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3" documentId="13_ncr:1_{0117983A-7A65-654E-89E7-3A2C78BA691E}" xr6:coauthVersionLast="47" xr6:coauthVersionMax="47" xr10:uidLastSave="{23B57CE4-A250-4F98-AAF9-3A122200D89E}"/>
  <bookViews>
    <workbookView xWindow="-120" yWindow="-120" windowWidth="29040" windowHeight="15720" activeTab="1" xr2:uid="{7F1F00FF-7153-4354-B46B-DDD8F8BBB2EF}"/>
  </bookViews>
  <sheets>
    <sheet name="LISTAS" sheetId="43" state="hidden" r:id="rId1"/>
    <sheet name="PORTADA" sheetId="19" r:id="rId2"/>
    <sheet name="INSTRUCTIVO " sheetId="33" r:id="rId3"/>
    <sheet name="1. Información General" sheetId="44" r:id="rId4"/>
    <sheet name="2.Ambientes Adecuados y Seguros" sheetId="34" r:id="rId5"/>
    <sheet name="3. Alimentacion y Nutrición" sheetId="37" r:id="rId6"/>
    <sheet name="4. Modelo de Atención" sheetId="38" r:id="rId7"/>
    <sheet name="5. Situaciones Especiales" sheetId="41" r:id="rId8"/>
    <sheet name="6. Código Ético" sheetId="20" r:id="rId9"/>
    <sheet name="7. Talento Humano" sheetId="25" r:id="rId10"/>
    <sheet name="8. Financiero" sheetId="42" r:id="rId11"/>
    <sheet name="9. Dotación" sheetId="35" r:id="rId12"/>
    <sheet name="Tabla 1. Áreas" sheetId="36" r:id="rId13"/>
    <sheet name="Tabla 2. Talento Humano" sheetId="28" r:id="rId14"/>
    <sheet name="Tabla 3. Evid. No_Cumplimiento" sheetId="3" r:id="rId15"/>
    <sheet name="Tabla 4. Registro Talento Human" sheetId="27" r:id="rId16"/>
    <sheet name="TEMP" sheetId="46" state="hidden" r:id="rId17"/>
    <sheet name="Condiciones NO cumplimiento" sheetId="47" r:id="rId18"/>
    <sheet name="Acta_Cierre" sheetId="48" r:id="rId19"/>
    <sheet name="Oculto " sheetId="49" state="hidden" r:id="rId20"/>
  </sheets>
  <externalReferences>
    <externalReference r:id="rId21"/>
    <externalReference r:id="rId22"/>
    <externalReference r:id="rId23"/>
  </externalReferences>
  <definedNames>
    <definedName name="_xlnm._FilterDatabase" localSheetId="4" hidden="1">'2.Ambientes Adecuados y Seguros'!$A$2:$G$92</definedName>
    <definedName name="_xlnm._FilterDatabase" localSheetId="5" hidden="1">'3. Alimentacion y Nutrición'!$A$2:$G$2</definedName>
    <definedName name="_xlnm._FilterDatabase" localSheetId="9" hidden="1">'7. Talento Humano'!$A$2:$J$2</definedName>
    <definedName name="_xlnm._FilterDatabase" localSheetId="10" hidden="1">'8. Financiero'!$A$2:$F$2</definedName>
    <definedName name="_xlnm._FilterDatabase" localSheetId="11" hidden="1">'9. Dotación'!$A$2:$G$4</definedName>
    <definedName name="_xlnm._FilterDatabase" localSheetId="17" hidden="1">'Condiciones NO cumplimiento'!$A$2:$G$2</definedName>
    <definedName name="_xlnm.Print_Area" localSheetId="3">'1. Información General'!$A$1:$F$43</definedName>
    <definedName name="_xlnm.Print_Area" localSheetId="4">'2.Ambientes Adecuados y Seguros'!$B$1:$E$92</definedName>
    <definedName name="_xlnm.Print_Area" localSheetId="5">'3. Alimentacion y Nutrición'!$B$1:$E$63</definedName>
    <definedName name="_xlnm.Print_Area" localSheetId="6">'4. Modelo de Atención'!$B$1:$E$32</definedName>
    <definedName name="_xlnm.Print_Area" localSheetId="7">'5. Situaciones Especiales'!$B$1:$E$123</definedName>
    <definedName name="_xlnm.Print_Area" localSheetId="8">'6. Código Ético'!$B$1:$E$31</definedName>
    <definedName name="_xlnm.Print_Area" localSheetId="9">'7. Talento Humano'!$B$1:$E$19</definedName>
    <definedName name="_xlnm.Print_Area" localSheetId="10">'8. Financiero'!$B$1:$E$14</definedName>
    <definedName name="_xlnm.Print_Area" localSheetId="11">'9. Dotación'!$B$1:$E$4</definedName>
    <definedName name="_xlnm.Print_Area" localSheetId="18">Acta_Cierre!$A$1:$F$48</definedName>
    <definedName name="_xlnm.Print_Area" localSheetId="17">'Condiciones NO cumplimiento'!$A$2:$G$40</definedName>
    <definedName name="_xlnm.Print_Area" localSheetId="1">PORTADA!$A$1:$E$41</definedName>
    <definedName name="_xlnm.Print_Area" localSheetId="12">'Tabla 1. Áreas'!$A$1:$H$46</definedName>
    <definedName name="_xlnm.Print_Area" localSheetId="13">'Tabla 2. Talento Humano'!$A$1:$B$16</definedName>
    <definedName name="_xlnm.Print_Area" localSheetId="16">TEMP!#REF!</definedName>
    <definedName name="Auditoría" localSheetId="2">#REF!</definedName>
    <definedName name="Auditoría">[1]!Acciones[Auditoría]</definedName>
    <definedName name="b" localSheetId="3">'[1]Verificables Comp. Legal'!$D$40</definedName>
    <definedName name="b" localSheetId="10">'[1]Verificables Comp. Legal'!$D$40</definedName>
    <definedName name="b" localSheetId="2">#REF!</definedName>
    <definedName name="b" localSheetId="0">'[1]Verificables Comp. Legal'!$D$40</definedName>
    <definedName name="b" localSheetId="19">'[1]Verificables Comp. Legal'!$D$40</definedName>
    <definedName name="b" localSheetId="12">'[1]Verificables Comp. Legal'!$D$40</definedName>
    <definedName name="b">'[1]Verificables Comp. Legal'!$D$40</definedName>
    <definedName name="ca" localSheetId="3">'[1]Verificables Comp. Legal'!$K$19</definedName>
    <definedName name="ca" localSheetId="10">'[1]Verificables Comp. Legal'!$K$19</definedName>
    <definedName name="ca" localSheetId="2">#REF!</definedName>
    <definedName name="ca" localSheetId="0">'[1]Verificables Comp. Legal'!$K$19</definedName>
    <definedName name="ca" localSheetId="19">'[1]Verificables Comp. Legal'!$K$19</definedName>
    <definedName name="ca" localSheetId="12">'[1]Verificables Comp. Legal'!$K$19</definedName>
    <definedName name="ca">'[1]Verificables Comp. Legal'!$K$19</definedName>
    <definedName name="camp" localSheetId="3">'[1]Verificables Comp. Legal'!$U$16</definedName>
    <definedName name="camp" localSheetId="10">'[1]Verificables Comp. Legal'!$U$16</definedName>
    <definedName name="camp" localSheetId="2">#REF!</definedName>
    <definedName name="camp" localSheetId="0">'[1]Verificables Comp. Legal'!$U$16</definedName>
    <definedName name="camp" localSheetId="19">'[1]Verificables Comp. Legal'!$U$16</definedName>
    <definedName name="camp" localSheetId="12">'[1]Verificables Comp. Legal'!$U$16</definedName>
    <definedName name="camp">'[1]Verificables Comp. Legal'!$U$16</definedName>
    <definedName name="cap" localSheetId="3">'[1]Verificables Comp. Legal'!$O$29</definedName>
    <definedName name="cap" localSheetId="10">'[1]Verificables Comp. Legal'!$O$29</definedName>
    <definedName name="cap" localSheetId="2">#REF!</definedName>
    <definedName name="cap" localSheetId="0">'[1]Verificables Comp. Legal'!$O$29</definedName>
    <definedName name="cap" localSheetId="19">'[1]Verificables Comp. Legal'!$O$29</definedName>
    <definedName name="cap" localSheetId="12">'[1]Verificables Comp. Legal'!$O$29</definedName>
    <definedName name="cap">'[1]Verificables Comp. Legal'!$O$29</definedName>
    <definedName name="car" localSheetId="3">'[1]Verificables Comp. Legal'!$K$16</definedName>
    <definedName name="car" localSheetId="10">'[1]Verificables Comp. Legal'!$K$16</definedName>
    <definedName name="car" localSheetId="2">#REF!</definedName>
    <definedName name="car" localSheetId="0">'[1]Verificables Comp. Legal'!$K$16</definedName>
    <definedName name="car" localSheetId="19">'[1]Verificables Comp. Legal'!$K$16</definedName>
    <definedName name="car" localSheetId="12">'[1]Verificables Comp. Legal'!$K$16</definedName>
    <definedName name="car">'[1]Verificables Comp. Legal'!$K$16</definedName>
    <definedName name="carg" localSheetId="3">'[1]Verificables Comp. Legal'!$K$17</definedName>
    <definedName name="carg" localSheetId="10">'[1]Verificables Comp. Legal'!$K$17</definedName>
    <definedName name="carg" localSheetId="2">#REF!</definedName>
    <definedName name="carg" localSheetId="0">'[1]Verificables Comp. Legal'!$K$17</definedName>
    <definedName name="carg" localSheetId="19">'[1]Verificables Comp. Legal'!$K$17</definedName>
    <definedName name="carg" localSheetId="12">'[1]Verificables Comp. Legal'!$K$17</definedName>
    <definedName name="carg">'[1]Verificables Comp. Legal'!$K$17</definedName>
    <definedName name="cargo" localSheetId="3">'[1]Verificables Comp. Legal'!$K$18</definedName>
    <definedName name="cargo" localSheetId="10">'[1]Verificables Comp. Legal'!$K$18</definedName>
    <definedName name="cargo" localSheetId="2">#REF!</definedName>
    <definedName name="cargo" localSheetId="0">'[1]Verificables Comp. Legal'!$K$18</definedName>
    <definedName name="cargo" localSheetId="19">'[1]Verificables Comp. Legal'!$K$18</definedName>
    <definedName name="cargo" localSheetId="12">'[1]Verificables Comp. Legal'!$K$18</definedName>
    <definedName name="cargo">'[1]Verificables Comp. Legal'!$K$18</definedName>
    <definedName name="cargoo" localSheetId="3">'[1]Verificables Comp. Legal'!$J$38</definedName>
    <definedName name="cargoo" localSheetId="10">'[1]Verificables Comp. Legal'!$J$38</definedName>
    <definedName name="cargoo" localSheetId="2">#REF!</definedName>
    <definedName name="cargoo" localSheetId="0">'[1]Verificables Comp. Legal'!$J$38</definedName>
    <definedName name="cargoo" localSheetId="19">'[1]Verificables Comp. Legal'!$J$38</definedName>
    <definedName name="cargoo" localSheetId="12">'[1]Verificables Comp. Legal'!$J$38</definedName>
    <definedName name="cargoo">'[1]Verificables Comp. Legal'!$J$38</definedName>
    <definedName name="cargooo" localSheetId="3">'[1]Verificables Comp. Legal'!$J$37</definedName>
    <definedName name="cargooo" localSheetId="10">'[1]Verificables Comp. Legal'!$J$37</definedName>
    <definedName name="cargooo" localSheetId="2">#REF!</definedName>
    <definedName name="cargooo" localSheetId="0">'[1]Verificables Comp. Legal'!$J$37</definedName>
    <definedName name="cargooo" localSheetId="19">'[1]Verificables Comp. Legal'!$J$37</definedName>
    <definedName name="cargooo" localSheetId="12">'[1]Verificables Comp. Legal'!$J$37</definedName>
    <definedName name="cargooo">'[1]Verificables Comp. Legal'!$J$37</definedName>
    <definedName name="carrr" localSheetId="3">'[1]Verificables Comp. Legal'!$J$39</definedName>
    <definedName name="carrr" localSheetId="10">'[1]Verificables Comp. Legal'!$J$39</definedName>
    <definedName name="carrr" localSheetId="2">#REF!</definedName>
    <definedName name="carrr" localSheetId="0">'[1]Verificables Comp. Legal'!$J$39</definedName>
    <definedName name="carrr" localSheetId="19">'[1]Verificables Comp. Legal'!$J$39</definedName>
    <definedName name="carrr" localSheetId="12">'[1]Verificables Comp. Legal'!$J$39</definedName>
    <definedName name="carrr">'[1]Verificables Comp. Legal'!$J$39</definedName>
    <definedName name="carrrr" localSheetId="3">'[1]Verificables Comp. Legal'!$J$40</definedName>
    <definedName name="carrrr" localSheetId="10">'[1]Verificables Comp. Legal'!$J$40</definedName>
    <definedName name="carrrr" localSheetId="2">#REF!</definedName>
    <definedName name="carrrr" localSheetId="0">'[1]Verificables Comp. Legal'!$J$40</definedName>
    <definedName name="carrrr" localSheetId="19">'[1]Verificables Comp. Legal'!$J$40</definedName>
    <definedName name="carrrr" localSheetId="12">'[1]Verificables Comp. Legal'!$J$40</definedName>
    <definedName name="carrrr">'[1]Verificables Comp. Legal'!$J$40</definedName>
    <definedName name="codpo" localSheetId="3">'[1]Verificables Comp. Legal'!$B$34</definedName>
    <definedName name="codpo" localSheetId="10">'[1]Verificables Comp. Legal'!$B$34</definedName>
    <definedName name="codpo" localSheetId="2">#REF!</definedName>
    <definedName name="codpo" localSheetId="0">'[1]Verificables Comp. Legal'!$B$34</definedName>
    <definedName name="codpo" localSheetId="19">'[1]Verificables Comp. Legal'!$B$34</definedName>
    <definedName name="codpo" localSheetId="12">'[1]Verificables Comp. Legal'!$B$34</definedName>
    <definedName name="codpo">'[1]Verificables Comp. Legal'!$B$34</definedName>
    <definedName name="com" localSheetId="3">'[1]Verificables Comp. Legal'!$U$17</definedName>
    <definedName name="com" localSheetId="10">'[1]Verificables Comp. Legal'!$U$17</definedName>
    <definedName name="com" localSheetId="2">#REF!</definedName>
    <definedName name="com" localSheetId="0">'[1]Verificables Comp. Legal'!$U$17</definedName>
    <definedName name="com" localSheetId="19">'[1]Verificables Comp. Legal'!$U$17</definedName>
    <definedName name="com" localSheetId="12">'[1]Verificables Comp. Legal'!$U$17</definedName>
    <definedName name="com">'[1]Verificables Comp. Legal'!$U$17</definedName>
    <definedName name="com´p" localSheetId="3">'[1]Verificables Comp. Legal'!$U$18</definedName>
    <definedName name="com´p" localSheetId="10">'[1]Verificables Comp. Legal'!$U$18</definedName>
    <definedName name="com´p" localSheetId="2">#REF!</definedName>
    <definedName name="com´p" localSheetId="0">'[1]Verificables Comp. Legal'!$U$18</definedName>
    <definedName name="com´p" localSheetId="19">'[1]Verificables Comp. Legal'!$U$18</definedName>
    <definedName name="com´p" localSheetId="12">'[1]Verificables Comp. Legal'!$U$18</definedName>
    <definedName name="com´p">'[1]Verificables Comp. Legal'!$U$18</definedName>
    <definedName name="compel" localSheetId="3">'[1]Verificables Comp. Legal'!$Q$38</definedName>
    <definedName name="compel" localSheetId="10">'[1]Verificables Comp. Legal'!$Q$38</definedName>
    <definedName name="compel" localSheetId="2">#REF!</definedName>
    <definedName name="compel" localSheetId="0">'[1]Verificables Comp. Legal'!$Q$38</definedName>
    <definedName name="compel" localSheetId="19">'[1]Verificables Comp. Legal'!$Q$38</definedName>
    <definedName name="compel" localSheetId="12">'[1]Verificables Comp. Legal'!$Q$38</definedName>
    <definedName name="compel">'[1]Verificables Comp. Legal'!$Q$38</definedName>
    <definedName name="compen" localSheetId="3">'[1]Verificables Comp. Legal'!$Q$37</definedName>
    <definedName name="compen" localSheetId="10">'[1]Verificables Comp. Legal'!$Q$37</definedName>
    <definedName name="compen" localSheetId="2">#REF!</definedName>
    <definedName name="compen" localSheetId="0">'[1]Verificables Comp. Legal'!$Q$37</definedName>
    <definedName name="compen" localSheetId="19">'[1]Verificables Comp. Legal'!$Q$37</definedName>
    <definedName name="compen" localSheetId="12">'[1]Verificables Comp. Legal'!$Q$37</definedName>
    <definedName name="compen">'[1]Verificables Comp. Legal'!$Q$37</definedName>
    <definedName name="compo" localSheetId="3">'[1]Verificables Comp. Legal'!$U$19</definedName>
    <definedName name="compo" localSheetId="10">'[1]Verificables Comp. Legal'!$U$19</definedName>
    <definedName name="compo" localSheetId="2">#REF!</definedName>
    <definedName name="compo" localSheetId="0">'[1]Verificables Comp. Legal'!$U$19</definedName>
    <definedName name="compo" localSheetId="19">'[1]Verificables Comp. Legal'!$U$19</definedName>
    <definedName name="compo" localSheetId="12">'[1]Verificables Comp. Legal'!$U$19</definedName>
    <definedName name="compo">'[1]Verificables Comp. Legal'!$U$19</definedName>
    <definedName name="comppa" localSheetId="3">'[1]Verificables Comp. Legal'!$Q$39</definedName>
    <definedName name="comppa" localSheetId="10">'[1]Verificables Comp. Legal'!$Q$39</definedName>
    <definedName name="comppa" localSheetId="2">#REF!</definedName>
    <definedName name="comppa" localSheetId="0">'[1]Verificables Comp. Legal'!$Q$39</definedName>
    <definedName name="comppa" localSheetId="19">'[1]Verificables Comp. Legal'!$Q$39</definedName>
    <definedName name="comppa" localSheetId="12">'[1]Verificables Comp. Legal'!$Q$39</definedName>
    <definedName name="comppa">'[1]Verificables Comp. Legal'!$Q$39</definedName>
    <definedName name="comppar" localSheetId="3">'[1]Verificables Comp. Legal'!$Q$40</definedName>
    <definedName name="comppar" localSheetId="10">'[1]Verificables Comp. Legal'!$Q$40</definedName>
    <definedName name="comppar" localSheetId="2">#REF!</definedName>
    <definedName name="comppar" localSheetId="0">'[1]Verificables Comp. Legal'!$Q$40</definedName>
    <definedName name="comppar" localSheetId="19">'[1]Verificables Comp. Legal'!$Q$40</definedName>
    <definedName name="comppar" localSheetId="12">'[1]Verificables Comp. Legal'!$Q$40</definedName>
    <definedName name="comppar">'[1]Verificables Comp. Legal'!$Q$40</definedName>
    <definedName name="correo" localSheetId="3">'[1]Verificables Comp. Legal'!$U$23</definedName>
    <definedName name="correo" localSheetId="10">'[1]Verificables Comp. Legal'!$U$23</definedName>
    <definedName name="correo" localSheetId="2">#REF!</definedName>
    <definedName name="correo" localSheetId="0">'[1]Verificables Comp. Legal'!$U$23</definedName>
    <definedName name="correo" localSheetId="19">'[1]Verificables Comp. Legal'!$U$23</definedName>
    <definedName name="correo" localSheetId="12">'[1]Verificables Comp. Legal'!$U$23</definedName>
    <definedName name="correo">'[1]Verificables Comp. Legal'!$U$23</definedName>
    <definedName name="CPIA" localSheetId="2">#REF!</definedName>
    <definedName name="CPIA">[1]!Acciones[Auditoría]</definedName>
    <definedName name="cumple" localSheetId="12">#REF!</definedName>
    <definedName name="cumple">#REF!</definedName>
    <definedName name="cupo" localSheetId="3">'[1]Verificables Comp. Legal'!$Q$29</definedName>
    <definedName name="cupo" localSheetId="10">'[1]Verificables Comp. Legal'!$Q$29</definedName>
    <definedName name="cupo" localSheetId="2">#REF!</definedName>
    <definedName name="cupo" localSheetId="0">'[1]Verificables Comp. Legal'!$Q$29</definedName>
    <definedName name="cupo" localSheetId="19">'[1]Verificables Comp. Legal'!$Q$29</definedName>
    <definedName name="cupo" localSheetId="12">'[1]Verificables Comp. Legal'!$Q$29</definedName>
    <definedName name="cupo">'[1]Verificables Comp. Legal'!$Q$29</definedName>
    <definedName name="cz" localSheetId="3">'[1]Verificables Comp. Legal'!$O$22</definedName>
    <definedName name="cz" localSheetId="10">'[1]Verificables Comp. Legal'!$O$22</definedName>
    <definedName name="cz" localSheetId="2">#REF!</definedName>
    <definedName name="cz" localSheetId="0">'[1]Verificables Comp. Legal'!$O$22</definedName>
    <definedName name="cz" localSheetId="19">'[1]Verificables Comp. Legal'!$O$22</definedName>
    <definedName name="cz" localSheetId="12">'[1]Verificables Comp. Legal'!$O$22</definedName>
    <definedName name="cz">'[1]Verificables Comp. Legal'!$O$22</definedName>
    <definedName name="desp" localSheetId="3">'[1]Verificables Comp. Legal'!$M$30</definedName>
    <definedName name="desp" localSheetId="10">'[1]Verificables Comp. Legal'!$M$30</definedName>
    <definedName name="desp" localSheetId="2">#REF!</definedName>
    <definedName name="desp" localSheetId="0">'[1]Verificables Comp. Legal'!$M$30</definedName>
    <definedName name="desp" localSheetId="19">'[1]Verificables Comp. Legal'!$M$30</definedName>
    <definedName name="desp" localSheetId="12">'[1]Verificables Comp. Legal'!$M$30</definedName>
    <definedName name="desp">'[1]Verificables Comp. Legal'!$M$30</definedName>
    <definedName name="dir" localSheetId="3">'[1]Verificables Comp. Legal'!$D$25</definedName>
    <definedName name="dir" localSheetId="10">'[1]Verificables Comp. Legal'!$D$25</definedName>
    <definedName name="dir" localSheetId="2">#REF!</definedName>
    <definedName name="dir" localSheetId="0">'[1]Verificables Comp. Legal'!$D$25</definedName>
    <definedName name="dir" localSheetId="19">'[1]Verificables Comp. Legal'!$D$25</definedName>
    <definedName name="dir" localSheetId="12">'[1]Verificables Comp. Legal'!$D$25</definedName>
    <definedName name="dir">'[1]Verificables Comp. Legal'!$D$25</definedName>
    <definedName name="dirse" localSheetId="3">'[1]Verificables Comp. Legal'!$D$32</definedName>
    <definedName name="dirse" localSheetId="10">'[1]Verificables Comp. Legal'!$D$32</definedName>
    <definedName name="dirse" localSheetId="2">#REF!</definedName>
    <definedName name="dirse" localSheetId="0">'[1]Verificables Comp. Legal'!$D$32</definedName>
    <definedName name="dirse" localSheetId="19">'[1]Verificables Comp. Legal'!$D$32</definedName>
    <definedName name="dirse" localSheetId="12">'[1]Verificables Comp. Legal'!$D$32</definedName>
    <definedName name="dirse">'[1]Verificables Comp. Legal'!$D$32</definedName>
    <definedName name="dr" localSheetId="3">'[1]Verificables Comp. Legal'!$K$28</definedName>
    <definedName name="dr" localSheetId="10">'[1]Verificables Comp. Legal'!$K$28</definedName>
    <definedName name="dr" localSheetId="2">#REF!</definedName>
    <definedName name="dr" localSheetId="0">'[1]Verificables Comp. Legal'!$K$28</definedName>
    <definedName name="dr" localSheetId="19">'[1]Verificables Comp. Legal'!$K$28</definedName>
    <definedName name="dr" localSheetId="12">'[1]Verificables Comp. Legal'!$K$28</definedName>
    <definedName name="dr">'[1]Verificables Comp. Legal'!$K$28</definedName>
    <definedName name="email" localSheetId="3">'[1]Verificables Comp. Legal'!$S$28</definedName>
    <definedName name="email" localSheetId="10">'[1]Verificables Comp. Legal'!$S$28</definedName>
    <definedName name="email" localSheetId="2">#REF!</definedName>
    <definedName name="email" localSheetId="0">'[1]Verificables Comp. Legal'!$S$28</definedName>
    <definedName name="email" localSheetId="19">'[1]Verificables Comp. Legal'!$S$28</definedName>
    <definedName name="email" localSheetId="12">'[1]Verificables Comp. Legal'!$S$28</definedName>
    <definedName name="email">'[1]Verificables Comp. Legal'!$S$28</definedName>
    <definedName name="fal" localSheetId="3">'[1]Verificables Comp. Legal'!$C$30</definedName>
    <definedName name="fal" localSheetId="10">'[1]Verificables Comp. Legal'!$C$30</definedName>
    <definedName name="fal" localSheetId="2">#REF!</definedName>
    <definedName name="fal" localSheetId="0">'[1]Verificables Comp. Legal'!$C$30</definedName>
    <definedName name="fal" localSheetId="19">'[1]Verificables Comp. Legal'!$C$30</definedName>
    <definedName name="fal" localSheetId="12">'[1]Verificables Comp. Legal'!$C$30</definedName>
    <definedName name="fal">'[1]Verificables Comp. Legal'!$C$30</definedName>
    <definedName name="fecha" localSheetId="3">'[1]Verificables Comp. Legal'!$D$11</definedName>
    <definedName name="fecha" localSheetId="10">'[1]Verificables Comp. Legal'!$D$11</definedName>
    <definedName name="fecha" localSheetId="2">#REF!</definedName>
    <definedName name="fecha" localSheetId="0">'[1]Verificables Comp. Legal'!$D$11</definedName>
    <definedName name="fecha" localSheetId="19">'[1]Verificables Comp. Legal'!$D$11</definedName>
    <definedName name="fecha" localSheetId="12">'[1]Verificables Comp. Legal'!$D$11</definedName>
    <definedName name="fecha">'[1]Verificables Comp. Legal'!$D$11</definedName>
    <definedName name="fechaa" localSheetId="3">'[1]Verificables Comp. Legal'!$D$13</definedName>
    <definedName name="fechaa" localSheetId="10">'[1]Verificables Comp. Legal'!$D$13</definedName>
    <definedName name="fechaa" localSheetId="2">#REF!</definedName>
    <definedName name="fechaa" localSheetId="0">'[1]Verificables Comp. Legal'!$D$13</definedName>
    <definedName name="fechaa" localSheetId="19">'[1]Verificables Comp. Legal'!$D$13</definedName>
    <definedName name="fechaa" localSheetId="12">'[1]Verificables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3">'[1]Verificables Comp. Legal'!$M$26</definedName>
    <definedName name="lf" localSheetId="10">'[1]Verificables Comp. Legal'!$M$26</definedName>
    <definedName name="lf" localSheetId="2">#REF!</definedName>
    <definedName name="lf" localSheetId="0">'[1]Verificables Comp. Legal'!$M$26</definedName>
    <definedName name="lf" localSheetId="19">'[1]Verificables Comp. Legal'!$M$26</definedName>
    <definedName name="lf" localSheetId="12">'[1]Verificables Comp. Legal'!$M$26</definedName>
    <definedName name="lf">'[1]Verificables Comp. Legal'!$M$26</definedName>
    <definedName name="m" localSheetId="3">'[1]Verificables Comp. Legal'!$D$39</definedName>
    <definedName name="m" localSheetId="10">'[1]Verificables Comp. Legal'!$D$39</definedName>
    <definedName name="m" localSheetId="2">#REF!</definedName>
    <definedName name="m" localSheetId="0">'[1]Verificables Comp. Legal'!$D$39</definedName>
    <definedName name="m" localSheetId="19">'[1]Verificables Comp. Legal'!$D$39</definedName>
    <definedName name="m" localSheetId="12">'[1]Verificables Comp. Legal'!$D$39</definedName>
    <definedName name="m">'[1]Verificables Comp. Legal'!$D$39</definedName>
    <definedName name="mun" localSheetId="3">'[1]Verificables Comp. Legal'!$O$23</definedName>
    <definedName name="mun" localSheetId="10">'[1]Verificables Comp. Legal'!$O$23</definedName>
    <definedName name="mun" localSheetId="2">#REF!</definedName>
    <definedName name="mun" localSheetId="0">'[1]Verificables Comp. Legal'!$O$23</definedName>
    <definedName name="mun" localSheetId="19">'[1]Verificables Comp. Legal'!$O$23</definedName>
    <definedName name="mun" localSheetId="12">'[1]Verificables Comp. Legal'!$O$23</definedName>
    <definedName name="mun">'[1]Verificables Comp. Legal'!$O$23</definedName>
    <definedName name="muni" localSheetId="3">'[1]Verificables Comp. Legal'!$O$28</definedName>
    <definedName name="muni" localSheetId="10">'[1]Verificables Comp. Legal'!$O$28</definedName>
    <definedName name="muni" localSheetId="2">#REF!</definedName>
    <definedName name="muni" localSheetId="0">'[1]Verificables Comp. Legal'!$O$28</definedName>
    <definedName name="muni" localSheetId="19">'[1]Verificables Comp. Legal'!$O$28</definedName>
    <definedName name="muni" localSheetId="12">'[1]Verificables Comp. Legal'!$O$28</definedName>
    <definedName name="muni">'[1]Verificables Comp. Legal'!$O$28</definedName>
    <definedName name="n" localSheetId="3">'[1]Verificables Comp. Legal'!$D$37</definedName>
    <definedName name="n" localSheetId="10">'[1]Verificables Comp. Legal'!$D$37</definedName>
    <definedName name="n" localSheetId="2">#REF!</definedName>
    <definedName name="n" localSheetId="0">'[1]Verificables Comp. Legal'!$D$37</definedName>
    <definedName name="n" localSheetId="19">'[1]Verificables Comp. Legal'!$D$37</definedName>
    <definedName name="n" localSheetId="12">'[1]Verificables Comp. Legal'!$D$37</definedName>
    <definedName name="n">'[1]Verificables Comp. Legal'!$D$37</definedName>
    <definedName name="nit" localSheetId="3">'[1]Verificables Comp. Legal'!$J$23</definedName>
    <definedName name="nit" localSheetId="10">'[1]Verificables Comp. Legal'!$J$23</definedName>
    <definedName name="nit" localSheetId="2">#REF!</definedName>
    <definedName name="nit" localSheetId="0">'[1]Verificables Comp. Legal'!$J$23</definedName>
    <definedName name="nit" localSheetId="19">'[1]Verificables Comp. Legal'!$J$23</definedName>
    <definedName name="nit" localSheetId="12">'[1]Verificables Comp. Legal'!$J$23</definedName>
    <definedName name="nit">'[1]Verificables Comp. Legal'!$J$23</definedName>
    <definedName name="no" localSheetId="3">'[1]Verificables Comp. Legal'!$F$31</definedName>
    <definedName name="no" localSheetId="10">'[1]Verificables Comp. Legal'!$F$31</definedName>
    <definedName name="no" localSheetId="2">#REF!</definedName>
    <definedName name="no" localSheetId="0">'[1]Verificables Comp. Legal'!$F$31</definedName>
    <definedName name="no" localSheetId="19">'[1]Verificables Comp. Legal'!$F$31</definedName>
    <definedName name="no" localSheetId="12">'[1]Verificables Comp. Legal'!$F$31</definedName>
    <definedName name="no">'[1]Verificables Comp. Legal'!$F$31</definedName>
    <definedName name="noaplica" localSheetId="12">#REF!</definedName>
    <definedName name="noaplica">#REF!</definedName>
    <definedName name="nomb" localSheetId="3">'[1]Verificables Comp. Legal'!$D$23</definedName>
    <definedName name="nomb" localSheetId="10">'[1]Verificables Comp. Legal'!$D$23</definedName>
    <definedName name="nomb" localSheetId="2">#REF!</definedName>
    <definedName name="nomb" localSheetId="0">'[1]Verificables Comp. Legal'!$D$23</definedName>
    <definedName name="nomb" localSheetId="19">'[1]Verificables Comp. Legal'!$D$23</definedName>
    <definedName name="nomb" localSheetId="12">'[1]Verificables Comp. Legal'!$D$23</definedName>
    <definedName name="nomb">'[1]Verificables Comp. Legal'!$D$23</definedName>
    <definedName name="nombrep" localSheetId="3">'[1]Verificables Comp. Legal'!$D$24</definedName>
    <definedName name="nombrep" localSheetId="10">'[1]Verificables Comp. Legal'!$D$24</definedName>
    <definedName name="nombrep" localSheetId="2">#REF!</definedName>
    <definedName name="nombrep" localSheetId="0">'[1]Verificables Comp. Legal'!$D$24</definedName>
    <definedName name="nombrep" localSheetId="19">'[1]Verificables Comp. Legal'!$D$24</definedName>
    <definedName name="nombrep" localSheetId="12">'[1]Verificables Comp. Legal'!$D$24</definedName>
    <definedName name="nombrep">'[1]Verificables Comp. Legal'!$D$24</definedName>
    <definedName name="nomrep" localSheetId="3">'[1]Verificables Comp. Legal'!$D$29</definedName>
    <definedName name="nomrep" localSheetId="10">'[1]Verificables Comp. Legal'!$D$29</definedName>
    <definedName name="nomrep" localSheetId="2">#REF!</definedName>
    <definedName name="nomrep" localSheetId="0">'[1]Verificables Comp. Legal'!$D$29</definedName>
    <definedName name="nomrep" localSheetId="19">'[1]Verificables Comp. Legal'!$D$29</definedName>
    <definedName name="nomrep" localSheetId="12">'[1]Verificables Comp. Legal'!$D$29</definedName>
    <definedName name="nomrep">'[1]Verificables Comp. Legal'!$D$29</definedName>
    <definedName name="nomun" localSheetId="3">'[1]Verificables Comp. Legal'!$D$28</definedName>
    <definedName name="nomun" localSheetId="10">'[1]Verificables Comp. Legal'!$D$28</definedName>
    <definedName name="nomun" localSheetId="2">#REF!</definedName>
    <definedName name="nomun" localSheetId="0">'[1]Verificables Comp. Legal'!$D$28</definedName>
    <definedName name="nomun" localSheetId="19">'[1]Verificables Comp. Legal'!$D$28</definedName>
    <definedName name="nomun" localSheetId="12">'[1]Verificables Comp. Legal'!$D$28</definedName>
    <definedName name="nomun">'[1]Verificables Comp. Legal'!$D$28</definedName>
    <definedName name="numbe" localSheetId="3">'[1]Verificables Comp. Legal'!$S$29</definedName>
    <definedName name="numbe" localSheetId="10">'[1]Verificables Comp. Legal'!$S$29</definedName>
    <definedName name="numbe" localSheetId="2">#REF!</definedName>
    <definedName name="numbe" localSheetId="0">'[1]Verificables Comp. Legal'!$S$29</definedName>
    <definedName name="numbe" localSheetId="19">'[1]Verificables Comp. Legal'!$S$29</definedName>
    <definedName name="numbe" localSheetId="12">'[1]Verificables Comp. Legal'!$S$29</definedName>
    <definedName name="numbe">'[1]Verificables Comp. Legal'!$S$29</definedName>
    <definedName name="numbea" localSheetId="3">'[1]Verificables Comp. Legal'!$W$29</definedName>
    <definedName name="numbea" localSheetId="10">'[1]Verificables Comp. Legal'!$W$29</definedName>
    <definedName name="numbea" localSheetId="2">#REF!</definedName>
    <definedName name="numbea" localSheetId="0">'[1]Verificables Comp. Legal'!$W$29</definedName>
    <definedName name="numbea" localSheetId="19">'[1]Verificables Comp. Legal'!$W$29</definedName>
    <definedName name="numbea" localSheetId="12">'[1]Verificables Comp. Legal'!$W$29</definedName>
    <definedName name="numbea">'[1]Verificables Comp. Legal'!$W$29</definedName>
    <definedName name="numero" localSheetId="3">'[1]Verificables Comp. Legal'!$D$12</definedName>
    <definedName name="numero" localSheetId="10">'[1]Verificables Comp. Legal'!$D$12</definedName>
    <definedName name="numero" localSheetId="2">#REF!</definedName>
    <definedName name="numero" localSheetId="0">'[1]Verificables Comp. Legal'!$D$12</definedName>
    <definedName name="numero" localSheetId="19">'[1]Verificables Comp. Legal'!$D$12</definedName>
    <definedName name="numero" localSheetId="12">'[1]Verificables Comp. Legal'!$D$12</definedName>
    <definedName name="numero">'[1]Verificables Comp. Legal'!$D$12</definedName>
    <definedName name="numid" localSheetId="3">'[1]Verificables Comp. Legal'!$O$24</definedName>
    <definedName name="numid" localSheetId="10">'[1]Verificables Comp. Legal'!$O$24</definedName>
    <definedName name="numid" localSheetId="2">#REF!</definedName>
    <definedName name="numid" localSheetId="0">'[1]Verificables Comp. Legal'!$O$24</definedName>
    <definedName name="numid" localSheetId="19">'[1]Verificables Comp. Legal'!$O$24</definedName>
    <definedName name="numid" localSheetId="12">'[1]Verificables Comp. Legal'!$O$24</definedName>
    <definedName name="numid">'[1]Verificables Comp. Legal'!$O$24</definedName>
    <definedName name="o" localSheetId="3">'[1]Verificables Comp. Legal'!$D$38</definedName>
    <definedName name="o" localSheetId="10">'[1]Verificables Comp. Legal'!$D$38</definedName>
    <definedName name="o" localSheetId="2">#REF!</definedName>
    <definedName name="o" localSheetId="0">'[1]Verificables Comp. Legal'!$D$38</definedName>
    <definedName name="o" localSheetId="19">'[1]Verificables Comp. Legal'!$D$38</definedName>
    <definedName name="o" localSheetId="12">'[1]Verificables Comp. Legal'!$D$38</definedName>
    <definedName name="o">'[1]Verificables Comp. Legal'!$D$38</definedName>
    <definedName name="obj" localSheetId="3">'[1]Verificables Comp. Legal'!$D$14</definedName>
    <definedName name="obj" localSheetId="10">'[1]Verificables Comp. Legal'!$D$14</definedName>
    <definedName name="obj" localSheetId="2">#REF!</definedName>
    <definedName name="obj" localSheetId="0">'[1]Verificables Comp. Legal'!$D$14</definedName>
    <definedName name="obj" localSheetId="19">'[1]Verificables Comp. Legal'!$D$14</definedName>
    <definedName name="obj" localSheetId="12">'[1]Verificables Comp. Legal'!$D$14</definedName>
    <definedName name="obj">'[1]Verificables Comp. Legal'!$D$14</definedName>
    <definedName name="piyc" localSheetId="3">'[1]Verificables Comp. Legal'!$I$35</definedName>
    <definedName name="piyc" localSheetId="10">'[1]Verificables Comp. Legal'!$I$35</definedName>
    <definedName name="piyc" localSheetId="2">#REF!</definedName>
    <definedName name="piyc" localSheetId="0">'[1]Verificables Comp. Legal'!$I$35</definedName>
    <definedName name="piyc" localSheetId="19">'[1]Verificables Comp. Legal'!$I$35</definedName>
    <definedName name="piyc" localSheetId="12">'[1]Verificables Comp. Legal'!$I$35</definedName>
    <definedName name="piyc">'[1]Verificables Comp. Legal'!$I$35</definedName>
    <definedName name="pj" localSheetId="3">'[1]Verificables Comp. Legal'!$D$26</definedName>
    <definedName name="pj" localSheetId="10">'[1]Verificables Comp. Legal'!$D$26</definedName>
    <definedName name="pj" localSheetId="2">#REF!</definedName>
    <definedName name="pj" localSheetId="0">'[1]Verificables Comp. Legal'!$D$26</definedName>
    <definedName name="pj" localSheetId="19">'[1]Verificables Comp. Legal'!$D$26</definedName>
    <definedName name="pj" localSheetId="12">'[1]Verificables Comp. Legal'!$D$26</definedName>
    <definedName name="pj">'[1]Verificables Comp. Legal'!$D$26</definedName>
    <definedName name="porfe" localSheetId="3">'[1]Verificables Comp. Legal'!$D$19</definedName>
    <definedName name="porfe" localSheetId="10">'[1]Verificables Comp. Legal'!$D$19</definedName>
    <definedName name="porfe" localSheetId="2">#REF!</definedName>
    <definedName name="porfe" localSheetId="0">'[1]Verificables Comp. Legal'!$D$19</definedName>
    <definedName name="porfe" localSheetId="19">'[1]Verificables Comp. Legal'!$D$19</definedName>
    <definedName name="porfe" localSheetId="12">'[1]Verificables Comp. Legal'!$D$19</definedName>
    <definedName name="porfe">'[1]Verificables Comp. Legal'!$D$19</definedName>
    <definedName name="pro" localSheetId="3">'[1]Verificables Comp. Legal'!$D$17</definedName>
    <definedName name="pro" localSheetId="10">'[1]Verificables Comp. Legal'!$D$17</definedName>
    <definedName name="pro" localSheetId="2">#REF!</definedName>
    <definedName name="pro" localSheetId="0">'[1]Verificables Comp. Legal'!$D$17</definedName>
    <definedName name="pro" localSheetId="19">'[1]Verificables Comp. Legal'!$D$17</definedName>
    <definedName name="pro" localSheetId="12">'[1]Verificables Comp. Legal'!$D$17</definedName>
    <definedName name="pro">'[1]Verificables Comp. Legal'!$D$17</definedName>
    <definedName name="prof" localSheetId="3">'[1]Verificables Comp. Legal'!$D$18</definedName>
    <definedName name="prof" localSheetId="10">'[1]Verificables Comp. Legal'!$D$18</definedName>
    <definedName name="prof" localSheetId="2">#REF!</definedName>
    <definedName name="prof" localSheetId="0">'[1]Verificables Comp. Legal'!$D$18</definedName>
    <definedName name="prof" localSheetId="19">'[1]Verificables Comp. Legal'!$D$18</definedName>
    <definedName name="prof" localSheetId="12">'[1]Verificables Comp. Legal'!$D$18</definedName>
    <definedName name="prof">'[1]Verificables Comp. Legal'!$D$18</definedName>
    <definedName name="reg" localSheetId="3">'[1]Verificables Comp. Legal'!$D$22</definedName>
    <definedName name="reg" localSheetId="10">'[1]Verificables Comp. Legal'!$D$22</definedName>
    <definedName name="reg" localSheetId="2">#REF!</definedName>
    <definedName name="reg" localSheetId="0">'[1]Verificables Comp. Legal'!$D$22</definedName>
    <definedName name="reg" localSheetId="19">'[1]Verificables Comp. Legal'!$D$22</definedName>
    <definedName name="reg" localSheetId="12">'[1]Verificables Comp. Legal'!$D$22</definedName>
    <definedName name="reg">'[1]Verificables Comp. Legal'!$D$22</definedName>
    <definedName name="Renovación" localSheetId="2">#REF!</definedName>
    <definedName name="Renovación">[1]!Acciones[Renovación]</definedName>
    <definedName name="respli" localSheetId="3">'[1]Verificables Comp. Legal'!$D$16</definedName>
    <definedName name="respli" localSheetId="10">'[1]Verificables Comp. Legal'!$D$16</definedName>
    <definedName name="respli" localSheetId="2">#REF!</definedName>
    <definedName name="respli" localSheetId="0">'[1]Verificables Comp. Legal'!$D$16</definedName>
    <definedName name="respli" localSheetId="19">'[1]Verificables Comp. Legal'!$D$16</definedName>
    <definedName name="respli" localSheetId="12">'[1]Verificables Comp. Legal'!$D$16</definedName>
    <definedName name="respli">'[1]Verificables Comp. Legal'!$D$16</definedName>
    <definedName name="si" localSheetId="3">'[1]Verificables Comp. Legal'!$D$31</definedName>
    <definedName name="si" localSheetId="10">'[1]Verificables Comp. Legal'!$D$31</definedName>
    <definedName name="si" localSheetId="2">#REF!</definedName>
    <definedName name="si" localSheetId="0">'[1]Verificables Comp. Legal'!$D$31</definedName>
    <definedName name="si" localSheetId="19">'[1]Verificables Comp. Legal'!$D$31</definedName>
    <definedName name="si" localSheetId="12">'[1]Verificables Comp. Legal'!$D$31</definedName>
    <definedName name="si">'[1]Verificables Comp. Legal'!$D$31</definedName>
    <definedName name="te" localSheetId="3">'[1]Verificables Comp. Legal'!$K$29</definedName>
    <definedName name="te" localSheetId="10">'[1]Verificables Comp. Legal'!$K$29</definedName>
    <definedName name="te" localSheetId="2">#REF!</definedName>
    <definedName name="te" localSheetId="0">'[1]Verificables Comp. Legal'!$K$29</definedName>
    <definedName name="te" localSheetId="19">'[1]Verificables Comp. Legal'!$K$29</definedName>
    <definedName name="te" localSheetId="12">'[1]Verificables Comp. Legal'!$K$29</definedName>
    <definedName name="te">'[1]Verificables Comp. Legal'!$K$29</definedName>
    <definedName name="tel" localSheetId="3">'[1]Verificables Comp. Legal'!$W$24</definedName>
    <definedName name="tel" localSheetId="10">'[1]Verificables Comp. Legal'!$W$24</definedName>
    <definedName name="tel" localSheetId="2">#REF!</definedName>
    <definedName name="tel" localSheetId="0">'[1]Verificables Comp. Legal'!$W$24</definedName>
    <definedName name="tel" localSheetId="19">'[1]Verificables Comp. Legal'!$W$24</definedName>
    <definedName name="tel" localSheetId="12">'[1]Verificables Comp. Legal'!$W$24</definedName>
    <definedName name="tel">'[1]Verificables Comp. Legal'!$W$24</definedName>
    <definedName name="telad" localSheetId="3">'[1]Verificables Comp. Legal'!$O$25</definedName>
    <definedName name="telad" localSheetId="10">'[1]Verificables Comp. Legal'!$O$25</definedName>
    <definedName name="telad" localSheetId="2">#REF!</definedName>
    <definedName name="telad" localSheetId="0">'[1]Verificables Comp. Legal'!$O$25</definedName>
    <definedName name="telad" localSheetId="19">'[1]Verificables Comp. Legal'!$O$25</definedName>
    <definedName name="telad" localSheetId="12">'[1]Verificables Comp. Legal'!$O$25</definedName>
    <definedName name="telad">'[1]Verificables Comp. Legal'!$O$25</definedName>
    <definedName name="telun" localSheetId="3">'[1]Verificables Comp. Legal'!$W$28</definedName>
    <definedName name="telun" localSheetId="10">'[1]Verificables Comp. Legal'!$W$28</definedName>
    <definedName name="telun" localSheetId="2">#REF!</definedName>
    <definedName name="telun" localSheetId="0">'[1]Verificables Comp. Legal'!$W$28</definedName>
    <definedName name="telun" localSheetId="19">'[1]Verificables Comp. Legal'!$W$28</definedName>
    <definedName name="telun" localSheetId="12">'[1]Verificables Comp. Legal'!$W$28</definedName>
    <definedName name="telun">'[1]Verificables Comp. Legal'!$W$28</definedName>
    <definedName name="tipo" localSheetId="3">'[1]Lista Información'!$J$5:$K$5</definedName>
    <definedName name="tipo" localSheetId="10">'[1]Lista Información'!$J$5:$K$5</definedName>
    <definedName name="tipo" localSheetId="2">#REF!</definedName>
    <definedName name="tipo" localSheetId="0">'[1]Lista Información'!$J$5:$K$5</definedName>
    <definedName name="tipo" localSheetId="19">'[1]Lista Información'!$J$5:$K$5</definedName>
    <definedName name="tipo" localSheetId="12">'[1]Lista Información'!$J$5:$K$5</definedName>
    <definedName name="tipo">'[1]Lista Información'!$J$5:$K$5</definedName>
    <definedName name="tipoa" localSheetId="3">'[1]Verificables Comp. Legal'!$D$10</definedName>
    <definedName name="tipoa" localSheetId="10">'[1]Verificables Comp. Legal'!$D$10</definedName>
    <definedName name="tipoa" localSheetId="2">#REF!</definedName>
    <definedName name="tipoa" localSheetId="0">'[1]Verificables Comp. Legal'!$D$10</definedName>
    <definedName name="tipoa" localSheetId="19">'[1]Verificables Comp. Legal'!$D$10</definedName>
    <definedName name="tipoa" localSheetId="12">'[1]Verificables Comp. Legal'!$D$10</definedName>
    <definedName name="tipoa">'[1]Verificables Comp. Legal'!$D$10</definedName>
    <definedName name="tipoa2" localSheetId="3">'[1]Verificables Comp. Legal'!$P$10</definedName>
    <definedName name="tipoa2" localSheetId="10">'[1]Verificables Comp. Legal'!$P$10</definedName>
    <definedName name="tipoa2" localSheetId="2">#REF!</definedName>
    <definedName name="tipoa2" localSheetId="0">'[1]Verificables Comp. Legal'!$P$10</definedName>
    <definedName name="tipoa2" localSheetId="19">'[1]Verificables Comp. Legal'!$P$10</definedName>
    <definedName name="tipoa2" localSheetId="12">'[1]Verificables Comp. Legal'!$P$10</definedName>
    <definedName name="tipoa2">'[1]Verificables Comp. Legal'!$P$10</definedName>
    <definedName name="_xlnm.Print_Titles" localSheetId="17">'Condiciones NO cumplimiento'!$1:$2</definedName>
    <definedName name="verificacion" localSheetId="3">'[1]Verificables Comp. Legal'!$V$12</definedName>
    <definedName name="verificacion" localSheetId="10">'[1]Verificables Comp. Legal'!$V$12</definedName>
    <definedName name="verificacion" localSheetId="2">#REF!</definedName>
    <definedName name="verificacion" localSheetId="0">'[1]Verificables Comp. Legal'!$V$12</definedName>
    <definedName name="verificacion" localSheetId="19">'[1]Verificables Comp. Legal'!$V$12</definedName>
    <definedName name="verificacion" localSheetId="12">'[1]Verificables Comp. Legal'!$V$12</definedName>
    <definedName name="verificacion">'[1]Verificables Comp. Legal'!$V$12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U4" i="49" l="1"/>
  <c r="PT4" i="49"/>
  <c r="PS4" i="49"/>
  <c r="PQ4" i="49"/>
  <c r="PO4" i="49"/>
  <c r="PN4" i="49"/>
  <c r="PM4" i="49"/>
  <c r="PL4" i="49"/>
  <c r="PK4" i="49"/>
  <c r="PJ4" i="49"/>
  <c r="PH4" i="49"/>
  <c r="PG4" i="49"/>
  <c r="PF4" i="49"/>
  <c r="PE4" i="49"/>
  <c r="PD4" i="49"/>
  <c r="PC4" i="49"/>
  <c r="PB4" i="49"/>
  <c r="PA4" i="49"/>
  <c r="OY4" i="49"/>
  <c r="OX4" i="49"/>
  <c r="OV4" i="49"/>
  <c r="OU4" i="49"/>
  <c r="OT4" i="49"/>
  <c r="OS4" i="49"/>
  <c r="OQ4" i="49"/>
  <c r="OP4" i="49"/>
  <c r="OO4" i="49"/>
  <c r="ON4" i="49"/>
  <c r="OM4" i="49"/>
  <c r="OK4" i="49"/>
  <c r="OJ4" i="49"/>
  <c r="OI4" i="49"/>
  <c r="OH4" i="49"/>
  <c r="OG4" i="49"/>
  <c r="OF4" i="49"/>
  <c r="OE4" i="49"/>
  <c r="OD4" i="49"/>
  <c r="OC4" i="49"/>
  <c r="OB4" i="49"/>
  <c r="OA4" i="49"/>
  <c r="NZ4" i="49"/>
  <c r="NY4" i="49"/>
  <c r="NX4" i="49"/>
  <c r="NW4" i="49"/>
  <c r="NV4" i="49"/>
  <c r="NU4" i="49"/>
  <c r="NT4" i="49"/>
  <c r="NS4" i="49"/>
  <c r="NR4" i="49"/>
  <c r="NQ4" i="49"/>
  <c r="NP4" i="49"/>
  <c r="NO4" i="49"/>
  <c r="NN4" i="49"/>
  <c r="NM4" i="49"/>
  <c r="NL4" i="49"/>
  <c r="NI4" i="49"/>
  <c r="NH4" i="49"/>
  <c r="NG4" i="49"/>
  <c r="NF4" i="49"/>
  <c r="NE4" i="49"/>
  <c r="NC4" i="49"/>
  <c r="NB4" i="49"/>
  <c r="NA4" i="49"/>
  <c r="MZ4" i="49"/>
  <c r="MY4" i="49"/>
  <c r="MX4" i="49"/>
  <c r="MW4" i="49"/>
  <c r="MV4" i="49"/>
  <c r="MU4" i="49"/>
  <c r="MT4" i="49"/>
  <c r="MS4" i="49"/>
  <c r="MR4" i="49"/>
  <c r="MQ4" i="49"/>
  <c r="MP4" i="49"/>
  <c r="MO4" i="49"/>
  <c r="MN4" i="49"/>
  <c r="MM4" i="49"/>
  <c r="ML4" i="49"/>
  <c r="MK4" i="49"/>
  <c r="MH4" i="49"/>
  <c r="MG4" i="49"/>
  <c r="MF4" i="49"/>
  <c r="ME4" i="49"/>
  <c r="MD4" i="49"/>
  <c r="MC4" i="49"/>
  <c r="MB4" i="49"/>
  <c r="MA4" i="49"/>
  <c r="LZ4" i="49"/>
  <c r="LY4" i="49"/>
  <c r="LX4" i="49"/>
  <c r="LW4" i="49"/>
  <c r="LV4" i="49"/>
  <c r="LU4" i="49"/>
  <c r="LT4" i="49"/>
  <c r="LQ4" i="49"/>
  <c r="LP4" i="49"/>
  <c r="LO4" i="49"/>
  <c r="LN4" i="49"/>
  <c r="LM4" i="49"/>
  <c r="LL4" i="49"/>
  <c r="LK4" i="49"/>
  <c r="LJ4" i="49"/>
  <c r="LI4" i="49"/>
  <c r="LH4" i="49"/>
  <c r="LG4" i="49"/>
  <c r="LF4" i="49"/>
  <c r="LE4" i="49"/>
  <c r="LD4" i="49"/>
  <c r="LC4" i="49"/>
  <c r="LB4" i="49"/>
  <c r="LA4" i="49"/>
  <c r="KZ4" i="49"/>
  <c r="KY4" i="49"/>
  <c r="KV4" i="49"/>
  <c r="KU4" i="49"/>
  <c r="KT4" i="49"/>
  <c r="KS4" i="49"/>
  <c r="KR4" i="49"/>
  <c r="KQ4" i="49"/>
  <c r="KP4" i="49"/>
  <c r="KO4" i="49"/>
  <c r="KN4" i="49"/>
  <c r="KM4" i="49"/>
  <c r="KL4" i="49"/>
  <c r="KJ4" i="49"/>
  <c r="KI4" i="49"/>
  <c r="KH4" i="49"/>
  <c r="KG4" i="49"/>
  <c r="KF4" i="49"/>
  <c r="KE4" i="49"/>
  <c r="KD4" i="49"/>
  <c r="KC4" i="49"/>
  <c r="KB4" i="49"/>
  <c r="KA4" i="49"/>
  <c r="JZ4" i="49"/>
  <c r="JX4" i="49"/>
  <c r="JW4" i="49"/>
  <c r="JV4" i="49"/>
  <c r="JU4" i="49"/>
  <c r="JT4" i="49"/>
  <c r="JR4" i="49"/>
  <c r="JQ4" i="49"/>
  <c r="JP4" i="49"/>
  <c r="JO4" i="49"/>
  <c r="JN4" i="49"/>
  <c r="JL4" i="49"/>
  <c r="JK4" i="49"/>
  <c r="JJ4" i="49"/>
  <c r="JI4" i="49"/>
  <c r="JH4" i="49"/>
  <c r="JG4" i="49"/>
  <c r="JE4" i="49"/>
  <c r="JD4" i="49"/>
  <c r="JC4" i="49"/>
  <c r="JB4" i="49"/>
  <c r="JA4" i="49"/>
  <c r="IZ4" i="49"/>
  <c r="IY4" i="49"/>
  <c r="IX4" i="49"/>
  <c r="IV4" i="49"/>
  <c r="IU4" i="49"/>
  <c r="IT4" i="49"/>
  <c r="IS4" i="49"/>
  <c r="IQ4" i="49"/>
  <c r="IP4" i="49"/>
  <c r="IN4" i="49"/>
  <c r="IM4" i="49"/>
  <c r="IK4" i="49"/>
  <c r="IJ4" i="49"/>
  <c r="II4" i="49"/>
  <c r="IH4" i="49"/>
  <c r="IF4" i="49"/>
  <c r="IE4" i="49"/>
  <c r="ID4" i="49"/>
  <c r="IC4" i="49"/>
  <c r="IB4" i="49"/>
  <c r="IA4" i="49"/>
  <c r="HZ4" i="49"/>
  <c r="HY4" i="49"/>
  <c r="HX4" i="49"/>
  <c r="HW4" i="49"/>
  <c r="HV4" i="49"/>
  <c r="HU4" i="49"/>
  <c r="HT4" i="49"/>
  <c r="HS4" i="49"/>
  <c r="HQ4" i="49"/>
  <c r="HP4" i="49"/>
  <c r="HO4" i="49"/>
  <c r="HM4" i="49"/>
  <c r="HL4" i="49"/>
  <c r="HK4" i="49"/>
  <c r="HJ4" i="49"/>
  <c r="HI4" i="49"/>
  <c r="HH4" i="49"/>
  <c r="HF4" i="49"/>
  <c r="HD4" i="49"/>
  <c r="HC4" i="49"/>
  <c r="HA4" i="49"/>
  <c r="GZ4" i="49"/>
  <c r="GY4" i="49"/>
  <c r="GX4" i="49"/>
  <c r="GW4" i="49"/>
  <c r="GV4" i="49"/>
  <c r="GT4" i="49"/>
  <c r="GS4" i="49"/>
  <c r="GR4" i="49"/>
  <c r="GQ4" i="49"/>
  <c r="GP4" i="49"/>
  <c r="GO4" i="49"/>
  <c r="GN4" i="49"/>
  <c r="GM4" i="49"/>
  <c r="GK4" i="49"/>
  <c r="GJ4" i="49"/>
  <c r="GI4" i="49"/>
  <c r="GH4" i="49"/>
  <c r="GG4" i="49"/>
  <c r="GE4" i="49"/>
  <c r="GC4" i="49"/>
  <c r="GB4" i="49"/>
  <c r="GA4" i="49"/>
  <c r="FY4" i="49"/>
  <c r="FX4" i="49"/>
  <c r="FW4" i="49"/>
  <c r="FU4" i="49"/>
  <c r="FT4" i="49"/>
  <c r="FS4" i="49"/>
  <c r="FQ4" i="49"/>
  <c r="FP4" i="49"/>
  <c r="FO4" i="49"/>
  <c r="FN4" i="49"/>
  <c r="FM4" i="49"/>
  <c r="FL4" i="49"/>
  <c r="FJ4" i="49"/>
  <c r="FI4" i="49"/>
  <c r="FH4" i="49"/>
  <c r="FG4" i="49"/>
  <c r="FF4" i="49"/>
  <c r="FD4" i="49"/>
  <c r="FC4" i="49"/>
  <c r="FB4" i="49"/>
  <c r="FA4" i="49"/>
  <c r="EY4" i="49"/>
  <c r="EX4" i="49"/>
  <c r="EW4" i="49"/>
  <c r="EV4" i="49"/>
  <c r="EU4" i="49"/>
  <c r="ET4" i="49"/>
  <c r="ES4" i="49"/>
  <c r="ER4" i="49"/>
  <c r="EQ4" i="49"/>
  <c r="EP4" i="49"/>
  <c r="EO4" i="49"/>
  <c r="EN4" i="49"/>
  <c r="EM4" i="49"/>
  <c r="EL4" i="49"/>
  <c r="EK4" i="49"/>
  <c r="EJ4" i="49"/>
  <c r="EI4" i="49"/>
  <c r="EH4" i="49"/>
  <c r="EG4" i="49"/>
  <c r="EF4" i="49"/>
  <c r="EE4" i="49"/>
  <c r="ED4" i="49"/>
  <c r="EC4" i="49"/>
  <c r="EB4" i="49"/>
  <c r="EA4" i="49"/>
  <c r="DZ4" i="49"/>
  <c r="DY4" i="49"/>
  <c r="DX4" i="49"/>
  <c r="DW4" i="49"/>
  <c r="DV4" i="49"/>
  <c r="DU4" i="49"/>
  <c r="DT4" i="49"/>
  <c r="DS4" i="49"/>
  <c r="DR4" i="49"/>
  <c r="DQ4" i="49"/>
  <c r="DP4" i="49"/>
  <c r="DO4" i="49"/>
  <c r="DJ4" i="49"/>
  <c r="DI4" i="49"/>
  <c r="DH4" i="49"/>
  <c r="DG4" i="49"/>
  <c r="DF4" i="49"/>
  <c r="DE4" i="49"/>
  <c r="DD4" i="49"/>
  <c r="DC4" i="49"/>
  <c r="DB4" i="49"/>
  <c r="DA4" i="49"/>
  <c r="CZ4" i="49"/>
  <c r="CY4" i="49"/>
  <c r="CX4" i="49"/>
  <c r="CW4" i="49"/>
  <c r="CV4" i="49"/>
  <c r="CU4" i="49"/>
  <c r="CT4" i="49"/>
  <c r="CS4" i="49"/>
  <c r="CR4" i="49"/>
  <c r="CQ4" i="49"/>
  <c r="CP4" i="49"/>
  <c r="CO4" i="49"/>
  <c r="CN4" i="49"/>
  <c r="CM4" i="49"/>
  <c r="CL4" i="49"/>
  <c r="CH4" i="49"/>
  <c r="CG4" i="49"/>
  <c r="CF4" i="49"/>
  <c r="CE4" i="49"/>
  <c r="CD4" i="49"/>
  <c r="CC4" i="49"/>
  <c r="CA4" i="49"/>
  <c r="BY4" i="49"/>
  <c r="BW4" i="49"/>
  <c r="BU4" i="49"/>
  <c r="BT4" i="49"/>
  <c r="H48" i="46"/>
  <c r="H49" i="46"/>
  <c r="H34" i="46"/>
  <c r="H35" i="46"/>
  <c r="H36" i="46"/>
  <c r="H37" i="46"/>
  <c r="H38" i="46"/>
  <c r="H39" i="46"/>
  <c r="H40" i="46"/>
  <c r="H41" i="46"/>
  <c r="H42" i="46"/>
  <c r="H43" i="46"/>
  <c r="H44" i="46"/>
  <c r="H45" i="46"/>
  <c r="H46" i="46"/>
  <c r="H29" i="46"/>
  <c r="H30" i="46"/>
  <c r="H31" i="46"/>
  <c r="H32" i="46"/>
  <c r="H26" i="46"/>
  <c r="H27" i="46"/>
  <c r="C11" i="28"/>
  <c r="C12" i="28"/>
  <c r="C10" i="28"/>
  <c r="C7" i="28"/>
  <c r="C9" i="28"/>
  <c r="C8" i="28"/>
  <c r="C6" i="28"/>
  <c r="C5" i="28"/>
  <c r="C4" i="28"/>
  <c r="C3" i="28"/>
  <c r="E5" i="35"/>
  <c r="D5" i="35"/>
  <c r="PR4" i="49" s="1"/>
  <c r="E3" i="35"/>
  <c r="D3" i="35"/>
  <c r="PP4" i="49" s="1"/>
  <c r="E8" i="42"/>
  <c r="D8" i="42"/>
  <c r="C55" i="46" s="1" a="1"/>
  <c r="E3" i="42"/>
  <c r="D3" i="42"/>
  <c r="E17" i="25"/>
  <c r="D17" i="25"/>
  <c r="OZ4" i="49" s="1"/>
  <c r="E14" i="25"/>
  <c r="D14" i="25"/>
  <c r="OW4" i="49" s="1"/>
  <c r="E9" i="25"/>
  <c r="D9" i="25"/>
  <c r="OR4" i="49" s="1"/>
  <c r="E5" i="25"/>
  <c r="D5" i="25"/>
  <c r="E3" i="25"/>
  <c r="D3" i="25"/>
  <c r="OL4" i="49" s="1"/>
  <c r="E5" i="20"/>
  <c r="D5" i="20"/>
  <c r="G5" i="20" s="1"/>
  <c r="E4" i="20"/>
  <c r="D4" i="20"/>
  <c r="G4" i="20" s="1"/>
  <c r="E3" i="20"/>
  <c r="D3" i="20"/>
  <c r="E119" i="41"/>
  <c r="D119" i="41"/>
  <c r="E99" i="41"/>
  <c r="D99" i="41"/>
  <c r="MJ4" i="49" s="1"/>
  <c r="E98" i="41"/>
  <c r="D98" i="41"/>
  <c r="MI4" i="49" s="1"/>
  <c r="E82" i="41"/>
  <c r="D82" i="41"/>
  <c r="LS4" i="49" s="1"/>
  <c r="E81" i="41"/>
  <c r="D81" i="41"/>
  <c r="LR4" i="49" s="1"/>
  <c r="E61" i="41"/>
  <c r="D61" i="41"/>
  <c r="KX4" i="49" s="1"/>
  <c r="E60" i="41"/>
  <c r="D60" i="41"/>
  <c r="KW4" i="49" s="1"/>
  <c r="E48" i="41"/>
  <c r="D48" i="41"/>
  <c r="KK4" i="49" s="1"/>
  <c r="E36" i="41"/>
  <c r="D36" i="41"/>
  <c r="JY4" i="49" s="1"/>
  <c r="E30" i="41"/>
  <c r="D30" i="41"/>
  <c r="JS4" i="49" s="1"/>
  <c r="E24" i="41"/>
  <c r="D24" i="41"/>
  <c r="JM4" i="49" s="1"/>
  <c r="E17" i="41"/>
  <c r="D17" i="41"/>
  <c r="JF4" i="49" s="1"/>
  <c r="E8" i="41"/>
  <c r="D8" i="41"/>
  <c r="IW4" i="49" s="1"/>
  <c r="E3" i="41"/>
  <c r="D3" i="41"/>
  <c r="IR4" i="49" s="1"/>
  <c r="E30" i="38"/>
  <c r="D30" i="38"/>
  <c r="E27" i="38"/>
  <c r="D27" i="38"/>
  <c r="IL4" i="49" s="1"/>
  <c r="E22" i="38"/>
  <c r="D22" i="38"/>
  <c r="IG4" i="49" s="1"/>
  <c r="E7" i="38"/>
  <c r="D7" i="38"/>
  <c r="HR4" i="49" s="1"/>
  <c r="E3" i="38"/>
  <c r="D3" i="38"/>
  <c r="HN4" i="49" s="1"/>
  <c r="E57" i="37"/>
  <c r="D57" i="37"/>
  <c r="E55" i="37"/>
  <c r="D55" i="37"/>
  <c r="HE4" i="49" s="1"/>
  <c r="E52" i="37"/>
  <c r="D52" i="37"/>
  <c r="HB4" i="49" s="1"/>
  <c r="E45" i="37"/>
  <c r="D45" i="37"/>
  <c r="GU4" i="49" s="1"/>
  <c r="E36" i="37"/>
  <c r="D36" i="37"/>
  <c r="GL4" i="49" s="1"/>
  <c r="E30" i="37"/>
  <c r="D30" i="37"/>
  <c r="GF4" i="49" s="1"/>
  <c r="E28" i="37"/>
  <c r="D28" i="37"/>
  <c r="GD4" i="49" s="1"/>
  <c r="E24" i="37"/>
  <c r="D24" i="37"/>
  <c r="FZ4" i="49" s="1"/>
  <c r="E20" i="37"/>
  <c r="D20" i="37"/>
  <c r="FV4" i="49" s="1"/>
  <c r="E16" i="37"/>
  <c r="D16" i="37"/>
  <c r="FR4" i="49" s="1"/>
  <c r="E9" i="37"/>
  <c r="D9" i="37"/>
  <c r="FK4" i="49" s="1"/>
  <c r="E3" i="37"/>
  <c r="D3" i="37"/>
  <c r="FE4" i="49" s="1"/>
  <c r="E88" i="34"/>
  <c r="D88" i="34"/>
  <c r="E50" i="34"/>
  <c r="D50" i="34"/>
  <c r="DN4" i="49" s="1"/>
  <c r="E49" i="34"/>
  <c r="D49" i="34"/>
  <c r="DM4" i="49" s="1"/>
  <c r="E48" i="34"/>
  <c r="D48" i="34"/>
  <c r="DL4" i="49" s="1"/>
  <c r="E47" i="34"/>
  <c r="D47" i="34"/>
  <c r="DK4" i="49" s="1"/>
  <c r="E21" i="34"/>
  <c r="D21" i="34"/>
  <c r="CK4" i="49" s="1"/>
  <c r="E20" i="34"/>
  <c r="D20" i="34"/>
  <c r="CJ4" i="49" s="1"/>
  <c r="E19" i="34"/>
  <c r="D19" i="34"/>
  <c r="CI4" i="49" s="1"/>
  <c r="E12" i="34"/>
  <c r="D12" i="34"/>
  <c r="CB4" i="49" s="1"/>
  <c r="E10" i="34"/>
  <c r="D10" i="34"/>
  <c r="BZ4" i="49" s="1"/>
  <c r="E8" i="34"/>
  <c r="D8" i="34"/>
  <c r="BX4" i="49" s="1"/>
  <c r="E6" i="34"/>
  <c r="D6" i="34"/>
  <c r="BV4" i="49" s="1"/>
  <c r="E3" i="34"/>
  <c r="D3" i="34"/>
  <c r="BS4" i="49" s="1"/>
  <c r="C3" i="46" l="1" a="1"/>
  <c r="C28" i="46" a="1"/>
  <c r="NJ4" i="49"/>
  <c r="C33" i="46" a="1"/>
  <c r="C16" i="46" a="1"/>
  <c r="C57" i="46" a="1"/>
  <c r="PI4" i="49"/>
  <c r="C50" i="46" a="1"/>
  <c r="C47" i="46" a="1"/>
  <c r="NK4" i="49"/>
  <c r="ND4" i="49"/>
  <c r="IO4" i="49"/>
  <c r="HG4" i="49"/>
  <c r="EZ4" i="49"/>
  <c r="BR4" i="49"/>
  <c r="BQ4" i="49"/>
  <c r="BP4" i="49"/>
  <c r="BO4" i="49"/>
  <c r="BN4" i="49"/>
  <c r="BM4" i="49"/>
  <c r="BL4" i="49"/>
  <c r="BK4" i="49"/>
  <c r="BJ4" i="49"/>
  <c r="BI4" i="49"/>
  <c r="BH4" i="49"/>
  <c r="BG4" i="49"/>
  <c r="BF4" i="49"/>
  <c r="BE4" i="49"/>
  <c r="BD4" i="49"/>
  <c r="BC4" i="49"/>
  <c r="BB4" i="49"/>
  <c r="BA4" i="49"/>
  <c r="AZ4" i="49"/>
  <c r="AY4" i="49"/>
  <c r="AX4" i="49"/>
  <c r="AW4" i="49"/>
  <c r="AV4" i="49"/>
  <c r="AU4" i="49"/>
  <c r="AT4" i="49"/>
  <c r="AS4" i="49"/>
  <c r="AR4" i="49"/>
  <c r="AQ4" i="49"/>
  <c r="AP4" i="49"/>
  <c r="AO4" i="49"/>
  <c r="AN4" i="49"/>
  <c r="AM4" i="49"/>
  <c r="AL4" i="49"/>
  <c r="AK4" i="49"/>
  <c r="AJ4" i="49"/>
  <c r="AI4" i="49"/>
  <c r="AF4" i="49"/>
  <c r="AE4" i="49"/>
  <c r="AD4" i="49"/>
  <c r="AC4" i="49"/>
  <c r="AB4" i="49"/>
  <c r="AA4" i="49"/>
  <c r="Z4" i="49"/>
  <c r="Y4" i="49"/>
  <c r="X4" i="49"/>
  <c r="W4" i="49"/>
  <c r="V4" i="49"/>
  <c r="U4" i="49"/>
  <c r="T4" i="49"/>
  <c r="S4" i="49"/>
  <c r="R4" i="49"/>
  <c r="Q4" i="49"/>
  <c r="P4" i="49"/>
  <c r="O4" i="49"/>
  <c r="N4" i="49"/>
  <c r="M4" i="49"/>
  <c r="L4" i="49"/>
  <c r="K4" i="49"/>
  <c r="J4" i="49"/>
  <c r="I4" i="49"/>
  <c r="H4" i="49"/>
  <c r="G4" i="49"/>
  <c r="F4" i="49"/>
  <c r="E4" i="49"/>
  <c r="D4" i="49"/>
  <c r="C4" i="49"/>
  <c r="B4" i="49"/>
  <c r="A4" i="49"/>
  <c r="G5" i="35"/>
  <c r="G3" i="20"/>
  <c r="D35" i="20" s="1"/>
  <c r="E9" i="48" s="1"/>
  <c r="G30" i="38"/>
  <c r="G27" i="38"/>
  <c r="G22" i="38"/>
  <c r="G7" i="38"/>
  <c r="G3" i="38"/>
  <c r="G57" i="37"/>
  <c r="G55" i="37"/>
  <c r="G52" i="37"/>
  <c r="G45" i="37"/>
  <c r="G36" i="37"/>
  <c r="G30" i="37"/>
  <c r="G28" i="37"/>
  <c r="AV3" i="49"/>
  <c r="AU3" i="49"/>
  <c r="AT3" i="49"/>
  <c r="AS3" i="49"/>
  <c r="AR3" i="49"/>
  <c r="AQ3" i="49"/>
  <c r="AM3" i="49"/>
  <c r="AL3" i="49"/>
  <c r="H58" i="46"/>
  <c r="H56" i="46"/>
  <c r="H55" i="46"/>
  <c r="H54" i="46"/>
  <c r="H53" i="46"/>
  <c r="H52" i="46"/>
  <c r="H51" i="46"/>
  <c r="H33" i="46"/>
  <c r="H28" i="46"/>
  <c r="H25" i="46"/>
  <c r="H24" i="46"/>
  <c r="H23" i="46"/>
  <c r="H22" i="46"/>
  <c r="H21" i="46"/>
  <c r="H20" i="46"/>
  <c r="H19" i="46"/>
  <c r="H18" i="46"/>
  <c r="H17" i="46"/>
  <c r="H16" i="46"/>
  <c r="H15" i="46"/>
  <c r="H14" i="46"/>
  <c r="H13" i="46"/>
  <c r="H12" i="46"/>
  <c r="H11" i="46"/>
  <c r="H10" i="46"/>
  <c r="H9" i="46"/>
  <c r="H8" i="46"/>
  <c r="H7" i="46"/>
  <c r="H6" i="46"/>
  <c r="H5" i="46"/>
  <c r="H4" i="46"/>
  <c r="H57" i="46" l="1"/>
  <c r="H50" i="46"/>
  <c r="H47" i="46"/>
  <c r="A3" i="47" a="1"/>
  <c r="D34" i="20"/>
  <c r="D9" i="48" s="1"/>
  <c r="D33" i="20"/>
  <c r="C9" i="48" s="1"/>
  <c r="F9" i="48" s="1"/>
  <c r="D36" i="38"/>
  <c r="E7" i="48" s="1"/>
  <c r="D35" i="38"/>
  <c r="D7" i="48" s="1"/>
  <c r="D34" i="38"/>
  <c r="C7" i="48" s="1"/>
  <c r="H3" i="46"/>
  <c r="F7" i="48" l="1"/>
  <c r="F18" i="44"/>
  <c r="D18" i="44"/>
  <c r="D167" i="43" a="1"/>
  <c r="E167" i="43" s="1"/>
  <c r="D167" i="43" l="1"/>
  <c r="G8" i="42" l="1"/>
  <c r="G3" i="42"/>
  <c r="G119" i="41"/>
  <c r="G99" i="41"/>
  <c r="G98" i="41"/>
  <c r="G82" i="41"/>
  <c r="G81" i="41"/>
  <c r="G61" i="41"/>
  <c r="G60" i="41"/>
  <c r="G48" i="41"/>
  <c r="G36" i="41"/>
  <c r="G30" i="41"/>
  <c r="G24" i="41"/>
  <c r="G17" i="41"/>
  <c r="G8" i="41"/>
  <c r="G3" i="41"/>
  <c r="G24" i="37"/>
  <c r="G20" i="37"/>
  <c r="G16" i="37"/>
  <c r="G9" i="37"/>
  <c r="G3" i="37"/>
  <c r="D67" i="37" l="1"/>
  <c r="E6" i="48" s="1"/>
  <c r="D19" i="42"/>
  <c r="E11" i="48" s="1"/>
  <c r="D18" i="42"/>
  <c r="D11" i="48" s="1"/>
  <c r="D17" i="42"/>
  <c r="C11" i="48" s="1"/>
  <c r="D127" i="41"/>
  <c r="E8" i="48" s="1"/>
  <c r="D126" i="41"/>
  <c r="D8" i="48" s="1"/>
  <c r="D125" i="41"/>
  <c r="C8" i="48" s="1"/>
  <c r="D65" i="37"/>
  <c r="C6" i="48" s="1"/>
  <c r="D66" i="37"/>
  <c r="D6" i="48" s="1"/>
  <c r="F6" i="48" l="1"/>
  <c r="F8" i="48"/>
  <c r="F11" i="48"/>
  <c r="F43" i="36"/>
  <c r="F42" i="36"/>
  <c r="F41" i="36"/>
  <c r="F40" i="36"/>
  <c r="F39" i="36"/>
  <c r="F38" i="36"/>
  <c r="F37" i="36"/>
  <c r="F36" i="36"/>
  <c r="F35" i="36"/>
  <c r="F34" i="36"/>
  <c r="F33" i="36"/>
  <c r="F32" i="36"/>
  <c r="F31" i="36"/>
  <c r="F30" i="36"/>
  <c r="F29" i="36"/>
  <c r="F23" i="36"/>
  <c r="F22" i="36"/>
  <c r="F21" i="36"/>
  <c r="F20" i="36"/>
  <c r="F19" i="36"/>
  <c r="F18" i="36"/>
  <c r="F17" i="36"/>
  <c r="F16" i="36"/>
  <c r="F15" i="36"/>
  <c r="F14" i="36"/>
  <c r="F13" i="36"/>
  <c r="F12" i="36"/>
  <c r="F11" i="36"/>
  <c r="F10" i="36"/>
  <c r="F9" i="36"/>
  <c r="F8" i="36"/>
  <c r="F7" i="36"/>
  <c r="F6" i="36"/>
  <c r="F5" i="36"/>
  <c r="F4" i="36"/>
  <c r="G3" i="35"/>
  <c r="G88" i="34"/>
  <c r="G47" i="34"/>
  <c r="G19" i="34"/>
  <c r="G12" i="34"/>
  <c r="G10" i="34"/>
  <c r="G8" i="34"/>
  <c r="G6" i="34"/>
  <c r="G3" i="34"/>
  <c r="D11" i="35" l="1"/>
  <c r="D12" i="48" s="1"/>
  <c r="D10" i="35"/>
  <c r="C12" i="48" s="1"/>
  <c r="D12" i="35"/>
  <c r="E12" i="48" s="1"/>
  <c r="G48" i="34"/>
  <c r="G49" i="34"/>
  <c r="G50" i="34"/>
  <c r="G20" i="34"/>
  <c r="D96" i="34" s="1"/>
  <c r="E5" i="48" s="1"/>
  <c r="G21" i="34"/>
  <c r="D95" i="34" l="1"/>
  <c r="D5" i="48" s="1"/>
  <c r="F12" i="48"/>
  <c r="D94" i="34"/>
  <c r="C5" i="48" s="1"/>
  <c r="E3" i="33"/>
  <c r="G17" i="25"/>
  <c r="G14" i="25"/>
  <c r="G9" i="25"/>
  <c r="G5" i="25"/>
  <c r="G3" i="25"/>
  <c r="F5" i="48" l="1"/>
  <c r="D23" i="25"/>
  <c r="D10" i="48" s="1"/>
  <c r="D13" i="48" s="1"/>
  <c r="D22" i="25"/>
  <c r="C10" i="48" s="1"/>
  <c r="D24" i="25"/>
  <c r="E10" i="48" s="1"/>
  <c r="E13" i="48" s="1"/>
  <c r="F10" i="48" l="1"/>
  <c r="C13" i="48"/>
  <c r="F13" i="4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<sst xmlns="http://schemas.openxmlformats.org/spreadsheetml/2006/main" count="4393" uniqueCount="2707">
  <si>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</si>
  <si>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</si>
  <si>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</si>
  <si>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</si>
  <si>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</si>
  <si>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</si>
  <si>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</si>
  <si>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</si>
  <si>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</si>
  <si>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</si>
  <si>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</si>
  <si>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</si>
  <si>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</si>
  <si>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</si>
  <si>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</si>
  <si>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</si>
  <si>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</si>
  <si>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</si>
  <si>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</si>
  <si>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</si>
  <si>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</si>
  <si>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</si>
  <si>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</si>
  <si>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</si>
  <si>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</si>
  <si>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</si>
  <si>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</si>
  <si>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</si>
  <si>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</si>
  <si>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</si>
  <si>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</si>
  <si>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</si>
  <si>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</si>
  <si>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</si>
  <si>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</si>
  <si>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</si>
  <si>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</si>
  <si>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</si>
  <si>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</si>
  <si>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</si>
  <si>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</si>
  <si>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</si>
  <si>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</si>
  <si>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</si>
  <si>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</si>
  <si>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</si>
  <si>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</si>
  <si>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</si>
  <si>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</si>
  <si>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</si>
  <si>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</si>
  <si>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</si>
  <si>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</si>
  <si>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</si>
  <si>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</si>
  <si>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</si>
  <si>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</si>
  <si>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</si>
  <si>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</si>
  <si>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</si>
  <si>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</si>
  <si>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</si>
  <si>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</si>
  <si>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</si>
  <si>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</si>
  <si>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</si>
  <si>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</si>
  <si>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</si>
  <si>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</si>
  <si>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</si>
  <si>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</si>
  <si>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</si>
  <si>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</si>
  <si>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</si>
  <si>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</si>
  <si>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</si>
  <si>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</si>
  <si>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</si>
  <si>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</si>
  <si>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</si>
  <si>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</si>
  <si>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</si>
  <si>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</si>
  <si>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</si>
  <si>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</si>
  <si>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</si>
  <si>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</si>
  <si>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</si>
  <si>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</si>
  <si>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</si>
  <si>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</si>
  <si>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</si>
  <si>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</si>
  <si>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</si>
  <si>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</si>
  <si>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</si>
  <si>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</si>
  <si>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</si>
  <si>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</si>
  <si>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</si>
  <si>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</si>
  <si>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</si>
  <si>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</si>
  <si>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</si>
  <si>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</si>
  <si>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</si>
  <si>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</si>
  <si>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</si>
  <si>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</si>
  <si>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</si>
  <si>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</si>
  <si>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</si>
  <si>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</si>
  <si>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</si>
  <si>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</si>
  <si>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</si>
  <si>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</si>
  <si>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</si>
  <si>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</si>
  <si>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</si>
  <si>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</si>
  <si>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</si>
  <si>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</si>
  <si>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</si>
  <si>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</si>
  <si>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</si>
  <si>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</si>
  <si>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</si>
  <si>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</si>
  <si>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</si>
  <si>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</si>
  <si>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</si>
  <si>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</si>
  <si>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</si>
  <si>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</si>
  <si>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</si>
  <si>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</si>
  <si>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</si>
  <si>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</si>
  <si>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</si>
  <si>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</si>
  <si>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</si>
  <si>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</si>
  <si>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</si>
  <si>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</si>
  <si>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</si>
  <si>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</si>
  <si>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</si>
  <si>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</si>
  <si>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</si>
  <si>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</si>
  <si>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</si>
  <si>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</si>
  <si>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</si>
  <si>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</si>
  <si>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</si>
  <si>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</si>
  <si>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</si>
  <si>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</si>
  <si>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</si>
  <si>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</si>
  <si>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</si>
  <si>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</si>
  <si>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</si>
  <si>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</si>
  <si>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</si>
  <si>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</si>
  <si>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</si>
  <si>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</si>
  <si>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</si>
  <si>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</si>
  <si>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</si>
  <si>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</si>
  <si>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</si>
  <si>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</si>
  <si>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</si>
  <si>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</si>
  <si>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</si>
  <si>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</si>
  <si>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</si>
  <si>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</si>
  <si>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</si>
  <si>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</si>
  <si>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</si>
  <si>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</si>
  <si>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</si>
  <si>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</si>
  <si>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</si>
  <si>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</si>
  <si>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</si>
  <si>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</si>
  <si>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</si>
  <si>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</si>
  <si>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</si>
  <si>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</si>
  <si>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</si>
  <si>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</si>
  <si>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</si>
  <si>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</si>
  <si>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</si>
  <si>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</si>
  <si>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</si>
  <si>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</si>
  <si>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</si>
  <si>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</si>
  <si>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</si>
  <si>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</si>
  <si>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</si>
  <si>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</si>
  <si>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</si>
  <si>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</si>
  <si>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</si>
  <si>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</si>
  <si>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</si>
  <si>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</si>
  <si>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</si>
  <si>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</si>
  <si>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</si>
  <si>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</si>
  <si>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</si>
  <si>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</si>
  <si>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</si>
  <si>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</si>
  <si>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</si>
  <si>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</si>
  <si>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</si>
  <si>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</si>
  <si>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</si>
  <si>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</si>
  <si>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</si>
  <si>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</si>
  <si>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</si>
  <si>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</si>
  <si>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</si>
  <si>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</si>
  <si>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</si>
  <si>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</si>
  <si>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</si>
  <si>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</si>
  <si>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</si>
  <si>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</si>
  <si>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</si>
  <si>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</si>
  <si>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</si>
  <si>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</si>
  <si>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</si>
  <si>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</si>
  <si>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</si>
  <si>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</si>
  <si>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</si>
  <si>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</si>
  <si>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</si>
  <si>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</si>
  <si>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</si>
  <si>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</si>
  <si>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</si>
  <si>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</si>
  <si>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</si>
  <si>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</si>
  <si>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</si>
  <si>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</si>
  <si>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</si>
  <si>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</si>
  <si>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</si>
  <si>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</si>
  <si>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</si>
  <si>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</si>
  <si>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</si>
  <si>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</si>
  <si>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</si>
  <si>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</si>
  <si>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</si>
  <si>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</si>
  <si>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</si>
  <si>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</si>
  <si>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</si>
  <si>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</si>
  <si>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</si>
  <si>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</si>
  <si>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</si>
  <si>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</si>
  <si>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</si>
  <si>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</si>
  <si>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</si>
  <si>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</si>
  <si>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</si>
  <si>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</si>
  <si>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</si>
  <si>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</si>
  <si>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</si>
  <si>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</si>
  <si>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</si>
  <si>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</si>
  <si>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</si>
  <si>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</si>
  <si>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</si>
  <si>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</si>
  <si>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</si>
  <si>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</si>
  <si>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</si>
  <si>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</si>
  <si>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</si>
  <si>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</si>
  <si>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</si>
  <si>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</si>
  <si>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</si>
  <si>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</si>
  <si>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</si>
  <si>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</si>
  <si>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</si>
  <si>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</si>
  <si>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</si>
  <si>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</si>
  <si>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</si>
  <si>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</si>
  <si>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</si>
  <si>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</si>
  <si>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</si>
  <si>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</si>
  <si>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</si>
  <si>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</si>
  <si>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</si>
  <si>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</si>
  <si>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</si>
  <si>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</si>
  <si>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</si>
  <si>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</si>
  <si>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</si>
  <si>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</si>
  <si>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</si>
  <si>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</si>
  <si>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</si>
  <si>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</si>
  <si>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</si>
  <si>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</si>
  <si>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</si>
  <si>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</si>
  <si>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</si>
  <si>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</si>
  <si>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</si>
  <si>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</si>
  <si>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</si>
  <si>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</si>
  <si>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</si>
  <si>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</si>
  <si>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</si>
  <si>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</si>
  <si>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</si>
  <si>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</si>
  <si>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</si>
  <si>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</si>
  <si>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</si>
  <si>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</si>
  <si>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</si>
  <si>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</si>
  <si>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</si>
  <si>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</si>
  <si>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</si>
  <si>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</si>
  <si>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</si>
  <si>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</si>
  <si>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</si>
  <si>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</si>
  <si>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</si>
  <si>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</si>
  <si>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</si>
  <si>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</si>
  <si>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</si>
  <si>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</si>
  <si>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</si>
  <si>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</si>
  <si>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</si>
  <si>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</si>
  <si>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</si>
  <si>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</si>
  <si>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</si>
  <si>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</si>
  <si>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</si>
  <si>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</si>
  <si>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</si>
  <si>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</si>
  <si>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</si>
  <si>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</si>
  <si>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</si>
  <si>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</si>
  <si>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</si>
  <si>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</si>
  <si>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</si>
  <si>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</si>
  <si>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</si>
  <si>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</si>
  <si>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</si>
  <si>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</si>
  <si>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</si>
  <si>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</si>
  <si>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</si>
  <si>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</si>
  <si>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</si>
  <si>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</si>
  <si>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</si>
  <si>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</si>
  <si>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</si>
  <si>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</si>
  <si>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</si>
  <si>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</si>
  <si>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</si>
  <si>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</si>
  <si>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</si>
  <si>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</si>
  <si>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</si>
  <si>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</si>
  <si>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</si>
  <si>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</si>
  <si>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</si>
  <si>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</si>
  <si>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</si>
  <si>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</si>
  <si>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</si>
  <si>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</si>
  <si>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</si>
  <si>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</si>
  <si>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</si>
  <si>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</si>
  <si>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</si>
  <si>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</si>
  <si>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</si>
  <si>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</si>
  <si>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</si>
  <si>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</si>
  <si>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</si>
  <si>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</si>
  <si>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</si>
  <si>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</si>
  <si>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</si>
  <si>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</si>
  <si>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</si>
  <si>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</si>
  <si>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</si>
  <si>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</si>
  <si>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</si>
  <si>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</si>
  <si>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</si>
  <si>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</si>
  <si>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</si>
  <si>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</si>
  <si>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</si>
  <si>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</si>
  <si>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</si>
  <si>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</si>
  <si>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</si>
  <si>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</si>
  <si>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</si>
  <si>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</si>
  <si>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</si>
  <si>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</si>
  <si>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</si>
  <si>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</si>
  <si>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</si>
  <si>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</si>
  <si>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</si>
  <si>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</si>
  <si>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</si>
  <si>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</si>
  <si>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</si>
  <si>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</si>
  <si>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</si>
  <si>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</si>
  <si>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</si>
  <si>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</si>
  <si>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</si>
  <si>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</si>
  <si>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</si>
  <si>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</si>
  <si>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</si>
  <si>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</si>
  <si>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</si>
  <si>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</si>
  <si>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</si>
  <si>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</si>
  <si>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</si>
  <si>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</si>
  <si>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</si>
  <si>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</si>
  <si>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</si>
  <si>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</si>
  <si>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</si>
  <si>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</si>
  <si>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</si>
  <si>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</si>
  <si>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</si>
  <si>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</si>
  <si>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</si>
  <si>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</si>
  <si>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</si>
  <si>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</si>
  <si>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</si>
  <si>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</si>
  <si>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</si>
  <si>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</si>
  <si>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</si>
  <si>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</si>
  <si>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</si>
  <si>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</si>
  <si>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</si>
  <si>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</si>
  <si>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</si>
  <si>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</si>
  <si>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</si>
  <si>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</si>
  <si>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</si>
  <si>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</si>
  <si>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</si>
  <si>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</si>
  <si>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</si>
  <si>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</si>
  <si>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</si>
  <si>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</si>
  <si>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</si>
  <si>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</si>
  <si>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</si>
  <si>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</si>
  <si>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</si>
  <si>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</si>
  <si>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</si>
  <si>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</si>
  <si>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</si>
  <si>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</si>
  <si>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</si>
  <si>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</si>
  <si>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</si>
  <si>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</si>
  <si>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</si>
  <si>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</si>
  <si>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</si>
  <si>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</si>
  <si>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</si>
  <si>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</si>
  <si>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</si>
  <si>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</si>
  <si>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</si>
  <si>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</si>
  <si>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</si>
  <si>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</si>
  <si>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</si>
  <si>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</si>
  <si>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</si>
  <si>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</si>
  <si>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</si>
  <si>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</si>
  <si>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</si>
  <si>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</si>
  <si>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</si>
  <si>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</si>
  <si>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</si>
  <si>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</si>
  <si>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</si>
  <si>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</si>
  <si>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</si>
  <si>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</si>
  <si>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</si>
  <si>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</si>
  <si>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</si>
  <si>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</si>
  <si>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</si>
  <si>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</si>
  <si>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</si>
  <si>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</si>
  <si>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</si>
  <si>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</si>
  <si>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</si>
  <si>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</si>
  <si>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</si>
  <si>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</si>
  <si>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</si>
  <si>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</si>
  <si>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</si>
  <si>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</si>
  <si>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</si>
  <si>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</si>
  <si>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</si>
  <si>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</si>
  <si>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</si>
  <si>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</si>
  <si>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</si>
  <si>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</si>
  <si>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</si>
  <si>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</si>
  <si>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</si>
  <si>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</si>
  <si>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</si>
  <si>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</si>
  <si>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</si>
  <si>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</si>
  <si>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</si>
  <si>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</si>
  <si>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</si>
  <si>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</si>
  <si>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</si>
  <si>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</si>
  <si>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</si>
  <si>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</si>
  <si>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</si>
  <si>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</si>
  <si>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</si>
  <si>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</si>
  <si>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</si>
  <si>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</si>
  <si>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</si>
  <si>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</si>
  <si>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</si>
  <si>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</si>
  <si>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</si>
  <si>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</si>
  <si>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</si>
  <si>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</si>
  <si>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</si>
  <si>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</si>
  <si>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</si>
  <si>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</si>
  <si>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</si>
  <si>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</si>
  <si>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</si>
  <si>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</si>
  <si>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</si>
  <si>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</si>
  <si>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</si>
  <si>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</si>
  <si>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</si>
  <si>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</si>
  <si>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</si>
  <si>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</si>
  <si>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</si>
  <si>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</si>
  <si>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</si>
  <si>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</si>
  <si>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</si>
  <si>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</si>
  <si>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</si>
  <si>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</si>
  <si>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</si>
  <si>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</si>
  <si>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</si>
  <si>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</si>
  <si>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</si>
  <si>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</si>
  <si>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</si>
  <si>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</si>
  <si>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</si>
  <si>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</si>
  <si>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</si>
  <si>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</si>
  <si>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</si>
  <si>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</si>
  <si>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</si>
  <si>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</si>
  <si>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</si>
  <si>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</si>
  <si>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</si>
  <si>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</si>
  <si>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</si>
  <si>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</si>
  <si>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</si>
  <si>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</si>
  <si>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</si>
  <si>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</si>
  <si>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</si>
  <si>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</si>
  <si>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</si>
  <si>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</si>
  <si>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</si>
  <si>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</si>
  <si>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</si>
  <si>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</si>
  <si>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</si>
  <si>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</si>
  <si>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</si>
  <si>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</si>
  <si>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</si>
  <si>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</si>
  <si>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</si>
  <si>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</si>
  <si>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</si>
  <si>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</si>
  <si>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</si>
  <si>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</si>
  <si>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</si>
  <si>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</si>
  <si>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</si>
  <si>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</si>
  <si>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</si>
  <si>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</si>
  <si>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</si>
  <si>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</si>
  <si>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</si>
  <si>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</si>
  <si>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</si>
  <si>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</si>
  <si>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</si>
  <si>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</si>
  <si>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</si>
  <si>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</si>
  <si>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</si>
  <si>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</si>
  <si>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</si>
  <si>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</si>
  <si>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</si>
  <si>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</si>
  <si>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</si>
  <si>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</si>
  <si>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</si>
  <si>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</si>
  <si>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</si>
  <si>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</si>
  <si>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</si>
  <si>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</si>
  <si>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</si>
  <si>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</si>
  <si>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</si>
  <si>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</si>
  <si>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</si>
  <si>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</si>
  <si>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</si>
  <si>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</si>
  <si>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</si>
  <si>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</si>
  <si>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</si>
  <si>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</si>
  <si>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</si>
  <si>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</si>
  <si>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</si>
  <si>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</si>
  <si>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</si>
  <si>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</si>
  <si>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</si>
  <si>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</si>
  <si>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</si>
  <si>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</si>
  <si>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</si>
  <si>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</si>
  <si>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</si>
  <si>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</si>
  <si>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</si>
  <si>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</si>
  <si>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</si>
  <si>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</si>
  <si>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</si>
  <si>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</si>
  <si>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</si>
  <si>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</si>
  <si>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</si>
  <si>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</si>
  <si>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</si>
  <si>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</si>
  <si>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</si>
  <si>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</si>
  <si>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</si>
  <si>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</si>
  <si>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</si>
  <si>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</si>
  <si>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</si>
  <si>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</si>
  <si>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</si>
  <si>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</si>
  <si>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</si>
  <si>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</si>
  <si>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</si>
  <si>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</si>
  <si>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</si>
  <si>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</si>
  <si>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</si>
  <si>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</si>
  <si>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</si>
  <si>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</si>
  <si>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</si>
  <si>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</si>
  <si>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</si>
  <si>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</si>
  <si>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</si>
  <si>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</si>
  <si>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</si>
  <si>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</si>
  <si>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</si>
  <si>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</si>
  <si>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</si>
  <si>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</si>
  <si>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</si>
  <si>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</si>
  <si>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</si>
  <si>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</si>
  <si>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</si>
  <si>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</si>
  <si>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</si>
  <si>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</si>
  <si>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</si>
  <si>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</si>
  <si>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</si>
  <si>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</si>
  <si>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</si>
  <si>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</si>
  <si>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</si>
  <si>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</si>
  <si>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</si>
  <si>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</si>
  <si>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</si>
  <si>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</si>
  <si>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</si>
  <si>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</si>
  <si>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</si>
  <si>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</si>
  <si>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</si>
  <si>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</si>
  <si>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</si>
  <si>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</si>
  <si>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</si>
  <si>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</si>
  <si>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</si>
  <si>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</si>
  <si>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</si>
  <si>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</si>
  <si>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</si>
  <si>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</si>
  <si>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</si>
  <si>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</si>
  <si>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</si>
  <si>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</si>
  <si>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</si>
  <si>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</si>
  <si>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</si>
  <si>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</si>
  <si>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</si>
  <si>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</si>
  <si>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</si>
  <si>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</si>
  <si>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</si>
  <si>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</si>
  <si>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</si>
  <si>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</si>
  <si>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</si>
  <si>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</si>
  <si>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</si>
  <si>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</si>
  <si>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</si>
  <si>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</si>
  <si>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</si>
  <si>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</si>
  <si>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</si>
  <si>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</si>
  <si>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</si>
  <si>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</si>
  <si>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</si>
  <si>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</si>
  <si>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</si>
  <si>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</si>
  <si>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</si>
  <si>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</si>
  <si>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</si>
  <si>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</si>
  <si>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</si>
  <si>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</si>
  <si>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</si>
  <si>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</si>
  <si>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</si>
  <si>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</si>
  <si>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</si>
  <si>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</si>
  <si>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</si>
  <si>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</si>
  <si>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</si>
  <si>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</si>
  <si>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</si>
  <si>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</si>
  <si>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</si>
  <si>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</si>
  <si>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</si>
  <si>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</si>
  <si>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</si>
  <si>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</si>
  <si>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</si>
  <si>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</si>
  <si>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</si>
  <si>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</si>
  <si>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</si>
  <si>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</si>
  <si>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</si>
  <si>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</si>
  <si>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</si>
  <si>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</si>
  <si>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</si>
  <si>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</si>
  <si>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</si>
  <si>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</si>
  <si>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</si>
  <si>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</si>
  <si>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</si>
  <si>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</si>
  <si>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</si>
  <si>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</si>
  <si>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</si>
  <si>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</si>
  <si>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</si>
  <si>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</si>
  <si>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</si>
  <si>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</si>
  <si>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</si>
  <si>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</si>
  <si>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</si>
  <si>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</si>
  <si>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</si>
  <si>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</si>
  <si>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</si>
  <si>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</si>
  <si>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</si>
  <si>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</si>
  <si>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</si>
  <si>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</si>
  <si>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</si>
  <si>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</si>
  <si>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</si>
  <si>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</si>
  <si>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</si>
  <si>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</si>
  <si>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</si>
  <si>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</si>
  <si>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</si>
  <si>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</si>
  <si>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</si>
  <si>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</si>
  <si>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</si>
  <si>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</si>
  <si>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</si>
  <si>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</si>
  <si>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</si>
  <si>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</si>
  <si>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</si>
  <si>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</si>
  <si>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</si>
  <si>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</si>
  <si>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</si>
  <si>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</si>
  <si>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</si>
  <si>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</si>
  <si>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</si>
  <si>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</si>
  <si>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</si>
  <si>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</si>
  <si>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</si>
  <si>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</si>
  <si>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</si>
  <si>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</si>
  <si>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</si>
  <si>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</si>
  <si>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</si>
  <si>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</si>
  <si>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</si>
  <si>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</si>
  <si>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</si>
  <si>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</si>
  <si>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</si>
  <si>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</si>
  <si>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</si>
  <si>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</si>
  <si>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</si>
  <si>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</si>
  <si>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</si>
  <si>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</si>
  <si>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</si>
  <si>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</si>
  <si>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</si>
  <si>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</si>
  <si>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</si>
  <si>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</si>
  <si>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</si>
  <si>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</si>
  <si>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</si>
  <si>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</si>
  <si>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</si>
  <si>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</si>
  <si>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</si>
  <si>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</si>
  <si>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</si>
  <si>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</si>
  <si>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</si>
  <si>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</si>
  <si>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</si>
  <si>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</si>
  <si>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</si>
  <si>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</si>
  <si>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</si>
  <si>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</si>
  <si>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</si>
  <si>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</si>
  <si>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</si>
  <si>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</si>
  <si>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</si>
  <si>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</si>
  <si>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</si>
  <si>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</si>
  <si>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</si>
  <si>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</si>
  <si>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</si>
  <si>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</si>
  <si>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</si>
  <si>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</si>
  <si>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</si>
  <si>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</si>
  <si>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</si>
  <si>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</si>
  <si>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</si>
  <si>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</si>
  <si>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</si>
  <si>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</si>
  <si>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</si>
  <si>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</si>
  <si>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</si>
  <si>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</si>
  <si>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</si>
  <si>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</si>
  <si>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</si>
  <si>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</si>
  <si>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</si>
  <si>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</si>
  <si>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</si>
  <si>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</si>
  <si>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</si>
  <si>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</si>
  <si>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</si>
  <si>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</si>
  <si>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</si>
  <si>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</si>
  <si>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</si>
  <si>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</si>
  <si>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</si>
  <si>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</si>
  <si>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</si>
  <si>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</si>
  <si>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</si>
  <si>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</si>
  <si>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</si>
  <si>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</si>
  <si>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</si>
  <si>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</si>
  <si>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</si>
  <si>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</si>
  <si>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</si>
  <si>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</si>
  <si>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</si>
  <si>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</si>
  <si>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</si>
  <si>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</si>
  <si>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</si>
  <si>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</si>
  <si>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</si>
  <si>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</si>
  <si>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</si>
  <si>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</si>
  <si>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</si>
  <si>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</si>
  <si>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</si>
  <si>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</si>
  <si>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</si>
  <si>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</si>
  <si>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</si>
  <si>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</si>
  <si>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</si>
  <si>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</si>
  <si>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</si>
  <si>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</si>
  <si>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</si>
  <si>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</si>
  <si>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</si>
  <si>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</si>
  <si>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</si>
  <si>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</si>
  <si>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</si>
  <si>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</si>
  <si>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</si>
  <si>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</si>
  <si>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</si>
  <si>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</si>
  <si>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</si>
  <si>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</si>
  <si>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</si>
  <si>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</si>
  <si>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</si>
  <si>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</si>
  <si>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</si>
  <si>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</si>
  <si>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</si>
  <si>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</si>
  <si>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</si>
  <si>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</si>
  <si>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</si>
  <si>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</si>
  <si>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</si>
  <si>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</si>
  <si>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</si>
  <si>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</si>
  <si>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</si>
  <si>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</si>
  <si>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</si>
  <si>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</si>
  <si>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</si>
  <si>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</si>
  <si>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</si>
  <si>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</si>
  <si>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</si>
  <si>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</si>
  <si>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</si>
  <si>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</si>
  <si>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</si>
  <si>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</si>
  <si>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</si>
  <si>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</si>
  <si>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</si>
  <si>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</si>
  <si>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</si>
  <si>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</si>
  <si>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</si>
  <si>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</si>
  <si>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</si>
  <si>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</si>
  <si>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</si>
  <si>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</si>
  <si>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</si>
  <si>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</si>
  <si>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</si>
  <si>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</si>
  <si>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</si>
  <si>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</si>
  <si>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</si>
  <si>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</si>
  <si>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</si>
  <si>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</si>
  <si>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</si>
  <si>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</si>
  <si>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</si>
  <si>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</si>
  <si>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</si>
  <si>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</si>
  <si>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</si>
  <si>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</si>
  <si>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</si>
  <si>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</si>
  <si>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</si>
  <si>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</si>
  <si>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</si>
  <si>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</si>
  <si>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</si>
  <si>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</si>
  <si>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</si>
  <si>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</si>
  <si>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</si>
  <si>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</si>
  <si>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</si>
  <si>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</si>
  <si>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</si>
  <si>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</si>
  <si>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</si>
  <si>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</si>
  <si>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</si>
  <si>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</si>
  <si>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</si>
  <si>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</si>
  <si>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</si>
  <si>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</si>
  <si>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</si>
  <si>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</si>
  <si>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</si>
  <si>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</si>
  <si>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</si>
  <si>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</si>
  <si>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</si>
  <si>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</si>
  <si>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</si>
  <si>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</si>
  <si>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</si>
  <si>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</si>
  <si>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</si>
  <si>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</si>
  <si>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</si>
  <si>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</si>
  <si>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</si>
  <si>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</si>
  <si>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</si>
  <si>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</si>
  <si>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</si>
  <si>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</si>
  <si>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</si>
  <si>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</si>
  <si>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</si>
  <si>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</si>
  <si>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</si>
  <si>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</si>
  <si>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</si>
  <si>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</si>
  <si>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</si>
  <si>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</si>
  <si>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</si>
  <si>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</si>
  <si>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</si>
  <si>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</si>
  <si>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</si>
  <si>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</si>
  <si>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</si>
  <si>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</si>
  <si>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</si>
  <si>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</si>
  <si>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</si>
  <si>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</si>
  <si>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</si>
  <si>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</si>
  <si>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</si>
  <si>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</si>
  <si>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</si>
  <si>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</si>
  <si>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</si>
  <si>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</si>
  <si>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</si>
  <si>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</si>
  <si>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</si>
  <si>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</si>
  <si>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</si>
  <si>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</si>
  <si>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</si>
  <si>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</si>
  <si>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</si>
  <si>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</si>
  <si>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</si>
  <si>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</si>
  <si>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</si>
  <si>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</si>
  <si>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</si>
  <si>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</si>
  <si>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</si>
  <si>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</si>
  <si>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</si>
  <si>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</si>
  <si>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</si>
  <si>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</si>
  <si>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</si>
  <si>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</si>
  <si>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</si>
  <si>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</si>
  <si>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</si>
  <si>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</si>
  <si>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</si>
  <si>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</si>
  <si>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</si>
  <si>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</si>
  <si>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</si>
  <si>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</si>
  <si>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</si>
  <si>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</si>
  <si>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</si>
  <si>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</si>
  <si>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</si>
  <si>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</si>
  <si>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</si>
  <si>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</si>
  <si>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</si>
  <si>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</si>
  <si>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</si>
  <si>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</si>
  <si>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</si>
  <si>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</si>
  <si>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</si>
  <si>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</si>
  <si>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</si>
  <si>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</si>
  <si>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</si>
  <si>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</si>
  <si>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</si>
  <si>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</si>
  <si>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</si>
  <si>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</si>
  <si>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</si>
  <si>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</si>
  <si>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</si>
  <si>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</si>
  <si>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</si>
  <si>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</si>
  <si>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</si>
  <si>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</si>
  <si>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</si>
  <si>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</si>
  <si>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</si>
  <si>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</si>
  <si>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</si>
  <si>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</si>
  <si>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</si>
  <si>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</si>
  <si>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</si>
  <si>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</si>
  <si>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</si>
  <si>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</si>
  <si>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</si>
  <si>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</si>
  <si>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</si>
  <si>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</si>
  <si>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</si>
  <si>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</si>
  <si>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</si>
  <si>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</si>
  <si>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</si>
  <si>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</si>
  <si>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</si>
  <si>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</si>
  <si>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</si>
  <si>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</si>
  <si>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</si>
  <si>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</si>
  <si>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</si>
  <si>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</si>
  <si>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</si>
  <si>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</si>
  <si>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</si>
  <si>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</si>
  <si>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</si>
  <si>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</si>
  <si>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</si>
  <si>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</si>
  <si>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</si>
  <si>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</si>
  <si>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</si>
  <si>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</si>
  <si>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</si>
  <si>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</si>
  <si>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</si>
  <si>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</si>
  <si>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</si>
  <si>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</si>
  <si>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</si>
  <si>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</si>
  <si>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</si>
  <si>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</si>
  <si>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</si>
  <si>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</si>
  <si>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</si>
  <si>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</si>
  <si>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</si>
  <si>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</si>
  <si>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</si>
  <si>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</si>
  <si>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</si>
  <si>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</si>
  <si>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</si>
  <si>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</si>
  <si>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</si>
  <si>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</si>
  <si>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</si>
  <si>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</si>
  <si>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</si>
  <si>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</si>
  <si>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</si>
  <si>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</si>
  <si>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</si>
  <si>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</si>
  <si>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</si>
  <si>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</si>
  <si>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</si>
  <si>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</si>
  <si>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</si>
  <si>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</si>
  <si>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</si>
  <si>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</si>
  <si>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</si>
  <si>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</si>
  <si>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</si>
  <si>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</si>
  <si>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</si>
  <si>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</si>
  <si>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</si>
  <si>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</si>
  <si>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</si>
  <si>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</si>
  <si>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</si>
  <si>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</si>
  <si>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</si>
  <si>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</si>
  <si>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</si>
  <si>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</si>
  <si>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</si>
  <si>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</si>
  <si>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</si>
  <si>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</si>
  <si>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</si>
  <si>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</si>
  <si>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</si>
  <si>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</si>
  <si>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</si>
  <si>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</si>
  <si>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</si>
  <si>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</si>
  <si>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</si>
  <si>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</si>
  <si>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</si>
  <si>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</si>
  <si>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</si>
  <si>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</si>
  <si>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</si>
  <si>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</si>
  <si>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</si>
  <si>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</si>
  <si>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</si>
  <si>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</si>
  <si>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</si>
  <si>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</si>
  <si>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</si>
  <si>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</si>
  <si>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</si>
  <si>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</si>
  <si>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</si>
  <si>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</si>
  <si>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</si>
  <si>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</si>
  <si>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</si>
  <si>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</si>
  <si>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</si>
  <si>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</si>
  <si>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</si>
  <si>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</si>
  <si>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</si>
  <si>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</si>
  <si>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</si>
  <si>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</si>
  <si>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</si>
  <si>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</si>
  <si>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</si>
  <si>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</si>
  <si>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</si>
  <si>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</si>
  <si>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</si>
  <si>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</si>
  <si>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</si>
  <si>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</si>
  <si>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</si>
  <si>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</si>
  <si>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</si>
  <si>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</si>
  <si>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</si>
  <si>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</si>
  <si>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</si>
  <si>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</si>
  <si>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</si>
  <si>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</si>
  <si>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</si>
  <si>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</si>
  <si>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</si>
  <si>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</si>
  <si>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</si>
  <si>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</si>
  <si>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</si>
  <si>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</si>
  <si>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</si>
  <si>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</si>
  <si>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</si>
  <si>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</si>
  <si>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</si>
  <si>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</si>
  <si>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</si>
  <si>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</si>
  <si>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</si>
  <si>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</si>
  <si>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</si>
  <si>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</si>
  <si>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</si>
  <si>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</si>
  <si>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</si>
  <si>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</si>
  <si>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</si>
  <si>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</si>
  <si>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</si>
  <si>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</si>
  <si>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</si>
  <si>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</si>
  <si>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</si>
  <si>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</si>
  <si>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</si>
  <si>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</si>
  <si>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</si>
  <si>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EXTERNADO MEDIA JORNADA RAJ</t>
  </si>
  <si>
    <t>Portada</t>
  </si>
  <si>
    <t>ÍTEM</t>
  </si>
  <si>
    <t>DESCRIPCIÓN</t>
  </si>
  <si>
    <t>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</si>
  <si>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</si>
  <si>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</si>
  <si>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</si>
  <si>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</si>
  <si>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</si>
  <si>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</si>
  <si>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</si>
  <si>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</si>
  <si>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célular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</si>
  <si>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</si>
  <si>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</si>
  <si>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</si>
  <si>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</si>
  <si>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</si>
  <si>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</si>
  <si>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</si>
  <si>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</si>
  <si>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</si>
  <si>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</si>
  <si>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</si>
  <si>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</si>
  <si>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</si>
  <si>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</si>
  <si>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</si>
  <si>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</si>
  <si>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</si>
  <si>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</si>
  <si>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</si>
  <si>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</si>
  <si>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 1-2</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</si>
  <si>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</si>
  <si>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</si>
  <si>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</si>
  <si>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</si>
  <si>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</si>
  <si>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</si>
  <si>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</si>
  <si>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</si>
  <si>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</si>
  <si>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célular que el representante legal indica como número de contacto de la unidad operativa.</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</si>
  <si>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</si>
  <si>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</si>
  <si>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</si>
  <si>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</si>
  <si>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</si>
  <si>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</si>
  <si>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</si>
  <si>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</si>
  <si>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</si>
  <si>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documentodel responsable que atiende el servicio al momento de la visita.</t>
  </si>
  <si>
    <t>Correo Electrónico</t>
  </si>
  <si>
    <t>Registre el correo electrónico que el responsable que atiende el servicio al momento de la visita indica como correo de notificación de la unidad de servicio.</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</si>
  <si>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</si>
  <si>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</si>
  <si>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</si>
  <si>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</si>
  <si>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</si>
  <si>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</si>
  <si>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</si>
  <si>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</si>
  <si>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</si>
  <si>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</si>
  <si>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</si>
  <si>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</si>
  <si>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</si>
  <si>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</si>
  <si>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</si>
  <si>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</si>
  <si>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</si>
  <si>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</si>
  <si>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</si>
  <si>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</si>
  <si>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</si>
  <si>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</si>
  <si>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</si>
  <si>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</si>
  <si>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</si>
  <si>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</si>
  <si>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</si>
  <si>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</si>
  <si>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</si>
  <si>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</si>
  <si>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</si>
  <si>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</si>
  <si>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</si>
  <si>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</si>
  <si>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</si>
  <si>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</si>
  <si>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</si>
  <si>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</si>
  <si>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</si>
  <si>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</si>
  <si>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</si>
  <si>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COMPONENTES</t>
  </si>
  <si>
    <t>Responsable del Registro</t>
  </si>
  <si>
    <t>Rol responsable del diligenciamiento del verificable:</t>
  </si>
  <si>
    <t>ING / ARQ: Ingeniero (a) o Arquitecto (a)</t>
  </si>
  <si>
    <t>ND / ING AL: Nutricionista Dietista o Ingeniero (a) de Alimentos</t>
  </si>
  <si>
    <t>PSIC / TS: Psicologo (a) o Trabajador (a) Social</t>
  </si>
  <si>
    <t>CONT / ADM: Contador (a) o Administrador (a)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</si>
  <si>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</si>
  <si>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</si>
  <si>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</si>
  <si>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</si>
  <si>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</si>
  <si>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</si>
  <si>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4. Modelo de Atención</t>
  </si>
  <si>
    <t xml:space="preserve">En observación de la atención, diálogos con los  adolescentes, jóvenes, familias, el talento humano y contrastado con el anexo de historia de atención se evidencia que:
</t>
  </si>
  <si>
    <t xml:space="preserve">Este enunciado tiene  los siguientes propósitos generales y aplica para el componente del Modelo de Atención y el anexo de Situaciones especiales :
a. Escuchar y tener en cuenta la voz de los adolescentes y jóvenes acorde con el enfoques de derechos, pedagógico, etario, diferencial, restaurativo y de inclusión social
b. Escuchar y tener en cuenta la voz de las familias y/o red vincular.
c. Identificar que los adolescentes, jóvenes, familias y/o red vincular conocen el propósito del servicio en el cual se encuentran.
d. Identificar la gestión y/o articulación con la autoridad judicial/administrativa y con el SNBF en los casos que sea requerido.
e. Identificar la trazabilidad del proceso de atención. (Que la información corresponde al adolescente o jóven, su familia o red vincular, con su proceso, que las actuaciones se realizan en los tiempos establecidos, que se realiza el registro ordenado en el anexo de la historia de atención, entre otros).
f. Incluir demás situaciones que el adolescente o jóven, su familia o red vincular y/o el talento humano manifieste en los diálogos.
</t>
  </si>
  <si>
    <t>4.1.1 La Institución cuenta con el Proyecto de Atención Institucional,  digital o físico y aprobada.</t>
  </si>
  <si>
    <t>El Proyecto de Atención Institucional,  es aprobado por el área que le corresponda asi: 
a. Para otorgamiento es la Oficina de Inspección, Vigilancia y Control y Calidad de Servicios 
b. Para renovación / actualización es por la Regional grupo de Asistencia Técnica - Protección</t>
  </si>
  <si>
    <t>4.1.3. a .  Es pertinente y coherente para la población atendida</t>
  </si>
  <si>
    <t>Se entenderá que las acciones del Proyecto de Atención Institucional - PAI son pertinentes y coherentes cuando coincida: lo observado, lo manifestado por los adolescentes y jóvenes, familias o red vincular y talento humano, los soportes de implementación presentados por el operador, con la población atendida al momento de la acción de inspección y vigilancia.</t>
  </si>
  <si>
    <t>4.1.3. b. Documenta acciones y atenciones desarrolladas en el trabajo cotidiano con los adolescentes y jóvenes  basados en los enfoques de derechos, pedagógico, etario, diferencial, restaurativo y de inclusión social.</t>
  </si>
  <si>
    <r>
      <t>Se entenderá que las acciones del Proyecto de Atención Institucional - PAI  son implementadas en los enfoques de derechos, pedagógico, etario, diferencial, restaurativo y de inclusión social cuando coincida lo observado, lo manifestado por los adolescentes, familias o red vincular y talento humano, los soportes de implementación presentados por el operador, con la población atendida al momento de la acción de inspección y vigilancia. Para mayor comprensión tener en cuenta lo siguiente:
(i) Enfoque Derechos (protección integral, igualdad y no discriminación, interés superior, acción sin daño): se reconoce como sujeto de derechos y actor social,  así como su capacidad de participar activamente en las decisiones que lo afectan, prohibición taxativa de ser sometido a maltratos, tratos crueles, inhumanos o degradantes.
(ii) Enfoque pedagógico: los adolescentes son sujeto de evolución y construcción, las acciones están encaminadas a movilizar su responsabilidad sobre el hecho que lo vincula al SRPA y las consecuencias para la víctima, la comunidad, su familia y para sí mismo, facilitando y fomentando espacios para que el adolescente pueda reparar los daños derivados de sus actos.</t>
    </r>
    <r>
      <rPr>
        <u/>
        <sz val="11"/>
        <color theme="1"/>
        <rFont val="Aptos Narrow"/>
        <family val="2"/>
        <scheme val="minor"/>
      </rPr>
      <t xml:space="preserve">
</t>
    </r>
    <r>
      <rPr>
        <sz val="11"/>
        <color theme="1"/>
        <rFont val="Aptos Narrow"/>
        <family val="2"/>
        <scheme val="minor"/>
      </rPr>
      <t xml:space="preserve">(iii) Enfoque etario: que responda de manera específica a las necesidades de cada grupo poblacional.
(iv)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(v)Enfoque restaurativo:  se enmarca en el desarrollo de capacidades restaurativas y sentimientos, actitudes, conocimientos y valores como el respeto, solidaridad, compasión, la cooperación, la empatía.
***Práctica restaurativa: permite generar condiciones de intercambio, dialogo y reparación, dinamizando la responsabilidad y mejorando las relaciones establecidas con las partes que se han visto afectadas por un delito o por una situación
(vi)Enfoque de inclusión social: se orienta a viabilizar los recursos educativos, culturales, espirituales y ocupacionales que les permitan a los adolescentes y jóvenes ser y sentirse parte de una sociedad, de una comunidad y de una familia más humana e incluyente.  </t>
    </r>
  </si>
  <si>
    <t>4.1.3.c. desarrollo de acciones basadas en los principios y marco normativo del modelo de atención:  Desarrollo humano;  Carácter pedagógico-restaurativo;  Participación y ciudadanía</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</si>
  <si>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(i) Desarrollo humano: se entenderá como la promoción de las capacidades, las realizaciones y derechos humanos.
(i) Carácter pedagógico-restaurativo: implica contar con escenarios, estrategias de formación y prácticas concretas orientadas a promover la reflexividad, incentivar procesos de resignificación interna, fortalecer su capacidad resiliente, potenciar su autonomía y revitalizar las redes familiares y comunitarias; expresado en la intervención permite al adolescente o joven vinculado al SRPA asumir la responsabilidad subjetiva de sus conductas y las consecuencias de las mismas y avanzar con la búsqueda de alternativas para manejar la convivencia y resolver los conflictos desde el reconocimiento mutuo como sujetos de derechos (formación ciudadana); se debe tener en cuenta la formación en convivencia, el respeto por los sentimientos del otro, el apoyar a los otros en el ejercicio de sus derechos.
(iii) Participación y ciudadanía: se debe garantizar que los adolescentes cuenten con espacios de diálogo, que conozcan y puedan manifestar sus opiniones frente al Modelo de Atención, que puedan participar el manejo del ambiente de conflictividad de los servicios de atención y contar con mecanismos eficientes para potenciar su participación protagónica en todas las decisiones que los afecten. En la atención grupal, se tiene también un escenario privilegiado de participación para la escucha de sus opiniones, la expresión de sus sentimientos, la autorregulación y la regulación colectiva, y la aceptación la diferencia y la diversidad de los otros. </t>
  </si>
  <si>
    <t>4.1.3. d. desarrollo de acciones por niveles (individual, familiar, grupal y contextual), componentes y fases del modelo de atención</t>
  </si>
  <si>
    <t xml:space="preserve">Se entenderá que las acciones del  Proyecto de Atención Institucional - PAI y el proceso de atención  responden al modelo cuando coincida lo observado, lo manifestado por los adolescentes y jóvenes, familias o red vincular y talento humano, los soportes de implementación presentados por el operador, con la población atendida al momento de la acción de inspección y vigilancia.
Para mayor comprensión tener en cuenta lo siguiente:
Niveles:
(i) Individual: atención del adolescente o joven
(ii) Familiar: atención a la familia y/o red vincular de apoyo
(iii) Grupal: pares, grupos, colectivos, entre otros.
(iv) Contextual: incluye espacios los entornos cercanos al adolescente donde se desenvuelve la vida cotidiana, los espacios sociales, como escenarios deportivos, cultuales, recreativos, educativos, religiosos y formativos.
Componentes
(i) Trascendencia y sentido de vida:  requiere la sensibilización de los adolescentes frente a su forma de relación con la vida y con los otros seres humanos, potenciando factores de resiliencia personal y familiar.
(ii) Fortalecimiento de vínculos: se centra en el análisis de las redes vinculares del adolescente y joven y de las maneras como las conductas determinan cambios en los significantes afectivos.
(iii)Capacidad restaurativa: Parte de sensibilizarlos para que aprendan a ponerse en el lugar del otro desarrollando la empatía, para que sean conscientes de cómo sus conductas afectan las relaciones con otros y lesionan la ley, para que logren asumir la responsabilidad personal y social enfrentando las consecuencias de sus actos. 
(iv) Autonomía desde lo pedagógico:  él y la adolescente o joven se conoce y se siente capaz de hacerse responsable de sí mismo, volviéndose independiente de otros, lo cual se refleja en sus particulares formas de ser, estar y hacer en el mundo.  
Fases
(i) Aceptación y acogida
(ii) Permanencia
</t>
  </si>
  <si>
    <t>4.2.7 Realiza acciones de gestión con la Defensoría de familia sobre:
a. Gestión  en salud, educación, cultura, otros, en el marco del proceso de restablecimiento de derechos o de acciones en garantía</t>
  </si>
  <si>
    <t>Para la verificación de este item, deberá trabajarse con el profesional del componente de Salud y Nutrición para que el resultado sea consistente con las evidencias observadas.</t>
  </si>
  <si>
    <t xml:space="preserve">4.2.11. Formula Plan de Atención Individual, el cual:
a. Se remite a la autoridad competente(Judicial y/o administrativa) a los 20 días calendario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informe elaborado por la Defensoría de Familia, el cual incluye el tamizaje que permite identificar el nivel de riesgo asociado al consumo de Sustancias Psicoactivas (SPA) </t>
  </si>
  <si>
    <t xml:space="preserve">Para la verificación de este ítem, tenga en cuenta que los literales enunciados guarden coherencia con los resultados de los conceptos iniciales. Igualmente, las acciones de articulación con las autoridades judicial y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
</t>
  </si>
  <si>
    <t xml:space="preserve">4.4 Cuenta con programas o estrategias preventivas de acuerdo con la identificación de los riesgos de consumo de sustancias psicoactivas identificadas, teniendo en cuenta la “Guía para la Prevención del Consumo de Sustancias Psicoactivas en adolescentes y jóvenes del SRPA”.
 </t>
  </si>
  <si>
    <t>En diálogo con el talento humano, mediante la observación del servicio y contrastando la documentación disponible, identifique que el operador pedagógico dispone de programas o estrategias preventivas acorde con la identificación de los riesgos de consumo de sustancias psicoactivas identificadas, haciendo uso para una mayor comprensión, de la Guía para la Prevención del Consumo de Sustancias Psicoactivas en adolescentes y jóvenes del SRPA vigente.</t>
  </si>
  <si>
    <t>6. Código de Ética</t>
  </si>
  <si>
    <t>6.1.13. Negación en la provisión de dotación personal y/o institucional (cama, colchón, ropa de cama, vestuario, elementos de aseo o material pedagógico).</t>
  </si>
  <si>
    <t>El resultado de este verificable de estar en concordancia con el resultado con las condiciones de calidad del componente 8. de dotación.</t>
  </si>
  <si>
    <t>Tabla 2. Talento Humano</t>
  </si>
  <si>
    <t>Cantidad de usuarios del servicio</t>
  </si>
  <si>
    <t>Registre la cantidad de usuarios que encuentra en el servicio. La tabla calculará automáticamente el personal requerido de acuerdo con el Manual Operativo.</t>
  </si>
  <si>
    <t>ACTA DE CIERRE</t>
  </si>
  <si>
    <t>PARRAFO INTRODUCTORIO</t>
  </si>
  <si>
    <t>Registre hora en formato 12 horas.
Registre día/mes/año</t>
  </si>
  <si>
    <t xml:space="preserve">ACCIONES INMEDIATAS Y/O SITUACIONES A INFORMAR </t>
  </si>
  <si>
    <t>En caso de que se hayan realizado acciones inmediatas, registre la descripción específica de la situación.
Enumere las situaciones a informar y a quienes se dirige la misma.</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</si>
  <si>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</si>
  <si>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</si>
  <si>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</si>
  <si>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</si>
  <si>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</si>
  <si>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</si>
  <si>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Seleccione el estado de tenencia del inmueble:</t>
  </si>
  <si>
    <t>Indique las entidades o personas (naturales o jurídicas) que participan en la tenencia del inmueble.</t>
  </si>
  <si>
    <t>Capacidad Instalada</t>
  </si>
  <si>
    <t>Coordenadas Georreferenciadas en Google Maps</t>
  </si>
  <si>
    <t>Latitud N</t>
  </si>
  <si>
    <t>Longitud W</t>
  </si>
  <si>
    <t>3. INFORMACIÓN GENERAL DE LA VISITA</t>
  </si>
  <si>
    <t>Fecha de finalización Visita</t>
  </si>
  <si>
    <t>Número de auto de la visita</t>
  </si>
  <si>
    <t>Número de la bitácora</t>
  </si>
  <si>
    <t>PROTECCIÓN</t>
  </si>
  <si>
    <t>SISTEMA DE RESPONSABIIDAD PENAL PARA ADOLESCENTES - SRPA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</si>
  <si>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</si>
  <si>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</si>
  <si>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</si>
  <si>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</si>
  <si>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</si>
  <si>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</si>
  <si>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</si>
  <si>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</si>
  <si>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</si>
  <si>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</si>
  <si>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</si>
  <si>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</si>
  <si>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</si>
  <si>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</si>
  <si>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</si>
  <si>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</si>
  <si>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</si>
  <si>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</si>
  <si>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MODALIDADES COMPLEMENTARIAS Y DE RESTABLECIMIENTOS EN ADMINISTRACIÓN DE JUSTICIA</t>
  </si>
  <si>
    <t>EXTERNADO MEDIA JORNADA _ RAJ</t>
  </si>
  <si>
    <t>4. INFORMACIÓN DEL CONTRATO</t>
  </si>
  <si>
    <t>Regional 1</t>
  </si>
  <si>
    <t>Regional 2</t>
  </si>
  <si>
    <t>2. COMPONENTE AMBIENTES ADECUADOS Y SEGUROS</t>
  </si>
  <si>
    <t>RESPONSABLE DEL REGISTRO</t>
  </si>
  <si>
    <t xml:space="preserve">No. </t>
  </si>
  <si>
    <t xml:space="preserve">CONDICIONES DE CALIDAD Y VERIFICABLES </t>
  </si>
  <si>
    <t>SELECCIONE LA OPCIÓN (CUMPLE, NO CUMPLE, NO APLICA)</t>
  </si>
  <si>
    <t>SITUACIÓN ENCONTRADA</t>
  </si>
  <si>
    <t xml:space="preserve">NORMATIVIDAD </t>
  </si>
  <si>
    <t>2.1</t>
  </si>
  <si>
    <t>Cuenta con un Plan de Emergencias documentado e implementado.</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</si>
  <si>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
LINEAMIENTO TÉCNICO MODELO DE ATENCIÓN PARA ADOLESCENTES Y JÓVENES EN CONFLICTO CON LA LEY SRPA LM15.P versión 4 del 06/03/2020.
2.2.1.1 Código de Ética. Pág. (161 a 163)</t>
  </si>
  <si>
    <t>ING / ARQ</t>
  </si>
  <si>
    <t>2.1.1</t>
  </si>
  <si>
    <t xml:space="preserve">Cuenta con un Plan de Emergencias documentado en función del espacio donde se presta el servicio y este se encuentra socializado a todos con los participantes del servicio. </t>
  </si>
  <si>
    <t>MANUAL OPERATIVO DE MEDIDAS COMPLEMENTARIAS Y ALTERNATIVAS AL PROCESO JUDICIAL SRPA - RESTABLECIMIENTO EN ADMINISTRACION DE JUSTICIA RAJ  MO2.PP Versión 4 del 25/07/2024. Pág. (4)
LINEAMIENTO TÉCNICO MODELO DE ATENCIÓN PARA ADOLESCENTES Y JÓVENES EN CONFLICTO CON LA LEYSRPA LM15.P versión 4 del 06/03/2020
2.2.1. Actuaciones en situaciones de emergencia (incendios, terremotos, inundaciones), pág. (180 - 181)</t>
  </si>
  <si>
    <t>2.1.2</t>
  </si>
  <si>
    <r>
      <t xml:space="preserve">Cuenta con los soportes de realización de simulacros en los cuales se haga participe a toda la población del servicio. 
</t>
    </r>
    <r>
      <rPr>
        <b/>
        <sz val="11"/>
        <color theme="1"/>
        <rFont val="Arial"/>
        <family val="2"/>
      </rPr>
      <t>Nota 1:</t>
    </r>
    <r>
      <rPr>
        <sz val="11"/>
        <color theme="1"/>
        <rFont val="Arial"/>
        <family val="2"/>
      </rPr>
      <t xml:space="preserve"> Verificar que cuente de manera anual con mínimo dos simulacros.
</t>
    </r>
    <r>
      <rPr>
        <b/>
        <sz val="11"/>
        <color theme="1"/>
        <rFont val="Arial"/>
        <family val="2"/>
      </rPr>
      <t>Nota 2:</t>
    </r>
    <r>
      <rPr>
        <sz val="11"/>
        <color theme="1"/>
        <rFont val="Arial"/>
        <family val="2"/>
      </rPr>
      <t xml:space="preserve"> El registro de los simulacros deberá contener la siguiente información: el número de participantes, tiempo de respuesta ante la emergencia, resultados, plan de acción y mejora.</t>
    </r>
  </si>
  <si>
    <t>2.2</t>
  </si>
  <si>
    <t>Cuenta con el certificado del cumplimiento de las normas de seguridad de la piscina. Si el inmueble cuenta con piscina.</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</si>
  <si>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LINEAMIENTO TÉCNICO MODELO DE ATENCIÓN PARA ADOLESCENTES Y JÓVENES EN CONFLICTO CON LA LEY SRPA LM15.P versión 4 del 06/03/2020.
2.2.1.1 Código de Ética. Pág. (161 a 163)</t>
  </si>
  <si>
    <t>2.2.1</t>
  </si>
  <si>
    <t>En caso de que el inmueble cuente con piscina y esta vaya a ser utilizada por los usuarios, se cuenta con el documento expedido por la autoridad competente que certifique el cumplimiento de las normas de seguridad reglamentarias.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</si>
  <si>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5.1. CONDICIONES LOCATIVAS
Tabla No. 1 CONDICIONES LOCATIVAS, pág. (6 - 7)
Para piscinas:
Ley 1209 del 2008.
Decreto 2171 del 2009  
Resolución 4113 del 2012
Decreto 554 de 2015</t>
  </si>
  <si>
    <t>2.3</t>
  </si>
  <si>
    <t>Cuenta con el concepto sanitario favorable si el inmueble cuenta con piscina y es del uso de los usuarios.</t>
  </si>
  <si>
    <t>2.3.1</t>
  </si>
  <si>
    <t>En caso de que el inmueble cuente con piscina y esta sea utilizada por los usuarios, se cuenta con el concepto sanitario favorable expedido por la autoridad sanitaria competente.</t>
  </si>
  <si>
    <t>2.4</t>
  </si>
  <si>
    <t>Cuenta con concepto sanitario favorable del inmueble.</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</si>
  <si>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</si>
  <si>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2.4.1</t>
  </si>
  <si>
    <t>El inmueble cuenta con el concepto sanitario favorable expedido por la autoridad de salud competente.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</si>
  <si>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</si>
  <si>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t>
  </si>
  <si>
    <t>Cumple con las condiciones generales de infraestructura para la prestación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</si>
  <si>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
LINEAMIENTO TÉCNICO MODELO DE ATENCIÓN PARA ADOLESCENTES Y JÓVENES EN CONFLICTO CON LA LEY SRPA LM15.P versión 4 del 06/03/2020.
2.2.1.1 Código de Ética. Pág. (161 a 163)</t>
  </si>
  <si>
    <t>2.5.1</t>
  </si>
  <si>
    <t>La infraestructura cuenta con abastecimiento de agua potable.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</si>
  <si>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pág. (6)</t>
  </si>
  <si>
    <t>2.5.2</t>
  </si>
  <si>
    <t>La infraestructura cuenta con sistema de eliminación de aguas residuales.</t>
  </si>
  <si>
    <t>2.5.3</t>
  </si>
  <si>
    <r>
      <t xml:space="preserve">La infraestructura cuenta con el servicio de gas (natural o propano).
</t>
    </r>
    <r>
      <rPr>
        <b/>
        <sz val="11"/>
        <rFont val="Arial"/>
        <family val="2"/>
      </rPr>
      <t xml:space="preserve">Nota: </t>
    </r>
    <r>
      <rPr>
        <sz val="11"/>
        <rFont val="Arial"/>
        <family val="2"/>
      </rPr>
      <t>No aplica cuando el servicio de alimentación es tercerizado en su totalidad.</t>
    </r>
  </si>
  <si>
    <t>2.5.4</t>
  </si>
  <si>
    <t>La infraestructura cuenta con energía eléctrica.</t>
  </si>
  <si>
    <t>2.5.5</t>
  </si>
  <si>
    <t>Cuenta con sistema de comunicación (internet, telefonía fija y móvil).</t>
  </si>
  <si>
    <t>2.5.6</t>
  </si>
  <si>
    <t>El inmueble garantiza la accesibilidad para personas con discapacidad en forma gradual, ajustada a las características de la institución y a la demanda que pueden hacer las personas en condición de discapacidad como usuarios, funcionarios y administrativos.</t>
  </si>
  <si>
    <t>2.6</t>
  </si>
  <si>
    <t>Cuenta con las condiciones locativas adecuadas para la prestación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</si>
  <si>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LINEAMIENTO TÉCNICO MODELO DE ATENCIÓN PARA ADOLESCENTES Y JÓVENES EN CONFLICTO CON LA LEY SRPA LM15.P versión 4 del 06/03/2020.
2.2.1.1 Código de Ética. Pág. (161 a 163)</t>
  </si>
  <si>
    <t>2.6.1</t>
  </si>
  <si>
    <t>El inmueble cuenta con todos los espacios limpios y libres de residuos.</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</si>
  <si>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</si>
  <si>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</si>
  <si>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</si>
  <si>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</si>
  <si>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</si>
  <si>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</si>
  <si>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</si>
  <si>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</si>
  <si>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</si>
  <si>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</si>
  <si>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</si>
  <si>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</si>
  <si>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antideslizantes y están libres de cualquier grieta.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</si>
  <si>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</si>
  <si>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</si>
  <si>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</si>
  <si>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</si>
  <si>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</si>
  <si>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</si>
  <si>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</si>
  <si>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</si>
  <si>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</si>
  <si>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t>Todos los bombillos son ahorradores de energía.</t>
  </si>
  <si>
    <t>2.6.13</t>
  </si>
  <si>
    <t>El inmueble cuenta con señalización de acuerdo con la normatividad vigente.</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</si>
  <si>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señalización:
NTC 1700 "Higiene  y Seguridad. Medidas de Seguridad en Edificaciones.  Medios de Evacuación".
numeral 4.8 señalización de salidas. numeral 4.9.2.12 Señalización de los medios de evacuación.
numeral 4.9.3.3 ocupaciones Penales.
NTC 1461 “Higiene y Seguridad. Colores y Señales de Seguridad”
Memorando Radicado No: 202520200000027653</t>
  </si>
  <si>
    <t>2.6.14</t>
  </si>
  <si>
    <r>
      <t xml:space="preserve">Las escaleras cuentan con cintas antideslizantes, pasamanos o barandas no escalables.
</t>
    </r>
    <r>
      <rPr>
        <b/>
        <sz val="11"/>
        <rFont val="Arial"/>
        <family val="2"/>
      </rPr>
      <t>Nota:</t>
    </r>
    <r>
      <rPr>
        <sz val="11"/>
        <rFont val="Arial"/>
        <family val="2"/>
      </rPr>
      <t xml:space="preserve"> Se verificará pasamanos en ambos lados.</t>
    </r>
  </si>
  <si>
    <t>2.6.15</t>
  </si>
  <si>
    <t>Si el inmueble presenta balcones estos cuentan con protección.</t>
  </si>
  <si>
    <t>2.6.16</t>
  </si>
  <si>
    <t>Si el inmueble cuenta con aljibes, albercas y depósitos de agua o piscina cuentan con protección.</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</si>
  <si>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piscinas:
Ley 1209 del 2008.
Decreto 2171 del 2009  
Resolución 4113 del 2012
Decreto 554 de 2015
</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</si>
  <si>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</si>
  <si>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Contar con cubiertas antientrampamientos.</t>
  </si>
  <si>
    <t>2.6.18</t>
  </si>
  <si>
    <t xml:space="preserve">Las tomas eléctricas cuentan con tapas protectoras, cableado fijado adecuadamente, sin enchufes o tornillos sueltos, sin cables pelados o expuestos al calor o la humedad. </t>
  </si>
  <si>
    <t>2.6.19</t>
  </si>
  <si>
    <r>
      <t xml:space="preserve">Las cubiertas o techos con cielos rasos seguros y sin riesgos.
</t>
    </r>
    <r>
      <rPr>
        <b/>
        <sz val="11"/>
        <rFont val="Arial"/>
        <family val="2"/>
      </rPr>
      <t>Nota:</t>
    </r>
    <r>
      <rPr>
        <sz val="11"/>
        <rFont val="Arial"/>
        <family val="2"/>
      </rPr>
      <t xml:space="preserve"> sin pandeo, fisuras, roturas, desprendimientos, sin riesgo de colapso o caída.</t>
    </r>
  </si>
  <si>
    <t>2.6.20</t>
  </si>
  <si>
    <t xml:space="preserve">Los medicamentos están almacenados en espacios destinados de acuerdo a las normas vigentes establecidas con seguridad para el acceso de personal no autorizado. Fuera del alcance de los adolescentes y jóvenes. </t>
  </si>
  <si>
    <t>2.6.21</t>
  </si>
  <si>
    <r>
      <t xml:space="preserve">El inmueble cuenta con un espacio para el almacenamiento de sustancias químicas y/o tóxicas usadas durante las actividades de mantenimiento, limpieza y desinfección.
</t>
    </r>
    <r>
      <rPr>
        <b/>
        <sz val="11"/>
        <rFont val="Arial"/>
        <family val="2"/>
      </rPr>
      <t>Nota:</t>
    </r>
    <r>
      <rPr>
        <sz val="11"/>
        <rFont val="Arial"/>
        <family val="2"/>
      </rPr>
      <t xml:space="preserve"> Se debe contar con el respectivo kit antiderrames (cuando aplique).</t>
    </r>
  </si>
  <si>
    <t>2.6.22</t>
  </si>
  <si>
    <t>Los extintores cuentan con carga vigente y están ubicados conforme a la normatividad vigente.</t>
  </si>
  <si>
    <t xml:space="preserve">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extintores:
Resolución 2400 de  1979  en  los artículos  220  y  221,  así  mismo  en  la  NTC 2885 en el acápite 1.6.2.
</t>
  </si>
  <si>
    <t>2.6.23</t>
  </si>
  <si>
    <t>El inmueble cuenta con ambientación o decoración agradable y cálida para la acogida y atención de los usuarios.</t>
  </si>
  <si>
    <t>2.6.24</t>
  </si>
  <si>
    <t>Los dormitorios, baños y espacios de atención están libres de cámaras de vigilancia.</t>
  </si>
  <si>
    <t>Guía de estándares de calidad para modalidades de medidas y sanciones del proceso judicial-SRPA y modalidades complementarias y alternativas al proceso judicial SRPA restablecimiento en administración de justicia - RAJ [G1.M1.P] Versión 1del 03/07/2024.
5. ESTÁNDARES DE INFRAESTRUCTURA FÍSICA
Tabla No. 1 CONDICIONES LOCATIVAS, pág. (6 - 7)
Para el uso de cámaras:
Concepto jurídico No. 29 del 2017, Oficina Asesora Jurídica.</t>
  </si>
  <si>
    <t>2.6.25</t>
  </si>
  <si>
    <r>
      <t xml:space="preserve">Cuenta con aviso de atención que indique la prestación del Servicio Público de Bienestar Familiar, ubicado en la fachada principal del inmueble.
</t>
    </r>
    <r>
      <rPr>
        <b/>
        <sz val="11"/>
        <rFont val="Arial"/>
        <family val="2"/>
      </rPr>
      <t>Nota:</t>
    </r>
    <r>
      <rPr>
        <sz val="11"/>
        <rFont val="Arial"/>
        <family val="2"/>
      </rPr>
      <t xml:space="preserve"> El aviso no debe hacer referencia a modalidad ni población.</t>
    </r>
  </si>
  <si>
    <t>Click</t>
  </si>
  <si>
    <t>2.7</t>
  </si>
  <si>
    <t>Cuenta con las áreas y espacios adecuados en la infraestructura para la atención de usuarios por jornadas o intervenciones.</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</si>
  <si>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(11-13)</t>
  </si>
  <si>
    <t>2.7.1</t>
  </si>
  <si>
    <r>
      <t xml:space="preserve">La infraestructura cuenta con un espacio administrativo de oficinas multifunción con seguridad para el acceso de personal no autorizado.
</t>
    </r>
    <r>
      <rPr>
        <b/>
        <sz val="11"/>
        <rFont val="Arial"/>
        <family val="2"/>
      </rPr>
      <t>Nota:</t>
    </r>
    <r>
      <rPr>
        <sz val="11"/>
        <rFont val="Arial"/>
        <family val="2"/>
      </rPr>
      <t xml:space="preserve"> La multifunción hace referencia a espacios como recepción para el control de ingreso y salida, coordinación, auxiliar administrativo, apoyo SIG, entre otros.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</si>
  <si>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t>
  </si>
  <si>
    <t>2.7.2</t>
  </si>
  <si>
    <r>
      <t xml:space="preserve">La infraestructura cuenta con aulas que cumplan con </t>
    </r>
    <r>
      <rPr>
        <b/>
        <sz val="11"/>
        <rFont val="Arial"/>
        <family val="2"/>
      </rPr>
      <t>1.50</t>
    </r>
    <r>
      <rPr>
        <sz val="11"/>
        <rFont val="Arial"/>
        <family val="2"/>
      </rPr>
      <t xml:space="preserve"> m² por usuario.
</t>
    </r>
    <r>
      <rPr>
        <b/>
        <sz val="11"/>
        <rFont val="Arial"/>
        <family val="2"/>
      </rPr>
      <t>Nota:</t>
    </r>
    <r>
      <rPr>
        <sz val="11"/>
        <rFont val="Arial"/>
        <family val="2"/>
      </rPr>
      <t xml:space="preserve"> Puede acreditarse con el Salón multifunción, (tener en cuenta que no prestan servicio educativo formal).</t>
    </r>
  </si>
  <si>
    <t>2.7.3</t>
  </si>
  <si>
    <r>
      <t xml:space="preserve">La infraestructura cuenta con salón múltiple.
</t>
    </r>
    <r>
      <rPr>
        <b/>
        <sz val="11"/>
        <rFont val="Arial"/>
        <family val="2"/>
      </rPr>
      <t>Nota:</t>
    </r>
    <r>
      <rPr>
        <sz val="11"/>
        <rFont val="Arial"/>
        <family val="2"/>
      </rPr>
      <t xml:space="preserve"> Puede no estar en la sede sino ser un espacio comunitario.</t>
    </r>
  </si>
  <si>
    <t>2.7.4</t>
  </si>
  <si>
    <r>
      <t xml:space="preserve">Cuando el operador lo incluya dentro de su oferta, la proporción de espacio en los  talleres es mínimo de </t>
    </r>
    <r>
      <rPr>
        <b/>
        <sz val="11"/>
        <rFont val="Arial"/>
        <family val="2"/>
      </rPr>
      <t>2.30</t>
    </r>
    <r>
      <rPr>
        <sz val="11"/>
        <rFont val="Arial"/>
        <family val="2"/>
      </rPr>
      <t xml:space="preserve"> m² por usuario, pueden ser coordinados con entidades públicas y no requieren estar en la sede operativa.</t>
    </r>
  </si>
  <si>
    <t>2.7.5</t>
  </si>
  <si>
    <t>La infraestructura cuenta con cuarto o área de archivo de anexos de la historia de atención.</t>
  </si>
  <si>
    <t>2.7.6</t>
  </si>
  <si>
    <r>
      <t xml:space="preserve">La infraestructura cuenta con espacios de atención individual y familiar 
</t>
    </r>
    <r>
      <rPr>
        <b/>
        <sz val="11"/>
        <rFont val="Arial"/>
        <family val="2"/>
      </rPr>
      <t>Nota:</t>
    </r>
    <r>
      <rPr>
        <sz val="11"/>
        <rFont val="Arial"/>
        <family val="2"/>
      </rPr>
      <t xml:space="preserve"> Corresponde a espacios para atención en psicología, trabajador social/profesional en desarrollo familiar, nutricionista, entre otros.</t>
    </r>
  </si>
  <si>
    <t>2.7.7</t>
  </si>
  <si>
    <t>La infraestructura cuenta con un punto ecológico</t>
  </si>
  <si>
    <t>Guía de estándares de calidad para modalidades de medidas y sanciones del proceso judicial-SRPA y modalidades complementarias y alternativas al proceso judicial SRPA restablecimiento en administración de justicia - RAJ [G1.M1.P] Versión 1del 03/07/2024.
numeral 5.1.2. pág. (9-10)</t>
  </si>
  <si>
    <t>2.7.8</t>
  </si>
  <si>
    <r>
      <t>La infraestructura cuenta con espacio para disposición de basuras de acuerdo con la normativa vigente:</t>
    </r>
    <r>
      <rPr>
        <sz val="11"/>
        <rFont val="Arial"/>
        <family val="2"/>
      </rPr>
      <t xml:space="preserve">
a. cuenta con canecas marcadas y por color para la separación de residuos según norma vigente.
b. los acabados del área de manejo de residuos sólidos permiten su fácil limpieza y desinfección.
c. cuenta con ventilación tales como rejillas o ventanas.
d. cuenta con un sistema de prevención y control de incendios, como extintores y suministro cercano de agua y drenaje.
e. barreras que impidan el acceso y proliferación de vectores y el ingreso de animales domésticos.</t>
    </r>
  </si>
  <si>
    <t>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espacio de residuos, la norma vigente:
Decreto 1077 del 26/05/2015, ARTÍCULO 2.3.2.2.2.2.19. Sistemas de almacenamiento colectivo de residuos sólidos.
Para código de colores de canecas, la norma vigente: 
Resolución 2184 de 2019</t>
  </si>
  <si>
    <t>2.7.9</t>
  </si>
  <si>
    <r>
      <t>La infraestructura  cuenta con servicios sanitarios (pueden ser unisex, estar ubicados dentro o contiguos a los espacios de uso de los adolescentes, jóvenes y familia), como mínimo se requiere</t>
    </r>
    <r>
      <rPr>
        <sz val="11"/>
        <rFont val="Arial"/>
        <family val="2"/>
      </rPr>
      <t xml:space="preserve">:
a. </t>
    </r>
    <r>
      <rPr>
        <b/>
        <sz val="11"/>
        <rFont val="Arial"/>
        <family val="2"/>
      </rPr>
      <t>un (1)</t>
    </r>
    <r>
      <rPr>
        <sz val="11"/>
        <rFont val="Arial"/>
        <family val="2"/>
      </rPr>
      <t xml:space="preserve"> sanitario por cada </t>
    </r>
    <r>
      <rPr>
        <b/>
        <sz val="11"/>
        <rFont val="Arial"/>
        <family val="2"/>
      </rPr>
      <t>quince (15)</t>
    </r>
    <r>
      <rPr>
        <sz val="11"/>
        <rFont val="Arial"/>
        <family val="2"/>
      </rPr>
      <t xml:space="preserve"> adolescentes, jóvenes y familia.
b.</t>
    </r>
    <r>
      <rPr>
        <b/>
        <sz val="11"/>
        <rFont val="Arial"/>
        <family val="2"/>
      </rPr>
      <t xml:space="preserve"> un (1)</t>
    </r>
    <r>
      <rPr>
        <sz val="11"/>
        <rFont val="Arial"/>
        <family val="2"/>
      </rPr>
      <t xml:space="preserve"> orinal por cada </t>
    </r>
    <r>
      <rPr>
        <b/>
        <sz val="11"/>
        <rFont val="Arial"/>
        <family val="2"/>
      </rPr>
      <t>quince (15)</t>
    </r>
    <r>
      <rPr>
        <sz val="11"/>
        <rFont val="Arial"/>
        <family val="2"/>
      </rPr>
      <t xml:space="preserve"> adolescentes, jóvenes y familia (en caso de no contar, se debe garantizar </t>
    </r>
    <r>
      <rPr>
        <b/>
        <sz val="11"/>
        <rFont val="Arial"/>
        <family val="2"/>
      </rPr>
      <t>dos (2)</t>
    </r>
    <r>
      <rPr>
        <sz val="11"/>
        <rFont val="Arial"/>
        <family val="2"/>
      </rPr>
      <t xml:space="preserve"> sanitarios por cada </t>
    </r>
    <r>
      <rPr>
        <b/>
        <sz val="11"/>
        <rFont val="Arial"/>
        <family val="2"/>
      </rPr>
      <t>10</t>
    </r>
    <r>
      <rPr>
        <sz val="11"/>
        <rFont val="Arial"/>
        <family val="2"/>
      </rPr>
      <t xml:space="preserve"> adolescentes, jóvenes y familia).
c. </t>
    </r>
    <r>
      <rPr>
        <b/>
        <sz val="11"/>
        <rFont val="Arial"/>
        <family val="2"/>
      </rPr>
      <t>un (1)</t>
    </r>
    <r>
      <rPr>
        <sz val="11"/>
        <rFont val="Arial"/>
        <family val="2"/>
      </rPr>
      <t xml:space="preserve"> lavamanos por cada </t>
    </r>
    <r>
      <rPr>
        <b/>
        <sz val="11"/>
        <rFont val="Arial"/>
        <family val="2"/>
      </rPr>
      <t>quince (15)</t>
    </r>
    <r>
      <rPr>
        <sz val="11"/>
        <rFont val="Arial"/>
        <family val="2"/>
      </rPr>
      <t xml:space="preserve"> adolescentes, jóvenes y familia.</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</si>
  <si>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t>
  </si>
  <si>
    <t>2.7.10</t>
  </si>
  <si>
    <t>Se garantiza el suministro permanente de agua potable y alcantarillado en los baños.</t>
  </si>
  <si>
    <t>2.7.11</t>
  </si>
  <si>
    <t>Los baños se encuentran limpios en óptimo estado de aseo.</t>
  </si>
  <si>
    <t>2.7.12</t>
  </si>
  <si>
    <t>Los enchapes de piso a techo y aparatos sanitarios no presentan roturas ni grietas</t>
  </si>
  <si>
    <t>2.7.13</t>
  </si>
  <si>
    <t>Los baños cuentan con puertas que garantice la intimidad de los usuarios, pero permitiendo la visibilidad y control en las unidades sanitarias.</t>
  </si>
  <si>
    <t>2.7.14</t>
  </si>
  <si>
    <t>Los baños cuentan con adecuada iluminación y ventilación.</t>
  </si>
  <si>
    <t>2.7.15</t>
  </si>
  <si>
    <t>Los baños no generan riesgo, en atención a la prevención del daño antijurídico. (prevenir el riesgo de suicidio, lesiones por quemaduras, abuso sexual, lesiones o muertes por riñas, entre otros).</t>
  </si>
  <si>
    <t>2.7.16</t>
  </si>
  <si>
    <t>La infraestructura cuenta con espacio de comedor con puesto en mesa con silla según capacidad y organización por turnos.</t>
  </si>
  <si>
    <t>2.7.17</t>
  </si>
  <si>
    <r>
      <rPr>
        <u/>
        <sz val="11"/>
        <rFont val="Arial"/>
        <family val="2"/>
      </rPr>
      <t>La infraestructura cuenta con espacio de bodega o despensa para el almacenamiento de alimentos.</t>
    </r>
    <r>
      <rPr>
        <sz val="11"/>
        <rFont val="Arial"/>
        <family val="2"/>
      </rPr>
      <t xml:space="preserve">
</t>
    </r>
    <r>
      <rPr>
        <b/>
        <sz val="11"/>
        <rFont val="Arial"/>
        <family val="2"/>
      </rPr>
      <t xml:space="preserve">Nota: </t>
    </r>
    <r>
      <rPr>
        <sz val="11"/>
        <rFont val="Arial"/>
        <family val="2"/>
      </rPr>
      <t>No aplica cuando el servicio de alimentación es tercerizado en su totalidad.</t>
    </r>
  </si>
  <si>
    <t>2.7.18</t>
  </si>
  <si>
    <r>
      <rPr>
        <u/>
        <sz val="11"/>
        <rFont val="Arial"/>
        <family val="2"/>
      </rPr>
      <t>La infraestructura cuenta con un espacio de cocina</t>
    </r>
    <r>
      <rPr>
        <sz val="11"/>
        <rFont val="Arial"/>
        <family val="2"/>
      </rPr>
      <t>.</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</si>
  <si>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t>2.7.19</t>
  </si>
  <si>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</si>
  <si>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 xml:space="preserve">Guía de estándares de calidad para modalidades de medidas y sanciones del proceso judicial-SRPA y modalidades complementarias y alternativas al proceso judicial SRPA restablecimiento en administración de justicia - RAJ [G1.M1.P] Versión 1del 03/07/2024.
numeral 5.1.2. pág. (9-10) y tabla No. 3, pág. (11 - 13)
Para Cocina, comedor y despensa:
GUÍA PARA EL IMPULSO A LA SOBERANÍA ALIMENTARIA POR EL DERECHO HUMANO A LA ALIMENTACIÓN ADECUADA EN LAS MODALIDADES Y SERVICIOS DEL ICBF - G36.PP - Versión 1 del 04/12/2024, pág. (71 - 73)
Resolución 2674 / 2013
</t>
  </si>
  <si>
    <t>2.7.20</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</si>
  <si>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</si>
  <si>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t>2.7.21</t>
  </si>
  <si>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</si>
  <si>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2.7.22</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</si>
  <si>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</si>
  <si>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2.7.23</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</si>
  <si>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</si>
  <si>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2.7.24</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</si>
  <si>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</si>
  <si>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2.7.25</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</si>
  <si>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</si>
  <si>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2.7.26</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</si>
  <si>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</si>
  <si>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2.7.27</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</si>
  <si>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</si>
  <si>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2.7.28</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</si>
  <si>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</si>
  <si>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2.7.29</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</si>
  <si>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</si>
  <si>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2.7.30</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</si>
  <si>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</si>
  <si>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2.7.31</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</si>
  <si>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</si>
  <si>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2.7.32</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</si>
  <si>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</si>
  <si>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2.7.33</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</si>
  <si>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</si>
  <si>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2.7.34</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</si>
  <si>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</si>
  <si>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2.7.35</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</si>
  <si>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</si>
  <si>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2.7.36</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</si>
  <si>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</si>
  <si>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2.7.37</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</si>
  <si>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</si>
  <si>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t>
  </si>
  <si>
    <t>Cuenta con la dotación institucional necesaria en los diferentes espacios de la infraestructura para garantizar la adecuada funcionalidad del servicio.</t>
  </si>
  <si>
    <t>MANUAL OPERATIVO DE MEDIDAS COMPLEMENTARIAS Y ALTERNATIVAS AL PROCESO JUDICIAL SRPA - RESTABLECIMIENTO EN ADMINISTRACION DE JUSTICIA RAJ  MO2.PP Versión 4 del 25/07/2024. pág. (40)
Guía de estándares de calidad para modalidades de medidas y sanciones del proceso judicial-SRPA y modalidades complementarias y alternativas al proceso judicial SRPA restablecimiento en administración de justicia - RAJ [G1.M1.P] Versión 1del 03/07/2024. pág. (11 a 13)</t>
  </si>
  <si>
    <t>2.8.1</t>
  </si>
  <si>
    <r>
      <t xml:space="preserve">La zona administrativa cuenta con la dotación requerida:
a. un botiquín, debidamente etiquetado, señalizado, de fácil acceso y con elementos según norma vigente:
b. un computador .
c. una impresora.
d. un teléfono celular.
e. contar con conexión a internet.
f. un archivador (según capacidad de atención).
g. un escritorio con una silla, y para oficinas que atiendan público (mínimo 3 sillas).
h. área de archivo con manejo de protocolos de confidencialidad.
i. ventilador o aire acondicionado cuando el clima lo requiera.
</t>
    </r>
    <r>
      <rPr>
        <b/>
        <sz val="11"/>
        <rFont val="Arial"/>
        <family val="2"/>
      </rPr>
      <t>Nota:</t>
    </r>
    <r>
      <rPr>
        <sz val="11"/>
        <rFont val="Arial"/>
        <family val="2"/>
      </rPr>
      <t xml:space="preserve"> Para elementos del botiquín puede tomarse de referencia el Botiquín Tipo A Resolución 705 de 2007.</t>
    </r>
  </si>
  <si>
    <t>Guía de estándares de calidad para modalidades de medidas y sanciones del proceso judicial-SRPA y modalidades complementarias y alternativas al proceso judicial SRPA restablecimiento en administración de justicia - RAJ [G1.M1.P] Versión 1del 03/07/2024. pág. (11 a 15)</t>
  </si>
  <si>
    <t>2.8.2</t>
  </si>
  <si>
    <t>Espacio para atención pedagógica, psicosocial, orientación o de gestión cuenta con la siguiente dotación requerida:
a. computador (según necesidad de atención).
b. un archivador.
c. una mesa o escritorio por cubículo para la atención psicosocial.
d. dos sillas.</t>
  </si>
  <si>
    <t>Guía de estándares de calidad para modalidades de medidas y sanciones del proceso judicial-SRPA y modalidades complementarias y alternativas al proceso judicial SRPA restablecimiento en administración de justicia - RAJ [G1.M1.P] Versión 1del 03/07/2024. pág. (11 a 13)</t>
  </si>
  <si>
    <t>2.8.3</t>
  </si>
  <si>
    <r>
      <t xml:space="preserve">Los talleres cuentan con la dotación requerida:
a. maquinaria o elementos necesarios para desarrollar la actividad depende del tipo de taller (en perfecto estado, no deben contener elementos rotos, desgastados, vencidos o aquellos que pongan en riesgo la integridad de los usuarios y demás personal).
b. elementos Propios de seguridad industrial.
c.  ventilador o aire acondicionado cuando el clima lo requiera.
</t>
    </r>
    <r>
      <rPr>
        <b/>
        <sz val="11"/>
        <rFont val="Arial"/>
        <family val="2"/>
      </rPr>
      <t>Nota:</t>
    </r>
    <r>
      <rPr>
        <sz val="11"/>
        <rFont val="Arial"/>
        <family val="2"/>
      </rPr>
      <t xml:space="preserve"> no se debe contar con mobiliario roto o desgastado.</t>
    </r>
  </si>
  <si>
    <t>2.8.4</t>
  </si>
  <si>
    <t>Cuentan con Herramientas TIC según la modalidad y capacidad de atención.</t>
  </si>
  <si>
    <t>Cantidad de Condiciones que CUMPLE</t>
  </si>
  <si>
    <t>Cantidad de Condiciones que NO CUMPLE CONDICIÓN</t>
  </si>
  <si>
    <t>Cantidad de Condiciones que NO APLICA</t>
  </si>
  <si>
    <t>3. COMPONENTE ALIMENTACION Y NUTRICIÓN</t>
  </si>
  <si>
    <t>3.1.</t>
  </si>
  <si>
    <t>Cuenta con el seguimiento a la atención, promoción y mantenimiento de la salud.</t>
  </si>
  <si>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107 - 114.
Guía de Orientaciones para la Prevención y Manejo de Situaciones de Riesgo de las niñas, niños y adolescentes en las Modalidades y Servicio de Restablecimiento de derechos G17.P 6/6/2023. Código Ético  pág.  78.
Protocolo intervención en crisis para servicios de restablecimiento en administración de justicia.  PT1.P.  Versión 1 del 09/03/2020.
Pág.- 7 - 26.</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</si>
  <si>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</si>
  <si>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</si>
  <si>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</si>
  <si>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 xml:space="preserve">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107 - 114.
</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</si>
  <si>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</si>
  <si>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profesional de enfermería y salud bucal por profesional de odontología.
</t>
    </r>
    <r>
      <rPr>
        <b/>
        <sz val="11"/>
        <rFont val="Arial"/>
        <family val="2"/>
      </rPr>
      <t xml:space="preserve">Nota 1: </t>
    </r>
    <r>
      <rPr>
        <sz val="11"/>
        <rFont val="Arial"/>
        <family val="2"/>
      </rPr>
      <t xml:space="preserve">En caso que los usuarios requieran consultas de salud especializadas verificar la asistencia a las mismas.
</t>
    </r>
    <r>
      <rPr>
        <b/>
        <sz val="11"/>
        <rFont val="Arial"/>
        <family val="2"/>
      </rPr>
      <t xml:space="preserve">Nota 2: </t>
    </r>
    <r>
      <rPr>
        <sz val="11"/>
        <rFont val="Arial"/>
        <family val="2"/>
      </rPr>
      <t>en caso de no contar con el soporte verificar</t>
    </r>
    <r>
      <rPr>
        <b/>
        <sz val="11"/>
        <rFont val="Arial"/>
        <family val="2"/>
      </rPr>
      <t xml:space="preserve"> </t>
    </r>
    <r>
      <rPr>
        <sz val="11"/>
        <rFont val="Arial"/>
        <family val="2"/>
      </rPr>
      <t xml:space="preserve">la gestión en coordinación con la Autoridad Administrativa. 
</t>
    </r>
    <r>
      <rPr>
        <b/>
        <sz val="11"/>
        <rFont val="Arial"/>
        <family val="2"/>
      </rPr>
      <t xml:space="preserve">Nota 3: </t>
    </r>
    <r>
      <rPr>
        <sz val="11"/>
        <rFont val="Arial"/>
        <family val="2"/>
      </rPr>
      <t xml:space="preserve">En caso de que se hayan realizado activaciones en salud cuentan con los soportes de las atenciones. </t>
    </r>
  </si>
  <si>
    <t>MANUAL OPERATIVO DE MEDIDAS COMPLEMENTARIAS Y ALTERNATIVAS AL PROCESO JUDICIAL SRPA - RESTABLECIMIENTO EN ADMINISTRACION DE JUSTICIA RAJ. Versión 4 del 25/07/2024.
1.2. Marco conceptual
1.2.2. Componente alimentación y nutrición
Para la implementación del componente de alimentación y nutrición se debe tener en cuenta la Guía técnica vigente del componente de alimentación y nutrición para las modalidades del ICBF y los documentos relacionados. En el presente manual se describen las particularidades según modalidad. Pág. 13.
2.4 Modalidades de Apoyo y Fortalecimiento a la Familia 
2.4.2. Externados Restablecimiento en Administración de Justicia
2.4.2.5. Atributos de calidad
2.4.2.5.1. Atención
Gestión en coordinación con Defensoría de Familia para que la entidad territorial, las secretarias de educación y salud de la jurisdicción garanticen la vinculación al sistema educativo y la afiliación para la atención en el Sistema de Seguridad Social en Salud.  Pág.  37.
Guía para el  impulso a la soberanía alimentaria por el derecho humano a la alimentación adecuada en las modalidades y servicios del ICBF. G36.PP. Versión 2 del 30/12/2025
4.6. Valoración y Seguimiento del Estado Nutricional y de Salud.. Página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107 - 114.
Protocolo intervención en crisis para servicios de restablecimiento en administración de justicia.  PT1.P.  Versión 1 del 09/03/2020.
Pág.- 7 - 26.</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</si>
  <si>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</si>
  <si>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</si>
  <si>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3.1.4</t>
  </si>
  <si>
    <t>En diálogo con los usuarios se evidencia la asistencia a las valoraciones integrales.</t>
  </si>
  <si>
    <t>3.1.5</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</si>
  <si>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</si>
  <si>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84.</t>
  </si>
  <si>
    <t>3.2</t>
  </si>
  <si>
    <t xml:space="preserve">Cuenta con instalaciones, equipos y utensilios en el área del servicio de alimentos, que contribuyen a la garantía de la inocuidad de los mismos en las diferentes etapas. </t>
  </si>
  <si>
    <t>Guía para el  impulso a la soberanía alimentaria por el derecho humano a la alimentación adecuada en las modalidades y servicios del ICBF. G36.PP. Versión 2 del 30/12/2025  Pág. 72, 73, 74 - 76.</t>
  </si>
  <si>
    <t>En observación del área de servicio de alimentos se evidencia:</t>
  </si>
  <si>
    <t>3.2.1</t>
  </si>
  <si>
    <t xml:space="preserve">Que el espacio permite la secuencia lógica de los procesos y es adecuado para el manejo de equipos, circulación, traslado de productos y permite la inocuidad de los alimentos. </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</si>
  <si>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4.5.4.1. Requisitos sanitarios del servicio de alimentos, Infraestructura, Planta física
Pág. 72.</t>
  </si>
  <si>
    <t>3.2.2</t>
  </si>
  <si>
    <t xml:space="preserve">Que las instalaciones sanitarias están limpias, están separadas de las áreas de elaboración y están dotadas con los instrumentos y elementos para facilitar la higiene personal. </t>
  </si>
  <si>
    <t>3.2.3</t>
  </si>
  <si>
    <t>Que no hay presencia de animales domésticos en el servicio de alimentos.</t>
  </si>
  <si>
    <t>3.2.4</t>
  </si>
  <si>
    <t xml:space="preserve">Que los equipos y utensilios del servicio de alimentos son suficientes para la prestación del servicio. </t>
  </si>
  <si>
    <t>3.2.5</t>
  </si>
  <si>
    <t>Que los equipos y utensilios empleados en el manejo de alimentos están fabricados con materiales resistentes al uso y a la corrosión, así como a la utilización frecuente de agentes de limpieza y desinfección. Todas las superficies de contacto directo con el alimento tienen acabado liso, no poroso, no absorbente y están libres de defectos.</t>
  </si>
  <si>
    <t>3.3</t>
  </si>
  <si>
    <t>Cuenta con el ciclo de menús de acuerdo con la minuta patrón, teniendo en cuenta las prácticas culturales de alimentación y de consumo, de acuerdo con el Modelo de Enfoque Diferencial de Derechos - MEDD</t>
  </si>
  <si>
    <t>Guía para el  impulso a la soberanía alimentaria por el derecho humano a la alimentación adecuada en las modalidades y servicios del ICBF. G36.PP. Versión 2 del 30/12/2025.Pág. 56 - 57, 61-65.</t>
  </si>
  <si>
    <t>3.3.1</t>
  </si>
  <si>
    <r>
      <rPr>
        <sz val="11"/>
        <color rgb="FF000000"/>
        <rFont val="Arial"/>
        <family val="2"/>
      </rPr>
      <t xml:space="preserve">Documento ciclo de menús con el visto bueno del nutricionista del Centro Zonal o Dirección Regional del ICBF.
</t>
    </r>
    <r>
      <rPr>
        <b/>
        <sz val="11"/>
        <color rgb="FF000000"/>
        <rFont val="Arial"/>
        <family val="2"/>
      </rPr>
      <t>Nota 1</t>
    </r>
    <r>
      <rPr>
        <sz val="11"/>
        <color rgb="FF000000"/>
        <rFont val="Arial"/>
        <family val="2"/>
      </rPr>
      <t xml:space="preserve">: Acta de modificaciones del menú establecido por motivo de celebraciones, festividades, entre otras.  Firmada por el Nutricionista Dietista y el Coordinador de la modalidad.
Soporte de aprobación por el supervisor de contrato.
</t>
    </r>
    <r>
      <rPr>
        <b/>
        <sz val="11"/>
        <color rgb="FF000000"/>
        <rFont val="Arial"/>
        <family val="2"/>
      </rPr>
      <t>Nota 2:</t>
    </r>
    <r>
      <rPr>
        <sz val="11"/>
        <color rgb="FF000000"/>
        <rFont val="Arial"/>
        <family val="2"/>
      </rPr>
      <t xml:space="preserve"> Acta de socialización de los ajustes en el ciclo de menús por aplicación del Modelo de Enfoque Diferencial de Derechos de acuerdo con la población particular del servicio en el Comité Técnico Operativo, soportes de los cambios realizados.
</t>
    </r>
    <r>
      <rPr>
        <b/>
        <sz val="11"/>
        <color rgb="FF000000"/>
        <rFont val="Arial"/>
        <family val="2"/>
      </rPr>
      <t>Nota 3:</t>
    </r>
    <r>
      <rPr>
        <sz val="11"/>
        <color rgb="FF000000"/>
        <rFont val="Arial"/>
        <family val="2"/>
      </rPr>
      <t xml:space="preserve"> Verificar los cambios del ciclo de menú, que evidencien la implementación de las modificaciones o ajustes razonables para los adolescentes o jóvenes a los que se les haya ordenado una dieta especial por la Nutricionista-Dietista del equipo de la Autoridad Administrativa o del Sistema de Salud.
</t>
    </r>
    <r>
      <rPr>
        <b/>
        <sz val="11"/>
        <color rgb="FF000000"/>
        <rFont val="Arial"/>
        <family val="2"/>
      </rPr>
      <t xml:space="preserve">Nota 4: </t>
    </r>
    <r>
      <rPr>
        <sz val="11"/>
        <color rgb="FF000000"/>
        <rFont val="Arial"/>
        <family val="2"/>
      </rPr>
      <t>Verificar los cambios del ciclo de menú, que evidencien la mejora de acuerdo con los resultados de la encuesta de satisfacción. Soporte de aprobación por el supervisor de contrato.</t>
    </r>
  </si>
  <si>
    <t xml:space="preserve">Guía para el  impulso a la soberanía alimentaria por el derecho humano a la alimentación adecuada en las modalidades y servicios del ICBF. G36.PP. Versión 2 del 30/12/2025
4.5. COMPLEMENTACIÓN ALIMENTARIA CON CALIDAD pag. 50
Menús Especiales.  Pág.  56.
Orientaciones de alimentación diferencial para población en condiciones particulares.  Pág.  57.
</t>
  </si>
  <si>
    <t>3.3.2</t>
  </si>
  <si>
    <t>Cuenta con registro de intercambios de alimentos con la respectiva justificación, fecha y tiempo de alimentación, no excede dos (2) en la minuta diaria.</t>
  </si>
  <si>
    <t>Guía para el  impulso a la soberanía alimentaria por el derecho humano a la alimentación adecuada en las modalidades y servicios del ICBF. G36.PP. Versión 2 del 30/12/2025
Homogeneidad en el servicio.  Pág. 66</t>
  </si>
  <si>
    <t>3.3.3</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</si>
  <si>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</si>
  <si>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64.</t>
  </si>
  <si>
    <t>3.4</t>
  </si>
  <si>
    <t>Implementa el ciclo de menús de acuerdo con la minuta patrón, teniendo en cuenta las prácticas culturales de alimentación y de consumo, de acuerdo con el Modelo de Enfoque Diferencial de Derechos - MEDD</t>
  </si>
  <si>
    <t xml:space="preserve">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G36.PP. Versión 2 del 30/12/2025 Págs. 56, 78, 81 y 82. </t>
  </si>
  <si>
    <t>3.4.1</t>
  </si>
  <si>
    <t>En observación y muestreo en sitio se evidencia que se cumple con las porciones servidas, garantizando la uniformidad del servido y el cumplimiento a la minuta patrón.</t>
  </si>
  <si>
    <t>Guía para el  impulso a la soberanía alimentaria por el derecho humano a la alimentación adecuada en las modalidades y servicios del ICBF. G36.PP. Versión 2 del 30/12/2025 
4.5. COMPLEMENTACIÓN ALIMENTARIA CON CALIDAD pag. 50
4.5. Complementación Alimentaria con Calidad.
4.5.3.1  Preparación y distribución de Ración preparada. Pág. 65</t>
  </si>
  <si>
    <t>3.4.2</t>
  </si>
  <si>
    <t xml:space="preserve">En observación se evidencia que el ciclo de menús se encuentran publicado en el área común y en el área de preparación de alimentos. </t>
  </si>
  <si>
    <t xml:space="preserve">Guía para el  impulso a la soberanía alimentaria por el derecho humano a la alimentación adecuada en las modalidades y servicios del ICBF. G36.PP. Versión 2 del 30/12/2025 
4.5. Complementación Alimentaria con Calidad.
4.5.2. Formatos de control y seguimiento para la planeación de la complementación alimentaria 
Tabla 3 Aplicación de formatos del servicio de alimentos y presentación al ICBF.
Pág.  62. </t>
  </si>
  <si>
    <t>3.4.3</t>
  </si>
  <si>
    <t xml:space="preserve">En observación y muestreo se evidencia la implementación de las modificaciones o ajustes razonables a los que haya lugar de acuerdo con:
a. Las valoraciones y seguimientos del estado nutricional realizados por la Autoridad Administrativa y/o entidades del sector salud, y ajusta el plan de alimentación del adolescente o joven según se requiera. 
b. El Modelo de Enfoque Diferencial de Derechos - MEDD para la construcción de ciclos de menú. Los intercambios no exceden dos (2) en la minuta diaria. </t>
  </si>
  <si>
    <t>Manual Operativo de las Modalidades que Atienden Medidas y Sanciones del Proceso Judicial. Versión 4 del 25/07/2024. 
1.2.2. Componente alimentación y nutrición.  Pág. 13
Guía para el  impulso a la soberanía alimentaria por el derecho humano a la alimentación adecuada en las modalidades y servicios del ICBF. G36.PP. Versión 2 del 30/12/2025 
4.5. Complementación Alimentaria con Calidad.
4.5.3. Prestación del servicio de alimentación por tipo de ración.
4.5.3.1. Preparación y distribución de Ración Preparada
Homogeneidad en el servicio.
Pág.  66.</t>
  </si>
  <si>
    <t>3.5</t>
  </si>
  <si>
    <t>Cuenta e implementa programa de capacitación a cargo del servicio de alimentación</t>
  </si>
  <si>
    <t>Guía para el  impulso a la soberanía alimentaria por el derecho humano a la alimentación adecuada en las modalidades y servicios del ICBF. G36.PP. Versión 2 del 30/12/2025 .
 Programa de capacitación Pág. 89.</t>
  </si>
  <si>
    <t>3.5.1</t>
  </si>
  <si>
    <r>
      <t xml:space="preserve">Cuenta con el programa de capacitación al personal a cargo del servicio de alimentación en físico o digital, que contenga metodología, duración, cronograma y temas específicos a impartir.
</t>
    </r>
    <r>
      <rPr>
        <b/>
        <sz val="11"/>
        <rFont val="Arial"/>
        <family val="2"/>
      </rPr>
      <t>Nota 1:</t>
    </r>
    <r>
      <rPr>
        <sz val="11"/>
        <rFont val="Arial"/>
        <family val="2"/>
      </rPr>
      <t xml:space="preserve"> temas como: Buenas prácticas de manufactura o Uso de la guía de preparaciones  o Uso de la lista de intercambios o Estandarización de porciones e implementos de servido o Adecuado uso de implementos.
</t>
    </r>
    <r>
      <rPr>
        <b/>
        <sz val="11"/>
        <rFont val="Arial"/>
        <family val="2"/>
      </rPr>
      <t>Nota 2</t>
    </r>
    <r>
      <rPr>
        <sz val="11"/>
        <rFont val="Arial"/>
        <family val="2"/>
      </rPr>
      <t>: Duración mínima de 10 horas anuales.</t>
    </r>
  </si>
  <si>
    <t>3.5.2</t>
  </si>
  <si>
    <t xml:space="preserve">Cuenta con actas o listados de asistencia, registros fotográficos, etc. que soporten la implementación del programa de capacitación al personal gestor de alimentos, incluyendo el manejo e implementación de la minuta patrón, guía de preparaciones, listas de intercambios y estandarización de porciones de alimentos servidos. </t>
  </si>
  <si>
    <t>3.5.3</t>
  </si>
  <si>
    <t xml:space="preserve">Mediante diálogo con el personal gestor de alimentos se indaga sobre conocimiento de las temáticas del programa de capacitación, la minuta patrón, guía de preparaciones, listas de intercambios y estandarización de porciones de alimentos servidos.
</t>
  </si>
  <si>
    <t>3.6</t>
  </si>
  <si>
    <t>Cuenta con el concepto higiénico sanitario Favorable, emitido por la autoridad sanitaria competente.</t>
  </si>
  <si>
    <t>Guía para el  impulso a la soberanía alimentaria por el derecho humano a la alimentación adecuada en las modalidades y servicios del ICBF. G36.PP. Versión 2 del 30/12/2025.
4.5. Complementación Alimentaria con Calidad.
Organización del servicio de alimentos  pág. 70.</t>
  </si>
  <si>
    <t>3.6.1</t>
  </si>
  <si>
    <r>
      <rPr>
        <sz val="11"/>
        <color rgb="FF000000"/>
        <rFont val="Arial"/>
        <family val="2"/>
      </rPr>
      <t xml:space="preserve">Cuenta con el concepto higiénico sanitario favorable, emitido por la autoridad sanitaria competente.
</t>
    </r>
    <r>
      <rPr>
        <b/>
        <sz val="11"/>
        <color rgb="FF000000"/>
        <rFont val="Arial"/>
        <family val="2"/>
      </rPr>
      <t>Nota:</t>
    </r>
    <r>
      <rPr>
        <sz val="11"/>
        <color rgb="FF000000"/>
        <rFont val="Arial"/>
        <family val="2"/>
      </rPr>
      <t xml:space="preserve"> en caso de no contar con el concepto, verifica el trámite ante la autoridad sanitaria competente para solicitar la nueva visita, en caso de concepto favorable con requerimientos, o favorable condicionado.</t>
    </r>
  </si>
  <si>
    <t>3.7</t>
  </si>
  <si>
    <t>Cuenta e implementa el Plan de Saneamiento Básico en coherencia con la particularidad del servicio.</t>
  </si>
  <si>
    <t>Guía para el  impulso a la soberanía alimentaria por el derecho humano a la alimentación adecuada en las modalidades y servicios del ICBF. G36.PP. Versión 2 del 30/12/2025..
4.5.4.5.  Requisitos del servicio de alimentos
Plan de saneamiento básico.
Pág. 87- 89.</t>
  </si>
  <si>
    <t>3.7.1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</si>
  <si>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</si>
  <si>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3.7.2</t>
  </si>
  <si>
    <t>Cuenta con actas, listados de asistencia, registros fotográficos, etc., que evidencien la capacitación del talento humano en los programas del plan de saneamiento básico.</t>
  </si>
  <si>
    <t>3.7.3</t>
  </si>
  <si>
    <t>En observación de la atención se evidencia la implementación de los cuatro (4) programas básicos del plan de saneamiento básico.</t>
  </si>
  <si>
    <t>3.7.4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</si>
  <si>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</si>
  <si>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73.</t>
  </si>
  <si>
    <t>3.7.5</t>
  </si>
  <si>
    <t>En diálogo con el talento humano se evidencia el conocimiento sobre temas específicos del Plan de Saneamiento Básico.</t>
  </si>
  <si>
    <t>3.8</t>
  </si>
  <si>
    <t xml:space="preserve">Implementa las Buenas Prácticas de Manufactura - BPM en los procesos con alimentos. </t>
  </si>
  <si>
    <t xml:space="preserve">Guía para el  impulso a la soberanía alimentaria por el derecho humano a la alimentación adecuada en las modalidades y servicios del ICBF. G36.PP. Versión 2 del 30/12/2025..  Págs.. 77 - 83.
Guía orientadora para la estrategia del abastecimiento alimentario. G38.PP.  Versión 1 del 16/01/2025. Págs. 19 - 24. </t>
  </si>
  <si>
    <t>En observación de la atención se evidencia que:</t>
  </si>
  <si>
    <t>3.8.1</t>
  </si>
  <si>
    <r>
      <t xml:space="preserve">Cuenta con un área de </t>
    </r>
    <r>
      <rPr>
        <b/>
        <sz val="11"/>
        <rFont val="Arial"/>
        <family val="2"/>
      </rPr>
      <t>recepción de alimentos</t>
    </r>
    <r>
      <rPr>
        <sz val="1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gramera, báscula, termómetro, canastillas y/o recipientes plásticos.
4. Registra en el formato el control de temperatura de los alimentos en recibo.
5. Registra en formato tipo kardex las primeras entradas y primeras salidas de las materias primas.
6. Registra en formato el control de los Alimentos de Alto Valor Nutricional - AAVN.</t>
    </r>
  </si>
  <si>
    <r>
      <t>Guía orientadora para la estrategia del abastecimiento alimentario. G38.PP.  Versión 1 del 16/01/2025.
4.3.4. Almacenamiento.  Pág. 19</t>
    </r>
    <r>
      <rPr>
        <sz val="5"/>
        <rFont val="Aptos Narrow"/>
        <family val="2"/>
        <scheme val="minor"/>
      </rPr>
      <t xml:space="preserve"> - 21.</t>
    </r>
  </si>
  <si>
    <t>3.8.2</t>
  </si>
  <si>
    <r>
      <t xml:space="preserve">Cuenta con un área de </t>
    </r>
    <r>
      <rPr>
        <b/>
        <sz val="11"/>
        <rFont val="Arial"/>
        <family val="2"/>
      </rPr>
      <t xml:space="preserve">almacenamiento de alimentos </t>
    </r>
    <r>
      <rPr>
        <sz val="11"/>
        <rFont val="Arial"/>
        <family val="2"/>
      </rPr>
      <t>que</t>
    </r>
    <r>
      <rPr>
        <b/>
        <sz val="11"/>
        <rFont val="Arial"/>
        <family val="2"/>
      </rPr>
      <t xml:space="preserve"> </t>
    </r>
    <r>
      <rPr>
        <sz val="1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</si>
  <si>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r>
      <t>Guía orientadora para la estrategia del abastecimiento alimentario. G38.PP.  Versión 1 del 16/01/2025.
4.3.4. Almacenamiento.  Pág. 22</t>
    </r>
    <r>
      <rPr>
        <sz val="5"/>
        <rFont val="Aptos Narrow"/>
        <family val="2"/>
        <scheme val="minor"/>
      </rPr>
      <t>-24</t>
    </r>
    <r>
      <rPr>
        <sz val="5"/>
        <rFont val="Aptos Narrow"/>
        <family val="2"/>
        <scheme val="minor"/>
      </rPr>
      <t>.</t>
    </r>
  </si>
  <si>
    <t>3.8.3</t>
  </si>
  <si>
    <r>
      <t xml:space="preserve">Cuenta con un área de </t>
    </r>
    <r>
      <rPr>
        <b/>
        <sz val="11"/>
        <rFont val="Arial"/>
        <family val="2"/>
      </rPr>
      <t>preparación de alimentos</t>
    </r>
    <r>
      <rPr>
        <sz val="11"/>
        <rFont val="Arial"/>
        <family val="2"/>
      </rPr>
      <t xml:space="preserve"> que cumple con:
1. Asegurar que las operaciones de preparación se realizan en forma secuencial y continua, protegiendo el alimento de la proliferación de microorganismos o contaminación cruzada.
2.Descongelar los alimentos como carnes y frutas  manteniendo la cadena de frío. 
3. Garantizar las temperaturas seguras, cuando se requiere esperar entre una etapa de elaboración y la siguiente. 
4. Evitar la contaminación cruzada, aislando los alimentos crudos de los cocidos.
5. Evitar las preparaciones en desmechado, deshilachado o en trozos después de cocido, ni la preparación de arroz con pollo.
6. Preparar cada día solamente los alimentos que se van a consumir. No se guardan preparaciones para ofrecerlas días después y se desechan las preparaciones y alimentos calientes, que no se consumen después de cuatro horas.   
7. No utilizar aditivos de conservación (sorbatos, benzoatos, nitritos o productos que los contengan como los ablandadores de carnes), ni colorantes, ni saborizantes artificiales.
8. Ofrecer el pescado en filete y es manipulado lo menos posible (si aplica). Otras formas de oferta, aparte del corte tipo filete, son aprobadas por el supervisor del contrato.</t>
    </r>
  </si>
  <si>
    <t xml:space="preserve">Guía para el  impulso a la soberanía alimentaria por el derecho humano a la alimentación adecuada en las modalidades y servicios del ICBF. G36.PP. Versión 2 del 30/12/2025..
4.5.1.2. Tipos de Ración.  Pág.  52.
Procesos con alimentos, en los servicios de alimentación
Aspectos a tener en cuenta en la Preparación Pág. 81 y 82.
</t>
  </si>
  <si>
    <t>3.8.4</t>
  </si>
  <si>
    <r>
      <rPr>
        <sz val="11"/>
        <rFont val="Arial"/>
        <family val="2"/>
      </rPr>
      <t>Cuenta con un área de</t>
    </r>
    <r>
      <rPr>
        <b/>
        <sz val="11"/>
        <rFont val="Arial"/>
        <family val="2"/>
      </rPr>
      <t xml:space="preserve"> Servido y distribución de alimentos </t>
    </r>
    <r>
      <rPr>
        <sz val="11"/>
        <rFont val="Arial"/>
        <family val="2"/>
      </rPr>
      <t>con las condiciones de espacio, limpieza y desinfección necesarias y se asegura</t>
    </r>
    <r>
      <rPr>
        <b/>
        <sz val="11"/>
        <rFont val="Arial"/>
        <family val="2"/>
      </rPr>
      <t xml:space="preserve"> </t>
    </r>
    <r>
      <rPr>
        <sz val="11"/>
        <rFont val="Arial"/>
        <family val="2"/>
      </rPr>
      <t>que:</t>
    </r>
    <r>
      <rPr>
        <b/>
        <sz val="11"/>
        <rFont val="Arial"/>
        <family val="2"/>
      </rPr>
      <t xml:space="preserve">
</t>
    </r>
    <r>
      <rPr>
        <sz val="11"/>
        <rFont val="Arial"/>
        <family val="2"/>
      </rPr>
      <t>1.</t>
    </r>
    <r>
      <rPr>
        <b/>
        <sz val="11"/>
        <rFont val="Arial"/>
        <family val="2"/>
      </rPr>
      <t xml:space="preserve"> </t>
    </r>
    <r>
      <rPr>
        <sz val="11"/>
        <rFont val="Arial"/>
        <family val="2"/>
      </rPr>
      <t>Se sirven y se distribuyen los alimentos a los en las áreas destinadas.
2. Los alimentos son servidos con utensilios adecuados en calidad y cantidad según el tipo de alimento, evitando el contacto directo con las manos. 
3. El servido de las diferentes preparaciones (sopa, seco y/o jugo) en recipientes individuales para cada usuario.
4. Las preparaciones se mantienen a temperaturas de servido adecuadas.
5. La presentación del plato servido es estéticamente adecuado y agradable.</t>
    </r>
  </si>
  <si>
    <t>Guía para el  impulso a la soberanía alimentaria por el derecho humano a la alimentación adecuada en las modalidades y servicios del ICBF. G36.PP. Versión 2 del 30/12/2025..
4.5.1.2. Tipos de Ración.  Pág.  52.
Procesos con alimentos, en los servicios de alimentación
Aspectos a tener en cuenta en la Preparación Pág. 81 y 82
Guía técnica para la metrología aplicable a los programas de los procesos misionales del ICBF.  G8.PP.  Versión 8 del 5/03/2025.
Pág.  30.</t>
  </si>
  <si>
    <t>3.8.5</t>
  </si>
  <si>
    <t>El gestor de alimentos cumple con las prácticas higiénicas y medidas de protección mientras trabaja en la manipulación o elaboración de alimentos.</t>
  </si>
  <si>
    <t>Guía para el  impulso a la soberanía alimentaria por el derecho humano a la alimentación adecuada en las modalidades y servicios del ICBF. G36.PP. Versión 2 del 30/12/2025..
Prácticas higiénicas y medidas de protección.  Pág.  80.</t>
  </si>
  <si>
    <t>3.8.6</t>
  </si>
  <si>
    <r>
      <t xml:space="preserve">El personal gestor de alimentos, cuenta con certificado médico vigente que registre la aptitud para manipular alimentos.
</t>
    </r>
    <r>
      <rPr>
        <b/>
        <sz val="11"/>
        <rFont val="Arial"/>
        <family val="2"/>
      </rPr>
      <t>Nota:</t>
    </r>
    <r>
      <rPr>
        <sz val="11"/>
        <rFont val="Arial"/>
        <family val="2"/>
      </rPr>
      <t xml:space="preserve"> Certificado de reconocimiento médico, por lo menos una (1) vez al año o cada vez que se considere necesario por razones clínicas y epidemiológicas. </t>
    </r>
  </si>
  <si>
    <t>Guía para el  impulso a la soberanía alimentaria por el derecho humano a la alimentación adecuada en las modalidades y servicios del ICBF. G36.PP. Versión 2 del 30/12/2025..
4.5.4.3. Talento Humano.
Estado de Salud.. Pág. 78.</t>
  </si>
  <si>
    <t>3.8.7</t>
  </si>
  <si>
    <t xml:space="preserve">El personal gestor de alimentos, cuenta con certificado de capacitación en Buenas Practicas de Manufactura y Prácticas Higiénicas en manipulación de Alimentos con vigencia no superior a un año. </t>
  </si>
  <si>
    <t>Guía para el  impulso a la soberanía alimentaria por el derecho humano a la alimentación adecuada en las modalidades y servicios del ICBF. G36.PP. Versión 2 del 30/12/2025..
4.5.4.3. Talento Humano.
Educación y capacitación.  Pág. 79.</t>
  </si>
  <si>
    <t>3.9</t>
  </si>
  <si>
    <t>Cumple con los criterios de metrología para los equipos de prestación del servicio.</t>
  </si>
  <si>
    <t>Guía técnica para la metrología aplicable a los programas de los procesos misionales del ICBF.  G8.PP.  Versión 8 del 05/03/2025. Págs. 13 - 14 , 16 - 17, 21 - 23, 25, 39 - 40, 45, 49.
Guía orientadora para la estrategia del abastecimiento alimentario.  G38.PP.  Versión 1 del 16/01/2025.
Tabla 2.  Criterios mínimos para el almacenamiento de alimentos
Almacenamiento en frío.  Pág.  23.</t>
  </si>
  <si>
    <t>3.9.1</t>
  </si>
  <si>
    <t xml:space="preserve">Cuenta con la documentación para los equipos de refrigeración y congelación: 
-Hoja de vida.
-Inspección de equipos.
-Registros de control de temperaturas. </t>
  </si>
  <si>
    <t>Guía técnica para la metrología aplicable a los programas de los procesos misionales del ICBF.  G8.PP.  Versión 8 del 05/03/2025.  
4. DOCUMENTACIÓN. Pág. 13 y 14.
7.INSPECCIÓN DE OPERACIÓN DE LOS EQUIPOS.  Pág.  21 y 22. 
2.3.2.  Medición en el almacenamiento de refrigeradores y congeladores.
Pág. 39
Guía orientadora para la estrategia del abastecimiento alimentario.  G38.PP.  Versión 1 del 16/01/2025.
Tabla 2.  Criterios mínimos para el almacenamiento de alimentos
Almacenamiento en frío.  Pág.  23.</t>
  </si>
  <si>
    <t>3.9.2</t>
  </si>
  <si>
    <t xml:space="preserve">Cuenta con la documentación el termómetro de punzón para alimentos:  
-Hoja de vida.
-Certificado de calibración.
-Verificaciones intermedias.
-Inspección de equipos. </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</si>
  <si>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2.3.2.  Medición en el almacenamiento de refrigeradores y congeladores.
Pág. 39 -40</t>
  </si>
  <si>
    <t>3.9.3</t>
  </si>
  <si>
    <t>Cuenta con la documentación para la balanza pesa alimentos o gramera:  
-Hoja de vida.
-Certificado de calibración.
-Inspección de equipos. 
- Verificación Intermedia.</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</si>
  <si>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y 22. 
ii.  metrología aplicada al componente alimentario. pág.  25.
1. medición de peso y volumen de alimentos pág.  25.</t>
  </si>
  <si>
    <t>3.9.4</t>
  </si>
  <si>
    <t>En observación de la atención se evidencia el uso de instrumentos estandarizados (especializados o caseros acondicionados) (Cucharas, cucharones, tazas etc.) para la entrega de porciones de alimentos.</t>
  </si>
  <si>
    <t>Guía técnica para la metrología aplicable a los programas de los procesos misionales del icbf.  g8.pp.  versión 8 del 05/03/2025. 
ii.  METROLOGIA APLICADA AL COMPONENTE ALIMENTARIO.  Pág.  25.
1. MEDICIÓN DE PESO Y VOLUMEN DE ALIMENTOS.  Pág.  25.
1.1.  instrumentos y equipos para la medición.
pág.  25 - 26.</t>
  </si>
  <si>
    <t>3.9.5</t>
  </si>
  <si>
    <t>En observación de la atención se evidencia que se cuenta con vasos medidores estandarizados para los alimentos en presentación líquida (ej.: sopa, lácteos líquidos, jugos, etc.) y son de material resistente al calor.</t>
  </si>
  <si>
    <t>3.9.6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</si>
  <si>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</si>
  <si>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</si>
  <si>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3.10</t>
  </si>
  <si>
    <t>Cuenta e implementa el Programa de Selección y Evaluación de Proveedores.</t>
  </si>
  <si>
    <t xml:space="preserve">Guía orientadora para la estrategia del abastecimiento alimentario. G38.PP.  Versión 1 del 16/01/2025. Págs. 16 y 17.
</t>
  </si>
  <si>
    <t>3.10.1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</si>
  <si>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</si>
  <si>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</si>
  <si>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3.10.2</t>
  </si>
  <si>
    <t xml:space="preserve">En observación de la atención se evidencia el cumplimiento del programa de selección y evaluación de proveedores, asegurando los criterios de aceptabilidad y calificación de proveedores para la compra de alimentos. </t>
  </si>
  <si>
    <t>3.11</t>
  </si>
  <si>
    <t xml:space="preserve">Implementa acciones de educación para la salud alimentaría. </t>
  </si>
  <si>
    <t>Guía para el  impulso a la soberanía alimentaria por el derecho humano a la alimentación adecuada en las modalidades y servicios del ICBF. G36.PP. Versión 2 del 30/12/2025. Pág. 53. 
4.4. Ruta Metodológica de la Educación para la salud Alimentaria.
Página 35 - 46.</t>
  </si>
  <si>
    <t>3.11.1</t>
  </si>
  <si>
    <t>Cuenta con evidencias de implementación de la planeación de acciones de educación para la salud alimentaría.
Nota: estas evidencias pueden ser fotografías, videos, actas firmadas, listados de asistencia,etc.</t>
  </si>
  <si>
    <t>3.12</t>
  </si>
  <si>
    <t xml:space="preserve">Cumple con los requisitos para el servicio de alimentos contratados con terceros o descentralizados (Si aplica). </t>
  </si>
  <si>
    <t>Guía para el  impulso a la soberanía alimentaria por el derecho humano a la alimentación adecuada en las modalidades y servicios del ICBF. G36.PP. Versión 2 del 30/12/2025..
Organización del servicio de alimentos.  Pág.  70 y 72.</t>
  </si>
  <si>
    <t>3.12.1</t>
  </si>
  <si>
    <t xml:space="preserve">Soporte de aprobación de la solicitud formal de la entidad al supervisor del contrato para la aprobación de la instalación, así como la justificación de la necesidad y la descripción de la operación de tercerización o descentralización del servicio. </t>
  </si>
  <si>
    <t>3.12.2</t>
  </si>
  <si>
    <t>Cuenta con concepto higiénico sanitario Favorable, emitido por la autoridad sanitaria competente.</t>
  </si>
  <si>
    <t>3.12.3</t>
  </si>
  <si>
    <t xml:space="preserve">Cuenta con certificado médico vigente que registre la aptitud para manipular alimentos.
Nota: Certificado de reconocimiento médico, por lo menos una (1) vez al año o cada vez que se considere necesario por razones clínicas y epidemiológicas. </t>
  </si>
  <si>
    <t>3.12.4</t>
  </si>
  <si>
    <t xml:space="preserve">Cuenta con certificado de capacitación en Buenas Practicas de Manufactura y Prácticas Higiénicas en manipulación de Alimentos con vigencia no superior a un año. </t>
  </si>
  <si>
    <t>3.12.5</t>
  </si>
  <si>
    <t>Manual de Buenas Practicas de Manufactura y Prácticas Higiénico Sanitarias, donde se detallan los procedimientos y equipos para asegurar el cumplimiento de las normas higiénico-sanitarias.</t>
  </si>
  <si>
    <t>3.12.6</t>
  </si>
  <si>
    <t>Acta de visita de seguimiento mensual, por parte del profesional en nutrición y dietética, en la cual se verifique las condiciones de: 
1. Manipulación y preparación de alimentos, cumplimiento de ciclo de menús y estandarización de porciones.
2. Los vehículos, utensilios de almacenamiento y personas transportadoras, evidenciando el cumplimiento de los criterios necesarios para garantizar la calidad, inocuidad e integridad de las preparaciones durante el transporte de alimentos (producto terminado) en todas las fases del proceso, incluyendo la distribución de preparaciones a las unidades satelitales.
Nota: Asegurar que durante el transporte de los alimentos se evita la contaminación cruzada, la proliferación de microorganismos y su alteración, así como los daños en el envase o embalaje según sea el caso, manteniendo y controlando las variables inherentes a su conservación (especialmente la temperatura).
3. Los productos aseguran las características organolépticas, fisicoquímicas y microbiológicas aceptables para ser consumido por la población beneficiaria.</t>
  </si>
  <si>
    <t xml:space="preserve">4. COMPONENTE MODELO DE ATENCIÓN </t>
  </si>
  <si>
    <t xml:space="preserve">SITUACIÓN ENCONTRADA DEL NO CUMPLE </t>
  </si>
  <si>
    <t>4.1.</t>
  </si>
  <si>
    <t>Cuenta y desarrolla el Proyecto de Atención Institucional - PAI</t>
  </si>
  <si>
    <t>LINEAMIENTO TÉCNICO MODELO DE ATENCIÓN PARA ADOLESCENTES Y JÓVENES EN CONFLICTO CON LA LEY SRPA, versión 4 del 6/03/2020
2.2.1.2 Proyecto de Atención Institucional PAI.Cronograma. Pág.171, 173
MANUAL OPERATIVO DE MEDIDAS COMPLEMENTARIAS Y ALTERNATIVAS AL PROCESO JUDICIAL SRPA – RESTABLECIMIENTO EN ADMINISTRACION DE JUSTICIA RAJ aprobado mediante Resolución No.3111 del 10 de julio de 2024
Tabla 1. Tipos de intervención, participantes y tiempos. Pág. 11 y 12
2.4.2. Externados Restablecimiento en Administración de Justicia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</si>
  <si>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PSIC / TS</t>
  </si>
  <si>
    <t>4.1.1.</t>
  </si>
  <si>
    <t>La Institución cuenta con el Proyecto de Atención Institucional,  digital o físico y aprobada.</t>
  </si>
  <si>
    <t xml:space="preserve">LINEAMIENTO TÉCNICO MODELO DE ATENCIÓN PARA ADOLESCENTES Y JÓVENES EN CONFLICTO CON LA LEY SRPA, versión 4 del 6/03/2020
2.2.1.2 Proyecto de Atención Institucional PAI. </t>
  </si>
  <si>
    <t>4.1.2</t>
  </si>
  <si>
    <t>La Institución cuenta con los soportes en digital o físico que permitan evidenciar el desarrollo del Proyecto de Atención Institucional</t>
  </si>
  <si>
    <t xml:space="preserve">LINEAMIENTO TÉCNICO MODELO DE ATENCIÓN PARA ADOLESCENTES Y JÓVENES EN CONFLICTO CON LA LEY SRPA, versión 4 del 6/03/2020
2.2.1.2 Proyecto de Atención Institucional PAI </t>
  </si>
  <si>
    <t>4.1.3.</t>
  </si>
  <si>
    <t>En observación de la atención, diálogos con los adolescentes, jóvenes, familias o red vincular de apoyo, el talento humano y registros documentales, se evidencia que las acciones desarrolladas por la Institución en la implementación del Proyecto de Atención Institucional - PAI:
a. Son pertinentes y coherentes para la población atendida.
b. Son desarrolladas en el trabajo cotidiano con los adolescentes y jóvenes  basados en los enfoques de derechos, pedagógico, etario, diferencial, restaurativo y de inclusión social.
c. Están basadas en los principios y en el marco normativo del modelo de atención:  Desarrollo humano;  Carácter pedagógico-restaurativo;  Participación y ciudadanía
d.Se establecen por niveles (individual, familiar, grupal y contextual), componentes y fases del modelo de atención
e. Tienen un cronograma visible y actualizado que incluye las actividades y tareas formativas proyectadas en el PAI.</t>
  </si>
  <si>
    <t>LINEAMIENTO TÉCNICO MODELO DE ATENCIÓN PARA ADOLESCENTES Y JÓVENES EN CONFLICTO CON LA LEY SRPA, versión 4 del 6/03/2020
2.2.1.2 Proyecto de Atención Institucional PAI. Cronograma. Pág.171, 173
MANUAL OPERATIVO DE MEDIDAS COMPLEMENTARIAS Y ALTERNATIVAS AL PROCESO JUDICIAL SRPA – RESTABLECIMIENTO EN ADMINISTRACION DE JUSTICIA RAJ aprobado mediante Resolución No.3111 del 10 de julio de 2024
Tabla 1. Tipos de intervención, participantes y tiempos. Pág. 11 y 12
2.4.2. Externados Restablecimiento en Administración de Justicia
RESOLUCIÓN 7998 del 27 de diciembre de 2023 por la cual se adopta el Modelo de Enfoque Diferencial de Derechos del Instituto Colombiano de Bienestar Familiar, se derogan las resoluciones 9313 de 2016 y 1264 de 2017 y se dictan otras disposiciones.
MODELO ENFOQUE DIFERENCIAL DE DERECHOS, versión 2 del 28/12/2023.  Alcance.
LINEAMIENTO DE ATENCIÓN PARA EL DESARROLLO Y FORTALECIMIENTO DE LOS PROYECTOS DE VIDA, DE LOS NIÑOS, NIÑAS, ADOLESCENTES Y JÓVENES ATENDIDOS EN LOS SERVICIOS DE PROTECCIÓN DEL  ICBF, versión 3 del 25/09/2020 Aprobado mediante Resolución No. 5110 de 25 de septiembre de 2020
7.1.1.2. Responsabilidad Penal para Adolescentes. Pág. 42
GUIA PARA LA PARTICIPACION Y EL EJERCICIO DE CIUDADANIA DE LOS ADOLESCENTES Y JOVENES DEL SRPA, versión 1 del 29/12/2017
3.2. Participación con las Familias. Págs. 4,5,6
3.3. Participación con la Comunidad. Págs. 6,7,8,9.</t>
  </si>
  <si>
    <t>4.2.</t>
  </si>
  <si>
    <t>Cuenta e implementa los atributos de calidad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</si>
  <si>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MANUAL OPERATIVO DE LAS MODALIDADES QUE ATIENDEN MEDIDAS Y SANCIONES DEL PROCESO JUDICIAL - SRPA, versión 4 del 25/07/2024 aprobado mediante Resolución No.3111 del 10 de julio de 2024.  2.4.2. Modalidad Libertad Asistida/Vigilada pág.58, 59,60,61,62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</si>
  <si>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el talento humano y contrastado con el anexo de historia de atención se evidencia que:</t>
  </si>
  <si>
    <t/>
  </si>
  <si>
    <t>4.2.1</t>
  </si>
  <si>
    <t>Desarrolla acciones informativas al adolescente o joven y familia sobre: 
a. La modalidad de atención
b. Objetivo
c. Duración de la ubicación
d. Acciones de recepción y búsqueda activa desde un enfoque pedagógico</t>
  </si>
  <si>
    <t>LINEAMIENTO TÉCNICO DEL MODELO DE ATENCIÓN PARA ADOLESCENTES Y JÓVENES  EN CONFLICTO CON LA LEY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</si>
  <si>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4.2.2</t>
  </si>
  <si>
    <t>Desarrolla acciones con el adolescente o joven para:
a.  Identificar el sistema de creencias, valores y justificaciones que sustentan el juicio moral y toma de decisiones del adolescente o joven
b. Acciones para desarrollar la capacidad de manifestar expresión y regulación emocional. 
c. Fortalecer entornos protectores con la familia o vincular de apoyo</t>
  </si>
  <si>
    <t>4.2.3</t>
  </si>
  <si>
    <t xml:space="preserve">Cuenta con el concepto inicial de psicologia el cual:
a. Esta en formato diseñado por el operador 
b. Es elaborado al mes del ingreso del adolescente o joven
c. Contiene: Percepción frente el motivo de ingreso, antecedentes de institucionalización, antecedentes de tratamientos psicológicos y/o psiquiátricos, historia del consumo de SPA, descripción de adicciones no tóxicas, rasgos de personalidad y/o comportamiento,aspectos familiares relevantes (presencia de violencia intrafamiliar, maltrato), conflictos psicológicos predominantes, eventos significativos del desarrollo, desarrollo del juicio moral, motivación al cambio con relación a su situación personal y jurídica.
</t>
  </si>
  <si>
    <t>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 130, 131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</si>
  <si>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4.2.4</t>
  </si>
  <si>
    <t xml:space="preserve">Cuenta con el  concepto inicial socio familiar el cual:
a.  Esta en formato diseñado por el operador y elaborado al mes del ingreso del adolescente o joven.
b. Contiene hallazgos familiares: genograma, ecomapa, antecedentes y estructura familiar, relaciones intrafamiliares, percepción de la familia sobre la situación de él o la adolescente, conocimiento de las dificultades y de sus recursos como familia, información socioeconómica y de vivienda, conclusiones y recomendaciones.
</t>
  </si>
  <si>
    <t>4.2.5</t>
  </si>
  <si>
    <t xml:space="preserve">Cuenta con el informe inicial del proceso pedagógico, el cual:
a.  Está en formato de informe de evolución del proceso pedagógico.
b. Es elaborado al mes de ingreso del adolescente o joven.
c. Cumple con los siguientes aspectos: 
- Cuenta con el concepto de ingreso en necesidades y recursos para desarrollo humano y formación en el ser. 
- Se registran los déficits, potencialidades y aspectos generales teniendo en cuenta las necesidades en el momento de ingreso respecto de su desarrollo personal y de sentido de vida, así como, la disposición frente al proceso de atención. 
</t>
  </si>
  <si>
    <t>LINEAMIENTO TÉCNICO DEL MODELO DE ATENCIÓN PARA ADOLESCENTES Y JÓVENES  EN CONFLICTO CON LA LEY : SRPA .versión 4 del 6/03/2020.2. Informe incial del proceso pedagógico.  pág 133.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5</t>
  </si>
  <si>
    <t>4.2.6</t>
  </si>
  <si>
    <t xml:space="preserve">Cuenta con concepto inicial de identificación de talento y potencial de emprendimiento el cual es:
a.  Elaborado por el especialista del área.
b. Registrado en el formato definido por el operador para tal fin.
c. Realizado a partir de la ejecución ocupacional en talleres dispuestos en la institución.
d. Aplican la prueba SITE dentro de los primeros 45 días calendario a partir de su ingreso al servicio, con retroalimentación a los adolescentes y jóvenes de los resultados </t>
  </si>
  <si>
    <t>LINEAMIENTO TÉCNICO DEL MODELO DE ATENCIÓN PARA ADOLESCENTES Y JÓVENES  EN CONFLICTO CON LA LEY : SRPA .versión 4 del 6/03/2020. 4. Concepto inicial de identificación de talento y potencial de emprendimiento. Pág. 134.
MANUAL OPERATIVO DE MEDIDAS COMPLEMENTARIAS Y ALTERNATIVAS AL PROCESO JUDICIAL SRPA – RESTABLECIMIENTO EN ADMINISTRACION DE JUSTICIA RAJ aprobado mediante Resolución No.3111 del 10 de julio de 2024
2.4 Modalidades de Apoyo y Fortalecimiento a la Familia . Pág.25</t>
  </si>
  <si>
    <t>4.2.7</t>
  </si>
  <si>
    <t>Realiza acciones de gestión con la Defensoría de familia sobre:
a. Gestión para la identidad, salud, educación, cultura, otros, en el marco del proceso de restablecimiento de derechos o de acciones en garantía
b.  La vinculación al sistema educativo, centros de interés, programas de formación  acorde a sus necesidades.
c. Exploración de intereses, habilidades y talentos, y desarrollo de competencias
d. Capacitación ocupacional y pre laboral.</t>
  </si>
  <si>
    <t> LINEAMIENTO TÉCNICO DEL MODELO DE ATENCIÓN PARA ADOLESCENTES Y JÓVENES  EN CONFLICTO CON LA LEY : SRPA .versión 4 del 6/03/2020. 
2.1.3. Fases del Modelo de Atención.2.1.3.1. Fase de aceptación y acogida. Págs. 126 a 138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Pág.37</t>
  </si>
  <si>
    <t>4.2.8</t>
  </si>
  <si>
    <t xml:space="preserve">Realiza intervenciones derivadas del concepto inicial integral y definidas en el Plan de Atención Individual acorde con los componentes:
a. Trascendencia  y Sentido de Vida
b.  Fortalecimiento de Vinculos
c.  Autonomía desde lo pedagogico
d.  Capacidad Restaurativa
e.  Niveles de atención (personal, familiar , grupal y contextual).
</t>
  </si>
  <si>
    <t> LINEAMIENTO TÉCNICO DEL MODELO DE ATENCIÓN PARA ADOLESCENTES Y JÓVENES  EN CONFLICTO CON LA LEY : SRPA .versión 4 del 6/03/2020. 
C. Plan de Atención Individual. Pág. 136,137, 138,139</t>
  </si>
  <si>
    <t>4.2.9</t>
  </si>
  <si>
    <t xml:space="preserve">*Se brinda atención:
a, Externado media jornada:
- todos los días hábiles del mes durante cuatro (4) horas diarias 
- ajuste y/o flexibilización de las jornadas para las actividades en 15 horas semanales, homologando la atención; estas jornadas flexibles se pueden desarrollar de lunes a viernes, fines de semana y/ o festivos
b. Externado jornada completa
-todos los días hábiles del mes durante ocho (8) horas diarias.
-podrán ajustar y/o flexibilizar, las jornadas para las actividades en 30 horas semanales estas jornadas flexibles se pueden desarrollar de lunes a viernes, fines de semana y/o festivos; para el cumplimiento de la intensidad de las actividades. </t>
  </si>
  <si>
    <t>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Flexibilización o alternativas de atención de acuerdo con situaciones territoriales especiales. Pág.25</t>
  </si>
  <si>
    <t>4.2.10</t>
  </si>
  <si>
    <t>Realiza estudio de caso, el cual debe: 
a. Efectuarse al menos uno por año para cada adolescente o joven.
b. Registrarse en acta que contenga:
- Los principales aspectos de la reunión.
- Las intervenciones de los equipos interdisciplinario
- La participación de los adolescentes y jóvenes, familias (en los casos que sea pertinente)
- Los compromisos y plazos adquiridos.
c. Archivarse en el anexo de historia de atención.
d. Podrá efectuar estudio de caso para presentar a la supervisión de contrato casos particulares que por condiciones geográficas, de transporte o de riesgo en el desplazamiento pueda desarrollar intervenciones concentradas y/o  a través de las TIC.</t>
  </si>
  <si>
    <t>LINEAMIENTO TÉCNICO MODELO DE ATENCIÓN PARA ADOLESCENTES Y JÓVENES EN CONFLICTO CON LA LEY SRPA, versión 4 del 6/03/2020
2.2.1.5. Estudio de caso. Págs.. 179, 180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Flexibilización o alternativas de atención de acuerdo con situaciones territoriales especiales. Pág.25</t>
  </si>
  <si>
    <t>4.2.11</t>
  </si>
  <si>
    <t xml:space="preserve">Formula Plan de Atención Individual, el cual:
a. Se remite a la autoridad competente(Judicial y/o administrativa) a los 20 días hábiles
b. Se elabora por parte de los profesionales del operador pedagógico, con la participación del adolescente o joven y su familia o red vincular de apoyo.
c. Retoma conceptos iniciales por área y concepto inicial integral 
d. Precisa los logros esperados para cada adolescente o joven, estableciendo objetivos y actividades orientadas al cumplimiento de la finalidad del SRPA.
e. Retoma el plan de reparación del daño y de las obligaciones a que se comprometió en el marco de la aplicación del Principio de Oportunidad en los casos que aplique.
</t>
  </si>
  <si>
    <t xml:space="preserve">LINEAMIENTO TÉCNICO DEL MODELO DE ATENCIÓN PARA ADOLESCENTES Y JÓVENES  EN CONFLICTO CON LA LEY  SRPA.versión 4 del 6/03/2020. 
C. Plan de Atención Individual. Págs 136 y 137.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t>
  </si>
  <si>
    <t>4.2.12</t>
  </si>
  <si>
    <t>Cuenta con informe de seguimiento el cual :
a.  Es enviado a la autoridad administrativa cada tres meses calendario. 
b. Señala los avances, dificultades significativas, ajustes en caso de ser necesario.
c. Incluye intervenciones externas que se realicen. 
d. Enmarca los logros propuestos en el plan de atención individual.</t>
  </si>
  <si>
    <t>LINEAMIENTO TÉCNICO MODELO DE ATENCIÓN PARA ADOLESCENTES Y JÓVENES EN CONFLICTO CON LA LEY SRPA, versión 4 del 6/03/2020.
2.2.1.4. Anexo historia de atención. Pàg.176.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Tabla No 1 Presentación de informes segín tipo de sanción o medida.Pág 3, pág 6.</t>
  </si>
  <si>
    <t>4.2.13</t>
  </si>
  <si>
    <t>Elabora y  entrega el informe de egreso:
a. A los 5 días hábiles de ocurrido el evento. 
b. Debe contener una síntesis de los avances y dificultades significativos, motivo de egreso y compromisos adquiridos para el seguimiento post egreso.</t>
  </si>
  <si>
    <t>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 3, pág  6</t>
  </si>
  <si>
    <t>4.3.</t>
  </si>
  <si>
    <t>Cuenta e implementa las herramientas de participación acorde con los criterios establecidos en los documentos técnicos.</t>
  </si>
  <si>
    <t xml:space="preserve">LINEAMIENTO TÉCNICO DEL MODELO DE ATENCIÓN PARA ADOLESCENTES Y JÓVENES  EN CONFLICTO CON LA LEY : SRPA .versión 4 del 6/03/2020.2.1.3 Fases del modelo de atención.Elaboración de conceptos iniciales por cada área. 1. Concepto inicial psicosocial en los servicios de atención. Aspectos para el concepto incial de psicología. PÁGs. 126 a 138, 176, 177, 178, 188, 191, 192, 193, 194, 218, 230 y 234.
INSTRUCTIVO PARA LA ELABORACIÓN DE LOS INFORMES DEL PROCESO DE ATENCIÓN EN LAS MODALIDADES QUE ATIENDEN MEDIDAS Y SANCIONES DEL PROCESO JUDICIAL SRPA Y EN LAS MEDIDAS COMPLEMENTARIAS Y ALTERNATIVAS AL PROCESO JUDICIAL SRPA- RESTABLECIMIENTO EN LA ADMINISTRACIÓN DE JUSTICIA - RAJ .Versión 2 del 01/07/2022. Formatos para la presentación de informes del proceso de atención.Págs 3 y 6.
</t>
  </si>
  <si>
    <t>En observación de la atención, diálogos con los adolescentes, jóvenes, familias o red vincular de apoyo, el talento humano y registros documentales se evidencia que:</t>
  </si>
  <si>
    <t>4.3.1</t>
  </si>
  <si>
    <r>
      <t xml:space="preserve">Cuenta con un </t>
    </r>
    <r>
      <rPr>
        <b/>
        <sz val="11"/>
        <rFont val="Aptos Narrow"/>
        <family val="2"/>
        <scheme val="minor"/>
      </rPr>
      <t>acuerdo de convivencia el cual debe:</t>
    </r>
    <r>
      <rPr>
        <sz val="11"/>
        <rFont val="Aptos Narrow"/>
        <family val="2"/>
        <scheme val="minor"/>
      </rPr>
      <t xml:space="preserve">
a. Estar basado en el reconocimiento de los derechos  de los adolescentes y jóvenes. 
b. Estar aprobado mediante acta por el comité de convivencia.
c. Ser construido y actualizado con participación de los adolescentes y jóvenes.
d. Estar concebido desde un enfoque restaurativo y el sentido pedagógico de las medidas y sanciones del SRPA.
e. Regular la forma de resolver los conflictos en el operador pedagógico diferenciando las vías de solución.
f. Establecer las instancias de apoyo para la resolución de conflictos y la conformación del comité de convivencia.
g. Ajustar y socializar el acuerdo de convivencia cuando requiera actualización.</t>
    </r>
  </si>
  <si>
    <t xml:space="preserve">LINEAMIENTO TÉCNICO MODELO DE ATENCIÓN PARA ADOLESCENTES Y JÓVENES EN CONFLICTO CON LA LEY SRPA, versión 4 del 6/03/2020
2.2.2. Herramientas de participación. 2.2.2.1. Acuerdo de convivencia. Pág.188
2.2.2.2. Comité de convivencia. Pág.193
</t>
  </si>
  <si>
    <t>4.3.2</t>
  </si>
  <si>
    <r>
      <t xml:space="preserve">Cuenta con un </t>
    </r>
    <r>
      <rPr>
        <b/>
        <sz val="11"/>
        <rFont val="Aptos Narrow"/>
        <family val="2"/>
        <scheme val="minor"/>
      </rPr>
      <t>comité de convivencia el cual debe:</t>
    </r>
    <r>
      <rPr>
        <sz val="11"/>
        <rFont val="Aptos Narrow"/>
        <family val="2"/>
        <scheme val="minor"/>
      </rPr>
      <t xml:space="preserve">
a. Estar conformado.
b.Tener definido el tiempo y los procedimientos para su operación desde un enfoque restaurativo, de acuerdo con los criterios establecidos en el lineamiento técnico.
c. Reunirse por lo menos una vez al mes y de manera extraordinaria cuando se requiere.</t>
    </r>
  </si>
  <si>
    <t>LINEAMIENTO TÉCNICO MODELO DE ATENCIÓN PARA ADOLESCENTES Y JÓVENES EN CONFLICTO CON LA LEY SRPA, versión 4 del 6/03/2020
2.2.2.2. Comité de convivencia. Págs.191, 192</t>
  </si>
  <si>
    <t>4.3.3</t>
  </si>
  <si>
    <r>
      <t>Cuenta con un</t>
    </r>
    <r>
      <rPr>
        <b/>
        <sz val="11"/>
        <rFont val="Aptos Narrow"/>
        <family val="2"/>
        <scheme val="minor"/>
      </rPr>
      <t xml:space="preserve"> buzón de sugerencias, </t>
    </r>
    <r>
      <rPr>
        <sz val="11"/>
        <rFont val="Aptos Narrow"/>
        <family val="2"/>
        <scheme val="minor"/>
      </rPr>
      <t>que cumple con los siguientes parametros</t>
    </r>
    <r>
      <rPr>
        <b/>
        <sz val="11"/>
        <rFont val="Aptos Narrow"/>
        <family val="2"/>
        <scheme val="minor"/>
      </rPr>
      <t xml:space="preserve">:
</t>
    </r>
    <r>
      <rPr>
        <sz val="11"/>
        <rFont val="Aptos Narrow"/>
        <family val="2"/>
        <scheme val="minor"/>
      </rPr>
      <t xml:space="preserve">
a. Es una urna-buzón de sugerencias, debidamente rotulado y a disposición de los adolescentes y jóvenes.
b. Su apertura se realiza cada 15 (quince) días.
c. Se registra en acta: las peticiones, quejas o sugerencias y las acciones a adelantar.
d. Existe guía o procedimiento para el trámite y respuesta de las sugerencias.
</t>
    </r>
    <r>
      <rPr>
        <b/>
        <sz val="11"/>
        <rFont val="Aptos Narrow"/>
        <family val="2"/>
        <scheme val="minor"/>
      </rPr>
      <t xml:space="preserve">Nota 1: </t>
    </r>
    <r>
      <rPr>
        <sz val="11"/>
        <rFont val="Aptos Narrow"/>
        <family val="2"/>
        <scheme val="minor"/>
      </rPr>
      <t>De acuerdo con la muestra verifique el conocimiento del buzón de sugerencias.</t>
    </r>
    <r>
      <rPr>
        <b/>
        <sz val="11"/>
        <rFont val="Aptos Narrow"/>
        <family val="2"/>
        <scheme val="minor"/>
      </rPr>
      <t xml:space="preserve">
Nota 2: </t>
    </r>
    <r>
      <rPr>
        <sz val="11"/>
        <rFont val="Aptos Narrow"/>
        <family val="2"/>
        <scheme val="minor"/>
      </rPr>
      <t>Elija una queja y realice la trazabilidad de la recepción de la misma y el tratamiento que se le dió de acuerdo con la guía o procedimiento establecido por la institución.</t>
    </r>
  </si>
  <si>
    <t>LINEAMIENTO TÉCNICO MODELO DE ATENCIÓN PARA ADOLESCENTES Y JÓVENES EN CONFLICTO CON LA LEY SRPA, versión 4 del 6/03/2020
2.2.2.4 Buzón de sugerencias. Pág. 193, 194</t>
  </si>
  <si>
    <t>4.4</t>
  </si>
  <si>
    <t>Implementa la guía de formulación estrategias de prevención del uso de sustancias psicoactivas en los adolescentes y jóvenes del SRPA</t>
  </si>
  <si>
    <t xml:space="preserve">LINEAMIENTO TÉCNICO MODELO DE ATENCIÓN PARA ADOLESCENTES Y JÓVENES EN CONFLICTO CON LA LEY SRPA, versión 4 del 6/03/2020. Pág.218
</t>
  </si>
  <si>
    <t>4.4.1.</t>
  </si>
  <si>
    <t>Cuenta con programas o estrategias preventivas de acuerdo con la identificación de los riesgos de consumo de sustancias psicoactivas identificadas, teniendo en cuenta la “Guía para la Prevención del Consumo de Sustancias Psicoactivas en adolescentes y jóvenes del SRPA”.</t>
  </si>
  <si>
    <t>LINEAMIENTO TÉCNICO MODELO DE ATENCIÓN PARA ADOLESCENTES Y JÓVENES EN CONFLICTO CON LA LEY SRPA, versión 4 del 6/03/2020.
B) Acciones por la garantía del derecho a la salud. Pág.218.
MANUAL OPERATIVO DE MEDIDAS COMPLEMENTARIAS Y ALTERNATIVAS AL PROCESO JUDICIAL SRPA – RESTABLECIMIENTO EN ADMINISTRACION DE JUSTICIA RAJ aprobado mediante Resolución No.3111 del 10 de julio de 2024
2.4.2.5.3.2. Externado Media Jornada Restablecimiento en Administración de Justicia
▪ Organización del Servicio. Pág.39
2.4.2.5.3. Jornadas de atención
2.4.2.5.3.1. Externado Jornada Completa Restablecimiento en Administración de Justicia. Pág.38</t>
  </si>
  <si>
    <t>4.5</t>
  </si>
  <si>
    <t>Gestiona escenarios para actividad física, deportiva y recreativa y propuestas de formación artística.</t>
  </si>
  <si>
    <t>LINEAMIENTO TÉCNICO MODELO DE ATENCIÓN PARA ADOLESCENTES Y JÓVENES EN CONFLICTO CON LA LEY SRPA, versión 4 del 6/03/2020. Págs.230 a 234</t>
  </si>
  <si>
    <t>4.5.1</t>
  </si>
  <si>
    <t>Se evidencia participación de los adolescentes y jóvenes de la oferta cultural y de formación artistica en programas a nivel distrital, municipal y departamental acorde con el territorio.</t>
  </si>
  <si>
    <t>LINEAMIENTO TÉCNICO MODELO DE ATENCIÓN PARA ADOLESCENTES Y JÓVENES EN CONFLICTO CON LA LEY SRPA, versión 4 del 6/03/2020.
3.3.2. Garantía de acceso a deporte, recreación, cultura y arte. Pág.230 a 234</t>
  </si>
  <si>
    <t>5. SITUACIONES ESPECIALES</t>
  </si>
  <si>
    <t xml:space="preserve">No </t>
  </si>
  <si>
    <t>SITUACIONES A VERIFICAR</t>
  </si>
  <si>
    <r>
      <t xml:space="preserve">NORMATIVA
</t>
    </r>
    <r>
      <rPr>
        <sz val="12"/>
        <rFont val="Aptos Narrow"/>
        <family val="2"/>
        <scheme val="minor"/>
      </rPr>
      <t>(Coloque la Normativa así: Nombre del documento, código, Versión, Fecha, Numeral-Literal-Título, Página)</t>
    </r>
  </si>
  <si>
    <t>5.1</t>
  </si>
  <si>
    <t>Cuenta e implementa acciones en caso de Fallecimiento</t>
  </si>
  <si>
    <t>LINEAMIENTO TÉCNICO MODELO DE ATENCIÓN PARA ADOLESCENTES Y JÓVENES EN CONFLICTO CON LA LEY SRPA, versión 4 del 6/03/2020
2.2.1.7 Situación especial por fallecimiento de un adolescente o joven mientras está cobijado por alguno de los servicios del SRPA. Pág.. 181</t>
  </si>
  <si>
    <t>En los documentos aportados se evidencia:</t>
  </si>
  <si>
    <t>5.1.1</t>
  </si>
  <si>
    <r>
      <t>Da aviso a la autoridad administrativa a cargo del caso vía telefónica de forma urgente e inmediata, en caso de</t>
    </r>
    <r>
      <rPr>
        <b/>
        <sz val="12"/>
        <color rgb="FF000000"/>
        <rFont val="Aptos Narrow"/>
        <family val="2"/>
        <scheme val="minor"/>
      </rPr>
      <t xml:space="preserve"> fallecimiento</t>
    </r>
    <r>
      <rPr>
        <sz val="12"/>
        <color rgb="FF000000"/>
        <rFont val="Aptos Narrow"/>
        <family val="2"/>
        <scheme val="minor"/>
      </rPr>
      <t xml:space="preserve"> de un adolescente o joven.</t>
    </r>
  </si>
  <si>
    <t>5.1.2</t>
  </si>
  <si>
    <t>Comunica al día hábil siguiente al defensor de familia los hechos y circunstancias en los cuales se produjo el fallecimiento del adolescente o joven, anexando el resumen de la historia clínica y la epicrisis (en caso de haber sido hospitalizado).</t>
  </si>
  <si>
    <t>LINEAMIENTO TÉCNICO MODELO DE ATENCIÓN PARA ADOLESCENTES Y JÓVENES EN CONFLICTO CON LA LEY SRPA, versión 4 del 6/03/2020
2.2.1.7 Situación especial por fallecimiento de un adolescente o joven mientras está cobijado por alguno de los servicios del SRPA. Pág.. 182</t>
  </si>
  <si>
    <t>5.1.3</t>
  </si>
  <si>
    <t>En el anexo de historia de atención se encuentra la constancia emitida por la Fiscalía sobre la determinación o no de abrir la investigación por homicidio.</t>
  </si>
  <si>
    <t>5.2</t>
  </si>
  <si>
    <t>Cuenta e Implementa acciones en caso de evasión individual y múltiple</t>
  </si>
  <si>
    <t>LINEAMIENTO TÉCNICO MODELO DE ATENCIÓN PARA ADOLESCENTES Y JÓVENES EN CONFLICTO CON LA LEY SRPA, versión 4 del 6/03/2020
Eventos de evasión Individual y múltiple. Pág.. 182</t>
  </si>
  <si>
    <t>En observación de la atención y diálogo con el  adolescente, joven, familias y/o colaboradores así como en los documentos aportados se evidencia:</t>
  </si>
  <si>
    <t>5.2.1</t>
  </si>
  <si>
    <r>
      <t xml:space="preserve">En el anexo de historia de atención registra la constancia e informe de egreso rendido al Juez y a la autoridad administrativa de forma inmediata para los casos de </t>
    </r>
    <r>
      <rPr>
        <b/>
        <sz val="12"/>
        <color rgb="FF000000"/>
        <rFont val="Aptos Narrow"/>
        <family val="2"/>
        <scheme val="minor"/>
      </rPr>
      <t>evasión individual y múltiple.</t>
    </r>
  </si>
  <si>
    <t>5.2.2</t>
  </si>
  <si>
    <t>En el anexo de historia de atención se encuentra la información y solicitud a la Policía Nacional para la búsqueda inmediata en casos de evasión individual y múltiple.</t>
  </si>
  <si>
    <t>5.2.3</t>
  </si>
  <si>
    <t>Solicitan la presencia de la Defensoría de familia, Defensoría del Pueblo, Procuraduría General de la Nación, el supervisor de contrato y un delegado del ente territorial correspondiente (Alcaldía, Gobernación), para los casos de evasión masiva con alteración del orden público.</t>
  </si>
  <si>
    <t>5.2.4</t>
  </si>
  <si>
    <t>Cuentan con solicitud de reunión de emergencia con los representantes del comité de convivencia y atención a emergencias, de acuerdo a la gravedad de los hechos.</t>
  </si>
  <si>
    <t>5.2.5</t>
  </si>
  <si>
    <t>Se realiza abordaje individual por parte del equipo responsable del caso, diseña el plan para reintegro e informa a la autoridad competente, en caso de regreso voluntario del adolescente o joven.</t>
  </si>
  <si>
    <t>LINEAMIENTO TÉCNICO MODELO DE ATENCIÓN PARA ADOLESCENTES Y JÓVENES EN CONFLICTO CON LA LEY SRPA, versión 4 del 6/03/2020
Eventos de evasión Individual y múltiple. Pág.. 183</t>
  </si>
  <si>
    <t>5.2.6</t>
  </si>
  <si>
    <t>Se establecen compromisos, en caso de regreso voluntario del adolescente o joven en compañía de su familia.</t>
  </si>
  <si>
    <t>LINEAMIENTO TÉCNICO MODELO DE ATENCIÓN PARA ADOLESCENTES Y JÓVENES EN CONFLICTO CON LA LEY SRPA, versión 4 del 6/03/2020
Eventos de evasión Individual y múltiple. Pág.. 184</t>
  </si>
  <si>
    <t>5.2.7</t>
  </si>
  <si>
    <t>Realiza la atención individual de los casos de regresos masivos.</t>
  </si>
  <si>
    <t>5.3</t>
  </si>
  <si>
    <t>Cuenta e Implementa acciones en caso de situaciones de agresión</t>
  </si>
  <si>
    <t>5.3.1</t>
  </si>
  <si>
    <r>
      <t xml:space="preserve">Realiza el abordaje de los adolescentes o jóvenes implicados en las </t>
    </r>
    <r>
      <rPr>
        <b/>
        <sz val="12"/>
        <color rgb="FF000000"/>
        <rFont val="Aptos Narrow"/>
        <family val="2"/>
        <scheme val="minor"/>
      </rPr>
      <t>situaciones de agresión</t>
    </r>
    <r>
      <rPr>
        <sz val="12"/>
        <color rgb="FF000000"/>
        <rFont val="Aptos Narrow"/>
        <family val="2"/>
        <scheme val="minor"/>
      </rPr>
      <t xml:space="preserve"> conforme a las indicaciones de la guía de intervención en crisis.</t>
    </r>
  </si>
  <si>
    <t>LINEAMIENTO TÉCNICO MODELO DE ATENCIÓN PARA ADOLESCENTES Y JÓVENES EN CONFLICTO CON LA LEY SRPA, versión 4 del 6/03/2020
Agresiones físicas (peleas, riñas, lesiones) entre adolescentes y jóvenes. Págs.. 184, 185</t>
  </si>
  <si>
    <t>5.3.2</t>
  </si>
  <si>
    <t>Determina el estado emocional y actitudinal de los involucrados en las situaciones de agresión y se realiza el encuentro de análisis y mediación para favorecer su proceso de atención pedagógico y restaurativo.</t>
  </si>
  <si>
    <t>LINEAMIENTO TÉCNICO MODELO DE ATENCIÓN PARA ADOLESCENTES Y JÓVENES EN CONFLICTO CON LA LEY SRPA, versión 4 del 6/03/2020
Agresiones físicas (peleas, riñas, lesiones) entre adolescentes y jóvenes. Pàg.185</t>
  </si>
  <si>
    <t>5.3.3</t>
  </si>
  <si>
    <t>Realiza un encuentro grupal con los demás adolescentes y jóvenes que participaron indirectamente o fueron testigos de la agresión, estableciendo conclusiones, estrategias y acuerdos que permitan la convivencia, el respeto y la restauración</t>
  </si>
  <si>
    <t>5.3.4</t>
  </si>
  <si>
    <t xml:space="preserve">Informa a la autoridad administrativa y a la autoridad judicial competente, en situaciones de agresión que permanecen activas o se prevee la ocurrencia de nuevas agresiones entre los implicados. </t>
  </si>
  <si>
    <t>5.3.5</t>
  </si>
  <si>
    <t>Realiza reunión entre el coordinador responsable del servicio y el empleado, consigna en la historia laboral de la persona implicada en situaciones de agresión que vinculen a una figura de autoridad de la institución y  determina si lo requiere, ser apartado de las actividades directas.</t>
  </si>
  <si>
    <t>LINEAMIENTO TÉCNICO MODELO DE ATENCIÓN PARA ADOLESCENTES Y JÓVENES EN CONFLICTO CON LA LEY SRPA, versión 4 del 6/03/2020
Agresiones físicas (peleas, riñas, lesiones) entre adolescentes y jóvenes. Pàgs.185, 186</t>
  </si>
  <si>
    <t>5.4</t>
  </si>
  <si>
    <t>LINEAMIENTO TÉCNICO MODELO DE ATENCIÓN PARA ADOLESCENTES Y JÓVENES EN CONFLICTO CON LA LEY SRPA, versión 4 del 6/03/2020
El Amotinamiento. Pág.186</t>
  </si>
  <si>
    <t>5.4.1</t>
  </si>
  <si>
    <t>Informan de manera inmediata a la Policía de Infancia y Adolescencia en caso de amotinamiento.</t>
  </si>
  <si>
    <t>5.4.2</t>
  </si>
  <si>
    <t>Informa a las entidades de prevención y atención de riesgos, en caso de amotinamiento y que paralelamente se esté dando un evento de incendio o inundación.</t>
  </si>
  <si>
    <t>5.4.3</t>
  </si>
  <si>
    <t>Promueven espacios de diálogo independiente con los adolescentes y jóvenes que dieron origen a la situación de amotinamiento.</t>
  </si>
  <si>
    <t>LINEAMIENTO TÉCNICO MODELO DE ATENCIÓN PARA ADOLESCENTES Y JÓVENES EN CONFLICTO CON LA LEY SRPA, versión 4 del 6/03/2020
El Amotinamiento. Pág.187</t>
  </si>
  <si>
    <t>5.4.4</t>
  </si>
  <si>
    <t>Informa a la supervisión de contrato, autoridad administrativa y autoridad judicial competentes sobre el amotinamiento.</t>
  </si>
  <si>
    <t>5.5</t>
  </si>
  <si>
    <t>Cuenta e Implementa acciones en caso de situaciones que afectan la convivencia</t>
  </si>
  <si>
    <t>LINEAMIENTO TÉCNICO MODELO DE ATENCIÓN PARA ADOLESCENTES Y JÓVENES EN CONFLICTO CON LA LEY SRPA, versión 4 del 6/03/2020
Gestiones sobre las situaciones que afectan la convivencia. Pág.187</t>
  </si>
  <si>
    <t>5.5.1</t>
  </si>
  <si>
    <r>
      <t xml:space="preserve">Avisa de inmediato a la Policía de Infancia y Adolescencia y a la familia del adolescente, ante </t>
    </r>
    <r>
      <rPr>
        <b/>
        <sz val="12"/>
        <color rgb="FF000000"/>
        <rFont val="Aptos Narrow"/>
        <family val="2"/>
        <scheme val="minor"/>
      </rPr>
      <t>situaciones que afectan la convivencia.</t>
    </r>
  </si>
  <si>
    <t>5.5.2</t>
  </si>
  <si>
    <t>Informa por escrito de forma inmediata a la autoridad judicial, autoridad administrativa competente, al líder SRPA de la Regional y al supervisor de contrato, ante situaciones que afectan la convivencia.</t>
  </si>
  <si>
    <t>5.5.3</t>
  </si>
  <si>
    <t>Registra la novedad e informa de eventos de alteración de disciplina, ante situaciones que afectan la convivencia</t>
  </si>
  <si>
    <t>5.5.4</t>
  </si>
  <si>
    <t>Registran las acciones desarrolladas ante la ocurrencia de situaciones que afectan la convivencia en el anexo de historia de atención del adolescente y/o joven.</t>
  </si>
  <si>
    <t>5.6</t>
  </si>
  <si>
    <t>Cuenta e Implementa acciones para la atención en crisis.</t>
  </si>
  <si>
    <t>PROTOCOLO INTERVENCIÓN EN CRISIS PARA SERVICIOS DE RESTABLECIMIENTO EN ADMINISTRACIÓN DE JUSTICIA . 09/03/2020. Versión  1.  
4. Desarrollo. Págs. 7, 9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</si>
  <si>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5.6.1</t>
  </si>
  <si>
    <t>Que todo el talento humano está formado y capacitado en:
a. primeros auxilios psicológicos
b.  discernir sobre necesidades de atención, 
c. formación en detección de riesgos en salud e identificación de alteraciones que requieran de valoración en salud prioritaria 
d. conocimiento de cómo realizar la activación del sistema de respuesta de emergencia</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</si>
  <si>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</si>
  <si>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5.6.2</t>
  </si>
  <si>
    <t>Realiza intervención en primera instancia (primeros auxilios psicológicos)  al adolescente o joven por parte del profesional que preferiblemente cuenta con capacitación específica en el manejo de crisis  y que tenga conocimiento  o acceso a los insumos que se han adquirido desde la fase de acogida y evaluación del caso.</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</si>
  <si>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</si>
  <si>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5.6.3</t>
  </si>
  <si>
    <t>Realiza intervención en crisis en segunda instancia acompañando y apoyando al adolescente o joven  para que el evento o situación asociada a la crisis se integre de manera funcional a su vida</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</si>
  <si>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</si>
  <si>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5.6.4</t>
  </si>
  <si>
    <t xml:space="preserve">Realiza el análisis de caso para evaluar si la crisis implica sumar la activación de diversas rutas de atención entre las dispuestas por el Sistema General de Seguridad Social en Salud (SGSSS). </t>
  </si>
  <si>
    <t>versión 2 del 02/03/2026, 5.4.2. 5.1. Atención en crisis en adolescentes y jóvenes del SRPA. .   Pág.10-23;   5.4.7. Recomendaciones para la Activación de la Ruta de Atención en Salud Mental en Casos de Emergencia Pág.45-60</t>
  </si>
  <si>
    <t>5.6.5</t>
  </si>
  <si>
    <t xml:space="preserve">Se promueve (en caso de que sea necesario) el contacto con un referente afectivo positivo en la comunidad institucional que favorezca la regulación emocional.  </t>
  </si>
  <si>
    <t xml:space="preserve"> 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</si>
  <si>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5.6.6</t>
  </si>
  <si>
    <t xml:space="preserve">Se informa sobre la crisis de manera inmediata a la Defensoría de Familia, para realizar las acciones necesarias oportunamente desde la garantía de derechos, de acuerdo con las rutas integrales de atención en salud. </t>
  </si>
  <si>
    <t>PROTOCOLO DE INTERVENCIÓN EN CRISIS PARA LAS MODALIDADES DE ATENCIÓN DEL SRPA,  versión 2 del 02/03/2026, 5.4.2. 5.1. Atención en crisis en adolescentes y jóvenes del SRPA. .   Pág.10-23;   5.4.7. Recomendaciones para la Activación de la Ruta de Atención en Salud Mental en Casos de Emergencia Pág.45-60</t>
  </si>
  <si>
    <t>5.6.7</t>
  </si>
  <si>
    <t xml:space="preserve">En el anexo de historia de atención se identifica la evaluación que se realiza sobre la necesidad de activar rutas de atención especializadas y se informa a la autoridad administrativa. </t>
  </si>
  <si>
    <t>5.6.8</t>
  </si>
  <si>
    <t xml:space="preserve">Se garantiza el acompañamiento permanente por parte del equipo interdisciplinario y se valora la pertinencia de integrar o de no al adolescente o joven en otras actividades institucionales (formativas, académicas, etc.). </t>
  </si>
  <si>
    <t>5.6.9</t>
  </si>
  <si>
    <t>Cuenta con valoración médica por urgencias de acuerdo con la intensidad de los signos y síntomas presentados del síndrome de abstinencia generado a partir de la suspensión del consumo de sustancias psicoactivas.</t>
  </si>
  <si>
    <t xml:space="preserve"> PROTOCOLO DE INTERVENCIÓN EN CRISIS PARA LAS MODALIDADES DE ATENCIÓN DEL SRPA,versión 2 del 02/03/2026, 5.4.2. 5.1. Atención en crisis en adolescentes y jóvenes del SRPA. .   Pág.10-23;   5.4.7. Recomendaciones para la Activación de la Ruta de Atención en Salud Mental en Casos de Emergencia Pág.45-60</t>
  </si>
  <si>
    <t>5.6.10</t>
  </si>
  <si>
    <t>Se gestiona la atención en salud para el adolescente o joven ante la EPS para garantizar procesos de tratamiento especializado cuando se requiera.</t>
  </si>
  <si>
    <t>5.7</t>
  </si>
  <si>
    <r>
      <t xml:space="preserve">Cuenta e Implementa acciones de </t>
    </r>
    <r>
      <rPr>
        <sz val="11"/>
        <color theme="1"/>
        <rFont val="Aptos Narrow"/>
        <family val="2"/>
        <scheme val="minor"/>
      </rPr>
      <t>prevención y atención ante la conducta suicida</t>
    </r>
  </si>
  <si>
    <t xml:space="preserve">
PROTOCOLO DE INTERVENCIÓN EN CRISIS PARA LAS MODALIDADES DE ATENCIÓN DEL SRPA versión 2 del 02/03/2026, 5.4.2. La conducta suicida.   Pág.23-28;   5.4.7. Recomendaciones para la Activación de la Ruta de Atención en Salud Mental en Casos de Emergencia Pág.45-60</t>
  </si>
  <si>
    <t>5.7.1</t>
  </si>
  <si>
    <t>Garantiza el acompañamiento y supervisión permanente a los adolescentes y jóvenes para evitar riesgos en torno al suicidio.</t>
  </si>
  <si>
    <t>5.7.2</t>
  </si>
  <si>
    <t>Implementa acciones para identificar condiciones y manifestaciones para identificar la intención de suicidio.</t>
  </si>
  <si>
    <t xml:space="preserve">
PROTOCOLO DE INTERVENCIÓN EN CRISIS PARA LAS MODALIDADES DE ATENCIÓN DEL SRPA versión 2 del 02/03/2026, 5.4.2. La conducta suicida.   Pág.23-28;   5.4.7. Recomendaciones para la Activación de la Ruta de Atención en Salud Mental en Casos de Emergencia Pág.45-61</t>
  </si>
  <si>
    <t>5.7.3</t>
  </si>
  <si>
    <t>Se conoce a los adolescentes y jóvenes por parte del equipo interdisciplinario, en especial los educadores/formadores diurnos/nocturnos en el cumplimiento de su labor y ante cualquier señal se comunica  a los profesionales en psicología</t>
  </si>
  <si>
    <t xml:space="preserve">
PROTOCOLO DE INTERVENCIÓN EN CRISIS PARA LAS MODALIDADES DE ATENCIÓN DEL SRPA versión 2 del 02/03/2026, 5.4.2. La conducta suicida.   Pág.23-28;   5.4.7. Recomendaciones para la Activación de la Ruta de Atención en Salud Mental en Casos de Emergencia Pág.45-62</t>
  </si>
  <si>
    <t>5.7.4</t>
  </si>
  <si>
    <t>Se identifican factores de riesgo del adolescente o joven en la valoración inicial de psicología .</t>
  </si>
  <si>
    <t xml:space="preserve">
PROTOCOLO DE INTERVENCIÓN EN CRISIS PARA LAS MODALIDADES DE ATENCIÓN DEL SRPA versión 2 del 02/03/2026, 5.4.2. La conducta suicida.   Pág.23-28;   5.4.7. Recomendaciones para la Activación de la Ruta de Atención en Salud Mental en Casos de Emergencia Pág.45-63</t>
  </si>
  <si>
    <t>5.7.5</t>
  </si>
  <si>
    <t>Se generan alertas de urgencia de atención psicosocial para el adolescente o joven en los casos que puedan inferirse o comprobarse eventos o situaciones de riesgo para la manifestación de alguna conducta suicida.</t>
  </si>
  <si>
    <t xml:space="preserve">
PROTOCOLO DE INTERVENCIÓN EN CRISIS PARA LAS MODALIDADES DE ATENCIÓN DEL SRPA versión 2 del 02/03/2026, 5.4.2. La conducta suicida.   Pág.23-28;   5.4.7. Recomendaciones para la Activación de la Ruta de Atención en Salud Mental en Casos de Emergencia Pág.45-64</t>
  </si>
  <si>
    <t>5.7.6</t>
  </si>
  <si>
    <t>Implementa acciones para la atención y abordaje de situaciones de crisis respecto a la intención o ideación suicida adoptando medidas de manera inmediata.</t>
  </si>
  <si>
    <t xml:space="preserve">
PROTOCOLO DE INTERVENCIÓN EN CRISIS PARA LAS MODALIDADES DE ATENCIÓN DEL SRPA versión 2 del 02/03/2026, 5.4.2. La conducta suicida.   Pág.23-28;   5.4.7. Recomendaciones para la Activación de la Ruta de Atención en Salud Mental en Casos de Emergencia Pág.45-65</t>
  </si>
  <si>
    <t>5.7.7</t>
  </si>
  <si>
    <t>Se realiza la intervención en primera instancia conforme lo definido en el Protocolo de intervención en Crisis del ICBF vigente</t>
  </si>
  <si>
    <t xml:space="preserve">
PROTOCOLO DE INTERVENCIÓN EN CRISIS PARA LAS MODALIDADES DE ATENCIÓN DEL SRPA versión 2 del 02/03/2026, 5.4.2. La conducta suicida.   Pág.23-28;   5.4.7. Recomendaciones para la Activación de la Ruta de Atención en Salud Mental en Casos de Emergencia Pág.45-66</t>
  </si>
  <si>
    <t>5.7.8</t>
  </si>
  <si>
    <t>Cuenta con contrato pedagógico pactado con el adolescente o joven, integrando acciones de ayuda o apoyo específicas que contribuyen a mitigar el riesgo</t>
  </si>
  <si>
    <t xml:space="preserve">
PROTOCOLO DE INTERVENCIÓN EN CRISIS PARA LAS MODALIDADES DE ATENCIÓN DEL SRPA versión 2 del 02/03/2026, 5.4.2. La conducta suicida.   Pág.23-28;   5.4.7. Recomendaciones para la Activación de la Ruta de Atención en Salud Mental en Casos de Emergencia Pág.45-67</t>
  </si>
  <si>
    <t>5.7.9</t>
  </si>
  <si>
    <t>Se activa la ruta en salud y se remite de manera inmediata a urgencias en caso que el evento de crisis ocurra  en horas en las cuales el profesional de psicología no está presente.</t>
  </si>
  <si>
    <t xml:space="preserve">
PROTOCOLO DE INTERVENCIÓN EN CRISIS PARA LAS MODALIDADES DE ATENCIÓN DEL SRPA versión 2 del 02/03/2026, 5.4.2. La conducta suicida.   Pág.23-28;   5.4.7. Recomendaciones para la Activación de la Ruta de Atención en Salud Mental en Casos de Emergencia Pág.45-68</t>
  </si>
  <si>
    <t>5.7.10</t>
  </si>
  <si>
    <t>El anexo de historia de atención del adolescente o joven cuenta con  la valoración y el concepto de psiquiatría, las recomendaciones del servicio de salud , se da continuidad al tratamiento y se realizan los respectivos seguimientos.</t>
  </si>
  <si>
    <t xml:space="preserve">
PROTOCOLO DE INTERVENCIÓN EN CRISIS PARA LAS MODALIDADES DE ATENCIÓN DEL SRPA versión 2 del 02/03/2026, 5.4.2. La conducta suicida.   Pág.23-28;   5.4.7. Recomendaciones para la Activación de la Ruta de Atención en Salud Mental en Casos de Emergencia Pág.45-69</t>
  </si>
  <si>
    <t>5.8</t>
  </si>
  <si>
    <t>Detecta e implementa acciones en caso de presentarse un evento de violencia sexual</t>
  </si>
  <si>
    <t>PROTOCOLO DE INTERVENCIÓN EN CRISIS PARA LAS MODALIDADES DE ATENCIÓN DEL SRPA , versión 2 del 02/03/2026, 5.4.3. La violencia sexual. Pág.29-35; 5.4.7. Recomendaciones para la Activación de la Ruta de Atención en Salud Mental en Casos de Emergencia Pág.45-60</t>
  </si>
  <si>
    <t>5.8.1</t>
  </si>
  <si>
    <t>Implementan acciones para la detección de violencias sexuales ante cambios conductuales, emocionales y psicológicos, signos físicos en los adolescentes o jóvenes.</t>
  </si>
  <si>
    <t>5.8.2</t>
  </si>
  <si>
    <t>Se socializa el procedimiento a llevar a cabo, incluyendo los procedimientos definidos en el Protocolo de Intervención en Crisis del ICBF vigente.</t>
  </si>
  <si>
    <t>PROTOCOLO DE INTERVENCIÓN EN CRISIS PARA LAS MODALIDADES DE ATENCIÓN DEL SRPA , versión 2 del 02/03/2026, 5.4.3. La violencia sexual. Pág.29-35; 5.4.7. Recomendaciones para la Activación de la Ruta de Atención en Salud Mental en Casos de Emergencia Pág.45-61</t>
  </si>
  <si>
    <t>5.8.3</t>
  </si>
  <si>
    <t>Cuenta con un profesional asignado, que conoce la situación y realiza las acciones específicas del caso para preservar su confidencialidad.</t>
  </si>
  <si>
    <t>PROTOCOLO DE INTERVENCIÓN EN CRISIS PARA LAS MODALIDADES DE ATENCIÓN DEL SRPA , versión 2 del 02/03/2026, 5.4.3. La violencia sexual. Pág.29-35; 5.4.7. Recomendaciones para la Activación de la Ruta de Atención en Salud Mental en Casos de Emergencia Pág.45-62</t>
  </si>
  <si>
    <t>5.8.4</t>
  </si>
  <si>
    <t>Se identifica el centro hospitalario más cercano.</t>
  </si>
  <si>
    <t>PROTOCOLO DE INTERVENCIÓN EN CRISIS PARA LAS MODALIDADES DE ATENCIÓN DEL SRPA , versión 2 del 02/03/2026, 5.4.3. La violencia sexual. Pág.29-35; 5.4.7. Recomendaciones para la Activación de la Ruta de Atención en Salud Mental en Casos de Emergencia Pág.45-63</t>
  </si>
  <si>
    <t>5.8.5</t>
  </si>
  <si>
    <t>Se realiza contacto con el líder del equipo institucional para el abordaje de los casos de violencia sexual conforme la Resolución 459 de 2012 o aquellas que la modifiquen o sustituyan.</t>
  </si>
  <si>
    <t>PROTOCOLO DE INTERVENCIÓN EN CRISIS PARA LAS MODALIDADES DE ATENCIÓN DEL SRPA , versión 2 del 02/03/2026, 5.4.3. La violencia sexual. Pág.29-35; 5.4.7. Recomendaciones para la Activación de la Ruta de Atención en Salud Mental en Casos de Emergencia Pág.45-64</t>
  </si>
  <si>
    <t>5.8.6</t>
  </si>
  <si>
    <t>Se determina la ruta en conjunto con la IPS para activación de atención inmediata y cuando se requiera remisión y acompañamiento a urgencias para atención integral en salud.</t>
  </si>
  <si>
    <t>PROTOCOLO DE INTERVENCIÓN EN CRISIS PARA LAS MODALIDADES DE ATENCIÓN DEL SRPA , versión 2 del 02/03/2026, 5.4.3. La violencia sexual. Pág.29-35; 5.4.7. Recomendaciones para la Activación de la Ruta de Atención en Salud Mental en Casos de Emergencia Pág.45-65</t>
  </si>
  <si>
    <t>5.8.7</t>
  </si>
  <si>
    <t>Cuenta con directorio institucional de fácil acceso, actualizado periódicamente y con todos los datos de contacto y ubicación de las personas  responsables o con las que se debe hacer contacto en caso de sospecha de violencia sexual.</t>
  </si>
  <si>
    <t>PROTOCOLO DE INTERVENCIÓN EN CRISIS PARA LAS MODALIDADES DE ATENCIÓN DEL SRPA , versión 2 del 02/03/2026, 5.4.3. La violencia sexual. Pág.29-35; 5.4.7. Recomendaciones para la Activación de la Ruta de Atención en Salud Mental en Casos de Emergencia Pág.45-66</t>
  </si>
  <si>
    <t>5.8.8</t>
  </si>
  <si>
    <t>Disponen de una persona encargada del acompañamiento al adolescente o joven para el traslado a valoración inicial en IPS.</t>
  </si>
  <si>
    <t>PROTOCOLO DE INTERVENCIÓN EN CRISIS PARA LAS MODALIDADES DE ATENCIÓN DEL SRPA , versión 2 del 02/03/2026, 5.4.3. La violencia sexual. Pág.29-35; 5.4.7. Recomendaciones para la Activación de la Ruta de Atención en Salud Mental en Casos de Emergencia Pág.45-67</t>
  </si>
  <si>
    <t>5.8.9</t>
  </si>
  <si>
    <t>Cuentan con los documentos de identidad del adolescente o joven.</t>
  </si>
  <si>
    <t>PROTOCOLO DE INTERVENCIÓN EN CRISIS PARA LAS MODALIDADES DE ATENCIÓN DEL SRPA , versión 2 del 02/03/2026, 5.4.3. La violencia sexual. Pág.29-35; 5.4.7. Recomendaciones para la Activación de la Ruta de Atención en Salud Mental en Casos de Emergencia Pág.45-68</t>
  </si>
  <si>
    <t>5.8.10</t>
  </si>
  <si>
    <t xml:space="preserve">Se activa la ruta de atención integral en casos de violencia sexual y se  avisa  a la Defensoría de familia competente de manera inmediata para que coordine con salud la atención a la posible víctima.
</t>
  </si>
  <si>
    <t>PROTOCOLO DE INTERVENCIÓN EN CRISIS PARA LAS MODALIDADES DE ATENCIÓN DEL SRPA , versión 2 del 02/03/2026, 5.4.3. La violencia sexual. Pág.29-35; 5.4.7. Recomendaciones para la Activación de la Ruta de Atención en Salud Mental en Casos de Emergencia Pág.45-69</t>
  </si>
  <si>
    <t>5.8.11</t>
  </si>
  <si>
    <t>Se realiza la intervención en primera instancia de manera cuidadosa con el lenguaje verbal y no verbal o cualquier otra emoción que pueda revictimizar al adolescente o joven</t>
  </si>
  <si>
    <t>PROTOCOLO DE INTERVENCIÓN EN CRISIS PARA LAS MODALIDADES DE ATENCIÓN DEL SRPA , versión 2 del 02/03/2026, 5.4.3. La violencia sexual. Pág.29-35; 5.4.7. Recomendaciones para la Activación de la Ruta de Atención en Salud Mental en Casos de Emergencia Pág.45-70</t>
  </si>
  <si>
    <t>5.8.12</t>
  </si>
  <si>
    <t>Se separa la presunta víctima de la persona agresora, llevando al adolescente o joven a un espacio preferiblemente privado,  informando el derecho a la confidencialidad, la necesidad de tomar medidas de protección luego de la activación de la ruta y procurando que no esté solo(a).</t>
  </si>
  <si>
    <t>PROTOCOLO DE INTERVENCIÓN EN CRISIS PARA LAS MODALIDADES DE ATENCIÓN DEL SRPA , versión 2 del 02/03/2026, 5.4.3. La violencia sexual. Pág.29-35; 5.4.7. Recomendaciones para la Activación de la Ruta de Atención en Salud Mental en Casos de Emergencia Pág.45-71</t>
  </si>
  <si>
    <t>5.8.13</t>
  </si>
  <si>
    <t>Se brinda atención inmediata a la víctima para satisfacer necesidades básicas, si el evento es reciente, se traslada  en el menor tiempo posible al servicio de urgencias.</t>
  </si>
  <si>
    <t>PROTOCOLO DE INTERVENCIÓN EN CRISIS PARA LAS MODALIDADES DE ATENCIÓN DEL SRPA , versión 2 del 02/03/2026, 5.4.3. La violencia sexual. Pág.29-35; 5.4.7. Recomendaciones para la Activación de la Ruta de Atención en Salud Mental en Casos de Emergencia Pág.45-72</t>
  </si>
  <si>
    <t>5.8.14</t>
  </si>
  <si>
    <t>Se desarrollan acciones de intervención y acompañamiento que favorezcan la recuperación del equilibrio emocional y sensación de control.</t>
  </si>
  <si>
    <t>PROTOCOLO DE INTERVENCIÓN EN CRISIS PARA LAS MODALIDADES DE ATENCIÓN DEL SRPA , versión 2 del 02/03/2026, 5.4.3. La violencia sexual. Pág.29-35; 5.4.7. Recomendaciones para la Activación de la Ruta de Atención en Salud Mental en Casos de Emergencia Pág.45-73</t>
  </si>
  <si>
    <t>5.8.15</t>
  </si>
  <si>
    <t>El operador pedagógico realiza el trámite de denuncia ante Fiscalía y demás autoridades competentes.</t>
  </si>
  <si>
    <t>PROTOCOLO DE INTERVENCIÓN EN CRISIS PARA LAS MODALIDADES DE ATENCIÓN DEL SRPA , versión 2 del 02/03/2026, 5.4.3. La violencia sexual. Pág.29-35; 5.4.7. Recomendaciones para la Activación de la Ruta de Atención en Salud Mental en Casos de Emergencia Pág.45-74</t>
  </si>
  <si>
    <t>5.8.16</t>
  </si>
  <si>
    <t>Se retira de sus funciones y se inicia el trámite de denuncia ante la autoridad competente cuando el agresor haga parte del talento humano del operador pedagógico.</t>
  </si>
  <si>
    <t>PROTOCOLO DE INTERVENCIÓN EN CRISIS PARA LAS MODALIDADES DE ATENCIÓN DEL SRPA , versión 2 del 02/03/2026, 5.4.3. La violencia sexual. Pág.29-35; 5.4.7. Recomendaciones para la Activación de la Ruta de Atención en Salud Mental en Casos de Emergencia Pág.45-75</t>
  </si>
  <si>
    <t>5.8.17</t>
  </si>
  <si>
    <t>Realiza la intervención en segunda instancia conforme al protocolo ante la sospecha de violencia sexual así:
a. Se brinda acompañamiento psicológico al adolescente o joven al regresar, evaluando con el equipo interdisciplinario acciones complementarias para su bienestar.
b. Se mantiene alerta ante signos de riesgo suicida o autolesiones, activando oportunamente acciones de intervención.
c. Se realiza acompañamiento y seguimiento tanto a la presunta víctima como a la presunta persona ofensora, si están en la misma unidad.
d. El equipo informa de inmediato a las familias y contacta a la Defensoría de Familia para orientaciones cuando sea necesario.
E. Se evalúa la presencia de sintomatología de alarma que requiera atención urgente especializada (psiquiatría u otros servicios).
f. Se fortalecen estrategias de afrontamiento y se enseñan técnicas de relajación y control del estrés.
g. Se identifican con el adolescente o joven actividades que generen bienestar, promoviendo su estabilidad emocional durante el proceso de atención.</t>
  </si>
  <si>
    <t>PROTOCOLO DE INTERVENCIÓN EN CRISIS PARA LAS MODALIDADES DE ATENCIÓN DEL SRPA , versión 2 del 02/03/2026, 5.4.3. La violencia sexual. Pág.29-35; 5.4.7. Recomendaciones para la Activación de la Ruta de Atención en Salud Mental en Casos de Emergencia Pág.45-76</t>
  </si>
  <si>
    <t>5.8.18</t>
  </si>
  <si>
    <t>Se realiza el informe con las acciones realizadas a partir de la sospecha de una situación de violencia sexual y se remite a la autoridad administrativa competente y el supervisor del contrato del ICBF</t>
  </si>
  <si>
    <t>PROTOCOLO DE INTERVENCIÓN EN CRISIS PARA LAS MODALIDADES DE ATENCIÓN DEL SRPA , versión 2 del 02/03/2026, 5.4.3. La violencia sexual. Pág.29-35; 5.4.7. Recomendaciones para la Activación de la Ruta de Atención en Salud Mental en Casos de Emergencia Pág.45-77</t>
  </si>
  <si>
    <t>5.9</t>
  </si>
  <si>
    <r>
      <t>Cuenta e Implementa acciones en caso de conducta</t>
    </r>
    <r>
      <rPr>
        <sz val="11"/>
        <color theme="1"/>
        <rFont val="Aptos Narrow"/>
        <family val="2"/>
        <scheme val="minor"/>
      </rPr>
      <t>s violentas y agresiones</t>
    </r>
  </si>
  <si>
    <t>PROTOCOLO DE INTERVENCIÓN EN CRISIS PARA LAS MODALIDADES DE ATENCIÓN DEL SRPA ,versión 2 del 02/03/2026, 5.4.4. Conducta Violenta y agresiones. Pág.35-40; 5.4.7. Recomendaciones para la Activación de la Ruta de Atención en Salud Mental en Casos de Emergencia Pág.45-60</t>
  </si>
  <si>
    <t>5.9.1</t>
  </si>
  <si>
    <t>Realiza la detección oportuna de conductas violentas y agresiones entre adolescentes o jóvenes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</si>
  <si>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Pág.45-60</t>
  </si>
  <si>
    <t>5.9.2</t>
  </si>
  <si>
    <t>Realiza el abordaje desde el componente pedagógico, restaurativo y psicosocial:
* de acuerdo con el Concepto de Evaluación Integral del Caso  y el PIGI I
* consolidando nuevas estrategias de afrontamiento y herramientas para promover el control de impulsos, y la inclusión de la dimensión de la reparación.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</si>
  <si>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Pág.45-61</t>
  </si>
  <si>
    <t>5.9.3</t>
  </si>
  <si>
    <t>Realiza la intervención en primera instancia conforme al protocolo ante la ocurrencia de conductas violentas y agresiones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</si>
  <si>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Pág.45-62</t>
  </si>
  <si>
    <t>5.9.4</t>
  </si>
  <si>
    <t>Presta primeros auxilios psicológicos, realiza acompañamiento y apoyo para lograr la contención emocional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</si>
  <si>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Pág.45-63</t>
  </si>
  <si>
    <t>5.9.5</t>
  </si>
  <si>
    <t>Se activa la ruta en salud mental si la crisis está asociada a enfermedad mental.</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</si>
  <si>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Pág.45-64</t>
  </si>
  <si>
    <t>5.9.6</t>
  </si>
  <si>
    <t>Solicita el apoyo de otros profesionales para realizar la intervención si no se encuentra en condiciones de equilibrio emocional para atender la situación.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</si>
  <si>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Pág.45-65</t>
  </si>
  <si>
    <t>5.9.7</t>
  </si>
  <si>
    <t>Se identifica que no dejan solo al adolescente o joven bajo ninguna circunstancia.</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</si>
  <si>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Pág.45-66</t>
  </si>
  <si>
    <t>5.9.8</t>
  </si>
  <si>
    <t>Se identifica el abordaje por parte del talento humano sin gritar, contacto visual, presta atención al lenguaje corporal del adolescente o joven, no amenaza ni desafía, no hace preguntas descontextualizadas.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</si>
  <si>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Pág.45-67</t>
  </si>
  <si>
    <t>5.9.9</t>
  </si>
  <si>
    <t>Se evitan riesgos retirando objetos que puedan ser usados para causar daño.</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</si>
  <si>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Pág.45-68</t>
  </si>
  <si>
    <t>5.9.10</t>
  </si>
  <si>
    <t>Se realiza el abordaje del adolescente o joven cuando está calmado para conocer los motivos que llevaron al conflicto y la agresión.</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</si>
  <si>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Pág.45-69</t>
  </si>
  <si>
    <t>5.9.11</t>
  </si>
  <si>
    <t>Se identifica el desarrollo de ejercicios dialógicos, reflexivos, de expresión emocional y de retroalimentación que conlleve a la creatividad en el establecimiento de compromisos</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</si>
  <si>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Pág.45-70</t>
  </si>
  <si>
    <t>5.9.12</t>
  </si>
  <si>
    <t xml:space="preserve">Realiza la activación de ruta ante la situación de riesgo de conductas violentas y agresiones para lo cual:
a. Cuenta con primer respondiente que identifica los síntomas físicos o emocionales que representen un riesgo inminente u otras condiciones que pongan en riesgo su vida y/o la de los demás.
b. Remite al adolescente o joven para atención en servicio de urgencias
c. Notifica y remite a la Defensoría de familia el informe sobre la situación de salud una vez se ha definido el plan de tratamiento.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</si>
  <si>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Pág.45-71</t>
  </si>
  <si>
    <t>5.9.13</t>
  </si>
  <si>
    <t xml:space="preserve">Realiza la intervención en segunda instancia conforme al protocolo ante la ocurrencia de conductas violentas y agresiones así:
a. Profundiza las causas de la agresión, motivaciones y factores asociados.
b. Gestiona en articulación con Defensoría de familia la atención oportuna en salud, valoraciones, atención y tratamientos.
c. Brinda apoyo, orientación y acompañamiento a la familia del adolescente o joven.
d. Identifica sintomatología del adolescente o joven que requiera atención en salud mental para remitirlo nuevamente a servicios especializados e informar a la autoridad administrativa y judicial.
Nota. De ser necesario, se solicita valoración por medicina legal para toma de decisiones.
E. Cuenta con un concepto que certifica el estado clínico estable y óptimo para la vida en la institución SRPA previo a su reingreso.
f. Cuenta con acompañamiento permanente por parte del equipo interdisciplinario dando continuidad a las recomendaciones dadas por el equipo de salud y estableciendo metas dentro del PIGI
g. Se realizan intervenciones conjuntas con los compañeros que afectaron sus relaciones, si ese es su deseo, desde un enfoque restaurativo y haciendo uso de herramientas pedagógicas y prácticas restaurativas, incluyendo a la Defensoría de familia en estudio de caso.
h. Fomenta mecanismos de resolución de conflictos y de encuentros de prácticas restaurativas para la resignificación de los hechos y reparación del daño.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</si>
  <si>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Pág.45-72</t>
  </si>
  <si>
    <t>5.9.14</t>
  </si>
  <si>
    <t xml:space="preserve">Se realiza análisis y estudio de las conductas violentas con el concepto de los profesionales para:
a. Establecer la necesidad de valoración por el área de especialistas en psiquiatría y/o psicología
b. Discernir si la situación fue originada por problemas de comportamiento, por un evento traumático reciente o por la concurrencia de algún trastorno mental no diagnosticado. </t>
  </si>
  <si>
    <t xml:space="preserve">
PROTOCOLO DE INTERVENCIÓN EN CRISIS PARA LAS MODALIDADES DE ATENCIÓN DEL SRPA ,versión 2 del 02/03/2026, 5.4.4. Conducta Violenta y agresiones. Pág.35-40; 5.4.7. Recomendaciones para la Activación de la Ruta de Atención en Salud Mental en Casos de Emergencia Pág.45-73</t>
  </si>
  <si>
    <t>5.10</t>
  </si>
  <si>
    <t>Cuenta e Implementa acciones en caso de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</si>
  <si>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Pág.45-60</t>
  </si>
  <si>
    <t>5.10.1</t>
  </si>
  <si>
    <t>Se implementa la separación de grupo para garantizar la seguridad del adolescente o joven luego de agotar otras estrategias y no como medida de castigo (aislamiento)</t>
  </si>
  <si>
    <t>5.10.2</t>
  </si>
  <si>
    <t>Se garantiza que el espacio donde se da la separación, el adolescente o joven cuenta con acompañamiento  por parte del equipo interdisciplinario para estabilizarlo y preservar su integridad.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</si>
  <si>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Pág.45-61</t>
  </si>
  <si>
    <t>5.10.3</t>
  </si>
  <si>
    <t>Se realiza la evaluación del adolescente o joven y si está en condiciones físicas y mentales para afrontar esta acción, teniendo en cuenta la necesidad de activar los servicios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</si>
  <si>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Pág.45-62</t>
  </si>
  <si>
    <t>5.10.4</t>
  </si>
  <si>
    <t>Se realiza el monitoreo permanente del estado físico y emocional de adolescentes y jóvenes, así como de la evolución de acuerdo con la crisis presentada; en caso de requerirse, se activa la ruta de salud</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</si>
  <si>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Pág.45-63</t>
  </si>
  <si>
    <t>5.10.5</t>
  </si>
  <si>
    <t>Se informa al adolescente o joven la razón por la cual se adopta esta medida, el tiempo de duración y las acciones a realizar durante su implementación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</si>
  <si>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Pág.45-64</t>
  </si>
  <si>
    <t>5.10.6</t>
  </si>
  <si>
    <t>Se desarrollan actividades pedagógicas y formativas con el adolescente o joven que promueven la reflexión, el análisis de la situación presentada, incluye la lectura, elaboración de textos y expresiones artísticas.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</si>
  <si>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Pág.45-65</t>
  </si>
  <si>
    <t>5.10.7</t>
  </si>
  <si>
    <t>Se garantizan las acciones establecidas en el plan de atención individual desde cada una de las áreas de atención</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</si>
  <si>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Pág.45-66</t>
  </si>
  <si>
    <t>5.10.8</t>
  </si>
  <si>
    <t>Se garantizan las condiciones de  iluminación natural, ventilación, dotación básica y acceso permanente a servicios sanitarios en el espacio determinado para que el adolescente o joven permanezca durante la separación de grupo.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</si>
  <si>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Pág.45-67</t>
  </si>
  <si>
    <t>5.10.9</t>
  </si>
  <si>
    <t>Se realiza el estudio de caso por parte del equipo técnico interdisciplinario  en el marco del monitoreo, seguimiento e intervención, al identificar que el estado de crisis de una persona adolescente o joven representa un riesgo inminente para otros miembros de la unidad de servicio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</si>
  <si>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Pág.45-68</t>
  </si>
  <si>
    <t>5.10.10</t>
  </si>
  <si>
    <t>Se realiza la evaluación del abordaje realizado y la respuesta del adolescente o joven con evaluaciones periódicas cada 12 horas, pudiendo extenderse hasta un máximo de 36 horas según sea necesario.</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</si>
  <si>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Pág.45-69</t>
  </si>
  <si>
    <t>5.10.11</t>
  </si>
  <si>
    <t>Se convoca al comité de convivencia de manera inmediata en situaciones críticas.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</si>
  <si>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Pág.45-70</t>
  </si>
  <si>
    <t>5.10.12</t>
  </si>
  <si>
    <t>Se garantizan los encuentros familiares del adolescente o joven en crisis.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</si>
  <si>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Pág.45-71</t>
  </si>
  <si>
    <t>5.10.13</t>
  </si>
  <si>
    <t>Se entregan todas las raciones de alimentación y nutrición en los mismos horarios que se tienen establecidos para el grupo al que pertenece la persona adolescente o joven así como hidratación frecuente.</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</si>
  <si>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Pág.45-72</t>
  </si>
  <si>
    <t>5.10.14</t>
  </si>
  <si>
    <t xml:space="preserve">Se aseguran las condiciones de salubridad, higiene y cuidado personal.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</si>
  <si>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Pág.45-73</t>
  </si>
  <si>
    <t>5.10.15</t>
  </si>
  <si>
    <t xml:space="preserve">Se garantiza que en ninguna circunstancia adolescentes o jóvenes en estado de gestación o lactancia sean separadas de grupo. </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</si>
  <si>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Pág.45-74</t>
  </si>
  <si>
    <t>5.10.16</t>
  </si>
  <si>
    <t>Se garantiza que el tiempo de la separación de grupo será el mínimo posible y no excede las 12 horas</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</si>
  <si>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Pág.45-75</t>
  </si>
  <si>
    <t>5.10.17</t>
  </si>
  <si>
    <t>Se realiza acompañamiento por parte del equipo profesional, se consolidan y se registran compromisos y acuerdos con el adolescente o joven y su red familiar/vincular de apoyo para dar continuidad a su proceso de atención habitual</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</si>
  <si>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Pág.45-76</t>
  </si>
  <si>
    <t>5.10.18</t>
  </si>
  <si>
    <t>El anexo de historia de atención cuenta con:
a. El relato del adolescente o joven
b. El reporte detallado de las acciones adelantadas las cuales son informadas a la autoridad judicial y administrativa</t>
  </si>
  <si>
    <t xml:space="preserve">
PROTOCOLO DE INTERVENCIÓN EN CRISIS PARA LAS MODALIDADES DE ATENCIÓN DEL SRPA, versión 2 del 02/03/2026, 5.4.6. Separación del grupo durante la intervención en crisis. Pág.43; 5.4.7. Recomendaciones para la Activación de la Ruta de Atención en Salud Mental en Casos de Emergencia Pág.45-77</t>
  </si>
  <si>
    <t>5.11</t>
  </si>
  <si>
    <t>Cuenta e implementa  acciones con la familia o red vincular de apoyo en la intervención en crisis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</si>
  <si>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45-60</t>
  </si>
  <si>
    <t>5.11.1</t>
  </si>
  <si>
    <t>En el anexo de historia de atención se identifica el contacto con la familia o red vincular de apoyo ante la ocurrencia de una situación de emergencia o  intervención en primera instancia para ampliar información sobre la crisis activada y desarrollar recursos para su afrontamiento y superación</t>
  </si>
  <si>
    <t>5.11.2</t>
  </si>
  <si>
    <t>En el anexo de historia de atención se identifica la intervención de segunda instancia con la participación de la familia y/o red vincular de apoyo del adolescente o joven desarrollando prácticas restaurativas</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</si>
  <si>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45-61</t>
  </si>
  <si>
    <t>5.11.3</t>
  </si>
  <si>
    <t>En el anexo de historia de atención se identifica el seguimiento a los acuerdos formulados, el desarrollo de los mismos, y de ser necesario se reformulan cuando es necesario</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</si>
  <si>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45-62</t>
  </si>
  <si>
    <t>5.11.4</t>
  </si>
  <si>
    <t>En el anexo de historia de atención se identifican los análisis y estudios de caso  para comprender las crisis y su intervención, concretando comités en los cuales participa la familia y/o red vincular de apoyo del adolescente o joven.</t>
  </si>
  <si>
    <t xml:space="preserve">
PROTOCOLO DE INTERVENCIÓN EN CRISIS PARA LAS MODALIDADES DE ATENCIÓN DEL SRPA, versión 2 del 02/03/2026, 5.4.5. Intervención en crisis e inclusión de las familias. Pág.40-42; 5.4.7. Recomendaciones para la Activación de la Ruta de Atención en Salud Mental en Casos de Emergencia, pág. 45-63</t>
  </si>
  <si>
    <t>6. CÓDIGO DE ÉTICA</t>
  </si>
  <si>
    <t>6.1</t>
  </si>
  <si>
    <t>Dispone, conoce e implementa el código ético del ICBF, estableciendo condiciones y garantías para propiciar la protección de los niños, niñas, adolescentes y jóvenes durante su atención en la modalidad.</t>
  </si>
  <si>
    <t>Ley 2089 de 2021
Ley 1098 de 2006
LINEAMIENTO TÉCNICO MODELO DE ATENCIÓN PARA ADOLESCENTES Y JÓVENES EN CONFLICTO CON LA LEY SRPA, versión 4 del 6/03/2020.
2.2.1.1 Código de Ética. Pág. 161 a 163</t>
  </si>
  <si>
    <t>6.1.1</t>
  </si>
  <si>
    <t>La institución cuenta con el código ético de acuerdo con lo establecido por el ICBF:
a. Publicado en un lugar visible de la sede operativa.
b. Socializado con los adolescentes, los(as) profesionales, familiares, redes de apoyo  (Este último cuando aplique).</t>
  </si>
  <si>
    <t>CONT / ADM / ECON</t>
  </si>
  <si>
    <t>6.1.2</t>
  </si>
  <si>
    <t>El código de ética se encuentra en el Reglamento Interno de Trabajo, en los procesos de inducción, y de evaluación del desempeño del talento humano de los operadores pedagógicos</t>
  </si>
  <si>
    <r>
      <t xml:space="preserve">En observación de la atención y diálogo con el adolescente, joven, familias y/o talento humano y contrastado con los soportes presentados por el operador </t>
    </r>
    <r>
      <rPr>
        <b/>
        <sz val="11"/>
        <rFont val="Aptos Narrow"/>
        <family val="2"/>
        <scheme val="minor"/>
      </rPr>
      <t>no</t>
    </r>
    <r>
      <rPr>
        <sz val="11"/>
        <rFont val="Aptos Narrow"/>
        <family val="2"/>
        <scheme val="minor"/>
      </rPr>
      <t xml:space="preserve"> se identifica:</t>
    </r>
  </si>
  <si>
    <t>6.1.3</t>
  </si>
  <si>
    <t>La provocación o motivación de la renuncia del adolescente - mediante la firma de documento, a derechos fundamentales (salud, educación, recreación, etc.) que el servicio está en obligación de gestionar y/o garantizar.</t>
  </si>
  <si>
    <t>Ley 2089 de 2021
Ley 1098 de 2006
LINEAMIENTO TÉCNICO MODELO DE ATENCIÓN PARA ADOLESCENTES Y JÓVENES EN CONFLICTO CON LA LEY SRPA, versión 4 del 06/03/2020
2.2.1.1 Código de Ética. Pág. 161 a 163</t>
  </si>
  <si>
    <t>6.1.4</t>
  </si>
  <si>
    <t>La imposición de castigos, que atenten contra la integridad física o mental y el libre desarrollo de la personalidad de los adolescentes vinculados al SRPA.</t>
  </si>
  <si>
    <t>6.1.5</t>
  </si>
  <si>
    <t>La ocurrencia de presuntos actos de discriminación por raza, sexo, orientación sexual, condición física, mental o religiosa.</t>
  </si>
  <si>
    <t>6.1.6</t>
  </si>
  <si>
    <t>La ocurrencia de presuntos castigos físicos, maltrato psicológico o algún tipo de abuso hacia el adolescente por parte del personal del programa.</t>
  </si>
  <si>
    <t>6.1.7</t>
  </si>
  <si>
    <t>Negligencia en el cuidado del adolescente por parte de los educadores o equipos contratados por el operador.</t>
  </si>
  <si>
    <t>6.1.8</t>
  </si>
  <si>
    <t>Privación de alimentos o retardo en los horarios de comida</t>
  </si>
  <si>
    <t>6.1.9</t>
  </si>
  <si>
    <t>Negociación de derechos básicos como baño diario, alimentación en horarios, utilización de comedor,  práctica deportiva, hora de sol, entre otros, por comportamientos no aceptados por parte del talento humano.</t>
  </si>
  <si>
    <t>Ley 2089 de 2021
Ley 1098 de 2006
LINEAMIENTO TÉCNICO MODELO DE ATENCIÓN PARA ADOLESCENTES Y JÓVENES EN CONFLICTO CON LA LEY SRPA, versión 4 del 06/03/2020
2.2.1.1 Código de Ética. Pág. 161 a 163</t>
  </si>
  <si>
    <t>6.1.10</t>
  </si>
  <si>
    <t>Privación del suministro de medicamentos prescritos por profesionales de la medicina o alguna de sus especialidades.</t>
  </si>
  <si>
    <t>Ley 2089 de 2021
Ley 1098 de 2006
LINEAMIENTO TÉCNICO MODELO DE ATENCIÓN PARA ADOLESCENTES Y JÓVENES EN CONFLICTO CON LA LEY SRPA, versión 4 del 06/03/2020
2.2.1.1 Código de Ética. Pág. 162</t>
  </si>
  <si>
    <t>6.1.11</t>
  </si>
  <si>
    <t>Uso de medicamentos cuya fecha de vencimiento se haya cumplido.</t>
  </si>
  <si>
    <t>6.1.12</t>
  </si>
  <si>
    <t>Suministro de medicamentos sin formulación por parte de profesional médico autorizado.</t>
  </si>
  <si>
    <t>6.1.13</t>
  </si>
  <si>
    <t>Negación en la provisión de dotación personal y/o institucional (cama, colchón, ropa de cama, vestuario, elementos de aseo o material pedagógico).</t>
  </si>
  <si>
    <t>6.1.14</t>
  </si>
  <si>
    <t>La  utilización de cuartos de aislamiento, celdas de castigo o cuartos de reflexión.</t>
  </si>
  <si>
    <t>6.1.15</t>
  </si>
  <si>
    <t>La exclusión de los programas de formación académica o de capacitación</t>
  </si>
  <si>
    <t>6.1.16</t>
  </si>
  <si>
    <t>La negación del derecho a las visitas o de la comunicación con la familia, siempre y cuando esta participe y sea apoyo en el proceso</t>
  </si>
  <si>
    <t>6.1.17</t>
  </si>
  <si>
    <t>La permisividad frente actos de maltrato o abuso, entre los adolescentes y jóvenes.</t>
  </si>
  <si>
    <t>6.1.18</t>
  </si>
  <si>
    <t>La toma medidas de aislamiento con los adolescentes o jóvenes</t>
  </si>
  <si>
    <t>6.1.19</t>
  </si>
  <si>
    <t>La amenaza o la utilización de elementos que produzcan daño físico contra la integridad del adolescente por parte de educadores, profesionales y/o colaboradores del programa, como bolillos, pistola de descarga eléctrica, macanas etc.</t>
  </si>
  <si>
    <t>6.1.20</t>
  </si>
  <si>
    <t>La presunta omisión deliberada de acciones de denuncia y comunicación ante las autoridades competentes de actos de maltrato o abuso sexual hacia los adolescentes. 
Nota. Esta omisión adquiere mayor gravedad en caso de que el agresor sea una persona vinculada al programa.</t>
  </si>
  <si>
    <t>6.1.21</t>
  </si>
  <si>
    <t>La  presunta utilización de los adolescentes con fines de explotación económica y en trabajos que atenten contra su salud física, emocional o su integridad personal.</t>
  </si>
  <si>
    <t>6.1.22</t>
  </si>
  <si>
    <t>Permitir el egreso del servicio o suspender la atención del adolescente del programa sin que medie orden de autoridad judicial competente. Para los casos en servicios privativos de libertad, el permitir salidas parciales, transitorias o traslados sin orden de la autoridad judicial competente.</t>
  </si>
  <si>
    <t>6.1.23</t>
  </si>
  <si>
    <t>Ocultar a la autoridad judicial y administrativa, información sobre los adolescentes y jóvenes, considerada relevante para la evolución del proceso judicial o de restablecimiento de derechos según sea el caso</t>
  </si>
  <si>
    <t>6.1.24</t>
  </si>
  <si>
    <t>Cualquier situación que a juicio de las autoridades judiciales y administrativas, sea contraria al interés superior de los adolescentes vinculados al Sistema de Responsabilidad Penal para Adolescentes.</t>
  </si>
  <si>
    <t>6.1.25</t>
  </si>
  <si>
    <t>Las puertas de las áreas destinados a la atención de usuarios no presenten fijaciones como tuercas, tornillos u otros dispositivos que obstaculicen la evacuación durante una emergencia</t>
  </si>
  <si>
    <t>7. COMPONENTE TALENTO HUMANO</t>
  </si>
  <si>
    <t>7.1.</t>
  </si>
  <si>
    <t>Cumple con el personal de talento humano requerido de acuerdo con el manual operativo de la modalidad y cupos contratados, aprobada por la supervisión de contrato</t>
  </si>
  <si>
    <t>MANUAL OPERATIVO DE LAS MODALIDADES QUE ATIENDEN MEDIDAS Y SANCIONES DEL PROCESO JUDICIAL SRPA 25/07/2024 Versión 4 Pag. 38 y 39</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</si>
  <si>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</si>
  <si>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</si>
  <si>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7.2</t>
  </si>
  <si>
    <t>Cuenta con manual de funciones que permita identificar las funciones u obligaciones de cada uno de los perfiles establecidos para la modalidad.</t>
  </si>
  <si>
    <t>GUIA DE REQUISITOS DEL TALENTO HUMANO EN LAS MODALIDADES DE ATENCION PARA MEDIDAS Y SANCIONES DEL PROCESO JUDICIAL-SRPA- Y MEDIDAS
COMPLEMENTARIAS DE RESTABLECIMIENTO EN ADMINISTRACION DE JUSTICIA Versión 1  09/03/2020 Pag 1 - 20
GUÍA DE REQUISITOS LEGALES Y FINANCIEROS PARA OPERADORES DE MODALIDADES DEL SISTEMA DE RESPONSABILIDAD PENAL ADOLESCENTE - SRPA 08/10/2020 Versión 1</t>
  </si>
  <si>
    <t>7.2.1</t>
  </si>
  <si>
    <t>Cuenta con manual que contenga las obligaciones y funciones de los perfiles del talento humano vinculado para la modalidad o servicio</t>
  </si>
  <si>
    <t>GUÍA DE REQUISITOS LEGALES Y FINANCIEROS PARA
OPERADORES DE MODALIDADES DEL SISTEMA DE
RESPONSABILIDAD PENAL ADOLESCENTE - SRPA 08/10/2020 Versión 1  Pag.  9 y 10</t>
  </si>
  <si>
    <t>7.2.2</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</si>
  <si>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</si>
  <si>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 xml:space="preserve">GUIA DE REQUISITOS DEL TALENTO HUMANO EN LAS DE ATENCION PARA MEDIDAS Y SANCIONES DEL PROCESO JUDICIAL-SRPA- Y MEDIDAS
COMPLEMENTARIAS DE RESTABLECIMIENTO EN ADMINISTRACION DE JUSTICIA Versión 1  09/03/2020  en las Pag 9 y 10
</t>
  </si>
  <si>
    <t>7.2.3</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</si>
  <si>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</si>
  <si>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GUÍA DE REQUISITOS LEGALES Y FINANCIEROS PARA OPERADORES DE MODALIDADES DEL SISTEMA DE RESPONSABILIDAD PENAL ADOLESCENTE - SRPA 08/10/2020 Versión 1  en las Pag.  9 y 10</t>
  </si>
  <si>
    <t>7.3</t>
  </si>
  <si>
    <t>Cuenta e implementa con un plan de selección del talento humano, basado en criterios de idoneidad profesional, evaluación de competencias y verificación de antecedentes.</t>
  </si>
  <si>
    <t xml:space="preserve">GUÍA DE REQUISITOS LEGALES Y FINANCIEROS PARA OPERADORES DE MODALIDADES DEL SISTEMA DE RESPONSABILIDAD PENAL ADOLESCENTE - SRPA 08/10/2020 Versión 1  Pag.  9 </t>
  </si>
  <si>
    <t>7.3.1</t>
  </si>
  <si>
    <t>Cuenta con un plan documentado para la selección del talento humano</t>
  </si>
  <si>
    <t>7.3.2</t>
  </si>
  <si>
    <r>
      <rPr>
        <sz val="11"/>
        <color rgb="FF000000"/>
        <rFont val="Arial"/>
        <family val="2"/>
      </rP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medidas correctivas y cumplimiento de
requisitos en cuanto a seguridad social.
</t>
    </r>
    <r>
      <rPr>
        <b/>
        <sz val="11"/>
        <color rgb="FF000000"/>
        <rFont val="Arial"/>
        <family val="2"/>
      </rPr>
      <t xml:space="preserve"> 
Nota 1:</t>
    </r>
    <r>
      <rPr>
        <sz val="11"/>
        <color rgb="FF000000"/>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color rgb="FF000000"/>
        <rFont val="Arial"/>
        <family val="2"/>
      </rPr>
      <t>Nota 2:</t>
    </r>
    <r>
      <rPr>
        <sz val="11"/>
        <color rgb="FF000000"/>
        <rFont val="Arial"/>
        <family val="2"/>
      </rPr>
      <t xml:space="preserve"> Verificar que la institución haya realizado la validación de antecedentes del talento humano, como requisito previo a su incorporación.
</t>
    </r>
    <r>
      <rPr>
        <b/>
        <sz val="11"/>
        <color rgb="FF000000"/>
        <rFont val="Arial"/>
        <family val="2"/>
      </rPr>
      <t>Nota 3:</t>
    </r>
    <r>
      <rPr>
        <sz val="11"/>
        <color rgb="FF000000"/>
        <rFont val="Arial"/>
        <family val="2"/>
      </rPr>
      <t xml:space="preserve"> Solicitar la verificación de los antecedes judiciales en las páginas oficiales de la muestra seleccionada.</t>
    </r>
  </si>
  <si>
    <t>GUÍA DE REQUISITOS LEGALES Y FINANCIEROS PARA OPERADORES DE MODALIDADES DEL SISTEMA DE RESPONSABILIDAD PENAL ADOLESCENTE - SRPA 08/10/2020 Versión 1  Pag.  10</t>
  </si>
  <si>
    <t>7.3.3</t>
  </si>
  <si>
    <t>Se cuenta con los soportes documentales de los resultados de la evaluación de los requisitos establecidos para la selección del talento humano, en concordancia con el perfil del cargo.</t>
  </si>
  <si>
    <t>GUIA DE REQUISITOS DEL TALENTO HUMANO EN LAS MODALIDADES DE ATENCION PARA MEDIDAS Y SANCIONES DEL PROCESO JUDICIAL-SRPA- Y MEDIDAS
COMPLEMENTARIAS DE RESTABLECIMIENTO EN ADMINISTRACION DE JUSTICIA Versión 1  09/03/2020
GUÍA DE REQUISITOS LEGALES Y FINANCIEROS PARA OPERADORES DE MODALIDADES DEL SISTEMA DE RESPONSABILIDAD PENAL ADOLESCENTE - SRPA 08/10/2020 Versión 1 Pag. 9</t>
  </si>
  <si>
    <t>7.3.4</t>
  </si>
  <si>
    <t>El talento humano cuenta con el curso de derechos humanos previo a su contratación.</t>
  </si>
  <si>
    <t xml:space="preserve">GUIA DE REQUISITOS DEL TALENTO HUMANO EN LAS MODALIDADES DE ATENCION PARA MEDIDAS Y SANCIONES DEL PROCESO JUDICIAL-SRPA- Y MEDIDAS COMPLEMENTARIAS DE RESTABLECIMIENTO EN ADMINISTRACION DE JUSTICIA Versión 1  09/03/2020 Pag. 2 </t>
  </si>
  <si>
    <t>7.4</t>
  </si>
  <si>
    <t>Cumple con la verificación del cumplimiento de lo establecido en la Ley 1918 de 2018, modificada por la Ley 2375 de 2024, referente a la consulta del registro de inhabilidades por delitos sexuales cometidos contra personas menores de edad.</t>
  </si>
  <si>
    <t>Ley 1918 de 2018, modificada por la Ley 2375 de 2024</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</si>
  <si>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</si>
  <si>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</si>
  <si>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</si>
  <si>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página oficial.</t>
    </r>
  </si>
  <si>
    <t>7.5</t>
  </si>
  <si>
    <t>Documenta e implementa un proceso de inducción, formación y capacitación continua del talento humano.</t>
  </si>
  <si>
    <t xml:space="preserve">GUÍA DE REQUISITOS LEGALES Y FINANCIEROS PARA OPERADORES DE MODALIDADES DEL SISTEMA DE RESPONSABILIDAD PENAL ADOLESCENTE - SRPA 08/10/2020 Versión 1  Pag.  9
</t>
  </si>
  <si>
    <t>7.5.1</t>
  </si>
  <si>
    <t>Cuenta con un plan de inducción, formación y capacitación, dirigido al talento humano, que incorpora las temáticas definidas en los lineamientos, manuales operativos y guías del ICBF para los servicios de atención a Adolescentes y jóvenes del SRPA, Código de ética.</t>
  </si>
  <si>
    <t>7.5.2</t>
  </si>
  <si>
    <t>Cuenta con los soportes que evidencian la implementación del plan de inducción, formación y capacitación que podrán incluir: cronograma de actividades, actas de socialización con listado de asistencia, registros audiovisuales (fotográficos y/o fílmicos), y demás documentos que certifiquen la capacitación del personal.</t>
  </si>
  <si>
    <t>7.5.3</t>
  </si>
  <si>
    <t>En entrevista con el talento humano de la muestra y contrastado con los soportes del verificable 5.5.2 verifique el conocimiento adquirido de acuerdo con el plan de inducción, formación y cualificación.</t>
  </si>
  <si>
    <t xml:space="preserve">GUIA DE REQUISITOS DEL TALENTO HUMANO EN LAS MODALIDADES DE ATENCION PARA MEDIDAS Y SANCIONES DEL PROCESO JUDICIAL-SRPA- Y MEDIDAS
COMPLEMENTARIAS DE RESTABLECIMIENTO EN ADMINISTRACION DE JUSTICIA Versión 1  09/03/2020 Pag. 1-20
GUÍA DE REQUISITOS LEGALES Y FINANCIEROS PARA OPERADORES DE MODALIDADES DEL SISTEMA DE RESPONSABILIDAD PENAL ADOLESCENTE - SRPA 08/10/2020 Versión 1  Pag.  9
</t>
  </si>
  <si>
    <t>8. COMPONENTE FINANCIERO</t>
  </si>
  <si>
    <t>8.1</t>
  </si>
  <si>
    <t>Lleva la contabilidad conforme a las Normas de Información Financiera (NIIF) y demás normas contables vigentes en Colombia.</t>
  </si>
  <si>
    <t>GUÍA DE REQUISITOS LEGALES Y FINANCIEROS PARAOPERADORES DE MODALIDADES DEL SISTEMA DE RESPONSABILIDAD PENAL ADOLESCENTE - SRPA  Versión 1 8 de octubre de 2020 Pag 7, 8 y 9</t>
  </si>
  <si>
    <t>8.1.1</t>
  </si>
  <si>
    <t>Cuenta con un Manual de Políticas  Contables.</t>
  </si>
  <si>
    <t>GUÍA DE REQUISITOS LEGALES Y FINANCIEROS PARA OPERADORES DE MODALIDADES DEL SISTEMA DE RESPONSABILIDAD PENAL ADOLESCENTE - SRPA  Versión 1 8 de octubre de 2020 Pag 7, 8 y 9</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</si>
  <si>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</si>
  <si>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</si>
  <si>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</si>
  <si>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 RUT.</t>
  </si>
  <si>
    <t>8.1.4</t>
  </si>
  <si>
    <t>Estados financieros completos del último año fiscal aprobados por el órgano máximo de administración.</t>
  </si>
  <si>
    <t>8.2</t>
  </si>
  <si>
    <t>Cumple con la estructura de costos establecida para el desarrollo de la modalidad</t>
  </si>
  <si>
    <t>MANUAL OPERATIVO DE LAS MODALIDADES QUE ATIENDEN Y SANCIONES DEL PROCESO JUDICIAL - SPRA GUÍA DE REQUISITOS LEGALES Y FINANCIEROS PARA 
OPERADORES DE MODALIDADES DEL SISTEMA DE RESPONSABILIDAD PENAL ADOLESCENTE - SRPA Version 4 del 25 de julio de 2024 Pag 101  y 102
GUÍA DE REQUISITOS LEGALES Y FINANCIEROS PARA OPERADORES DE MODALIDADES DEL SISTEMA DE RESPONSABILIDAD PENAL ADOLESCENTE - SRPA  Versión 1 8 de octubre de 2020 Pag 7 y 8</t>
  </si>
  <si>
    <t>8.2.1</t>
  </si>
  <si>
    <t>Lleva la contabilidad desagregada por centro de costos.</t>
  </si>
  <si>
    <t>GUÍA DE REQUISITOS LEGALES Y FINANCIEROS PARA OPERADORES DE MODALIDADES DEL SISTEMA DE RESPONSABILIDAD PENAL ADOLESCENTE - SRPA  Versión 1 8 de octubre de 2020 Pag 8 y 9</t>
  </si>
  <si>
    <t>8.2.2</t>
  </si>
  <si>
    <t>Cuenta con un balance de prueba por centro de costos.</t>
  </si>
  <si>
    <t>8.2.3</t>
  </si>
  <si>
    <t xml:space="preserve">Cuenta con evidencia de que los recursos financieros han sido utilizados para garantizar la adecuada alimentación de los niños, niñas y adolescentes.
</t>
  </si>
  <si>
    <t>GUÍA DE REQUISITOS LEGALES Y FINANCIEROS PARA OPERADORES DE MODALIDADES DEL SISTEMA DE RESPONSABILIDAD PENAL ADOLESCENTE - SRPA  Versión 1 8 de octubre de 2020 Pag 10, 11, 12, 13, 14, 15, 16 y 17</t>
  </si>
  <si>
    <t>8.2.4</t>
  </si>
  <si>
    <t xml:space="preserve">Cuenta con evidencia documentada del pago oportuno de los salarios y honorarios del talento humano, así como de los aportes realizados al Sistema General de Seguridad Social (salud, pensión, riesgos laborales y parafiscales), conforme a los términos legales.
</t>
  </si>
  <si>
    <t>GUÍA DE REQUISITOS LEGALES Y FINANCIEROS PARA OPERADORES DE MODALIDADES DEL SISTEMA DE RESPONSABILIDAD PENAL ADOLESCENTE - SRPA  Versión 1 8 de octubre de 2020 Pag 9, 10</t>
  </si>
  <si>
    <t>8.2.5</t>
  </si>
  <si>
    <t>Cuenta con la evidencia de los recursos financieros que han sido utilizados en dotación de dormitorio, dotación personal, dotación de aseo e higiene personal, dotacion ludico y deportivo, dotación escolar, deportivo de acuerdo con la edad de la población, dotación de menaje alimentación, de emergencia y botiquin.</t>
  </si>
  <si>
    <t>GUÍA DE REQUISITOS LEGALES Y FINANCIEROS PARA OPERADORES DE MODALIDADES DEL SISTEMA DE RESPONSABILIDAD PENAL ADOLESCENTE - SRPA  Versión 1 8 de octubre de 2020 Pag 10, 11, 12, 13, 14, 15,</t>
  </si>
  <si>
    <t>8.2.6</t>
  </si>
  <si>
    <t xml:space="preserve">Cuenta con la evidencia de los recursos financieros para el deesarrollo del Centro de interes - Artes </t>
  </si>
  <si>
    <t>GUÍA DE REQUISITOS LEGALES Y FINANCIEROS PARA OPERADORES DE MODALIDADES DEL SISTEMA DE RESPONSABILIDAD PENAL ADOLESCENTE - SRPA  Versión 1 8 de octubre de 2020 Pag 15 y 16</t>
  </si>
  <si>
    <t>9. COMPONENTE DOTACIÓN</t>
  </si>
  <si>
    <t>9.1</t>
  </si>
  <si>
    <t>Cuenta con los elementos de dotación de aseo para la atención de los usuarios conforme a las particularidades del servicio.</t>
  </si>
  <si>
    <t>MANUAL OPERATIVO DE MEDIDAS COMPLEMENTARIAS Y ALTERNATIVAS AL PROCESO JUDICIAL SRPA - RESTABLECIMIENTO EN ADMINISTRACION DE JUSTICIA RAJ  MO2.PP Versión 4 del 25/07/2024. pág. (42)
LINEAMIENTO TÉCNICO MODELO DE ATENCIÓN PARA ADOLESCENTES Y JÓVENES EN CONFLICTO CON LA LEY SRPA, versión 4 del 06/03/2020
2.2.1.1 Código de Ética. Pág. (161 a 163)</t>
  </si>
  <si>
    <t>9.1.1</t>
  </si>
  <si>
    <t>Se garantiza la disponibilidad permanente de los elementos de aseo según la necesidad:
a. Jabón líquido.
b. Papel higiénico.
c. Toallas de papel.
d. Crema dental.
e. Cepillo de dientes (elemento de disposición  individual).
f. Elementos de bioseguridad, cuando se necesiten y conforme a las indicaciones de la autoridad sanitaria.</t>
  </si>
  <si>
    <t xml:space="preserve">MANUAL OPERATIVO DE MEDIDAS COMPLEMENTARIAS Y ALTERNATIVAS AL PROCESO JUDICIAL SRPA - RESTABLECIMIENTO EN ADMINISTRACION DE JUSTICIA RAJ  MO2.PP Versión 4 del 25/07/2024. pág. (42)
Tabla 15. Dotación de aseo e higiene personal para Externados Restablecimiento en Administración de Justicia </t>
  </si>
  <si>
    <t>9.2</t>
  </si>
  <si>
    <t>Cuenta con la dotación de material de elementos lúdicos, deportivos, culturales y de centros de interés de acuerdo con el Proyecto de Atención Institucional (PAI)</t>
  </si>
  <si>
    <t>MANUAL OPERATIVO DE MEDIDAS COMPLEMENTARIAS Y ALTERNATIVAS AL PROCESO JUDICIAL SRPA - RESTABLECIMIENTO EN ADMINISTRACION DE JUSTICIA RAJ  MO2.PP Versión 4 del 25/07/2024. pág. (42)</t>
  </si>
  <si>
    <t>9.2.1</t>
  </si>
  <si>
    <r>
      <t xml:space="preserve">La institución cuenta con material lúdico, deportivo y cultural que desarrolla el Proyecto de Atención Institucional (PAI).
</t>
    </r>
    <r>
      <rPr>
        <b/>
        <sz val="11"/>
        <rFont val="Arial"/>
        <family val="2"/>
      </rPr>
      <t>Nota 1:</t>
    </r>
    <r>
      <rPr>
        <sz val="11"/>
        <rFont val="Arial"/>
        <family val="2"/>
      </rPr>
      <t xml:space="preserve"> Para población étnica, se tendrán en cuenta materiales autóctonos de su territorio. 
</t>
    </r>
    <r>
      <rPr>
        <b/>
        <sz val="11"/>
        <rFont val="Arial"/>
        <family val="2"/>
      </rPr>
      <t>Nota 2:</t>
    </r>
    <r>
      <rPr>
        <sz val="11"/>
        <rFont val="Arial"/>
        <family val="2"/>
      </rPr>
      <t xml:space="preserve"> Ante la ubicación de hijo menor de 3 años, deberá disponerse de la dotación para su atención según orientaciones del programa de primera infancia en educación inicial. </t>
    </r>
  </si>
  <si>
    <t>9.2.2</t>
  </si>
  <si>
    <t>La institución cuenta con materiales para el desarrollo de centros de interés o talleres de acuerdo con el Proyecto de Atención Institucional (PAI).</t>
  </si>
  <si>
    <t>9.2.3</t>
  </si>
  <si>
    <t>La institución suministra a los adolescentes y jóvenes elementos de protección personal -EPP, de acuerdo con los talleres que sean diseñados en el Proyecto de Atención Institucional (PAI).</t>
  </si>
  <si>
    <t>Ubicación</t>
  </si>
  <si>
    <t>Aula</t>
  </si>
  <si>
    <t>Área (m²)</t>
  </si>
  <si>
    <t>Índice
(m²/persona)</t>
  </si>
  <si>
    <t>Capacidad máxima 
(Área / Índice)</t>
  </si>
  <si>
    <t>Cumple - No cumple - No aplica</t>
  </si>
  <si>
    <t>observaciones</t>
  </si>
  <si>
    <t>Taller</t>
  </si>
  <si>
    <r>
      <rPr>
        <b/>
        <sz val="11"/>
        <rFont val="Arial"/>
        <family val="2"/>
      </rPr>
      <t>Nota:</t>
    </r>
    <r>
      <rPr>
        <sz val="11"/>
        <rFont val="Arial"/>
        <family val="2"/>
      </rPr>
      <t xml:space="preserve"> Adicionar las filas que se requieran en caso de ser necesario.</t>
    </r>
  </si>
  <si>
    <t>PERFIL</t>
  </si>
  <si>
    <t>PERSONAL REQUERIDO POR USUARIOS DE LA MODALIDAD</t>
  </si>
  <si>
    <t>Personal de recepción y control de ingreso y salida</t>
  </si>
  <si>
    <t>Cantidad de usuarios del servicio
* Corresponde al # cupo CONTRATADOS al momento de la VI</t>
  </si>
  <si>
    <t>MUESTRA DE ANEXOS DE HISTORIA DE ATENCIÓN EVIDENCIA DE NO CUMPLIMIENTO</t>
  </si>
  <si>
    <t>Nombres y apellidos</t>
  </si>
  <si>
    <t>Fecha de ingreso</t>
  </si>
  <si>
    <t>Edad</t>
  </si>
  <si>
    <t>Orden judicial u orden de ubicación</t>
  </si>
  <si>
    <t>Documento de identidad</t>
  </si>
  <si>
    <t>Libreta militar</t>
  </si>
  <si>
    <t>Género con el que se identifica</t>
  </si>
  <si>
    <t>Discapacidad</t>
  </si>
  <si>
    <t>Pertenencia étnica</t>
  </si>
  <si>
    <t>Migrante</t>
  </si>
  <si>
    <t>Vinculado al sistema educativo</t>
  </si>
  <si>
    <t>Grado / Curso /Taller</t>
  </si>
  <si>
    <t xml:space="preserve">Conceptos iniciales
</t>
  </si>
  <si>
    <t xml:space="preserve">Concepto integral
</t>
  </si>
  <si>
    <t>Plan de Atención Individual
(a los 20 días calendario)</t>
  </si>
  <si>
    <t>Informe de seguimiento
(cada 3 meses calendario - registrar los dos últimos)</t>
  </si>
  <si>
    <t xml:space="preserve">Estudio de caso
(revisar que sea mínimo 1 vez al año)
</t>
  </si>
  <si>
    <t>Informe de egreso
(5 días hábiles a partir del egreso)</t>
  </si>
  <si>
    <t>Observaciones</t>
  </si>
  <si>
    <t>Psicología</t>
  </si>
  <si>
    <t>Trabajo social</t>
  </si>
  <si>
    <t>Pedagogía</t>
  </si>
  <si>
    <t>Educación</t>
  </si>
  <si>
    <t>Elaboración</t>
  </si>
  <si>
    <t>TI/CC- Número</t>
  </si>
  <si>
    <t>Si/No</t>
  </si>
  <si>
    <t xml:space="preserve">11 / xx /panadería/ </t>
  </si>
  <si>
    <t>Fecha</t>
  </si>
  <si>
    <t>N°</t>
  </si>
  <si>
    <t>Nombre</t>
  </si>
  <si>
    <t>Profesión</t>
  </si>
  <si>
    <t>Cargo que desempeña</t>
  </si>
  <si>
    <t>Tiempo de Experiencia</t>
  </si>
  <si>
    <t>Tipo de Contrato</t>
  </si>
  <si>
    <t>Fecha Fin Contrato</t>
  </si>
  <si>
    <t>Salario / Honorario asignado</t>
  </si>
  <si>
    <t xml:space="preserve">Ingreso Base de Cotización </t>
  </si>
  <si>
    <t xml:space="preserve">Hoja de vida </t>
  </si>
  <si>
    <t>Consulta de Inhabilidades por delitos sexuales cometidos contra menores de 18 años (Ley 1918 de 2018 y Decreto 753 del 30 de abril de 2019)</t>
  </si>
  <si>
    <t>Certificado sobre Antecedentes Judiciales (Policía Nacional)</t>
  </si>
  <si>
    <t>Certificación de Antecedentes Disciplinarios (Procuraduría)</t>
  </si>
  <si>
    <t>Certificado de Responsables Fiscales (Contraloría)</t>
  </si>
  <si>
    <t>Certificado de Medidas Correctivas</t>
  </si>
  <si>
    <t>Certificaciones académicas</t>
  </si>
  <si>
    <t>Certificaciones de experiencia laboral</t>
  </si>
  <si>
    <t>Contrato vigente con la Institución</t>
  </si>
  <si>
    <t xml:space="preserve">Tarjeta profesional </t>
  </si>
  <si>
    <t>Inscripción en Rethus
(Solo profesiones del sector salud)</t>
  </si>
  <si>
    <t>Evidencia de inducción para el cargo</t>
  </si>
  <si>
    <t>Soportes de afiliación al SGSSS y ARL</t>
  </si>
  <si>
    <t>Código de Ética</t>
  </si>
  <si>
    <t xml:space="preserve">Curso de Derechos Humanos  </t>
  </si>
  <si>
    <t>SI</t>
  </si>
  <si>
    <t>NO</t>
  </si>
  <si>
    <r>
      <rPr>
        <b/>
        <sz val="12"/>
        <color theme="1"/>
        <rFont val="Arial"/>
        <family val="2"/>
      </rPr>
      <t xml:space="preserve">Nota: </t>
    </r>
    <r>
      <rPr>
        <sz val="12"/>
        <color theme="1"/>
        <rFont val="Arial"/>
        <family val="2"/>
      </rPr>
      <t>Una vez establecida la muestra a evaluar, digite el nombre de cada persona seleccionada y registre la totalidad de la información verificada. Asegúrese de no dejar campos sin diligenciar.</t>
    </r>
  </si>
  <si>
    <t>SEC</t>
  </si>
  <si>
    <t xml:space="preserve">OBSERVACIONES </t>
  </si>
  <si>
    <t>2.Ambientes Adecuados y Seguros</t>
  </si>
  <si>
    <t>3.1</t>
  </si>
  <si>
    <t>3. Alimentacion y Nutrición</t>
  </si>
  <si>
    <t>4.1</t>
  </si>
  <si>
    <t>4. Modelo de Atencion</t>
  </si>
  <si>
    <t>4.2</t>
  </si>
  <si>
    <t>4.3</t>
  </si>
  <si>
    <t>5. Situaciones de Riesgo</t>
  </si>
  <si>
    <t>7.1</t>
  </si>
  <si>
    <t>7. Talento Humano</t>
  </si>
  <si>
    <t>8. Financiero</t>
  </si>
  <si>
    <t>9. Dotación</t>
  </si>
  <si>
    <t>CONSOLIDADO DE LAS CONDICIONES CON NO CUMPLIMIENTO</t>
  </si>
  <si>
    <t>Numeral</t>
  </si>
  <si>
    <t>CONDICIONES DE CALIDAD CON NO CUMPLIMIENTO</t>
  </si>
  <si>
    <t>COMPONENTE</t>
  </si>
  <si>
    <t xml:space="preserve">Siendo las __________ del dia __________del mes ____________ del _______, </t>
  </si>
  <si>
    <r>
      <t xml:space="preserve">el equipo de la Oficina de </t>
    </r>
    <r>
      <rPr>
        <sz val="11"/>
        <rFont val="Aptos Narrow"/>
        <family val="2"/>
        <scheme val="minor"/>
      </rPr>
      <t>Inspección, Vigilancia y Control y Calidad de Servicios</t>
    </r>
    <r>
      <rPr>
        <sz val="11"/>
        <color theme="1"/>
        <rFont val="Aptos Narrow"/>
        <family val="2"/>
        <scheme val="minor"/>
      </rPr>
      <t>, realiza socialización de las situaciones encontradas durante la visita por cada uno de los componentes:  y se le informa que podrá pronunciarse frente al desarrollo de la misma.</t>
    </r>
  </si>
  <si>
    <t>CONDICIONES</t>
  </si>
  <si>
    <t>CUMPLE</t>
  </si>
  <si>
    <t>NO CUMPLE</t>
  </si>
  <si>
    <t>NO APLICA</t>
  </si>
  <si>
    <t xml:space="preserve">TOTAL </t>
  </si>
  <si>
    <t>AMBIENTES ADECUADOS Y SEGUROS</t>
  </si>
  <si>
    <t>ALIMENTACIÓN Y NUTRICIÓN</t>
  </si>
  <si>
    <t>MODELO DE ATENCIÓN</t>
  </si>
  <si>
    <t>SITUACIONES ESPECIALES</t>
  </si>
  <si>
    <t>CÓDIGO DE ÉTICA</t>
  </si>
  <si>
    <t>TALENTO HUMANO</t>
  </si>
  <si>
    <t>FINANCIERO</t>
  </si>
  <si>
    <t>DOTACIÓN</t>
  </si>
  <si>
    <t>TOTAL</t>
  </si>
  <si>
    <t>VER HOJAS POR COMPONENTE</t>
  </si>
  <si>
    <t>VER HOJA CONDICIONES NO CUMPLIDAS</t>
  </si>
  <si>
    <t>ACCIONES INMEDIATAS Y/O NOVEDADES DE LA VISITA</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</si>
  <si>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</si>
  <si>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</si>
  <si>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</si>
  <si>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</si>
  <si>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</si>
  <si>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</si>
  <si>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</si>
  <si>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</si>
  <si>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1. INFORMACIÓN DE LA INSTITUCIÓN</t>
  </si>
  <si>
    <t>Fecha de Finalización Visita</t>
  </si>
  <si>
    <t>Administrativa</t>
  </si>
  <si>
    <t>Coordinador 1 TC X 100 o Sede</t>
  </si>
  <si>
    <t>Profsional y de Formación</t>
  </si>
  <si>
    <t>Servicios</t>
  </si>
  <si>
    <t>Según horario de la modalidad</t>
  </si>
  <si>
    <t>Fuente: MANUAL OPERATIVO DE LAS MODALIDADES QUE ATIENDEN MEDIDAS Y SANCIONES DEL PROCESO JUDICIAL - SRPA. Versión 4. Pág 44.</t>
  </si>
  <si>
    <t>Cantidad</t>
  </si>
  <si>
    <t>Auxiliar Administrativo / Apoyo SIG 1 TC X 100</t>
  </si>
  <si>
    <t>Psicologo (a) 1 TC X 70</t>
  </si>
  <si>
    <t>Trabajador (a) Social / Profesional en Desarrollo Familiar 1 TC X 70</t>
  </si>
  <si>
    <t>Nutricionista 1 TC X 100</t>
  </si>
  <si>
    <t>Especialista de área 1 TC X 70</t>
  </si>
  <si>
    <t>Gestor Institucional 1 T X 70</t>
  </si>
  <si>
    <t>Dinamizador sociocultural 1 TC X 70</t>
  </si>
  <si>
    <t>Servicios Generales 1 T X 100</t>
  </si>
  <si>
    <t>Personal de cocina 1 TC X 40</t>
  </si>
  <si>
    <t>REGISTRO TALENTO HUMANO</t>
  </si>
  <si>
    <t>6. Código Ético</t>
  </si>
  <si>
    <t>5. Situaciones Especiales</t>
  </si>
  <si>
    <t>PROCESO DE INSPECCIÓN, VIGILANCIA Y CONTROL
INSTRUMENTO IV
EXTERNADO MEDIA JORNADA RAJ</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</si>
  <si>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</si>
  <si>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t>IN105.IVC
Versión 1
30/07/2026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</si>
</sst>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5">
    <font>
      <sz val="11"/>
      <color theme="1"/>
      <name val="Aptos Narrow"/>
      <family val="2"/>
      <scheme val="minor"/>
    </font>
    <font>
      <b/>
      <sz val="11"/>
      <color theme="1"/>
      <name val="Aptos Narrow"/>
      <family val="2"/>
      <scheme val="minor"/>
    </font>
    <font>
      <sz val="11"/>
      <name val="Aptos Narrow"/>
      <family val="2"/>
      <scheme val="minor"/>
    </font>
    <font>
      <sz val="11"/>
      <color rgb="FF0070C0"/>
      <name val="Aptos Narrow"/>
      <family val="2"/>
      <scheme val="minor"/>
    </font>
    <font>
      <b/>
      <sz val="11"/>
      <color theme="0" tint="-0.14999847407452621"/>
      <name val="Aptos Narrow"/>
      <family val="2"/>
      <scheme val="minor"/>
    </font>
    <font>
      <sz val="11"/>
      <color theme="0" tint="-0.14999847407452621"/>
      <name val="Aptos Narrow"/>
      <family val="2"/>
      <scheme val="minor"/>
    </font>
    <font>
      <b/>
      <sz val="11"/>
      <name val="Aptos Narrow"/>
      <family val="2"/>
      <scheme val="minor"/>
    </font>
    <font>
      <sz val="11"/>
      <color theme="1"/>
      <name val="Aptos Display"/>
      <family val="2"/>
      <scheme val="major"/>
    </font>
    <font>
      <sz val="5"/>
      <color theme="1"/>
      <name val="Aptos Display"/>
      <family val="2"/>
      <scheme val="major"/>
    </font>
    <font>
      <sz val="8"/>
      <color theme="1"/>
      <name val="Aptos Display"/>
      <family val="2"/>
      <scheme val="major"/>
    </font>
    <font>
      <sz val="5"/>
      <color theme="1"/>
      <name val="Aptos Narrow"/>
      <family val="2"/>
      <scheme val="minor"/>
    </font>
    <font>
      <sz val="12"/>
      <color theme="1"/>
      <name val="Aptos Narrow"/>
      <family val="2"/>
      <scheme val="minor"/>
    </font>
    <font>
      <sz val="12"/>
      <name val="Aptos Narrow"/>
      <family val="2"/>
      <scheme val="minor"/>
    </font>
    <font>
      <sz val="12"/>
      <color rgb="FF000000"/>
      <name val="Aptos Narrow"/>
      <family val="2"/>
      <scheme val="minor"/>
    </font>
    <font>
      <b/>
      <sz val="12"/>
      <color rgb="FF000000"/>
      <name val="Aptos Narrow"/>
      <family val="2"/>
      <scheme val="minor"/>
    </font>
    <font>
      <b/>
      <sz val="11"/>
      <name val="Arial"/>
      <family val="2"/>
    </font>
    <font>
      <sz val="8"/>
      <name val="Aptos Narrow"/>
      <family val="2"/>
      <scheme val="minor"/>
    </font>
    <font>
      <b/>
      <sz val="16"/>
      <color theme="1"/>
      <name val="Aptos Narrow"/>
      <family val="2"/>
      <scheme val="minor"/>
    </font>
    <font>
      <b/>
      <sz val="5"/>
      <color theme="1"/>
      <name val="Aptos Narrow"/>
      <family val="2"/>
      <scheme val="minor"/>
    </font>
    <font>
      <b/>
      <sz val="11"/>
      <color theme="1"/>
      <name val="Arial"/>
      <family val="2"/>
    </font>
    <font>
      <sz val="5"/>
      <name val="Aptos Narrow"/>
      <family val="2"/>
      <scheme val="minor"/>
    </font>
    <font>
      <sz val="11"/>
      <color theme="1"/>
      <name val="Arial"/>
      <family val="2"/>
    </font>
    <font>
      <b/>
      <sz val="11"/>
      <color rgb="FF000000"/>
      <name val="Arial Narrow"/>
      <family val="2"/>
    </font>
    <font>
      <b/>
      <sz val="12"/>
      <name val="Aptos Narrow"/>
      <family val="2"/>
      <scheme val="minor"/>
    </font>
    <font>
      <sz val="5"/>
      <name val="Aptos Display"/>
      <family val="2"/>
      <scheme val="major"/>
    </font>
    <font>
      <u/>
      <sz val="11"/>
      <color theme="1"/>
      <name val="Aptos Narrow"/>
      <family val="2"/>
      <scheme val="minor"/>
    </font>
    <font>
      <b/>
      <sz val="11"/>
      <color theme="1"/>
      <name val="Arial Narrow"/>
      <family val="2"/>
    </font>
    <font>
      <sz val="7"/>
      <color rgb="FF0070C0"/>
      <name val="Aptos Narrow"/>
      <family val="2"/>
      <scheme val="minor"/>
    </font>
    <font>
      <sz val="7"/>
      <color theme="1"/>
      <name val="Aptos Narrow"/>
      <family val="2"/>
      <scheme val="minor"/>
    </font>
    <font>
      <sz val="7"/>
      <color rgb="FF000000"/>
      <name val="Aptos Narrow"/>
      <family val="2"/>
      <scheme val="minor"/>
    </font>
    <font>
      <sz val="11"/>
      <color theme="1"/>
      <name val="Aptos Narrow"/>
      <family val="2"/>
      <scheme val="minor"/>
    </font>
    <font>
      <u/>
      <sz val="11"/>
      <color theme="10"/>
      <name val="Aptos Narrow"/>
      <family val="2"/>
      <scheme val="minor"/>
    </font>
    <font>
      <b/>
      <u/>
      <sz val="11"/>
      <color theme="0"/>
      <name val="Aptos Narrow"/>
      <family val="2"/>
      <scheme val="minor"/>
    </font>
    <font>
      <b/>
      <sz val="10"/>
      <color theme="1"/>
      <name val="Aptos Narrow"/>
      <family val="2"/>
      <scheme val="minor"/>
    </font>
    <font>
      <sz val="10"/>
      <color theme="1"/>
      <name val="Aptos Display"/>
      <family val="2"/>
      <scheme val="major"/>
    </font>
    <font>
      <sz val="11"/>
      <name val="Arial"/>
      <family val="2"/>
    </font>
    <font>
      <u/>
      <sz val="11"/>
      <name val="Arial"/>
      <family val="2"/>
    </font>
    <font>
      <b/>
      <sz val="16"/>
      <color theme="1"/>
      <name val="Arial"/>
      <family val="2"/>
    </font>
    <font>
      <sz val="11"/>
      <color rgb="FF000000"/>
      <name val="Arial"/>
      <family val="2"/>
    </font>
    <font>
      <b/>
      <sz val="11"/>
      <color rgb="FF000000"/>
      <name val="Arial"/>
      <family val="2"/>
    </font>
    <font>
      <b/>
      <u/>
      <sz val="11"/>
      <color theme="1"/>
      <name val="Arial"/>
      <family val="2"/>
    </font>
    <font>
      <sz val="10"/>
      <color theme="1"/>
      <name val="Arial"/>
      <family val="2"/>
    </font>
    <font>
      <b/>
      <sz val="10"/>
      <name val="Arial"/>
      <family val="2"/>
    </font>
    <font>
      <sz val="10"/>
      <color theme="1"/>
      <name val="Zurich BT"/>
      <family val="2"/>
    </font>
    <font>
      <sz val="10"/>
      <name val="Arial"/>
      <family val="2"/>
    </font>
    <font>
      <b/>
      <sz val="12"/>
      <color theme="1"/>
      <name val="Arial"/>
      <family val="2"/>
    </font>
    <font>
      <sz val="12"/>
      <color theme="1"/>
      <name val="Arial"/>
      <family val="2"/>
    </font>
    <font>
      <sz val="12"/>
      <color rgb="FF000000"/>
      <name val="Arial"/>
      <family val="2"/>
    </font>
    <font>
      <sz val="10"/>
      <color rgb="FF000000"/>
      <name val="Arial"/>
      <family val="2"/>
    </font>
    <font>
      <sz val="10"/>
      <color theme="1"/>
      <name val="Aptos Narrow"/>
      <family val="2"/>
      <scheme val="minor"/>
    </font>
    <font>
      <b/>
      <sz val="8"/>
      <color theme="1"/>
      <name val="Aptos Narrow"/>
      <family val="2"/>
      <scheme val="minor"/>
    </font>
    <font>
      <sz val="5"/>
      <color theme="1"/>
      <name val="Arial"/>
      <family val="2"/>
    </font>
    <font>
      <b/>
      <u/>
      <sz val="11"/>
      <name val="Arial"/>
      <family val="2"/>
    </font>
    <font>
      <sz val="7"/>
      <name val="Aptos Narrow"/>
      <family val="2"/>
      <scheme val="minor"/>
    </font>
    <font>
      <b/>
      <u/>
      <sz val="9"/>
      <color theme="0"/>
      <name val="Aptos Narrow"/>
      <family val="2"/>
      <scheme val="minor"/>
    </font>
    <font>
      <sz val="7"/>
      <color theme="1"/>
      <name val="Aptos Narrow"/>
      <family val="2"/>
    </font>
    <font>
      <sz val="8"/>
      <color theme="1"/>
      <name val="Arial"/>
      <family val="2"/>
    </font>
    <font>
      <b/>
      <sz val="8"/>
      <color theme="1"/>
      <name val="Arial"/>
      <family val="2"/>
    </font>
    <font>
      <b/>
      <sz val="8"/>
      <color theme="0"/>
      <name val="Arial"/>
      <family val="2"/>
    </font>
    <font>
      <sz val="11"/>
      <color rgb="FF000000"/>
      <name val="Calibri"/>
      <family val="2"/>
    </font>
    <font>
      <sz val="11"/>
      <color rgb="FF000000"/>
      <name val="Calibri"/>
      <family val="2"/>
      <charset val="1"/>
    </font>
    <font>
      <sz val="9"/>
      <color rgb="FF000000"/>
      <name val="Arial"/>
      <family val="2"/>
    </font>
    <font>
      <b/>
      <sz val="11"/>
      <color rgb="FF000000"/>
      <name val="Aptos Narrow"/>
      <family val="2"/>
    </font>
    <font>
      <sz val="9"/>
      <color theme="1"/>
      <name val="Arial"/>
      <family val="2"/>
    </font>
    <font>
      <b/>
      <sz val="12"/>
      <color theme="1"/>
      <name val="Aptos Narrow"/>
      <family val="2"/>
      <scheme val="minor"/>
    </font>
    <font>
      <u/>
      <sz val="11"/>
      <color theme="0"/>
      <name val="Aptos Narrow"/>
      <family val="2"/>
      <scheme val="minor"/>
    </font>
    <font>
      <b/>
      <sz val="11"/>
      <color theme="1"/>
      <name val="Aptos Display"/>
      <family val="2"/>
      <scheme val="major"/>
    </font>
    <font>
      <sz val="11"/>
      <color rgb="FF000000"/>
      <name val="Aptos Narrow"/>
      <family val="2"/>
      <scheme val="minor"/>
    </font>
    <font>
      <b/>
      <sz val="10"/>
      <name val="Aptos Narrow"/>
      <family val="2"/>
      <scheme val="minor"/>
    </font>
    <font>
      <u/>
      <sz val="10"/>
      <color theme="0"/>
      <name val="Aptos Narrow"/>
      <family val="2"/>
      <scheme val="minor"/>
    </font>
    <font>
      <sz val="11"/>
      <color rgb="FF0070C0"/>
      <name val="Arial"/>
      <family val="2"/>
    </font>
    <font>
      <b/>
      <sz val="10"/>
      <color theme="1"/>
      <name val="Arial"/>
      <family val="2"/>
    </font>
    <font>
      <b/>
      <i/>
      <sz val="12"/>
      <color theme="1"/>
      <name val="Tempus Sans ITC"/>
    </font>
    <font>
      <b/>
      <sz val="12"/>
      <color theme="1"/>
      <name val="Tempus Sans ITC"/>
    </font>
    <font>
      <sz val="6"/>
      <color theme="1"/>
      <name val="Arial"/>
      <family val="2"/>
    </font>
  </fonts>
  <fills count="38">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99FFCC"/>
        <bgColor indexed="64"/>
      </patternFill>
    </fill>
    <fill>
      <patternFill patternType="solid">
        <fgColor rgb="FFFFCCFF"/>
        <bgColor indexed="64"/>
      </patternFill>
    </fill>
    <fill>
      <patternFill patternType="solid">
        <fgColor theme="5" tint="0.79998168889431442"/>
        <bgColor indexed="64"/>
      </patternFill>
    </fill>
    <fill>
      <patternFill patternType="solid">
        <fgColor rgb="FFFFCCCC"/>
        <bgColor indexed="64"/>
      </patternFill>
    </fill>
    <fill>
      <patternFill patternType="solid">
        <fgColor theme="7" tint="0.39997558519241921"/>
        <bgColor rgb="FF000000"/>
      </patternFill>
    </fill>
    <fill>
      <patternFill patternType="solid">
        <fgColor theme="4" tint="0.79998168889431442"/>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theme="3" tint="0.89999084444715716"/>
        <bgColor indexed="64"/>
      </patternFill>
    </fill>
    <fill>
      <patternFill patternType="solid">
        <fgColor theme="9" tint="0.59999389629810485"/>
        <bgColor indexed="64"/>
      </patternFill>
    </fill>
    <fill>
      <patternFill patternType="solid">
        <fgColor rgb="FFFFFF99"/>
        <bgColor indexed="64"/>
      </patternFill>
    </fill>
    <fill>
      <patternFill patternType="solid">
        <fgColor theme="5" tint="0.79998168889431442"/>
        <bgColor rgb="FF000000"/>
      </patternFill>
    </fill>
    <fill>
      <patternFill patternType="solid">
        <fgColor theme="9" tint="0.59999389629810485"/>
        <bgColor rgb="FF000000"/>
      </patternFill>
    </fill>
    <fill>
      <patternFill patternType="solid">
        <fgColor theme="9" tint="0.39997558519241921"/>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3" tint="0.749992370372631"/>
        <bgColor indexed="64"/>
      </patternFill>
    </fill>
    <fill>
      <patternFill patternType="solid">
        <fgColor theme="2" tint="-0.499984740745262"/>
        <bgColor indexed="64"/>
      </patternFill>
    </fill>
    <fill>
      <patternFill patternType="solid">
        <fgColor rgb="FFFCE4D6"/>
        <bgColor indexed="64"/>
      </patternFill>
    </fill>
    <fill>
      <patternFill patternType="solid">
        <fgColor rgb="FFFFFF00"/>
        <bgColor indexed="64"/>
      </patternFill>
    </fill>
    <fill>
      <patternFill patternType="solid">
        <fgColor rgb="FF9DC3E6"/>
        <bgColor indexed="64"/>
      </patternFill>
    </fill>
    <fill>
      <patternFill patternType="solid">
        <fgColor theme="2" tint="-0.249977111117893"/>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B5E6A2"/>
        <bgColor rgb="FF000000"/>
      </patternFill>
    </fill>
    <fill>
      <patternFill patternType="solid">
        <fgColor theme="0" tint="-0.249977111117893"/>
        <bgColor indexed="64"/>
      </patternFill>
    </fill>
    <fill>
      <patternFill patternType="solid">
        <fgColor rgb="FFDAE9F8"/>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79998168889431442"/>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5">
    <xf numFmtId="0" fontId="0" fillId="0" borderId="0"/>
    <xf numFmtId="9" fontId="30" fillId="0" borderId="0" applyFont="0" applyFill="0" applyBorder="0" applyAlignment="0" applyProtection="0"/>
    <xf numFmtId="0" fontId="31" fillId="0" borderId="0" applyNumberFormat="0" applyFill="0" applyBorder="0" applyAlignment="0" applyProtection="0"/>
    <xf numFmtId="0" fontId="43" fillId="0" borderId="0"/>
    <xf numFmtId="0" fontId="44" fillId="0" borderId="0"/>
  </cellStyleXfs>
  <cellXfs count="597">
    <xf numFmtId="0" fontId="0" fillId="0" borderId="0" xfId="0"/>
    <xf numFmtId="0" fontId="2" fillId="4" borderId="9" xfId="0" applyFont="1" applyFill="1"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2" fillId="3" borderId="9" xfId="0" applyFont="1" applyFill="1" applyBorder="1" applyAlignment="1">
      <alignment vertical="center" wrapText="1"/>
    </xf>
    <xf numFmtId="0" fontId="2" fillId="3" borderId="6" xfId="0" applyFont="1" applyFill="1" applyBorder="1" applyAlignment="1">
      <alignment vertical="center"/>
    </xf>
    <xf numFmtId="0" fontId="2" fillId="0" borderId="9" xfId="0" applyFont="1" applyBorder="1" applyAlignment="1">
      <alignment vertical="center" wrapText="1"/>
    </xf>
    <xf numFmtId="0" fontId="9" fillId="0" borderId="0" xfId="0" applyFont="1"/>
    <xf numFmtId="0" fontId="7" fillId="0" borderId="0" xfId="0" applyFont="1"/>
    <xf numFmtId="0" fontId="2" fillId="0" borderId="9" xfId="0" applyFont="1" applyBorder="1" applyAlignment="1">
      <alignment horizontal="justify" vertical="center" wrapText="1"/>
    </xf>
    <xf numFmtId="0" fontId="3" fillId="0" borderId="0" xfId="0" applyFont="1"/>
    <xf numFmtId="0" fontId="2" fillId="0" borderId="9" xfId="0" applyFont="1" applyBorder="1" applyAlignment="1">
      <alignment horizontal="justify" vertical="top" wrapText="1"/>
    </xf>
    <xf numFmtId="0" fontId="0" fillId="0" borderId="0" xfId="0" applyAlignment="1">
      <alignment wrapText="1"/>
    </xf>
    <xf numFmtId="0" fontId="11" fillId="0" borderId="0" xfId="0" applyFont="1"/>
    <xf numFmtId="0" fontId="11" fillId="0" borderId="0" xfId="0" applyFont="1" applyAlignment="1">
      <alignment vertical="top"/>
    </xf>
    <xf numFmtId="0" fontId="2" fillId="9" borderId="9" xfId="0" applyFont="1" applyFill="1" applyBorder="1" applyAlignment="1">
      <alignment vertical="center" wrapText="1"/>
    </xf>
    <xf numFmtId="0" fontId="2" fillId="9" borderId="9" xfId="0" applyFont="1" applyFill="1" applyBorder="1" applyAlignment="1">
      <alignment horizontal="justify" vertical="top" wrapText="1"/>
    </xf>
    <xf numFmtId="0" fontId="0" fillId="0" borderId="9" xfId="0" applyBorder="1" applyAlignment="1">
      <alignment horizontal="justify" vertical="top" wrapText="1"/>
    </xf>
    <xf numFmtId="0" fontId="21" fillId="0" borderId="9" xfId="0" applyFont="1" applyBorder="1" applyAlignment="1">
      <alignment vertical="center" wrapText="1"/>
    </xf>
    <xf numFmtId="0" fontId="0" fillId="4" borderId="0" xfId="0" applyFill="1"/>
    <xf numFmtId="0" fontId="17" fillId="0" borderId="3" xfId="0" applyFont="1" applyBorder="1" applyAlignment="1" applyProtection="1">
      <alignment horizontal="justify" vertical="center" wrapText="1"/>
      <protection locked="0"/>
    </xf>
    <xf numFmtId="0" fontId="0" fillId="0" borderId="0" xfId="0" applyAlignment="1">
      <alignment horizontal="justify" vertical="center" wrapText="1"/>
    </xf>
    <xf numFmtId="0" fontId="22" fillId="12" borderId="9" xfId="0" applyFont="1" applyFill="1" applyBorder="1" applyAlignment="1" applyProtection="1">
      <alignment horizontal="center" vertical="center" wrapText="1"/>
      <protection locked="0"/>
    </xf>
    <xf numFmtId="0" fontId="1" fillId="0" borderId="0" xfId="0" applyFont="1" applyAlignment="1">
      <alignment horizontal="justify" vertical="center" wrapText="1"/>
    </xf>
    <xf numFmtId="0" fontId="2" fillId="0" borderId="0" xfId="0" applyFont="1" applyAlignment="1">
      <alignment horizontal="justify" vertical="center" wrapText="1"/>
    </xf>
    <xf numFmtId="0" fontId="0" fillId="0" borderId="9" xfId="0" applyBorder="1" applyAlignment="1">
      <alignment horizontal="justify" vertical="center" wrapText="1"/>
    </xf>
    <xf numFmtId="0" fontId="0" fillId="6" borderId="9" xfId="0" applyFill="1" applyBorder="1" applyAlignment="1">
      <alignment horizontal="left" vertical="center"/>
    </xf>
    <xf numFmtId="0" fontId="0" fillId="8" borderId="9" xfId="0" applyFill="1" applyBorder="1" applyAlignment="1">
      <alignment horizontal="left" vertical="center"/>
    </xf>
    <xf numFmtId="0" fontId="7" fillId="10" borderId="9" xfId="0" applyFont="1" applyFill="1" applyBorder="1" applyAlignment="1">
      <alignment horizontal="left" vertical="center"/>
    </xf>
    <xf numFmtId="0" fontId="7" fillId="7" borderId="9" xfId="0" applyFont="1" applyFill="1" applyBorder="1" applyAlignment="1">
      <alignment horizontal="left" vertical="center"/>
    </xf>
    <xf numFmtId="0" fontId="19" fillId="16" borderId="20" xfId="0" applyFont="1" applyFill="1" applyBorder="1" applyAlignment="1">
      <alignment vertical="center" wrapText="1"/>
    </xf>
    <xf numFmtId="0" fontId="19" fillId="16" borderId="21" xfId="0" applyFont="1" applyFill="1" applyBorder="1" applyAlignment="1">
      <alignment vertical="center" wrapText="1"/>
    </xf>
    <xf numFmtId="0" fontId="19" fillId="0" borderId="4" xfId="0" applyFont="1" applyBorder="1" applyAlignment="1" applyProtection="1">
      <alignment horizontal="center" vertical="center" wrapText="1"/>
      <protection locked="0"/>
    </xf>
    <xf numFmtId="14" fontId="19" fillId="0" borderId="4" xfId="0" applyNumberFormat="1" applyFont="1" applyBorder="1" applyAlignment="1" applyProtection="1">
      <alignment horizontal="center" vertical="center" wrapText="1"/>
      <protection locked="0"/>
    </xf>
    <xf numFmtId="0" fontId="15" fillId="16" borderId="20" xfId="0" applyFont="1" applyFill="1" applyBorder="1" applyAlignment="1">
      <alignment vertical="center" wrapText="1"/>
    </xf>
    <xf numFmtId="0" fontId="15" fillId="16" borderId="20" xfId="0" applyFont="1" applyFill="1" applyBorder="1" applyAlignment="1">
      <alignment horizontal="center" vertical="center" wrapText="1"/>
    </xf>
    <xf numFmtId="0" fontId="21" fillId="0" borderId="9"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9" fillId="16" borderId="14" xfId="0" applyFont="1" applyFill="1" applyBorder="1" applyAlignment="1">
      <alignment vertical="center" wrapText="1"/>
    </xf>
    <xf numFmtId="0" fontId="23" fillId="2" borderId="9" xfId="0" applyFont="1" applyFill="1" applyBorder="1" applyAlignment="1">
      <alignment horizontal="center" vertical="center" wrapText="1"/>
    </xf>
    <xf numFmtId="0" fontId="0" fillId="0" borderId="9" xfId="0" applyBorder="1" applyAlignment="1">
      <alignment horizontal="center" vertical="center"/>
    </xf>
    <xf numFmtId="0" fontId="1" fillId="0" borderId="9" xfId="0" applyFont="1" applyBorder="1" applyAlignment="1">
      <alignment horizontal="justify" vertical="center" wrapText="1"/>
    </xf>
    <xf numFmtId="0" fontId="2" fillId="5" borderId="9" xfId="0" applyFont="1" applyFill="1" applyBorder="1" applyAlignment="1">
      <alignment vertical="center" wrapText="1"/>
    </xf>
    <xf numFmtId="0" fontId="2" fillId="4" borderId="9" xfId="0" applyFont="1" applyFill="1" applyBorder="1" applyAlignment="1">
      <alignment horizontal="justify" vertical="center" wrapText="1"/>
    </xf>
    <xf numFmtId="0" fontId="2" fillId="5" borderId="5" xfId="0" applyFont="1" applyFill="1" applyBorder="1" applyAlignment="1">
      <alignment horizontal="center" vertical="center"/>
    </xf>
    <xf numFmtId="0" fontId="20" fillId="9" borderId="0" xfId="0" applyFont="1" applyFill="1" applyAlignment="1">
      <alignment horizontal="center" vertical="center" wrapText="1"/>
    </xf>
    <xf numFmtId="0" fontId="2" fillId="0" borderId="8" xfId="0" applyFont="1" applyBorder="1" applyAlignment="1">
      <alignment horizontal="center" vertical="center"/>
    </xf>
    <xf numFmtId="0" fontId="2" fillId="5" borderId="8" xfId="0" applyFont="1" applyFill="1" applyBorder="1" applyAlignment="1">
      <alignment horizontal="center" vertical="center"/>
    </xf>
    <xf numFmtId="0" fontId="20" fillId="4" borderId="0" xfId="0" applyFont="1" applyFill="1" applyAlignment="1">
      <alignment horizontal="center" vertical="center" wrapText="1"/>
    </xf>
    <xf numFmtId="0" fontId="2" fillId="4" borderId="8" xfId="0" applyFont="1" applyFill="1" applyBorder="1" applyAlignment="1">
      <alignment horizontal="center" vertical="center"/>
    </xf>
    <xf numFmtId="0" fontId="20" fillId="0" borderId="0" xfId="0" applyFont="1" applyAlignment="1">
      <alignment wrapText="1"/>
    </xf>
    <xf numFmtId="0" fontId="20" fillId="8" borderId="0" xfId="0" applyFont="1" applyFill="1" applyAlignment="1">
      <alignment horizontal="center" vertical="center" wrapText="1"/>
    </xf>
    <xf numFmtId="0" fontId="20" fillId="17" borderId="0" xfId="0" applyFont="1" applyFill="1" applyAlignment="1">
      <alignment horizontal="center" vertical="center" wrapText="1"/>
    </xf>
    <xf numFmtId="0" fontId="2" fillId="9" borderId="8" xfId="0" applyFont="1" applyFill="1" applyBorder="1" applyAlignment="1">
      <alignment horizontal="center" vertical="center"/>
    </xf>
    <xf numFmtId="0" fontId="28" fillId="0" borderId="10" xfId="0" applyFont="1" applyBorder="1" applyAlignment="1">
      <alignment horizontal="left" vertical="top" wrapText="1"/>
    </xf>
    <xf numFmtId="0" fontId="29" fillId="0" borderId="10" xfId="0" applyFont="1" applyBorder="1" applyAlignment="1">
      <alignment horizontal="left" vertical="top" wrapText="1"/>
    </xf>
    <xf numFmtId="0" fontId="28" fillId="3" borderId="10" xfId="0" applyFont="1" applyFill="1" applyBorder="1" applyAlignment="1">
      <alignment horizontal="left" vertical="top" wrapText="1"/>
    </xf>
    <xf numFmtId="0" fontId="28" fillId="0" borderId="0" xfId="0" applyFont="1"/>
    <xf numFmtId="0" fontId="0" fillId="4" borderId="9" xfId="0" applyFill="1" applyBorder="1" applyAlignment="1">
      <alignment horizontal="justify" vertical="center" wrapText="1"/>
    </xf>
    <xf numFmtId="0" fontId="1" fillId="4" borderId="9" xfId="0" applyFont="1" applyFill="1" applyBorder="1" applyAlignment="1">
      <alignment horizontal="justify" vertical="center" wrapText="1"/>
    </xf>
    <xf numFmtId="0" fontId="27" fillId="9" borderId="10" xfId="0" applyFont="1" applyFill="1" applyBorder="1" applyAlignment="1">
      <alignment horizontal="left" vertical="top" wrapText="1"/>
    </xf>
    <xf numFmtId="0" fontId="0" fillId="0" borderId="27" xfId="0" applyBorder="1"/>
    <xf numFmtId="0" fontId="4" fillId="0" borderId="27" xfId="0" applyFont="1" applyBorder="1"/>
    <xf numFmtId="0" fontId="1" fillId="0" borderId="27" xfId="0" applyFont="1" applyBorder="1"/>
    <xf numFmtId="0" fontId="5" fillId="0" borderId="27" xfId="0" applyFont="1" applyBorder="1"/>
    <xf numFmtId="0" fontId="5" fillId="0" borderId="27" xfId="0" applyFont="1" applyBorder="1" applyAlignment="1">
      <alignment horizontal="center" vertical="center"/>
    </xf>
    <xf numFmtId="0" fontId="0" fillId="0" borderId="27" xfId="0" applyBorder="1" applyAlignment="1">
      <alignment horizontal="center" vertical="center"/>
    </xf>
    <xf numFmtId="0" fontId="1" fillId="9" borderId="27" xfId="0" applyFont="1" applyFill="1" applyBorder="1"/>
    <xf numFmtId="0" fontId="1" fillId="9" borderId="27" xfId="0" applyFont="1" applyFill="1" applyBorder="1" applyAlignment="1">
      <alignment wrapText="1"/>
    </xf>
    <xf numFmtId="0" fontId="8" fillId="4" borderId="0" xfId="0" applyFont="1" applyFill="1"/>
    <xf numFmtId="0" fontId="9" fillId="4" borderId="0" xfId="0" applyFont="1" applyFill="1"/>
    <xf numFmtId="0" fontId="7" fillId="4" borderId="0" xfId="0" applyFont="1" applyFill="1"/>
    <xf numFmtId="0" fontId="24" fillId="20" borderId="0" xfId="0" applyFont="1" applyFill="1" applyAlignment="1">
      <alignment horizontal="center" vertical="center" wrapText="1"/>
    </xf>
    <xf numFmtId="0" fontId="3" fillId="9" borderId="9"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15" xfId="0" applyFont="1" applyBorder="1" applyAlignment="1">
      <alignment vertical="center" wrapText="1"/>
    </xf>
    <xf numFmtId="0" fontId="2" fillId="0" borderId="9" xfId="0" applyFont="1" applyBorder="1" applyAlignment="1">
      <alignment vertical="top" wrapText="1"/>
    </xf>
    <xf numFmtId="0" fontId="18" fillId="2" borderId="4" xfId="0" applyFont="1" applyFill="1" applyBorder="1" applyAlignment="1" applyProtection="1">
      <alignment horizontal="center" vertical="center" wrapText="1"/>
      <protection locked="0"/>
    </xf>
    <xf numFmtId="0" fontId="33" fillId="2" borderId="3" xfId="0" applyFont="1" applyFill="1" applyBorder="1" applyAlignment="1" applyProtection="1">
      <alignment horizontal="center" vertical="center" wrapText="1"/>
      <protection locked="0"/>
    </xf>
    <xf numFmtId="0" fontId="34" fillId="0" borderId="0" xfId="0" applyFont="1"/>
    <xf numFmtId="0" fontId="10" fillId="0" borderId="0" xfId="0" applyFont="1" applyAlignment="1">
      <alignment horizontal="center" vertical="center"/>
    </xf>
    <xf numFmtId="0" fontId="10" fillId="6" borderId="0" xfId="0" applyFont="1" applyFill="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justify" vertical="center" wrapText="1"/>
    </xf>
    <xf numFmtId="0" fontId="21" fillId="0" borderId="9" xfId="0" applyFont="1" applyBorder="1" applyAlignment="1" applyProtection="1">
      <alignment horizontal="center" vertical="center"/>
      <protection locked="0"/>
    </xf>
    <xf numFmtId="0" fontId="21" fillId="0" borderId="10" xfId="0" applyFont="1" applyBorder="1" applyAlignment="1" applyProtection="1">
      <alignment vertical="center" wrapText="1"/>
      <protection locked="0"/>
    </xf>
    <xf numFmtId="0" fontId="10" fillId="0" borderId="29" xfId="0" applyFont="1" applyBorder="1" applyAlignment="1">
      <alignment horizontal="justify" vertical="center" wrapText="1"/>
    </xf>
    <xf numFmtId="0" fontId="21" fillId="3" borderId="30" xfId="0" applyFont="1" applyFill="1" applyBorder="1" applyAlignment="1">
      <alignment horizontal="center" vertical="center"/>
    </xf>
    <xf numFmtId="0" fontId="21" fillId="3" borderId="11" xfId="0" applyFont="1" applyFill="1" applyBorder="1" applyAlignment="1">
      <alignment horizontal="justify" vertical="center" wrapText="1"/>
    </xf>
    <xf numFmtId="0" fontId="10" fillId="0" borderId="0" xfId="0" applyFont="1"/>
    <xf numFmtId="0" fontId="21" fillId="3" borderId="8" xfId="0" applyFont="1" applyFill="1" applyBorder="1" applyAlignment="1">
      <alignment horizontal="center" vertical="center"/>
    </xf>
    <xf numFmtId="0" fontId="21" fillId="3" borderId="9" xfId="0" applyFont="1" applyFill="1" applyBorder="1" applyAlignment="1">
      <alignment horizontal="justify" vertical="center" wrapText="1"/>
    </xf>
    <xf numFmtId="0" fontId="19" fillId="3" borderId="9" xfId="0" applyFont="1" applyFill="1" applyBorder="1" applyAlignment="1">
      <alignment horizontal="center" vertical="center" wrapText="1"/>
    </xf>
    <xf numFmtId="0" fontId="21" fillId="3" borderId="10" xfId="0" applyFont="1" applyFill="1" applyBorder="1" applyAlignment="1">
      <alignment vertical="center" wrapText="1"/>
    </xf>
    <xf numFmtId="0" fontId="35" fillId="3" borderId="9" xfId="0" applyFont="1" applyFill="1" applyBorder="1" applyAlignment="1">
      <alignment horizontal="justify" vertical="center" wrapText="1"/>
    </xf>
    <xf numFmtId="0" fontId="35" fillId="0" borderId="9" xfId="0" applyFont="1" applyBorder="1" applyAlignment="1">
      <alignment horizontal="justify" vertical="center" wrapText="1"/>
    </xf>
    <xf numFmtId="0" fontId="21" fillId="3" borderId="17" xfId="0" applyFont="1" applyFill="1" applyBorder="1" applyAlignment="1">
      <alignment horizontal="center" vertical="center"/>
    </xf>
    <xf numFmtId="0" fontId="35" fillId="3" borderId="15" xfId="0" applyFont="1" applyFill="1" applyBorder="1" applyAlignment="1">
      <alignment horizontal="left" vertical="center" wrapText="1"/>
    </xf>
    <xf numFmtId="0" fontId="35" fillId="0" borderId="9" xfId="0" applyFont="1" applyBorder="1" applyAlignment="1">
      <alignment horizontal="left" vertical="center" wrapText="1"/>
    </xf>
    <xf numFmtId="15" fontId="36" fillId="0" borderId="9" xfId="0" applyNumberFormat="1" applyFont="1" applyBorder="1" applyAlignment="1">
      <alignment horizontal="left" vertical="center" wrapText="1"/>
    </xf>
    <xf numFmtId="0" fontId="36" fillId="0" borderId="9" xfId="0" applyFont="1" applyBorder="1" applyAlignment="1">
      <alignment horizontal="left" vertical="center" wrapText="1"/>
    </xf>
    <xf numFmtId="0" fontId="35" fillId="0" borderId="9" xfId="0" applyFont="1" applyBorder="1" applyAlignment="1">
      <alignment horizontal="left" vertical="center" wrapText="1" indent="1"/>
    </xf>
    <xf numFmtId="0" fontId="35" fillId="0" borderId="15" xfId="0" applyFont="1" applyBorder="1" applyAlignment="1">
      <alignment horizontal="left" vertical="center" wrapText="1" indent="1"/>
    </xf>
    <xf numFmtId="0" fontId="35" fillId="0" borderId="31" xfId="0" applyFont="1" applyBorder="1" applyAlignment="1">
      <alignment horizontal="justify" vertical="center" wrapText="1"/>
    </xf>
    <xf numFmtId="0" fontId="35" fillId="0" borderId="0" xfId="0" applyFont="1" applyAlignment="1">
      <alignment horizontal="right" vertical="center" wrapText="1"/>
    </xf>
    <xf numFmtId="0" fontId="19" fillId="2" borderId="32" xfId="0" applyFont="1" applyFill="1" applyBorder="1" applyAlignment="1">
      <alignment horizontal="center" vertical="center"/>
    </xf>
    <xf numFmtId="0" fontId="19" fillId="2" borderId="20" xfId="0" applyFont="1" applyFill="1" applyBorder="1" applyAlignment="1">
      <alignment horizontal="center" vertical="center" wrapText="1"/>
    </xf>
    <xf numFmtId="0" fontId="19" fillId="2" borderId="32"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wrapText="1"/>
      <protection locked="0"/>
    </xf>
    <xf numFmtId="0" fontId="35" fillId="0" borderId="0" xfId="0" applyFont="1" applyProtection="1">
      <protection locked="0"/>
    </xf>
    <xf numFmtId="0" fontId="35" fillId="0" borderId="0" xfId="0" applyFont="1" applyAlignment="1" applyProtection="1">
      <alignment horizontal="center"/>
      <protection locked="0"/>
    </xf>
    <xf numFmtId="0" fontId="15" fillId="23" borderId="36" xfId="0" applyFont="1" applyFill="1" applyBorder="1" applyAlignment="1" applyProtection="1">
      <alignment horizontal="center" vertical="center" wrapText="1"/>
      <protection locked="0"/>
    </xf>
    <xf numFmtId="0" fontId="15" fillId="23" borderId="11" xfId="0" applyFont="1" applyFill="1" applyBorder="1" applyAlignment="1" applyProtection="1">
      <alignment horizontal="center" vertical="center" wrapText="1"/>
      <protection locked="0"/>
    </xf>
    <xf numFmtId="0" fontId="15" fillId="23" borderId="19" xfId="0" applyFont="1" applyFill="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2" fontId="35" fillId="0" borderId="9" xfId="0" applyNumberFormat="1" applyFont="1" applyBorder="1" applyAlignment="1" applyProtection="1">
      <alignment horizontal="center" vertical="center" wrapText="1"/>
      <protection locked="0"/>
    </xf>
    <xf numFmtId="0" fontId="35" fillId="0" borderId="38" xfId="0" applyFont="1" applyBorder="1" applyAlignment="1" applyProtection="1">
      <alignment horizontal="justify" vertical="center" wrapText="1"/>
      <protection locked="0"/>
    </xf>
    <xf numFmtId="0" fontId="35" fillId="0" borderId="15" xfId="0" applyFont="1" applyBorder="1" applyAlignment="1" applyProtection="1">
      <alignment horizontal="center" vertical="center" wrapText="1"/>
      <protection locked="0"/>
    </xf>
    <xf numFmtId="0" fontId="35" fillId="0" borderId="40" xfId="0" applyFont="1" applyBorder="1" applyAlignment="1" applyProtection="1">
      <alignment horizontal="justify" vertical="center" wrapText="1"/>
      <protection locked="0"/>
    </xf>
    <xf numFmtId="0" fontId="35" fillId="23" borderId="0" xfId="0" applyFont="1" applyFill="1" applyProtection="1">
      <protection locked="0"/>
    </xf>
    <xf numFmtId="0" fontId="35" fillId="0" borderId="37" xfId="0" applyFont="1" applyBorder="1" applyAlignment="1" applyProtection="1">
      <alignment horizontal="center" vertical="center"/>
      <protection locked="0"/>
    </xf>
    <xf numFmtId="1" fontId="35" fillId="0" borderId="9" xfId="0" applyNumberFormat="1" applyFont="1" applyBorder="1" applyAlignment="1">
      <alignment horizontal="center" vertical="center" wrapText="1"/>
    </xf>
    <xf numFmtId="9" fontId="35" fillId="0" borderId="41" xfId="1" applyFont="1" applyFill="1" applyBorder="1" applyAlignment="1" applyProtection="1">
      <alignment horizontal="center" vertical="center" wrapText="1"/>
      <protection locked="0"/>
    </xf>
    <xf numFmtId="0" fontId="35" fillId="0" borderId="39" xfId="0" applyFont="1" applyBorder="1" applyAlignment="1" applyProtection="1">
      <alignment horizontal="center" vertical="center"/>
      <protection locked="0"/>
    </xf>
    <xf numFmtId="1" fontId="35" fillId="0" borderId="15" xfId="0" applyNumberFormat="1" applyFont="1" applyBorder="1" applyAlignment="1">
      <alignment horizontal="center" vertical="center" wrapText="1"/>
    </xf>
    <xf numFmtId="9" fontId="35" fillId="0" borderId="42" xfId="1" applyFont="1" applyFill="1" applyBorder="1" applyAlignment="1" applyProtection="1">
      <alignment horizontal="center" vertical="center" wrapText="1"/>
      <protection locked="0"/>
    </xf>
    <xf numFmtId="0" fontId="8" fillId="0" borderId="0" xfId="0" applyFont="1"/>
    <xf numFmtId="0" fontId="35" fillId="0" borderId="8" xfId="0" applyFont="1" applyBorder="1" applyAlignment="1">
      <alignment horizontal="center" vertical="center"/>
    </xf>
    <xf numFmtId="0" fontId="35" fillId="0" borderId="9" xfId="0" applyFont="1" applyBorder="1" applyAlignment="1">
      <alignment vertical="center" wrapText="1"/>
    </xf>
    <xf numFmtId="0" fontId="35" fillId="4" borderId="9" xfId="0" applyFont="1" applyFill="1" applyBorder="1" applyAlignment="1">
      <alignment horizontal="justify" vertical="center" wrapText="1"/>
    </xf>
    <xf numFmtId="0" fontId="35" fillId="5" borderId="8" xfId="0" applyFont="1" applyFill="1" applyBorder="1" applyAlignment="1">
      <alignment horizontal="center" vertical="center"/>
    </xf>
    <xf numFmtId="0" fontId="35" fillId="5" borderId="9" xfId="0" applyFont="1" applyFill="1" applyBorder="1" applyAlignment="1">
      <alignment vertical="center" wrapText="1"/>
    </xf>
    <xf numFmtId="0" fontId="35" fillId="25" borderId="8" xfId="0" applyFont="1" applyFill="1" applyBorder="1" applyAlignment="1">
      <alignment horizontal="center" vertical="center"/>
    </xf>
    <xf numFmtId="0" fontId="35" fillId="25" borderId="9" xfId="0" applyFont="1" applyFill="1" applyBorder="1" applyAlignment="1">
      <alignment vertical="center" wrapText="1"/>
    </xf>
    <xf numFmtId="0" fontId="35" fillId="4" borderId="8" xfId="0" applyFont="1" applyFill="1" applyBorder="1" applyAlignment="1">
      <alignment horizontal="center" vertical="center"/>
    </xf>
    <xf numFmtId="0" fontId="15" fillId="4" borderId="9" xfId="0" applyFont="1" applyFill="1" applyBorder="1" applyAlignment="1">
      <alignment horizontal="justify" vertical="center" wrapText="1"/>
    </xf>
    <xf numFmtId="0" fontId="35" fillId="4" borderId="9" xfId="0" applyFont="1" applyFill="1" applyBorder="1" applyAlignment="1">
      <alignment horizontal="justify" vertical="center"/>
    </xf>
    <xf numFmtId="0" fontId="35" fillId="0" borderId="43" xfId="0" applyFont="1" applyBorder="1" applyAlignment="1">
      <alignment horizontal="center" vertical="center"/>
    </xf>
    <xf numFmtId="0" fontId="35" fillId="4" borderId="31" xfId="0" applyFont="1" applyFill="1" applyBorder="1" applyAlignment="1">
      <alignment horizontal="justify" vertical="center" wrapText="1"/>
    </xf>
    <xf numFmtId="0" fontId="10" fillId="0" borderId="0" xfId="0" applyFont="1" applyAlignment="1">
      <alignment horizontal="center" vertical="center" wrapText="1"/>
    </xf>
    <xf numFmtId="0" fontId="21" fillId="5" borderId="30" xfId="0" applyFont="1" applyFill="1" applyBorder="1" applyAlignment="1">
      <alignment horizontal="center" vertical="center"/>
    </xf>
    <xf numFmtId="0" fontId="35" fillId="5" borderId="11" xfId="0" applyFont="1" applyFill="1" applyBorder="1" applyAlignment="1">
      <alignment horizontal="justify" vertical="center" wrapText="1"/>
    </xf>
    <xf numFmtId="0" fontId="28" fillId="3" borderId="9" xfId="0" applyFont="1" applyFill="1" applyBorder="1" applyAlignment="1">
      <alignment horizontal="justify" vertical="top" wrapText="1"/>
    </xf>
    <xf numFmtId="0" fontId="8" fillId="7" borderId="0" xfId="0" applyFont="1" applyFill="1" applyAlignment="1">
      <alignment horizontal="center" vertical="center" wrapText="1"/>
    </xf>
    <xf numFmtId="0" fontId="28" fillId="0" borderId="9" xfId="0" applyFont="1" applyBorder="1" applyAlignment="1">
      <alignment horizontal="justify" vertical="top" wrapText="1"/>
    </xf>
    <xf numFmtId="0" fontId="21" fillId="5" borderId="8" xfId="0" applyFont="1" applyFill="1" applyBorder="1" applyAlignment="1">
      <alignment horizontal="center" vertical="center"/>
    </xf>
    <xf numFmtId="0" fontId="35" fillId="5" borderId="9" xfId="0" applyFont="1" applyFill="1" applyBorder="1" applyAlignment="1">
      <alignment horizontal="justify" vertical="center" wrapText="1"/>
    </xf>
    <xf numFmtId="0" fontId="38" fillId="0" borderId="9" xfId="0" applyFont="1" applyBorder="1" applyAlignment="1">
      <alignment horizontal="left" vertical="top" wrapText="1"/>
    </xf>
    <xf numFmtId="0" fontId="24" fillId="7" borderId="0" xfId="0" applyFont="1" applyFill="1" applyAlignment="1">
      <alignment horizontal="center" vertical="center" wrapText="1"/>
    </xf>
    <xf numFmtId="0" fontId="8" fillId="4" borderId="0" xfId="0" applyFont="1" applyFill="1" applyAlignment="1">
      <alignment horizontal="center" vertical="center" wrapText="1"/>
    </xf>
    <xf numFmtId="0" fontId="33" fillId="2" borderId="3" xfId="0" applyFont="1" applyFill="1" applyBorder="1" applyAlignment="1" applyProtection="1">
      <alignment horizontal="justify" vertical="center" wrapText="1"/>
      <protection locked="0"/>
    </xf>
    <xf numFmtId="0" fontId="38" fillId="0" borderId="9" xfId="0" applyFont="1" applyBorder="1" applyAlignment="1">
      <alignment horizontal="justify" vertical="center" wrapText="1"/>
    </xf>
    <xf numFmtId="0" fontId="42" fillId="0" borderId="45" xfId="3" applyFont="1" applyBorder="1" applyAlignment="1" applyProtection="1">
      <alignment horizontal="center" vertical="center"/>
      <protection hidden="1"/>
    </xf>
    <xf numFmtId="14" fontId="42" fillId="0" borderId="45" xfId="3" applyNumberFormat="1" applyFont="1" applyBorder="1" applyAlignment="1" applyProtection="1">
      <alignment horizontal="center" vertical="center" wrapText="1"/>
      <protection hidden="1"/>
    </xf>
    <xf numFmtId="0" fontId="41" fillId="0" borderId="0" xfId="0" applyFont="1"/>
    <xf numFmtId="0" fontId="44" fillId="0" borderId="0" xfId="0" applyFont="1"/>
    <xf numFmtId="0" fontId="46" fillId="0" borderId="0" xfId="0" applyFont="1" applyAlignment="1">
      <alignment wrapText="1"/>
    </xf>
    <xf numFmtId="0" fontId="41" fillId="0" borderId="0" xfId="0" applyFont="1" applyAlignment="1">
      <alignment wrapText="1"/>
    </xf>
    <xf numFmtId="0" fontId="47" fillId="20" borderId="9" xfId="0" applyFont="1" applyFill="1" applyBorder="1" applyAlignment="1">
      <alignment horizontal="center" textRotation="90" wrapText="1"/>
    </xf>
    <xf numFmtId="0" fontId="47" fillId="20" borderId="9" xfId="0" applyFont="1" applyFill="1" applyBorder="1" applyAlignment="1">
      <alignment horizontal="center" vertical="center" textRotation="90" wrapText="1"/>
    </xf>
    <xf numFmtId="0" fontId="41" fillId="0" borderId="9" xfId="0" applyFont="1" applyBorder="1" applyAlignment="1">
      <alignment horizontal="center" vertical="center" wrapText="1"/>
    </xf>
    <xf numFmtId="0" fontId="47" fillId="0" borderId="9" xfId="0" applyFont="1" applyBorder="1" applyAlignment="1">
      <alignment wrapText="1"/>
    </xf>
    <xf numFmtId="0" fontId="47" fillId="4" borderId="9" xfId="0" applyFont="1" applyFill="1" applyBorder="1" applyAlignment="1">
      <alignment wrapText="1"/>
    </xf>
    <xf numFmtId="14" fontId="47" fillId="0" borderId="9" xfId="0" applyNumberFormat="1" applyFont="1" applyBorder="1" applyAlignment="1">
      <alignment wrapText="1"/>
    </xf>
    <xf numFmtId="0" fontId="46" fillId="0" borderId="9" xfId="0" applyFont="1" applyBorder="1" applyAlignment="1">
      <alignment wrapText="1"/>
    </xf>
    <xf numFmtId="0" fontId="46" fillId="0" borderId="0" xfId="0" applyFont="1" applyAlignment="1">
      <alignment horizontal="left" vertical="top" wrapText="1"/>
    </xf>
    <xf numFmtId="0" fontId="46" fillId="0" borderId="0" xfId="0" applyFont="1"/>
    <xf numFmtId="0" fontId="44" fillId="0" borderId="0" xfId="0" applyFont="1" applyAlignment="1">
      <alignment horizontal="center" vertical="center"/>
    </xf>
    <xf numFmtId="0" fontId="1" fillId="16" borderId="6" xfId="0" applyFont="1" applyFill="1" applyBorder="1" applyAlignment="1">
      <alignment horizontal="center" wrapText="1"/>
    </xf>
    <xf numFmtId="0" fontId="1" fillId="16" borderId="9" xfId="0" applyFont="1" applyFill="1" applyBorder="1" applyAlignment="1">
      <alignment horizontal="center" vertical="center" wrapText="1"/>
    </xf>
    <xf numFmtId="0" fontId="0" fillId="0" borderId="0" xfId="0" applyAlignment="1">
      <alignment vertical="center" wrapText="1"/>
    </xf>
    <xf numFmtId="0" fontId="50" fillId="0" borderId="0" xfId="0" applyFont="1" applyAlignment="1">
      <alignment horizontal="center" vertical="center" wrapText="1"/>
    </xf>
    <xf numFmtId="0" fontId="12" fillId="9" borderId="9" xfId="0" applyFont="1" applyFill="1" applyBorder="1" applyAlignment="1">
      <alignment horizontal="justify" vertical="center" wrapText="1"/>
    </xf>
    <xf numFmtId="0" fontId="28" fillId="5" borderId="9" xfId="0" applyFont="1" applyFill="1" applyBorder="1" applyAlignment="1">
      <alignment horizontal="justify" vertical="top" wrapText="1"/>
    </xf>
    <xf numFmtId="0" fontId="28" fillId="4" borderId="9" xfId="0" applyFont="1" applyFill="1" applyBorder="1" applyAlignment="1">
      <alignment horizontal="justify" vertical="top" wrapText="1"/>
    </xf>
    <xf numFmtId="0" fontId="35" fillId="3" borderId="8" xfId="0" applyFont="1" applyFill="1" applyBorder="1" applyAlignment="1">
      <alignment horizontal="center" vertical="center"/>
    </xf>
    <xf numFmtId="0" fontId="35" fillId="3" borderId="9" xfId="0" applyFont="1" applyFill="1" applyBorder="1" applyAlignment="1">
      <alignment vertical="center" wrapText="1"/>
    </xf>
    <xf numFmtId="0" fontId="8" fillId="7" borderId="38" xfId="0" applyFont="1" applyFill="1" applyBorder="1" applyAlignment="1">
      <alignment horizontal="center" vertical="center" wrapText="1"/>
    </xf>
    <xf numFmtId="0" fontId="19" fillId="2" borderId="20" xfId="0" applyFont="1" applyFill="1" applyBorder="1" applyAlignment="1">
      <alignment horizontal="center" vertical="center"/>
    </xf>
    <xf numFmtId="0" fontId="33" fillId="2" borderId="4" xfId="0" applyFont="1" applyFill="1" applyBorder="1" applyAlignment="1" applyProtection="1">
      <alignment horizontal="center" vertical="center" wrapText="1"/>
      <protection locked="0"/>
    </xf>
    <xf numFmtId="0" fontId="19" fillId="3" borderId="11" xfId="0" applyFont="1" applyFill="1" applyBorder="1" applyAlignment="1">
      <alignment horizontal="center" vertical="center" wrapText="1"/>
    </xf>
    <xf numFmtId="0" fontId="21" fillId="3" borderId="49" xfId="0" applyFont="1" applyFill="1" applyBorder="1" applyAlignment="1">
      <alignment vertical="center" wrapText="1"/>
    </xf>
    <xf numFmtId="0" fontId="51" fillId="3" borderId="50" xfId="0" applyFont="1" applyFill="1" applyBorder="1" applyAlignment="1">
      <alignment horizontal="justify" vertical="center" wrapText="1"/>
    </xf>
    <xf numFmtId="0" fontId="51" fillId="3" borderId="29" xfId="0" applyFont="1" applyFill="1" applyBorder="1" applyAlignment="1">
      <alignment horizontal="justify" vertical="center" wrapText="1"/>
    </xf>
    <xf numFmtId="0" fontId="19" fillId="3" borderId="1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51" fillId="3" borderId="29" xfId="0" applyFont="1" applyFill="1" applyBorder="1" applyAlignment="1">
      <alignment horizontal="left" vertical="center" wrapText="1"/>
    </xf>
    <xf numFmtId="0" fontId="10" fillId="22" borderId="29" xfId="0" applyFont="1" applyFill="1" applyBorder="1" applyAlignment="1">
      <alignment horizontal="justify" vertical="center" wrapText="1"/>
    </xf>
    <xf numFmtId="0" fontId="32" fillId="28" borderId="0" xfId="2" quotePrefix="1" applyFont="1" applyFill="1" applyAlignment="1">
      <alignment horizontal="center" vertical="center"/>
    </xf>
    <xf numFmtId="0" fontId="32" fillId="0" borderId="0" xfId="2" quotePrefix="1" applyFont="1" applyFill="1" applyAlignment="1">
      <alignment horizontal="center" vertical="center"/>
    </xf>
    <xf numFmtId="0" fontId="21" fillId="0" borderId="43" xfId="0" applyFont="1" applyBorder="1" applyAlignment="1">
      <alignment horizontal="center" vertical="center"/>
    </xf>
    <xf numFmtId="0" fontId="21" fillId="0" borderId="31" xfId="0" applyFont="1" applyBorder="1" applyAlignment="1" applyProtection="1">
      <alignment horizontal="center" vertical="center"/>
      <protection locked="0"/>
    </xf>
    <xf numFmtId="0" fontId="21" fillId="0" borderId="51" xfId="0" applyFont="1" applyBorder="1" applyAlignment="1" applyProtection="1">
      <alignment vertical="center" wrapText="1"/>
      <protection locked="0"/>
    </xf>
    <xf numFmtId="0" fontId="10" fillId="0" borderId="52" xfId="0" applyFont="1" applyBorder="1" applyAlignment="1">
      <alignment horizontal="justify" vertical="center" wrapText="1"/>
    </xf>
    <xf numFmtId="0" fontId="32" fillId="24" borderId="0" xfId="2" quotePrefix="1" applyFont="1" applyFill="1" applyAlignment="1" applyProtection="1">
      <alignment horizontal="center" vertical="center"/>
      <protection locked="0"/>
    </xf>
    <xf numFmtId="0" fontId="18" fillId="0" borderId="53" xfId="0" applyFont="1" applyBorder="1" applyAlignment="1" applyProtection="1">
      <alignment vertical="center" wrapText="1"/>
      <protection locked="0"/>
    </xf>
    <xf numFmtId="0" fontId="9" fillId="0" borderId="0" xfId="0" applyFont="1" applyAlignment="1">
      <alignment horizontal="center" vertical="center"/>
    </xf>
    <xf numFmtId="0" fontId="18" fillId="2" borderId="28" xfId="0" applyFont="1" applyFill="1" applyBorder="1" applyAlignment="1" applyProtection="1">
      <alignment horizontal="center" vertical="center" wrapText="1"/>
      <protection locked="0"/>
    </xf>
    <xf numFmtId="0" fontId="19" fillId="2" borderId="5"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6" xfId="0" applyFont="1" applyFill="1" applyBorder="1" applyAlignment="1" applyProtection="1">
      <alignment horizontal="center" vertical="center" wrapText="1"/>
      <protection locked="0"/>
    </xf>
    <xf numFmtId="0" fontId="19" fillId="2" borderId="3" xfId="0" applyFont="1" applyFill="1" applyBorder="1" applyAlignment="1" applyProtection="1">
      <alignment horizontal="center" vertical="center" wrapText="1"/>
      <protection locked="0"/>
    </xf>
    <xf numFmtId="0" fontId="18" fillId="2" borderId="48" xfId="0" applyFont="1" applyFill="1" applyBorder="1" applyAlignment="1" applyProtection="1">
      <alignment horizontal="center" vertical="center" wrapText="1"/>
      <protection locked="0"/>
    </xf>
    <xf numFmtId="0" fontId="34" fillId="0" borderId="0" xfId="0" applyFont="1" applyAlignment="1">
      <alignment horizontal="center" vertical="center"/>
    </xf>
    <xf numFmtId="0" fontId="20" fillId="0" borderId="13" xfId="0" applyFont="1" applyBorder="1"/>
    <xf numFmtId="0" fontId="15" fillId="5" borderId="9" xfId="0" applyFont="1" applyFill="1" applyBorder="1" applyAlignment="1">
      <alignment horizontal="center" vertical="center" wrapText="1"/>
    </xf>
    <xf numFmtId="0" fontId="35" fillId="5" borderId="10" xfId="0" applyFont="1" applyFill="1" applyBorder="1" applyAlignment="1">
      <alignment horizontal="left" vertical="center" wrapText="1"/>
    </xf>
    <xf numFmtId="0" fontId="20" fillId="0" borderId="44" xfId="0" applyFont="1" applyBorder="1" applyAlignment="1">
      <alignment vertical="center" wrapText="1"/>
    </xf>
    <xf numFmtId="0" fontId="20" fillId="8" borderId="13" xfId="0" applyFont="1" applyFill="1" applyBorder="1" applyAlignment="1">
      <alignment horizontal="center" vertical="center"/>
    </xf>
    <xf numFmtId="0" fontId="35" fillId="0" borderId="9" xfId="0" applyFont="1" applyBorder="1" applyAlignment="1" applyProtection="1">
      <alignment horizontal="center" vertical="center"/>
      <protection locked="0"/>
    </xf>
    <xf numFmtId="0" fontId="35" fillId="0" borderId="10" xfId="0" applyFont="1" applyBorder="1" applyAlignment="1" applyProtection="1">
      <alignment horizontal="left" vertical="center" wrapText="1"/>
      <protection locked="0"/>
    </xf>
    <xf numFmtId="0" fontId="20" fillId="0" borderId="10" xfId="0" applyFont="1" applyBorder="1" applyAlignment="1">
      <alignment horizontal="justify" vertical="center" wrapText="1"/>
    </xf>
    <xf numFmtId="0" fontId="35" fillId="25" borderId="9" xfId="0" applyFont="1" applyFill="1" applyBorder="1" applyAlignment="1">
      <alignment vertical="center"/>
    </xf>
    <xf numFmtId="0" fontId="35" fillId="25" borderId="10" xfId="0" applyFont="1" applyFill="1" applyBorder="1" applyAlignment="1">
      <alignment horizontal="left" vertical="center" wrapText="1"/>
    </xf>
    <xf numFmtId="0" fontId="35" fillId="4" borderId="10" xfId="0" applyFont="1" applyFill="1" applyBorder="1" applyAlignment="1" applyProtection="1">
      <alignment horizontal="left" vertical="center" wrapText="1"/>
      <protection locked="0"/>
    </xf>
    <xf numFmtId="0" fontId="20" fillId="4" borderId="44" xfId="0" applyFont="1" applyFill="1" applyBorder="1" applyAlignment="1">
      <alignment vertical="center" wrapText="1"/>
    </xf>
    <xf numFmtId="0" fontId="20" fillId="4" borderId="13" xfId="0" applyFont="1" applyFill="1" applyBorder="1"/>
    <xf numFmtId="0" fontId="20" fillId="4" borderId="44" xfId="0" applyFont="1" applyFill="1" applyBorder="1" applyAlignment="1">
      <alignment horizontal="justify" vertical="center" wrapText="1"/>
    </xf>
    <xf numFmtId="0" fontId="20" fillId="3" borderId="44" xfId="0" applyFont="1" applyFill="1" applyBorder="1" applyAlignment="1">
      <alignment vertical="center" wrapText="1"/>
    </xf>
    <xf numFmtId="0" fontId="20" fillId="0" borderId="29" xfId="0" applyFont="1" applyBorder="1" applyAlignment="1">
      <alignment vertical="center" wrapText="1"/>
    </xf>
    <xf numFmtId="0" fontId="20" fillId="8" borderId="14" xfId="0" applyFont="1" applyFill="1" applyBorder="1" applyAlignment="1">
      <alignment horizontal="center" vertical="center"/>
    </xf>
    <xf numFmtId="0" fontId="35" fillId="0" borderId="31" xfId="0" applyFont="1" applyBorder="1" applyAlignment="1" applyProtection="1">
      <alignment horizontal="center" vertical="center"/>
      <protection locked="0"/>
    </xf>
    <xf numFmtId="0" fontId="35" fillId="0" borderId="51" xfId="0" applyFont="1" applyBorder="1" applyAlignment="1" applyProtection="1">
      <alignment horizontal="left" vertical="center" wrapText="1"/>
      <protection locked="0"/>
    </xf>
    <xf numFmtId="0" fontId="10" fillId="0" borderId="0" xfId="0" applyFont="1" applyAlignment="1">
      <alignment vertical="center" wrapText="1"/>
    </xf>
    <xf numFmtId="0" fontId="18" fillId="2" borderId="54" xfId="0" applyFont="1" applyFill="1" applyBorder="1" applyAlignment="1" applyProtection="1">
      <alignment horizontal="center" vertical="center" wrapText="1"/>
      <protection locked="0"/>
    </xf>
    <xf numFmtId="0" fontId="6" fillId="2" borderId="5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54"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53" fillId="5" borderId="7" xfId="0" applyFont="1" applyFill="1" applyBorder="1" applyAlignment="1">
      <alignment horizontal="left" vertical="top" wrapText="1"/>
    </xf>
    <xf numFmtId="0" fontId="53" fillId="0" borderId="10" xfId="0" applyFont="1" applyBorder="1" applyAlignment="1">
      <alignment horizontal="left" vertical="top" wrapText="1"/>
    </xf>
    <xf numFmtId="0" fontId="29" fillId="3" borderId="10" xfId="0" applyFont="1" applyFill="1" applyBorder="1" applyAlignment="1">
      <alignment horizontal="left" vertical="top" wrapText="1"/>
    </xf>
    <xf numFmtId="0" fontId="0" fillId="0" borderId="9" xfId="0" applyBorder="1" applyAlignment="1">
      <alignment vertical="center" wrapText="1"/>
    </xf>
    <xf numFmtId="0" fontId="29" fillId="9" borderId="10" xfId="0" applyFont="1" applyFill="1" applyBorder="1" applyAlignment="1">
      <alignment horizontal="left" vertical="top" wrapText="1"/>
    </xf>
    <xf numFmtId="0" fontId="2" fillId="0" borderId="0" xfId="0" applyFont="1"/>
    <xf numFmtId="0" fontId="0" fillId="3" borderId="9" xfId="0" applyFill="1" applyBorder="1" applyAlignment="1">
      <alignment vertical="center" wrapText="1"/>
    </xf>
    <xf numFmtId="0" fontId="28" fillId="9" borderId="10" xfId="0" applyFont="1" applyFill="1" applyBorder="1" applyAlignment="1">
      <alignment horizontal="left" vertical="top" wrapText="1"/>
    </xf>
    <xf numFmtId="0" fontId="10" fillId="0" borderId="0" xfId="0" applyFont="1" applyAlignment="1">
      <alignment wrapText="1"/>
    </xf>
    <xf numFmtId="0" fontId="0" fillId="0" borderId="0" xfId="0" applyAlignment="1">
      <alignment horizontal="left" vertical="top"/>
    </xf>
    <xf numFmtId="0" fontId="54" fillId="21" borderId="0" xfId="2" applyFont="1" applyFill="1" applyAlignment="1">
      <alignment horizontal="center" vertical="center"/>
    </xf>
    <xf numFmtId="0" fontId="23" fillId="2" borderId="3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35" fillId="3" borderId="10" xfId="0" applyFont="1" applyFill="1" applyBorder="1" applyAlignment="1">
      <alignment horizontal="left" vertical="center" wrapText="1"/>
    </xf>
    <xf numFmtId="0" fontId="29" fillId="5" borderId="37" xfId="0" applyFont="1" applyFill="1" applyBorder="1" applyAlignment="1">
      <alignment horizontal="justify" vertical="top" wrapText="1"/>
    </xf>
    <xf numFmtId="0" fontId="2" fillId="0" borderId="8" xfId="0" applyFont="1" applyBorder="1" applyAlignment="1">
      <alignment horizontal="center" vertical="center" wrapText="1"/>
    </xf>
    <xf numFmtId="0" fontId="2" fillId="0" borderId="10" xfId="0" applyFont="1" applyBorder="1" applyAlignment="1" applyProtection="1">
      <alignment horizontal="left" vertical="center" wrapText="1"/>
      <protection locked="0"/>
    </xf>
    <xf numFmtId="0" fontId="29" fillId="0" borderId="37" xfId="0" applyFont="1" applyBorder="1" applyAlignment="1">
      <alignment horizontal="justify" vertical="top" wrapText="1"/>
    </xf>
    <xf numFmtId="0" fontId="0" fillId="9" borderId="8" xfId="0" applyFill="1" applyBorder="1" applyAlignment="1">
      <alignment horizontal="center" vertical="center"/>
    </xf>
    <xf numFmtId="0" fontId="0" fillId="0" borderId="8" xfId="0" applyBorder="1" applyAlignment="1">
      <alignment horizontal="center" vertical="center"/>
    </xf>
    <xf numFmtId="0" fontId="19" fillId="2" borderId="55" xfId="0" applyFont="1" applyFill="1" applyBorder="1" applyAlignment="1">
      <alignment horizontal="center" vertical="center"/>
    </xf>
    <xf numFmtId="0" fontId="19" fillId="2" borderId="16" xfId="0" applyFont="1" applyFill="1" applyBorder="1" applyAlignment="1">
      <alignment horizontal="center" vertical="center" wrapText="1"/>
    </xf>
    <xf numFmtId="0" fontId="19" fillId="2" borderId="16" xfId="0" applyFont="1" applyFill="1" applyBorder="1" applyAlignment="1" applyProtection="1">
      <alignment horizontal="center" vertical="center" wrapText="1"/>
      <protection locked="0"/>
    </xf>
    <xf numFmtId="0" fontId="21" fillId="5" borderId="5" xfId="0" applyFont="1" applyFill="1" applyBorder="1" applyAlignment="1">
      <alignment horizontal="center" vertical="center"/>
    </xf>
    <xf numFmtId="0" fontId="35" fillId="5" borderId="6" xfId="0" applyFont="1" applyFill="1" applyBorder="1" applyAlignment="1">
      <alignment horizontal="justify" vertical="center" wrapText="1"/>
    </xf>
    <xf numFmtId="0" fontId="15" fillId="3" borderId="6" xfId="0" applyFont="1" applyFill="1" applyBorder="1" applyAlignment="1">
      <alignment horizontal="center" vertical="center" wrapText="1"/>
    </xf>
    <xf numFmtId="0" fontId="35" fillId="3" borderId="7" xfId="0" applyFont="1" applyFill="1" applyBorder="1" applyAlignment="1">
      <alignment horizontal="left" vertical="center" wrapText="1"/>
    </xf>
    <xf numFmtId="0" fontId="10" fillId="3" borderId="37" xfId="0" applyFont="1" applyFill="1" applyBorder="1" applyAlignment="1">
      <alignment horizontal="justify" vertical="center" wrapText="1"/>
    </xf>
    <xf numFmtId="0" fontId="10" fillId="0" borderId="37" xfId="0" applyFont="1" applyBorder="1" applyAlignment="1">
      <alignment horizontal="justify" vertical="center" wrapText="1"/>
    </xf>
    <xf numFmtId="0" fontId="21" fillId="0" borderId="31" xfId="0" applyFont="1" applyBorder="1" applyAlignment="1">
      <alignment horizontal="left" vertical="center" wrapText="1"/>
    </xf>
    <xf numFmtId="0" fontId="2" fillId="5" borderId="30" xfId="0" applyFont="1" applyFill="1" applyBorder="1" applyAlignment="1">
      <alignment horizontal="center" vertical="center" wrapText="1"/>
    </xf>
    <xf numFmtId="0" fontId="2" fillId="3" borderId="11" xfId="0" applyFont="1" applyFill="1" applyBorder="1" applyAlignment="1">
      <alignment vertical="center" wrapText="1"/>
    </xf>
    <xf numFmtId="0" fontId="35" fillId="5" borderId="49" xfId="0" applyFont="1" applyFill="1" applyBorder="1" applyAlignment="1">
      <alignment horizontal="left" vertical="center" wrapText="1"/>
    </xf>
    <xf numFmtId="0" fontId="2" fillId="9" borderId="8" xfId="0" applyFont="1" applyFill="1" applyBorder="1" applyAlignment="1">
      <alignment vertical="center" wrapText="1"/>
    </xf>
    <xf numFmtId="0" fontId="2" fillId="9" borderId="9" xfId="0" applyFont="1" applyFill="1" applyBorder="1" applyAlignment="1">
      <alignment horizontal="center" vertical="center" wrapText="1"/>
    </xf>
    <xf numFmtId="0" fontId="27" fillId="9" borderId="44" xfId="0" applyFont="1" applyFill="1" applyBorder="1" applyAlignment="1">
      <alignment horizontal="center" vertical="center" wrapText="1"/>
    </xf>
    <xf numFmtId="0" fontId="13" fillId="0" borderId="9" xfId="0" applyFont="1" applyBorder="1" applyAlignment="1">
      <alignment horizontal="justify" vertical="center" wrapText="1"/>
    </xf>
    <xf numFmtId="0" fontId="28" fillId="5" borderId="37" xfId="0" applyFont="1" applyFill="1" applyBorder="1" applyAlignment="1">
      <alignment horizontal="justify" vertical="top" wrapText="1"/>
    </xf>
    <xf numFmtId="0" fontId="0" fillId="0" borderId="9" xfId="0" applyBorder="1" applyAlignment="1">
      <alignment horizontal="center" vertical="center" wrapText="1"/>
    </xf>
    <xf numFmtId="0" fontId="28" fillId="0" borderId="56" xfId="0" applyFont="1" applyBorder="1" applyAlignment="1">
      <alignment horizontal="left" vertical="center" wrapText="1"/>
    </xf>
    <xf numFmtId="0" fontId="55" fillId="0" borderId="0" xfId="0" applyFont="1" applyAlignment="1">
      <alignment horizontal="justify" vertical="top" wrapText="1"/>
    </xf>
    <xf numFmtId="0" fontId="28" fillId="5" borderId="56" xfId="0" applyFont="1" applyFill="1" applyBorder="1" applyAlignment="1">
      <alignment horizontal="left" vertical="center" wrapText="1"/>
    </xf>
    <xf numFmtId="0" fontId="28" fillId="0" borderId="37" xfId="0" applyFont="1" applyBorder="1" applyAlignment="1">
      <alignment horizontal="justify" vertical="top" wrapText="1"/>
    </xf>
    <xf numFmtId="0" fontId="55" fillId="5" borderId="37" xfId="0" applyFont="1" applyFill="1" applyBorder="1" applyAlignment="1">
      <alignment horizontal="justify" vertical="top" wrapText="1"/>
    </xf>
    <xf numFmtId="0" fontId="35" fillId="9" borderId="9" xfId="0" applyFont="1" applyFill="1" applyBorder="1" applyAlignment="1" applyProtection="1">
      <alignment horizontal="center" vertical="center"/>
      <protection locked="0"/>
    </xf>
    <xf numFmtId="0" fontId="55" fillId="9" borderId="37" xfId="0" applyFont="1" applyFill="1" applyBorder="1" applyAlignment="1">
      <alignment horizontal="justify" vertical="top" wrapText="1"/>
    </xf>
    <xf numFmtId="0" fontId="55" fillId="0" borderId="37" xfId="0" applyFont="1" applyBorder="1" applyAlignment="1">
      <alignment horizontal="justify" vertical="top" wrapText="1"/>
    </xf>
    <xf numFmtId="0" fontId="2" fillId="0" borderId="43" xfId="0" applyFont="1" applyBorder="1" applyAlignment="1">
      <alignment horizontal="center" vertical="center" wrapText="1"/>
    </xf>
    <xf numFmtId="0" fontId="0" fillId="0" borderId="31" xfId="0" applyBorder="1" applyAlignment="1">
      <alignment vertical="center" wrapText="1"/>
    </xf>
    <xf numFmtId="0" fontId="56" fillId="0" borderId="0" xfId="0" applyFont="1"/>
    <xf numFmtId="0" fontId="57" fillId="0" borderId="0" xfId="0" applyFont="1" applyAlignment="1">
      <alignment horizontal="center" vertical="center"/>
    </xf>
    <xf numFmtId="0" fontId="56" fillId="0" borderId="0" xfId="0" applyFont="1" applyAlignment="1">
      <alignment vertical="center"/>
    </xf>
    <xf numFmtId="0" fontId="56" fillId="0" borderId="0" xfId="0" applyFont="1" applyAlignment="1">
      <alignment vertical="center" wrapText="1"/>
    </xf>
    <xf numFmtId="0" fontId="58" fillId="29" borderId="57" xfId="0" applyFont="1" applyFill="1" applyBorder="1" applyAlignment="1">
      <alignment horizontal="center" vertical="center"/>
    </xf>
    <xf numFmtId="0" fontId="56" fillId="30" borderId="57" xfId="0" applyFont="1" applyFill="1" applyBorder="1" applyAlignment="1">
      <alignment vertical="center"/>
    </xf>
    <xf numFmtId="0" fontId="56" fillId="0" borderId="57" xfId="0" applyFont="1" applyBorder="1" applyAlignment="1">
      <alignment vertical="center"/>
    </xf>
    <xf numFmtId="0" fontId="56" fillId="26" borderId="0" xfId="0" applyFont="1" applyFill="1" applyAlignment="1">
      <alignment vertical="center"/>
    </xf>
    <xf numFmtId="0" fontId="56" fillId="26" borderId="0" xfId="0" applyFont="1" applyFill="1" applyAlignment="1">
      <alignment vertical="center" wrapText="1"/>
    </xf>
    <xf numFmtId="0" fontId="57" fillId="26" borderId="0" xfId="0" applyFont="1" applyFill="1" applyAlignment="1">
      <alignment horizontal="center" vertical="center"/>
    </xf>
    <xf numFmtId="0" fontId="56" fillId="26" borderId="0" xfId="0" applyFont="1" applyFill="1"/>
    <xf numFmtId="0" fontId="56" fillId="0" borderId="0" xfId="0" applyFont="1" applyAlignment="1">
      <alignment horizontal="left" vertical="center" wrapText="1"/>
    </xf>
    <xf numFmtId="0" fontId="56" fillId="0" borderId="0" xfId="0" applyFont="1" applyAlignment="1">
      <alignment horizontal="left" vertical="center"/>
    </xf>
    <xf numFmtId="2" fontId="56" fillId="0" borderId="0" xfId="0" applyNumberFormat="1" applyFont="1"/>
    <xf numFmtId="0" fontId="59" fillId="0" borderId="40" xfId="0" applyFont="1" applyBorder="1" applyAlignment="1">
      <alignment vertical="center" wrapText="1"/>
    </xf>
    <xf numFmtId="0" fontId="60" fillId="0" borderId="9" xfId="0" applyFont="1" applyBorder="1" applyAlignment="1">
      <alignment vertical="center"/>
    </xf>
    <xf numFmtId="0" fontId="59" fillId="0" borderId="38" xfId="0" applyFont="1" applyBorder="1" applyAlignment="1">
      <alignment vertical="center" wrapText="1"/>
    </xf>
    <xf numFmtId="0" fontId="59" fillId="0" borderId="38" xfId="0" applyFont="1" applyBorder="1" applyAlignment="1">
      <alignment vertical="center"/>
    </xf>
    <xf numFmtId="0" fontId="59" fillId="0" borderId="9" xfId="0" applyFont="1" applyBorder="1" applyAlignment="1">
      <alignment vertical="center" wrapText="1"/>
    </xf>
    <xf numFmtId="0" fontId="61" fillId="0" borderId="9" xfId="0" applyFont="1" applyBorder="1" applyAlignment="1">
      <alignment vertical="center" wrapText="1"/>
    </xf>
    <xf numFmtId="0" fontId="59" fillId="0" borderId="9" xfId="0" applyFont="1" applyBorder="1" applyAlignment="1">
      <alignment vertical="center"/>
    </xf>
    <xf numFmtId="0" fontId="59" fillId="0" borderId="15" xfId="0" applyFont="1" applyBorder="1" applyAlignment="1">
      <alignment vertical="center" wrapText="1"/>
    </xf>
    <xf numFmtId="0" fontId="59" fillId="0" borderId="40" xfId="0" applyFont="1" applyBorder="1" applyAlignment="1">
      <alignment vertical="center"/>
    </xf>
    <xf numFmtId="0" fontId="59" fillId="0" borderId="15" xfId="0" applyFont="1" applyBorder="1" applyAlignment="1">
      <alignment vertical="center"/>
    </xf>
    <xf numFmtId="0" fontId="61" fillId="0" borderId="15" xfId="0" applyFont="1" applyBorder="1" applyAlignment="1">
      <alignment vertical="center" wrapText="1"/>
    </xf>
    <xf numFmtId="0" fontId="60" fillId="0" borderId="15" xfId="0" applyFont="1" applyBorder="1" applyAlignment="1">
      <alignment vertical="center"/>
    </xf>
    <xf numFmtId="0" fontId="0" fillId="0" borderId="0" xfId="0" applyAlignment="1">
      <alignment horizontal="center"/>
    </xf>
    <xf numFmtId="0" fontId="21" fillId="0" borderId="21" xfId="0"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locked="0"/>
    </xf>
    <xf numFmtId="0" fontId="21" fillId="0" borderId="4" xfId="0" applyFont="1" applyBorder="1" applyAlignment="1" applyProtection="1">
      <alignment vertical="center" wrapText="1"/>
      <protection locked="0"/>
    </xf>
    <xf numFmtId="1" fontId="21" fillId="0" borderId="4" xfId="0" applyNumberFormat="1" applyFont="1" applyBorder="1" applyAlignment="1" applyProtection="1">
      <alignment vertical="center" wrapText="1"/>
      <protection locked="0"/>
    </xf>
    <xf numFmtId="0" fontId="21" fillId="0" borderId="0" xfId="0" applyFont="1" applyAlignment="1">
      <alignment vertical="center" wrapText="1"/>
    </xf>
    <xf numFmtId="0" fontId="0" fillId="0" borderId="4" xfId="0" applyBorder="1" applyAlignment="1" applyProtection="1">
      <alignment horizontal="center" vertical="center" wrapText="1"/>
      <protection locked="0"/>
    </xf>
    <xf numFmtId="0" fontId="62" fillId="31" borderId="33" xfId="0" applyFont="1" applyFill="1" applyBorder="1" applyAlignment="1">
      <alignment horizontal="left" vertical="center" wrapText="1"/>
    </xf>
    <xf numFmtId="164" fontId="0" fillId="26" borderId="34" xfId="0" applyNumberFormat="1" applyFill="1" applyBorder="1" applyAlignment="1">
      <alignment horizontal="center" vertical="center" wrapText="1"/>
    </xf>
    <xf numFmtId="0" fontId="62" fillId="31" borderId="34" xfId="0" applyFont="1" applyFill="1" applyBorder="1" applyAlignment="1">
      <alignment horizontal="left" vertical="center" wrapText="1"/>
    </xf>
    <xf numFmtId="14" fontId="21" fillId="0" borderId="4" xfId="0" applyNumberFormat="1" applyFont="1" applyBorder="1" applyAlignment="1" applyProtection="1">
      <alignment horizontal="center" vertical="center" wrapText="1"/>
      <protection locked="0"/>
    </xf>
    <xf numFmtId="0" fontId="63" fillId="0" borderId="0" xfId="0" applyFont="1" applyAlignment="1">
      <alignment horizontal="center" vertical="center"/>
    </xf>
    <xf numFmtId="0" fontId="56" fillId="0" borderId="0" xfId="0" applyFont="1" applyAlignment="1">
      <alignment horizontal="center" vertical="center"/>
    </xf>
    <xf numFmtId="0" fontId="63" fillId="0" borderId="0" xfId="0" applyFont="1"/>
    <xf numFmtId="0" fontId="56" fillId="0" borderId="0" xfId="0" applyFont="1" applyAlignment="1">
      <alignment horizontal="left"/>
    </xf>
    <xf numFmtId="0" fontId="56" fillId="0" borderId="0" xfId="0" applyFont="1" applyAlignment="1">
      <alignment horizontal="center" vertical="center" wrapText="1"/>
    </xf>
    <xf numFmtId="0" fontId="1" fillId="0" borderId="0" xfId="0" applyFont="1" applyAlignment="1">
      <alignment horizontal="center" vertical="center"/>
    </xf>
    <xf numFmtId="0" fontId="15" fillId="5" borderId="24" xfId="4" applyFont="1" applyFill="1" applyBorder="1" applyAlignment="1" applyProtection="1">
      <alignment horizontal="center" vertical="center" wrapText="1"/>
      <protection locked="0"/>
    </xf>
    <xf numFmtId="0" fontId="64" fillId="32" borderId="43" xfId="0" applyFont="1" applyFill="1" applyBorder="1" applyAlignment="1">
      <alignment horizontal="center" vertical="center" wrapText="1"/>
    </xf>
    <xf numFmtId="0" fontId="1" fillId="32" borderId="31" xfId="0" applyFont="1" applyFill="1" applyBorder="1" applyAlignment="1">
      <alignment horizontal="center" vertical="center" wrapText="1"/>
    </xf>
    <xf numFmtId="0" fontId="1" fillId="32" borderId="51" xfId="0" applyFont="1" applyFill="1" applyBorder="1" applyAlignment="1">
      <alignment horizontal="center" vertical="center" wrapText="1"/>
    </xf>
    <xf numFmtId="0" fontId="65" fillId="21" borderId="0" xfId="2" applyFont="1" applyFill="1" applyAlignment="1">
      <alignment horizontal="center" vertical="center"/>
    </xf>
    <xf numFmtId="0" fontId="41" fillId="0" borderId="30" xfId="0" applyFont="1" applyBorder="1" applyAlignment="1">
      <alignment horizontal="center" vertical="center" wrapText="1"/>
    </xf>
    <xf numFmtId="0" fontId="41" fillId="0" borderId="11" xfId="0" applyFont="1" applyBorder="1" applyAlignment="1">
      <alignment horizontal="left" vertical="center" wrapText="1"/>
    </xf>
    <xf numFmtId="0" fontId="41" fillId="0" borderId="11" xfId="0" applyFont="1" applyBorder="1" applyAlignment="1">
      <alignment horizontal="center" vertical="center" wrapText="1"/>
    </xf>
    <xf numFmtId="0" fontId="41" fillId="0" borderId="11" xfId="0" applyFont="1" applyBorder="1" applyAlignment="1">
      <alignment vertical="center" wrapText="1"/>
    </xf>
    <xf numFmtId="0" fontId="41" fillId="0" borderId="49" xfId="0" applyFont="1" applyBorder="1" applyAlignment="1">
      <alignment vertical="center" wrapText="1"/>
    </xf>
    <xf numFmtId="0" fontId="41" fillId="0" borderId="8" xfId="0" applyFont="1" applyBorder="1" applyAlignment="1">
      <alignment horizontal="center" vertical="center" wrapText="1"/>
    </xf>
    <xf numFmtId="0" fontId="41" fillId="0" borderId="9" xfId="0" applyFont="1" applyBorder="1" applyAlignment="1">
      <alignment horizontal="left" vertical="center" wrapText="1"/>
    </xf>
    <xf numFmtId="0" fontId="41" fillId="0" borderId="9" xfId="0" applyFont="1" applyBorder="1" applyAlignment="1">
      <alignment vertical="center" wrapText="1"/>
    </xf>
    <xf numFmtId="0" fontId="41" fillId="0" borderId="10" xfId="0" applyFont="1" applyBorder="1" applyAlignment="1">
      <alignment vertical="center" wrapText="1"/>
    </xf>
    <xf numFmtId="0" fontId="42" fillId="15" borderId="9" xfId="4" applyFont="1" applyFill="1" applyBorder="1" applyAlignment="1">
      <alignment horizontal="center" vertical="center" wrapText="1"/>
    </xf>
    <xf numFmtId="0" fontId="42" fillId="15" borderId="10" xfId="4" applyFont="1" applyFill="1" applyBorder="1" applyAlignment="1">
      <alignment horizontal="center" vertical="center" wrapText="1"/>
    </xf>
    <xf numFmtId="0" fontId="0" fillId="0" borderId="10" xfId="0"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0" fillId="0" borderId="14" xfId="0" applyBorder="1" applyAlignment="1">
      <alignment horizontal="left" vertical="center" wrapText="1"/>
    </xf>
    <xf numFmtId="0" fontId="0" fillId="0" borderId="61" xfId="0" applyBorder="1" applyAlignment="1">
      <alignment horizontal="left" vertical="center" wrapText="1"/>
    </xf>
    <xf numFmtId="0" fontId="6" fillId="0" borderId="31" xfId="0" applyFont="1" applyBorder="1" applyAlignment="1">
      <alignment horizontal="center" vertical="center"/>
    </xf>
    <xf numFmtId="0" fontId="6" fillId="0" borderId="31" xfId="0" applyFont="1" applyBorder="1" applyAlignment="1">
      <alignment horizontal="center" vertical="center" wrapText="1"/>
    </xf>
    <xf numFmtId="0" fontId="6" fillId="0" borderId="51" xfId="0" applyFont="1" applyBorder="1" applyAlignment="1">
      <alignment horizontal="center" vertical="center"/>
    </xf>
    <xf numFmtId="0" fontId="67" fillId="0" borderId="0" xfId="0" applyFont="1" applyAlignment="1">
      <alignment vertical="center"/>
    </xf>
    <xf numFmtId="0" fontId="39" fillId="31" borderId="10" xfId="0" applyFont="1" applyFill="1" applyBorder="1" applyAlignment="1">
      <alignment horizontal="center" vertical="center" wrapText="1"/>
    </xf>
    <xf numFmtId="0" fontId="38" fillId="0" borderId="10" xfId="0" applyFont="1" applyBorder="1" applyAlignment="1" applyProtection="1">
      <alignment vertical="center"/>
      <protection locked="0"/>
    </xf>
    <xf numFmtId="0" fontId="45" fillId="0" borderId="0" xfId="0" applyFont="1" applyAlignment="1">
      <alignment wrapText="1"/>
    </xf>
    <xf numFmtId="0" fontId="38" fillId="0" borderId="51" xfId="0" applyFont="1" applyBorder="1" applyAlignment="1" applyProtection="1">
      <alignment vertical="center"/>
      <protection locked="0"/>
    </xf>
    <xf numFmtId="0" fontId="38" fillId="0" borderId="0" xfId="0" applyFont="1" applyAlignment="1">
      <alignment vertical="center"/>
    </xf>
    <xf numFmtId="0" fontId="19" fillId="16" borderId="9" xfId="0" applyFont="1" applyFill="1" applyBorder="1" applyAlignment="1">
      <alignment horizontal="center" vertical="center" wrapText="1"/>
    </xf>
    <xf numFmtId="0" fontId="19" fillId="16" borderId="38" xfId="0" applyFont="1" applyFill="1" applyBorder="1" applyAlignment="1">
      <alignment horizontal="center" vertical="center" wrapText="1"/>
    </xf>
    <xf numFmtId="0" fontId="62" fillId="31" borderId="9" xfId="0" applyFont="1" applyFill="1" applyBorder="1" applyAlignment="1">
      <alignment horizontal="center" vertical="center" wrapText="1"/>
    </xf>
    <xf numFmtId="0" fontId="62" fillId="31" borderId="38" xfId="0" applyFont="1" applyFill="1" applyBorder="1" applyAlignment="1">
      <alignment horizontal="center" vertical="center" wrapText="1"/>
    </xf>
    <xf numFmtId="0" fontId="15" fillId="16" borderId="9" xfId="0" applyFont="1" applyFill="1" applyBorder="1" applyAlignment="1">
      <alignment horizontal="center" vertical="center" wrapText="1"/>
    </xf>
    <xf numFmtId="0" fontId="0" fillId="0" borderId="0" xfId="0" applyAlignment="1">
      <alignment horizontal="center" vertical="center" wrapText="1"/>
    </xf>
    <xf numFmtId="0" fontId="2" fillId="0" borderId="9" xfId="0" applyFont="1" applyBorder="1" applyAlignment="1">
      <alignment horizontal="left" vertical="center" wrapText="1"/>
    </xf>
    <xf numFmtId="0" fontId="69" fillId="21" borderId="0" xfId="2" applyFont="1" applyFill="1" applyAlignment="1">
      <alignment horizontal="center" vertical="center"/>
    </xf>
    <xf numFmtId="0" fontId="65" fillId="21" borderId="0" xfId="2" applyFont="1" applyFill="1" applyAlignment="1" applyProtection="1">
      <alignment horizontal="center" vertical="center" wrapText="1"/>
      <protection locked="0"/>
    </xf>
    <xf numFmtId="0" fontId="10" fillId="6" borderId="0" xfId="0" applyFont="1" applyFill="1" applyAlignment="1">
      <alignment horizontal="center" vertical="center" wrapText="1"/>
    </xf>
    <xf numFmtId="0" fontId="21" fillId="0" borderId="8" xfId="0" applyFont="1" applyBorder="1" applyAlignment="1">
      <alignment horizontal="center" vertical="center" wrapText="1"/>
    </xf>
    <xf numFmtId="0" fontId="21" fillId="3" borderId="17" xfId="0" applyFont="1" applyFill="1" applyBorder="1" applyAlignment="1">
      <alignment horizontal="center" vertical="center" wrapText="1"/>
    </xf>
    <xf numFmtId="0" fontId="19" fillId="5" borderId="9" xfId="0" applyFont="1" applyFill="1" applyBorder="1" applyAlignment="1">
      <alignment horizontal="center" vertical="center" wrapText="1"/>
    </xf>
    <xf numFmtId="1" fontId="0" fillId="0" borderId="0" xfId="0" applyNumberFormat="1"/>
    <xf numFmtId="14" fontId="0" fillId="0" borderId="0" xfId="0" applyNumberFormat="1"/>
    <xf numFmtId="0" fontId="38" fillId="4" borderId="9" xfId="0" applyFont="1" applyFill="1" applyBorder="1" applyAlignment="1">
      <alignment horizontal="justify" vertical="center" wrapText="1"/>
    </xf>
    <xf numFmtId="0" fontId="38" fillId="0" borderId="9" xfId="0" applyFont="1" applyBorder="1" applyAlignment="1">
      <alignment vertical="center" wrapText="1"/>
    </xf>
    <xf numFmtId="0" fontId="21" fillId="0" borderId="9" xfId="0" applyFont="1" applyBorder="1" applyAlignment="1" applyProtection="1">
      <alignment vertical="center" wrapText="1"/>
      <protection locked="0"/>
    </xf>
    <xf numFmtId="0" fontId="35" fillId="5" borderId="10" xfId="0" applyFont="1" applyFill="1" applyBorder="1" applyAlignment="1">
      <alignment horizontal="justify" vertical="center" wrapText="1"/>
    </xf>
    <xf numFmtId="0" fontId="21" fillId="4" borderId="9" xfId="0" applyFont="1" applyFill="1" applyBorder="1" applyAlignment="1" applyProtection="1">
      <alignment horizontal="center" vertical="center"/>
      <protection locked="0"/>
    </xf>
    <xf numFmtId="0" fontId="35" fillId="0" borderId="10" xfId="0" applyFont="1" applyBorder="1" applyAlignment="1" applyProtection="1">
      <alignment horizontal="justify" vertical="center" wrapText="1"/>
      <protection locked="0"/>
    </xf>
    <xf numFmtId="0" fontId="19" fillId="3" borderId="6" xfId="0" applyFont="1" applyFill="1" applyBorder="1" applyAlignment="1">
      <alignment horizontal="center" vertical="center" wrapText="1"/>
    </xf>
    <xf numFmtId="0" fontId="21" fillId="3" borderId="7" xfId="0" applyFont="1" applyFill="1" applyBorder="1" applyAlignment="1">
      <alignment horizontal="left" vertical="center" wrapText="1"/>
    </xf>
    <xf numFmtId="0" fontId="70" fillId="0" borderId="9" xfId="0" applyFont="1" applyBorder="1" applyAlignment="1" applyProtection="1">
      <alignment horizontal="center" vertical="center" wrapText="1"/>
      <protection locked="0"/>
    </xf>
    <xf numFmtId="0" fontId="70" fillId="0" borderId="10" xfId="0" applyFont="1" applyBorder="1" applyAlignment="1" applyProtection="1">
      <alignment horizontal="left" vertical="center" wrapText="1"/>
      <protection locked="0"/>
    </xf>
    <xf numFmtId="0" fontId="70" fillId="9" borderId="9" xfId="0" applyFont="1" applyFill="1" applyBorder="1" applyAlignment="1">
      <alignment horizontal="center" vertical="center" wrapText="1"/>
    </xf>
    <xf numFmtId="0" fontId="70" fillId="9" borderId="10" xfId="0" applyFont="1" applyFill="1" applyBorder="1" applyAlignment="1">
      <alignment horizontal="left" vertical="center" wrapText="1"/>
    </xf>
    <xf numFmtId="0" fontId="21" fillId="0" borderId="10" xfId="0" applyFont="1" applyBorder="1" applyAlignment="1" applyProtection="1">
      <alignment horizontal="left" vertical="center" wrapText="1"/>
      <protection locked="0"/>
    </xf>
    <xf numFmtId="0" fontId="21" fillId="3" borderId="10" xfId="0" applyFont="1" applyFill="1" applyBorder="1" applyAlignment="1">
      <alignment horizontal="left" vertical="center" wrapText="1"/>
    </xf>
    <xf numFmtId="0" fontId="21" fillId="9" borderId="10" xfId="0" applyFont="1" applyFill="1" applyBorder="1" applyAlignment="1">
      <alignment horizontal="left" vertical="center" wrapText="1"/>
    </xf>
    <xf numFmtId="0" fontId="21" fillId="0" borderId="31" xfId="0" applyFont="1" applyBorder="1" applyAlignment="1" applyProtection="1">
      <alignment horizontal="center" vertical="center" wrapText="1"/>
      <protection locked="0"/>
    </xf>
    <xf numFmtId="0" fontId="21" fillId="0" borderId="51" xfId="0" applyFont="1" applyBorder="1" applyAlignment="1" applyProtection="1">
      <alignment horizontal="left" vertical="center" wrapText="1"/>
      <protection locked="0"/>
    </xf>
    <xf numFmtId="0" fontId="2" fillId="4" borderId="13" xfId="0" applyFont="1" applyFill="1" applyBorder="1" applyAlignment="1">
      <alignment wrapText="1"/>
    </xf>
    <xf numFmtId="0" fontId="20" fillId="9" borderId="13" xfId="0" applyFont="1" applyFill="1" applyBorder="1" applyAlignment="1">
      <alignment horizontal="center" vertical="center" wrapText="1"/>
    </xf>
    <xf numFmtId="0" fontId="20" fillId="4" borderId="13" xfId="0" applyFont="1" applyFill="1" applyBorder="1" applyAlignment="1">
      <alignment wrapText="1"/>
    </xf>
    <xf numFmtId="0" fontId="2" fillId="0" borderId="0" xfId="0" applyFont="1" applyAlignment="1">
      <alignment vertical="top" wrapText="1"/>
    </xf>
    <xf numFmtId="0" fontId="20" fillId="4" borderId="13" xfId="0" applyFont="1" applyFill="1" applyBorder="1" applyAlignment="1">
      <alignment horizontal="center" vertical="center" wrapText="1"/>
    </xf>
    <xf numFmtId="0" fontId="20" fillId="9" borderId="14" xfId="0" applyFont="1" applyFill="1" applyBorder="1" applyAlignment="1">
      <alignment horizontal="center" vertical="center" wrapText="1"/>
    </xf>
    <xf numFmtId="0" fontId="2" fillId="4" borderId="43" xfId="0" applyFont="1" applyFill="1" applyBorder="1" applyAlignment="1">
      <alignment horizontal="center" vertical="center"/>
    </xf>
    <xf numFmtId="0" fontId="2" fillId="0" borderId="31" xfId="0" applyFont="1" applyBorder="1" applyAlignment="1">
      <alignment horizontal="justify" vertical="top" wrapText="1"/>
    </xf>
    <xf numFmtId="0" fontId="2" fillId="9" borderId="10" xfId="0" applyFont="1" applyFill="1" applyBorder="1" applyAlignment="1">
      <alignment horizontal="left" vertical="center" wrapText="1"/>
    </xf>
    <xf numFmtId="0" fontId="0" fillId="0" borderId="10" xfId="0"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15" fillId="5" borderId="11" xfId="0" applyFont="1" applyFill="1" applyBorder="1" applyAlignment="1">
      <alignment horizontal="center" vertical="center" wrapText="1"/>
    </xf>
    <xf numFmtId="0" fontId="3" fillId="0" borderId="10" xfId="0" applyFont="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3" fillId="9" borderId="10" xfId="0" applyFont="1" applyFill="1" applyBorder="1" applyAlignment="1">
      <alignment horizontal="left" vertical="center" wrapText="1"/>
    </xf>
    <xf numFmtId="0" fontId="3" fillId="0" borderId="18" xfId="0" applyFont="1" applyBorder="1" applyAlignment="1" applyProtection="1">
      <alignment horizontal="left" vertical="center" wrapText="1"/>
      <protection locked="0"/>
    </xf>
    <xf numFmtId="0" fontId="0" fillId="0" borderId="51" xfId="0" applyBorder="1" applyAlignment="1" applyProtection="1">
      <alignment horizontal="left" vertical="center" wrapText="1"/>
      <protection locked="0"/>
    </xf>
    <xf numFmtId="0" fontId="20" fillId="17" borderId="38" xfId="0" applyFont="1" applyFill="1" applyBorder="1" applyAlignment="1">
      <alignment horizontal="center" vertical="center" wrapText="1"/>
    </xf>
    <xf numFmtId="0" fontId="28" fillId="3" borderId="44" xfId="0" applyFont="1" applyFill="1" applyBorder="1" applyAlignment="1">
      <alignment horizontal="left" vertical="top" wrapText="1"/>
    </xf>
    <xf numFmtId="0" fontId="28" fillId="4" borderId="44" xfId="0" applyFont="1" applyFill="1" applyBorder="1" applyAlignment="1">
      <alignment horizontal="left" vertical="top" wrapText="1"/>
    </xf>
    <xf numFmtId="0" fontId="27" fillId="9" borderId="44" xfId="0" applyFont="1" applyFill="1" applyBorder="1" applyAlignment="1">
      <alignment horizontal="left" vertical="top" wrapText="1"/>
    </xf>
    <xf numFmtId="0" fontId="29" fillId="0" borderId="44" xfId="0" applyFont="1" applyBorder="1" applyAlignment="1">
      <alignment horizontal="left" vertical="top" wrapText="1"/>
    </xf>
    <xf numFmtId="0" fontId="28" fillId="0" borderId="44" xfId="0" applyFont="1" applyBorder="1" applyAlignment="1">
      <alignment horizontal="left" vertical="top" wrapText="1"/>
    </xf>
    <xf numFmtId="0" fontId="28" fillId="0" borderId="53" xfId="0" applyFont="1" applyBorder="1" applyAlignment="1">
      <alignment horizontal="left" vertical="top" wrapText="1"/>
    </xf>
    <xf numFmtId="0" fontId="28" fillId="0" borderId="37" xfId="0" applyFont="1" applyBorder="1" applyAlignment="1">
      <alignment horizontal="left" vertical="top" wrapText="1"/>
    </xf>
    <xf numFmtId="0" fontId="23" fillId="2" borderId="8"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 fillId="0" borderId="43" xfId="0" applyFont="1" applyBorder="1" applyAlignment="1">
      <alignment horizontal="center" vertical="center"/>
    </xf>
    <xf numFmtId="0" fontId="2" fillId="0" borderId="31" xfId="0" applyFont="1" applyBorder="1" applyAlignment="1">
      <alignment vertical="center" wrapText="1"/>
    </xf>
    <xf numFmtId="0" fontId="19" fillId="5" borderId="11" xfId="0" applyFont="1" applyFill="1" applyBorder="1" applyAlignment="1">
      <alignment horizontal="center" vertical="center" wrapText="1"/>
    </xf>
    <xf numFmtId="0" fontId="21" fillId="5" borderId="49" xfId="0" applyFont="1" applyFill="1" applyBorder="1" applyAlignment="1">
      <alignment vertical="center" wrapText="1"/>
    </xf>
    <xf numFmtId="0" fontId="21" fillId="5" borderId="10" xfId="0" applyFont="1" applyFill="1" applyBorder="1" applyAlignment="1">
      <alignment vertical="center" wrapText="1"/>
    </xf>
    <xf numFmtId="0" fontId="0" fillId="0" borderId="10" xfId="0" applyBorder="1" applyAlignment="1" applyProtection="1">
      <alignment vertical="center" wrapText="1"/>
      <protection locked="0"/>
    </xf>
    <xf numFmtId="0" fontId="18" fillId="2" borderId="56" xfId="0" applyFont="1" applyFill="1" applyBorder="1" applyAlignment="1" applyProtection="1">
      <alignment horizontal="center" vertical="center" wrapText="1"/>
      <protection locked="0"/>
    </xf>
    <xf numFmtId="0" fontId="10" fillId="3" borderId="44" xfId="0" applyFont="1" applyFill="1" applyBorder="1" applyAlignment="1">
      <alignment horizontal="justify" vertical="center" wrapText="1"/>
    </xf>
    <xf numFmtId="0" fontId="10" fillId="0" borderId="44" xfId="0" applyFont="1" applyBorder="1" applyAlignment="1">
      <alignment horizontal="justify" vertical="center" wrapText="1"/>
    </xf>
    <xf numFmtId="0" fontId="10" fillId="5" borderId="37" xfId="0" applyFont="1" applyFill="1" applyBorder="1" applyAlignment="1">
      <alignment horizontal="justify" vertical="center" wrapText="1"/>
    </xf>
    <xf numFmtId="0" fontId="10" fillId="4" borderId="37" xfId="0" applyFont="1" applyFill="1" applyBorder="1" applyAlignment="1">
      <alignment horizontal="justify" vertical="center" wrapText="1"/>
    </xf>
    <xf numFmtId="0" fontId="19" fillId="2" borderId="54"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54" xfId="0" applyFont="1" applyFill="1" applyBorder="1" applyAlignment="1" applyProtection="1">
      <alignment horizontal="center" vertical="center" wrapText="1"/>
      <protection locked="0"/>
    </xf>
    <xf numFmtId="0" fontId="21" fillId="3" borderId="5" xfId="0" applyFont="1" applyFill="1" applyBorder="1" applyAlignment="1">
      <alignment horizontal="center" vertical="center"/>
    </xf>
    <xf numFmtId="0" fontId="21" fillId="3" borderId="6" xfId="0" applyFont="1" applyFill="1" applyBorder="1" applyAlignment="1">
      <alignment vertical="center" wrapText="1"/>
    </xf>
    <xf numFmtId="0" fontId="0" fillId="0" borderId="11" xfId="0" applyBorder="1" applyAlignment="1">
      <alignment horizontal="center" vertical="center" wrapText="1"/>
    </xf>
    <xf numFmtId="1" fontId="0" fillId="0" borderId="49" xfId="0" applyNumberFormat="1" applyBorder="1" applyAlignment="1">
      <alignment horizontal="center" vertical="center"/>
    </xf>
    <xf numFmtId="1" fontId="0" fillId="0" borderId="10" xfId="0" applyNumberFormat="1" applyBorder="1" applyAlignment="1">
      <alignment horizontal="center" vertical="center"/>
    </xf>
    <xf numFmtId="0" fontId="2" fillId="0" borderId="9" xfId="0" applyFont="1" applyBorder="1" applyAlignment="1">
      <alignment horizontal="center" vertical="center" wrapText="1"/>
    </xf>
    <xf numFmtId="0" fontId="0" fillId="0" borderId="31" xfId="0" applyBorder="1" applyAlignment="1">
      <alignment horizontal="center" vertical="center" wrapText="1"/>
    </xf>
    <xf numFmtId="1" fontId="0" fillId="0" borderId="51" xfId="0" applyNumberFormat="1" applyBorder="1" applyAlignment="1">
      <alignment horizontal="center" vertical="center" wrapText="1"/>
    </xf>
    <xf numFmtId="0" fontId="1" fillId="0" borderId="0" xfId="0" applyFont="1" applyAlignment="1">
      <alignment horizontal="center" vertical="center" wrapText="1"/>
    </xf>
    <xf numFmtId="0" fontId="0" fillId="27" borderId="69" xfId="0" applyFill="1" applyBorder="1" applyAlignment="1" applyProtection="1">
      <alignment horizontal="center" vertical="center"/>
      <protection locked="0"/>
    </xf>
    <xf numFmtId="0" fontId="2" fillId="16" borderId="9" xfId="0" applyFont="1" applyFill="1" applyBorder="1" applyAlignment="1">
      <alignment horizontal="center" vertical="center" wrapText="1"/>
    </xf>
    <xf numFmtId="0" fontId="68" fillId="2" borderId="4" xfId="0" applyFont="1" applyFill="1" applyBorder="1" applyAlignment="1" applyProtection="1">
      <alignment vertical="center" wrapText="1"/>
      <protection locked="0"/>
    </xf>
    <xf numFmtId="0" fontId="23" fillId="2" borderId="55"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7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3" borderId="6" xfId="0" applyFont="1" applyFill="1" applyBorder="1" applyAlignment="1">
      <alignment vertical="center" wrapText="1"/>
    </xf>
    <xf numFmtId="0" fontId="15" fillId="5" borderId="6" xfId="0" applyFont="1" applyFill="1" applyBorder="1" applyAlignment="1">
      <alignment horizontal="center" vertical="center" wrapText="1"/>
    </xf>
    <xf numFmtId="0" fontId="35" fillId="5" borderId="7" xfId="0" applyFont="1" applyFill="1" applyBorder="1" applyAlignment="1">
      <alignment horizontal="left" vertical="center" wrapText="1"/>
    </xf>
    <xf numFmtId="0" fontId="41" fillId="0" borderId="0" xfId="0" applyFont="1" applyAlignment="1">
      <alignment horizontal="right" vertical="center" wrapText="1"/>
    </xf>
    <xf numFmtId="0" fontId="41" fillId="0" borderId="0" xfId="0" applyFont="1" applyAlignment="1">
      <alignment horizontal="right" vertical="center"/>
    </xf>
    <xf numFmtId="0" fontId="71" fillId="0" borderId="0" xfId="0" applyFont="1"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22" fillId="13" borderId="2" xfId="0" applyFont="1" applyFill="1" applyBorder="1" applyAlignment="1" applyProtection="1">
      <alignment horizontal="center" vertical="justify" wrapText="1"/>
      <protection locked="0"/>
    </xf>
    <xf numFmtId="0" fontId="22" fillId="11" borderId="14" xfId="0" applyFont="1" applyFill="1" applyBorder="1" applyAlignment="1" applyProtection="1">
      <alignment horizontal="center" vertical="justify" wrapText="1"/>
      <protection locked="0"/>
    </xf>
    <xf numFmtId="0" fontId="22" fillId="11" borderId="22" xfId="0" applyFont="1" applyFill="1" applyBorder="1" applyAlignment="1" applyProtection="1">
      <alignment horizontal="center" vertical="justify" wrapText="1"/>
      <protection locked="0"/>
    </xf>
    <xf numFmtId="0" fontId="22" fillId="12" borderId="9" xfId="0" applyFont="1" applyFill="1" applyBorder="1" applyAlignment="1" applyProtection="1">
      <alignment horizontal="center" vertical="justify" wrapText="1"/>
      <protection locked="0"/>
    </xf>
    <xf numFmtId="0" fontId="22" fillId="14" borderId="13" xfId="0" applyFont="1" applyFill="1" applyBorder="1" applyAlignment="1" applyProtection="1">
      <alignment horizontal="center" vertical="justify" wrapText="1"/>
      <protection locked="0"/>
    </xf>
    <xf numFmtId="0" fontId="22" fillId="14" borderId="0" xfId="0" applyFont="1" applyFill="1" applyAlignment="1" applyProtection="1">
      <alignment horizontal="center" vertical="justify" wrapText="1"/>
      <protection locked="0"/>
    </xf>
    <xf numFmtId="0" fontId="1" fillId="0" borderId="9" xfId="0" applyFont="1" applyBorder="1" applyAlignment="1">
      <alignment horizontal="left" vertical="center" wrapText="1"/>
    </xf>
    <xf numFmtId="0" fontId="26" fillId="18" borderId="12" xfId="0" applyFont="1" applyFill="1" applyBorder="1" applyAlignment="1" applyProtection="1">
      <alignment horizontal="center" vertical="justify" wrapText="1"/>
      <protection locked="0"/>
    </xf>
    <xf numFmtId="0" fontId="22" fillId="19" borderId="9" xfId="0" applyFont="1" applyFill="1" applyBorder="1" applyAlignment="1" applyProtection="1">
      <alignment horizontal="center" vertical="justify" wrapText="1"/>
      <protection locked="0"/>
    </xf>
    <xf numFmtId="0" fontId="21" fillId="0" borderId="21" xfId="0" applyFont="1" applyBorder="1" applyAlignment="1" applyProtection="1">
      <alignment horizontal="center" vertical="center" wrapText="1"/>
      <protection locked="0"/>
    </xf>
    <xf numFmtId="0" fontId="19" fillId="0" borderId="22" xfId="0" applyFont="1" applyBorder="1" applyAlignment="1" applyProtection="1">
      <alignment horizontal="left" vertical="center" wrapText="1"/>
      <protection locked="0"/>
    </xf>
    <xf numFmtId="0" fontId="19" fillId="0" borderId="26" xfId="0" applyFont="1" applyBorder="1" applyAlignment="1" applyProtection="1">
      <alignment horizontal="left" vertical="center" wrapText="1"/>
      <protection locked="0"/>
    </xf>
    <xf numFmtId="0" fontId="19" fillId="0" borderId="22"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15" borderId="20" xfId="0" applyFont="1" applyFill="1" applyBorder="1" applyAlignment="1">
      <alignment horizontal="center" vertical="center" wrapText="1"/>
    </xf>
    <xf numFmtId="0" fontId="19" fillId="15" borderId="21" xfId="0" applyFont="1" applyFill="1" applyBorder="1" applyAlignment="1">
      <alignment horizontal="center" vertical="center" wrapText="1"/>
    </xf>
    <xf numFmtId="0" fontId="19" fillId="15" borderId="4" xfId="0" applyFont="1" applyFill="1" applyBorder="1" applyAlignment="1">
      <alignment horizontal="center" vertical="center" wrapText="1"/>
    </xf>
    <xf numFmtId="0" fontId="19" fillId="0" borderId="21"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16" borderId="1" xfId="0" applyFont="1" applyFill="1" applyBorder="1" applyAlignment="1">
      <alignment horizontal="center" vertical="center" wrapText="1"/>
    </xf>
    <xf numFmtId="0" fontId="19" fillId="16" borderId="13"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pplyProtection="1">
      <alignment horizontal="center" vertical="center" wrapText="1"/>
      <protection locked="0"/>
    </xf>
    <xf numFmtId="0" fontId="19" fillId="15" borderId="20" xfId="0" applyFont="1" applyFill="1" applyBorder="1" applyAlignment="1" applyProtection="1">
      <alignment horizontal="center" vertical="center" wrapText="1"/>
      <protection locked="0"/>
    </xf>
    <xf numFmtId="0" fontId="19" fillId="15" borderId="21" xfId="0" applyFont="1" applyFill="1" applyBorder="1" applyAlignment="1" applyProtection="1">
      <alignment horizontal="center" vertical="center" wrapText="1"/>
      <protection locked="0"/>
    </xf>
    <xf numFmtId="0" fontId="19" fillId="15" borderId="4" xfId="0" applyFont="1" applyFill="1" applyBorder="1" applyAlignment="1" applyProtection="1">
      <alignment horizontal="center" vertical="center" wrapText="1"/>
      <protection locked="0"/>
    </xf>
    <xf numFmtId="0" fontId="19" fillId="0" borderId="21"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17" fillId="2" borderId="47" xfId="0" applyFont="1" applyFill="1" applyBorder="1" applyAlignment="1" applyProtection="1">
      <alignment horizontal="center" vertical="center" wrapText="1"/>
      <protection locked="0"/>
    </xf>
    <xf numFmtId="0" fontId="17" fillId="2" borderId="12" xfId="0" applyFont="1" applyFill="1" applyBorder="1" applyAlignment="1" applyProtection="1">
      <alignment horizontal="center" vertical="center" wrapText="1"/>
      <protection locked="0"/>
    </xf>
    <xf numFmtId="0" fontId="17" fillId="2" borderId="48"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7" fillId="2" borderId="2" xfId="0" applyFont="1" applyFill="1" applyBorder="1" applyAlignment="1" applyProtection="1">
      <alignment horizontal="center" vertical="center" wrapText="1"/>
      <protection locked="0"/>
    </xf>
    <xf numFmtId="0" fontId="17" fillId="2" borderId="3" xfId="0" applyFont="1" applyFill="1" applyBorder="1" applyAlignment="1" applyProtection="1">
      <alignment horizontal="center" vertical="center" wrapText="1"/>
      <protection locked="0"/>
    </xf>
    <xf numFmtId="0" fontId="68" fillId="2" borderId="20" xfId="0" applyFont="1" applyFill="1" applyBorder="1" applyAlignment="1" applyProtection="1">
      <alignment horizontal="center" vertical="center" wrapText="1"/>
      <protection locked="0"/>
    </xf>
    <xf numFmtId="0" fontId="68" fillId="2" borderId="21" xfId="0" applyFont="1" applyFill="1" applyBorder="1" applyAlignment="1" applyProtection="1">
      <alignment horizontal="center" vertical="center" wrapText="1"/>
      <protection locked="0"/>
    </xf>
    <xf numFmtId="0" fontId="68" fillId="2" borderId="4" xfId="0" applyFont="1" applyFill="1" applyBorder="1" applyAlignment="1" applyProtection="1">
      <alignment horizontal="center" vertical="center" wrapText="1"/>
      <protection locked="0"/>
    </xf>
    <xf numFmtId="0" fontId="17" fillId="2" borderId="20" xfId="0" applyFont="1" applyFill="1" applyBorder="1" applyAlignment="1" applyProtection="1">
      <alignment horizontal="center" vertical="center" wrapText="1"/>
      <protection locked="0"/>
    </xf>
    <xf numFmtId="0" fontId="17" fillId="2" borderId="21" xfId="0" applyFont="1" applyFill="1" applyBorder="1" applyAlignment="1" applyProtection="1">
      <alignment horizontal="center" vertical="center" wrapText="1"/>
      <protection locked="0"/>
    </xf>
    <xf numFmtId="0" fontId="17" fillId="2" borderId="4" xfId="0" applyFont="1" applyFill="1" applyBorder="1" applyAlignment="1" applyProtection="1">
      <alignment horizontal="center" vertical="center" wrapText="1"/>
      <protection locked="0"/>
    </xf>
    <xf numFmtId="0" fontId="37" fillId="2" borderId="20" xfId="0" applyFont="1" applyFill="1" applyBorder="1" applyAlignment="1" applyProtection="1">
      <alignment horizontal="center" vertical="center" wrapText="1"/>
      <protection locked="0"/>
    </xf>
    <xf numFmtId="0" fontId="37" fillId="2" borderId="21" xfId="0" applyFont="1" applyFill="1" applyBorder="1" applyAlignment="1" applyProtection="1">
      <alignment horizontal="center" vertical="center" wrapText="1"/>
      <protection locked="0"/>
    </xf>
    <xf numFmtId="0" fontId="37" fillId="2" borderId="4" xfId="0" applyFont="1" applyFill="1" applyBorder="1" applyAlignment="1" applyProtection="1">
      <alignment horizontal="center" vertical="center" wrapText="1"/>
      <protection locked="0"/>
    </xf>
    <xf numFmtId="0" fontId="15" fillId="23" borderId="33" xfId="0" applyFont="1" applyFill="1" applyBorder="1" applyAlignment="1" applyProtection="1">
      <alignment horizontal="center" vertical="center" wrapText="1"/>
      <protection locked="0"/>
    </xf>
    <xf numFmtId="0" fontId="15" fillId="23" borderId="34" xfId="0" applyFont="1" applyFill="1" applyBorder="1" applyAlignment="1" applyProtection="1">
      <alignment horizontal="center" vertical="center" wrapText="1"/>
      <protection locked="0"/>
    </xf>
    <xf numFmtId="0" fontId="15" fillId="23" borderId="35" xfId="0" applyFont="1" applyFill="1" applyBorder="1" applyAlignment="1" applyProtection="1">
      <alignment horizontal="center" vertical="center" wrapText="1"/>
      <protection locked="0"/>
    </xf>
    <xf numFmtId="0" fontId="15" fillId="23" borderId="33" xfId="0" applyFont="1" applyFill="1" applyBorder="1" applyAlignment="1" applyProtection="1">
      <alignment horizontal="center" vertical="center"/>
      <protection locked="0"/>
    </xf>
    <xf numFmtId="0" fontId="15" fillId="23" borderId="34" xfId="0" applyFont="1" applyFill="1" applyBorder="1" applyAlignment="1" applyProtection="1">
      <alignment horizontal="center" vertical="center"/>
      <protection locked="0"/>
    </xf>
    <xf numFmtId="0" fontId="15" fillId="23" borderId="35" xfId="0" applyFont="1" applyFill="1" applyBorder="1" applyAlignment="1" applyProtection="1">
      <alignment horizontal="center" vertical="center"/>
      <protection locked="0"/>
    </xf>
    <xf numFmtId="0" fontId="1" fillId="16" borderId="55" xfId="0" applyFont="1" applyFill="1" applyBorder="1" applyAlignment="1">
      <alignment horizontal="center" vertical="center" wrapText="1"/>
    </xf>
    <xf numFmtId="0" fontId="1" fillId="16" borderId="30" xfId="0" applyFont="1" applyFill="1" applyBorder="1" applyAlignment="1">
      <alignment horizontal="center" vertical="center" wrapText="1"/>
    </xf>
    <xf numFmtId="0" fontId="49" fillId="0" borderId="0" xfId="0" applyFont="1" applyAlignment="1">
      <alignment horizontal="left" vertical="center" wrapText="1"/>
    </xf>
    <xf numFmtId="0" fontId="49" fillId="0" borderId="46" xfId="0" applyFont="1" applyBorder="1" applyAlignment="1">
      <alignment horizontal="left"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3" xfId="0" applyFont="1" applyBorder="1" applyAlignment="1">
      <alignment horizontal="center" vertical="center" wrapText="1"/>
    </xf>
    <xf numFmtId="0" fontId="1" fillId="9" borderId="27" xfId="0" applyFont="1" applyFill="1" applyBorder="1" applyAlignment="1">
      <alignment horizontal="center" vertical="center" wrapText="1"/>
    </xf>
    <xf numFmtId="0" fontId="1" fillId="9" borderId="27" xfId="0" applyFont="1" applyFill="1" applyBorder="1" applyAlignment="1">
      <alignment horizontal="center" vertical="center"/>
    </xf>
    <xf numFmtId="0" fontId="48" fillId="20" borderId="9" xfId="0" applyFont="1" applyFill="1" applyBorder="1" applyAlignment="1">
      <alignment horizontal="center" vertical="center" textRotation="90" wrapText="1"/>
    </xf>
    <xf numFmtId="0" fontId="46" fillId="0" borderId="24" xfId="0" applyFont="1" applyBorder="1" applyAlignment="1">
      <alignment horizontal="left" vertical="top" wrapText="1"/>
    </xf>
    <xf numFmtId="0" fontId="46" fillId="0" borderId="0" xfId="0" applyFont="1" applyAlignment="1">
      <alignment horizontal="left" vertical="top" wrapText="1"/>
    </xf>
    <xf numFmtId="0" fontId="48" fillId="20" borderId="38" xfId="0" applyFont="1" applyFill="1" applyBorder="1" applyAlignment="1">
      <alignment horizontal="center" vertical="center" textRotation="90" wrapText="1"/>
    </xf>
    <xf numFmtId="0" fontId="48" fillId="20" borderId="37" xfId="0" applyFont="1" applyFill="1" applyBorder="1" applyAlignment="1">
      <alignment horizontal="center" vertical="center" textRotation="90" wrapText="1"/>
    </xf>
    <xf numFmtId="0" fontId="47" fillId="20" borderId="9" xfId="0" applyFont="1" applyFill="1" applyBorder="1" applyAlignment="1">
      <alignment horizontal="center" vertical="center" wrapText="1"/>
    </xf>
    <xf numFmtId="0" fontId="41" fillId="0" borderId="45" xfId="0" applyFont="1" applyBorder="1" applyAlignment="1">
      <alignment horizontal="center"/>
    </xf>
    <xf numFmtId="0" fontId="42" fillId="0" borderId="45" xfId="0" applyFont="1" applyBorder="1" applyAlignment="1">
      <alignment horizontal="center" vertical="center" wrapText="1"/>
    </xf>
    <xf numFmtId="0" fontId="42" fillId="0" borderId="45" xfId="0" applyFont="1" applyBorder="1" applyAlignment="1">
      <alignment horizontal="center" vertical="center"/>
    </xf>
    <xf numFmtId="0" fontId="42" fillId="0" borderId="45" xfId="3" applyFont="1" applyBorder="1" applyAlignment="1" applyProtection="1">
      <alignment horizontal="center" vertical="center"/>
      <protection hidden="1"/>
    </xf>
    <xf numFmtId="0" fontId="38" fillId="0" borderId="60" xfId="0" applyFont="1" applyBorder="1" applyAlignment="1" applyProtection="1">
      <alignment horizontal="center" vertical="center"/>
      <protection locked="0"/>
    </xf>
    <xf numFmtId="0" fontId="38" fillId="0" borderId="37"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0" fontId="38" fillId="0" borderId="56" xfId="0" applyFont="1" applyBorder="1" applyAlignment="1" applyProtection="1">
      <alignment horizontal="center" vertical="center"/>
      <protection locked="0"/>
    </xf>
    <xf numFmtId="0" fontId="38" fillId="0" borderId="65" xfId="0" applyFont="1" applyBorder="1" applyAlignment="1" applyProtection="1">
      <alignment horizontal="center" vertical="center"/>
      <protection locked="0"/>
    </xf>
    <xf numFmtId="0" fontId="38" fillId="0" borderId="66" xfId="0" applyFont="1" applyBorder="1" applyAlignment="1" applyProtection="1">
      <alignment horizontal="center" vertical="center"/>
      <protection locked="0"/>
    </xf>
    <xf numFmtId="0" fontId="38" fillId="0" borderId="67" xfId="0" applyFont="1" applyBorder="1" applyAlignment="1" applyProtection="1">
      <alignment horizontal="center" vertical="center"/>
      <protection locked="0"/>
    </xf>
    <xf numFmtId="0" fontId="38" fillId="0" borderId="68" xfId="0" applyFont="1" applyBorder="1" applyAlignment="1" applyProtection="1">
      <alignment horizontal="center" vertical="center"/>
      <protection locked="0"/>
    </xf>
    <xf numFmtId="0" fontId="38" fillId="0" borderId="21" xfId="0" applyFont="1" applyBorder="1" applyAlignment="1">
      <alignment horizontal="center" vertical="center"/>
    </xf>
    <xf numFmtId="0" fontId="39" fillId="33" borderId="47" xfId="0" applyFont="1" applyFill="1" applyBorder="1" applyAlignment="1">
      <alignment horizontal="center" vertical="center"/>
    </xf>
    <xf numFmtId="0" fontId="39" fillId="33" borderId="12" xfId="0" applyFont="1" applyFill="1" applyBorder="1" applyAlignment="1">
      <alignment horizontal="center" vertical="center"/>
    </xf>
    <xf numFmtId="0" fontId="39" fillId="33" borderId="48" xfId="0" applyFont="1" applyFill="1" applyBorder="1" applyAlignment="1">
      <alignment horizontal="center" vertical="center"/>
    </xf>
    <xf numFmtId="0" fontId="39" fillId="31" borderId="60" xfId="0" applyFont="1" applyFill="1" applyBorder="1" applyAlignment="1">
      <alignment horizontal="center" vertical="center"/>
    </xf>
    <xf numFmtId="0" fontId="39" fillId="31" borderId="37" xfId="0" applyFont="1" applyFill="1" applyBorder="1" applyAlignment="1">
      <alignment horizontal="center" vertical="center"/>
    </xf>
    <xf numFmtId="0" fontId="39" fillId="31" borderId="38" xfId="0" applyFont="1" applyFill="1" applyBorder="1" applyAlignment="1">
      <alignment horizontal="center" vertical="center"/>
    </xf>
    <xf numFmtId="0" fontId="39" fillId="31" borderId="56" xfId="0" applyFont="1" applyFill="1" applyBorder="1" applyAlignment="1">
      <alignment horizontal="center" vertical="center"/>
    </xf>
    <xf numFmtId="0" fontId="0" fillId="0" borderId="60" xfId="0" applyBorder="1" applyAlignment="1">
      <alignment horizontal="left" vertical="center" wrapText="1"/>
    </xf>
    <xf numFmtId="0" fontId="0" fillId="0" borderId="37" xfId="0" applyBorder="1" applyAlignment="1">
      <alignment horizontal="left" vertical="center" wrapText="1"/>
    </xf>
    <xf numFmtId="0" fontId="0" fillId="0" borderId="9" xfId="0" applyBorder="1" applyAlignment="1">
      <alignment horizontal="left" vertical="center" wrapText="1"/>
    </xf>
    <xf numFmtId="0" fontId="66" fillId="3" borderId="5" xfId="0" applyFont="1" applyFill="1" applyBorder="1" applyAlignment="1">
      <alignment horizontal="center" vertical="center" wrapText="1"/>
    </xf>
    <xf numFmtId="0" fontId="66" fillId="3" borderId="6" xfId="0" applyFont="1" applyFill="1" applyBorder="1" applyAlignment="1">
      <alignment horizontal="center" vertical="center" wrapText="1"/>
    </xf>
    <xf numFmtId="0" fontId="66" fillId="3" borderId="7" xfId="0" applyFont="1" applyFill="1" applyBorder="1" applyAlignment="1">
      <alignment horizontal="center" vertical="center" wrapText="1"/>
    </xf>
    <xf numFmtId="0" fontId="66" fillId="0" borderId="62" xfId="0" applyFont="1" applyBorder="1" applyAlignment="1" applyProtection="1">
      <alignment horizontal="left" vertical="center" wrapText="1"/>
      <protection locked="0"/>
    </xf>
    <xf numFmtId="0" fontId="66" fillId="0" borderId="46" xfId="0" applyFont="1" applyBorder="1" applyAlignment="1" applyProtection="1">
      <alignment horizontal="left" vertical="center" wrapText="1"/>
      <protection locked="0"/>
    </xf>
    <xf numFmtId="0" fontId="66" fillId="0" borderId="53" xfId="0" applyFont="1" applyBorder="1" applyAlignment="1" applyProtection="1">
      <alignment horizontal="left" vertical="center" wrapText="1"/>
      <protection locked="0"/>
    </xf>
    <xf numFmtId="0" fontId="66" fillId="0" borderId="13" xfId="0" applyFont="1" applyBorder="1" applyAlignment="1" applyProtection="1">
      <alignment horizontal="left" vertical="center" wrapText="1"/>
      <protection locked="0"/>
    </xf>
    <xf numFmtId="0" fontId="66" fillId="0" borderId="0" xfId="0" applyFont="1" applyAlignment="1" applyProtection="1">
      <alignment horizontal="left" vertical="center" wrapText="1"/>
      <protection locked="0"/>
    </xf>
    <xf numFmtId="0" fontId="66" fillId="0" borderId="59" xfId="0" applyFont="1" applyBorder="1" applyAlignment="1" applyProtection="1">
      <alignment horizontal="left" vertical="center" wrapText="1"/>
      <protection locked="0"/>
    </xf>
    <xf numFmtId="0" fontId="66" fillId="0" borderId="14" xfId="0" applyFont="1" applyBorder="1" applyAlignment="1" applyProtection="1">
      <alignment horizontal="left" vertical="center" wrapText="1"/>
      <protection locked="0"/>
    </xf>
    <xf numFmtId="0" fontId="66" fillId="0" borderId="22" xfId="0" applyFont="1" applyBorder="1" applyAlignment="1" applyProtection="1">
      <alignment horizontal="left" vertical="center" wrapText="1"/>
      <protection locked="0"/>
    </xf>
    <xf numFmtId="0" fontId="66" fillId="0" borderId="26" xfId="0" applyFont="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11" fillId="0" borderId="9" xfId="0" applyFont="1" applyBorder="1" applyAlignment="1">
      <alignment horizontal="left" vertical="center" wrapText="1"/>
    </xf>
    <xf numFmtId="0" fontId="11" fillId="0" borderId="9" xfId="0" applyFont="1" applyBorder="1" applyAlignment="1" applyProtection="1">
      <alignment horizontal="left" vertical="center" wrapText="1"/>
      <protection locked="0"/>
    </xf>
    <xf numFmtId="0" fontId="39" fillId="33" borderId="63" xfId="0" applyFont="1" applyFill="1" applyBorder="1" applyAlignment="1">
      <alignment horizontal="center" vertical="center"/>
    </xf>
    <xf numFmtId="0" fontId="39" fillId="33" borderId="58" xfId="0" applyFont="1" applyFill="1" applyBorder="1" applyAlignment="1">
      <alignment horizontal="center" vertical="center"/>
    </xf>
    <xf numFmtId="0" fontId="39" fillId="33" borderId="64" xfId="0" applyFont="1" applyFill="1" applyBorder="1" applyAlignment="1">
      <alignment horizontal="center" vertical="center"/>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0" fillId="0" borderId="20"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1" xfId="0" applyBorder="1" applyAlignment="1">
      <alignment horizontal="justify" vertical="center" wrapText="1"/>
    </xf>
    <xf numFmtId="0" fontId="0" fillId="0" borderId="4" xfId="0" applyBorder="1" applyAlignment="1">
      <alignment horizontal="justify" vertical="center" wrapText="1"/>
    </xf>
    <xf numFmtId="0" fontId="42" fillId="15" borderId="8" xfId="4" applyFont="1" applyFill="1" applyBorder="1" applyAlignment="1">
      <alignment horizontal="center" vertical="center" wrapText="1"/>
    </xf>
    <xf numFmtId="0" fontId="42" fillId="15" borderId="9" xfId="4" applyFont="1" applyFill="1" applyBorder="1" applyAlignment="1">
      <alignment horizontal="center" vertical="center" wrapText="1"/>
    </xf>
    <xf numFmtId="0" fontId="17" fillId="15" borderId="9" xfId="0" applyFont="1" applyFill="1" applyBorder="1" applyAlignment="1">
      <alignment horizontal="center" vertical="center" wrapText="1"/>
    </xf>
    <xf numFmtId="0" fontId="17" fillId="15" borderId="10" xfId="0" applyFont="1" applyFill="1" applyBorder="1" applyAlignment="1">
      <alignment horizontal="center" vertical="center" wrapText="1"/>
    </xf>
    <xf numFmtId="0" fontId="1" fillId="15" borderId="9" xfId="0" applyFont="1" applyFill="1" applyBorder="1" applyAlignment="1">
      <alignment horizontal="center"/>
    </xf>
    <xf numFmtId="0" fontId="1" fillId="15" borderId="38" xfId="0" applyFont="1" applyFill="1" applyBorder="1" applyAlignment="1">
      <alignment horizontal="center"/>
    </xf>
    <xf numFmtId="0" fontId="19" fillId="9" borderId="9" xfId="0" applyFont="1" applyFill="1" applyBorder="1" applyAlignment="1" applyProtection="1">
      <alignment horizontal="center" vertical="center"/>
      <protection locked="0"/>
    </xf>
    <xf numFmtId="0" fontId="19" fillId="9" borderId="38" xfId="0" applyFont="1" applyFill="1" applyBorder="1" applyAlignment="1" applyProtection="1">
      <alignment horizontal="center" vertical="center"/>
      <protection locked="0"/>
    </xf>
    <xf numFmtId="0" fontId="19" fillId="34" borderId="9"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0" xfId="0" applyFont="1" applyFill="1" applyAlignment="1">
      <alignment horizontal="center" vertical="center"/>
    </xf>
    <xf numFmtId="0" fontId="1" fillId="4" borderId="9" xfId="0" applyFont="1" applyFill="1" applyBorder="1" applyAlignment="1">
      <alignment horizontal="center"/>
    </xf>
    <xf numFmtId="0" fontId="1" fillId="4" borderId="38" xfId="0" applyFont="1" applyFill="1" applyBorder="1" applyAlignment="1">
      <alignment horizontal="center"/>
    </xf>
    <xf numFmtId="0" fontId="19" fillId="4" borderId="13" xfId="0" applyFont="1" applyFill="1" applyBorder="1" applyAlignment="1">
      <alignment horizontal="center" vertical="center"/>
    </xf>
    <xf numFmtId="0" fontId="19" fillId="4" borderId="0" xfId="0" applyFont="1" applyFill="1" applyAlignment="1">
      <alignment horizontal="center" vertical="center"/>
    </xf>
    <xf numFmtId="0" fontId="0" fillId="37" borderId="0" xfId="0" applyFill="1" applyAlignment="1">
      <alignment horizontal="center" vertical="center"/>
    </xf>
    <xf numFmtId="0" fontId="0" fillId="20" borderId="0" xfId="0" applyFill="1" applyAlignment="1">
      <alignment horizontal="center" vertical="center"/>
    </xf>
    <xf numFmtId="0" fontId="0" fillId="5" borderId="0" xfId="0" applyFill="1" applyAlignment="1">
      <alignment horizontal="center" vertical="center"/>
    </xf>
    <xf numFmtId="0" fontId="0" fillId="26" borderId="0" xfId="0" applyFill="1" applyAlignment="1">
      <alignment horizontal="center" vertical="center"/>
    </xf>
    <xf numFmtId="0" fontId="0" fillId="34" borderId="58" xfId="0" applyFill="1" applyBorder="1" applyAlignment="1">
      <alignment horizontal="center" vertical="center"/>
    </xf>
    <xf numFmtId="0" fontId="0" fillId="9" borderId="0" xfId="0" applyFill="1" applyAlignment="1">
      <alignment horizontal="center" vertical="center"/>
    </xf>
    <xf numFmtId="0" fontId="0" fillId="36" borderId="0" xfId="0" applyFill="1" applyAlignment="1">
      <alignment horizontal="center" vertical="center"/>
    </xf>
    <xf numFmtId="0" fontId="0" fillId="9" borderId="58" xfId="0" applyFill="1" applyBorder="1" applyAlignment="1">
      <alignment horizontal="center" vertical="center"/>
    </xf>
  </cellXfs>
  <cellStyles count="5">
    <cellStyle name="Hipervínculo" xfId="2" builtinId="8"/>
    <cellStyle name="Normal" xfId="0" builtinId="0"/>
    <cellStyle name="Normal 2" xfId="4" xr:uid="{0948EBD2-407B-4CA6-B8CE-270DA88289C1}"/>
    <cellStyle name="Normal 5 2" xfId="3" xr:uid="{0C60D0B1-7A70-42B2-B047-E4E6B1E6835A}"/>
    <cellStyle name="Porcentaje" xfId="1" builtinId="5"/>
  </cellStyles>
  <dxfs count="426">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family val="2"/>
        <scheme val="none"/>
      </font>
      <alignment horizontal="justify"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family val="2"/>
        <scheme val="none"/>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auto="1"/>
        <name val="Arial"/>
        <family val="2"/>
        <scheme val="none"/>
      </font>
      <alignment horizontal="center" vertical="center" textRotation="0" indent="0" justifyLastLine="0" shrinkToFit="0" readingOrder="0"/>
      <border diagonalUp="0" diagonalDown="0" outline="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color auto="1"/>
        <name val="Arial"/>
        <family val="2"/>
        <scheme val="none"/>
      </font>
      <protection locked="0" hidden="0"/>
    </dxf>
    <dxf>
      <border>
        <bottom style="thin">
          <color indexed="64"/>
        </bottom>
      </border>
    </dxf>
    <dxf>
      <font>
        <b/>
        <i val="0"/>
        <strike val="0"/>
        <condense val="0"/>
        <extend val="0"/>
        <outline val="0"/>
        <shadow val="0"/>
        <u val="none"/>
        <vertAlign val="baseline"/>
        <sz val="11"/>
        <color auto="1"/>
        <name val="Arial"/>
        <family val="2"/>
        <scheme val="none"/>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243;n'!A1"/><Relationship Id="rId13" Type="http://schemas.openxmlformats.org/officeDocument/2006/relationships/image" Target="../media/image1.jpeg"/><Relationship Id="rId3" Type="http://schemas.openxmlformats.org/officeDocument/2006/relationships/hyperlink" Target="#'2.Ambientes Adecuados y Seguros'!A1"/><Relationship Id="rId7" Type="http://schemas.openxmlformats.org/officeDocument/2006/relationships/hyperlink" Target="#'8. Financiero'!A1"/><Relationship Id="rId12" Type="http://schemas.openxmlformats.org/officeDocument/2006/relationships/hyperlink" Target="#Acta_Cierre!A1"/><Relationship Id="rId17" Type="http://schemas.openxmlformats.org/officeDocument/2006/relationships/hyperlink" Target="#'Tabla 1. &#193;reas'!A1"/><Relationship Id="rId2" Type="http://schemas.openxmlformats.org/officeDocument/2006/relationships/hyperlink" Target="#'1. Informaci&#243;n General'!A1"/><Relationship Id="rId16" Type="http://schemas.openxmlformats.org/officeDocument/2006/relationships/hyperlink" Target="#'Tabla 4. Registro Talento Human'!A1"/><Relationship Id="rId1" Type="http://schemas.openxmlformats.org/officeDocument/2006/relationships/hyperlink" Target="#'INSTRUCTIVO '!A1"/><Relationship Id="rId6" Type="http://schemas.openxmlformats.org/officeDocument/2006/relationships/hyperlink" Target="#'7. Talento Humano'!A1"/><Relationship Id="rId11" Type="http://schemas.openxmlformats.org/officeDocument/2006/relationships/hyperlink" Target="#'Condiciones NO cumplimiento'!A1"/><Relationship Id="rId5" Type="http://schemas.openxmlformats.org/officeDocument/2006/relationships/hyperlink" Target="#'4. Modelo de Atenci&#243;n'!A1"/><Relationship Id="rId15" Type="http://schemas.openxmlformats.org/officeDocument/2006/relationships/hyperlink" Target="#'6. C&#243;digo &#201;tico'!A1"/><Relationship Id="rId10" Type="http://schemas.openxmlformats.org/officeDocument/2006/relationships/hyperlink" Target="#'Tabla 2. Talento Humano'!A1"/><Relationship Id="rId4" Type="http://schemas.openxmlformats.org/officeDocument/2006/relationships/hyperlink" Target="#'3. Alimentacion y Nutrici&#243;n'!A1"/><Relationship Id="rId9" Type="http://schemas.openxmlformats.org/officeDocument/2006/relationships/hyperlink" Target="#'Tabla 3. Evid. No_Cumplimiento'!A1"/><Relationship Id="rId14" Type="http://schemas.openxmlformats.org/officeDocument/2006/relationships/hyperlink" Target="#'5. Situaciones Especiales'!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411691</xdr:colOff>
      <xdr:row>5</xdr:row>
      <xdr:rowOff>180975</xdr:rowOff>
    </xdr:from>
    <xdr:to>
      <xdr:col>1</xdr:col>
      <xdr:colOff>1929341</xdr:colOff>
      <xdr:row>9</xdr:row>
      <xdr:rowOff>92075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6A46B-7436-490B-8C4C-AC2EE2358B8D}"/>
            </a:ext>
          </a:extLst>
        </xdr:cNvPr>
        <xdr:cNvSpPr/>
      </xdr:nvSpPr>
      <xdr:spPr>
        <a:xfrm>
          <a:off x="411691" y="1980142"/>
          <a:ext cx="3909483" cy="673100"/>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1</xdr:col>
      <xdr:colOff>2284942</xdr:colOff>
      <xdr:row>6</xdr:row>
      <xdr:rowOff>2116</xdr:rowOff>
    </xdr:from>
    <xdr:to>
      <xdr:col>3</xdr:col>
      <xdr:colOff>1103841</xdr:colOff>
      <xdr:row>9</xdr:row>
      <xdr:rowOff>103716</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50648C5B-629C-4AFE-90DA-F7EDD39DB7C6}"/>
            </a:ext>
          </a:extLst>
        </xdr:cNvPr>
        <xdr:cNvSpPr/>
      </xdr:nvSpPr>
      <xdr:spPr>
        <a:xfrm>
          <a:off x="4676775" y="1991783"/>
          <a:ext cx="3909483"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0</xdr:col>
      <xdr:colOff>432857</xdr:colOff>
      <xdr:row>11</xdr:row>
      <xdr:rowOff>3174</xdr:rowOff>
    </xdr:from>
    <xdr:to>
      <xdr:col>1</xdr:col>
      <xdr:colOff>1950507</xdr:colOff>
      <xdr:row>15</xdr:row>
      <xdr:rowOff>31749</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6CFF615B-54CE-4C9A-A996-64E4AC5EA85E}"/>
            </a:ext>
          </a:extLst>
        </xdr:cNvPr>
        <xdr:cNvSpPr/>
      </xdr:nvSpPr>
      <xdr:spPr>
        <a:xfrm>
          <a:off x="432857" y="2945341"/>
          <a:ext cx="3909483" cy="79057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700" b="1">
              <a:solidFill>
                <a:sysClr val="windowText" lastClr="000000"/>
              </a:solidFill>
            </a:rPr>
            <a:t>2. AMBIENTES</a:t>
          </a:r>
          <a:r>
            <a:rPr lang="en-US" sz="1700" b="1" baseline="0">
              <a:solidFill>
                <a:sysClr val="windowText" lastClr="000000"/>
              </a:solidFill>
            </a:rPr>
            <a:t> ADECUADOS Y SEGUROS </a:t>
          </a:r>
          <a:endParaRPr lang="en-US" sz="1700" b="1">
            <a:solidFill>
              <a:sysClr val="windowText" lastClr="000000"/>
            </a:solidFill>
          </a:endParaRPr>
        </a:p>
      </xdr:txBody>
    </xdr:sp>
    <xdr:clientData/>
  </xdr:twoCellAnchor>
  <xdr:twoCellAnchor>
    <xdr:from>
      <xdr:col>0</xdr:col>
      <xdr:colOff>485775</xdr:colOff>
      <xdr:row>16</xdr:row>
      <xdr:rowOff>63500</xdr:rowOff>
    </xdr:from>
    <xdr:to>
      <xdr:col>1</xdr:col>
      <xdr:colOff>1947333</xdr:colOff>
      <xdr:row>20</xdr:row>
      <xdr:rowOff>31750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A00706E-1537-4370-BB79-6000583DC30F}"/>
            </a:ext>
          </a:extLst>
        </xdr:cNvPr>
        <xdr:cNvSpPr/>
      </xdr:nvSpPr>
      <xdr:spPr>
        <a:xfrm>
          <a:off x="485775" y="3958167"/>
          <a:ext cx="3853391" cy="730250"/>
        </a:xfrm>
        <a:prstGeom prst="roundRect">
          <a:avLst/>
        </a:prstGeom>
        <a:solidFill>
          <a:srgbClr val="FF99FF"/>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443441</xdr:colOff>
      <xdr:row>21</xdr:row>
      <xdr:rowOff>111125</xdr:rowOff>
    </xdr:from>
    <xdr:to>
      <xdr:col>1</xdr:col>
      <xdr:colOff>1961091</xdr:colOff>
      <xdr:row>25</xdr:row>
      <xdr:rowOff>22225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23394D0B-55EC-44D0-8993-F72549E397B6}"/>
            </a:ext>
          </a:extLst>
        </xdr:cNvPr>
        <xdr:cNvSpPr/>
      </xdr:nvSpPr>
      <xdr:spPr>
        <a:xfrm>
          <a:off x="443441" y="4958292"/>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1</xdr:col>
      <xdr:colOff>2368548</xdr:colOff>
      <xdr:row>16</xdr:row>
      <xdr:rowOff>87841</xdr:rowOff>
    </xdr:from>
    <xdr:to>
      <xdr:col>3</xdr:col>
      <xdr:colOff>1068915</xdr:colOff>
      <xdr:row>19</xdr:row>
      <xdr:rowOff>183091</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F3F5947-18D4-4BA3-BA0B-6E96D0E08BF7}"/>
            </a:ext>
          </a:extLst>
        </xdr:cNvPr>
        <xdr:cNvSpPr/>
      </xdr:nvSpPr>
      <xdr:spPr>
        <a:xfrm>
          <a:off x="4760381" y="3982508"/>
          <a:ext cx="3790951"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1</xdr:col>
      <xdr:colOff>2439459</xdr:colOff>
      <xdr:row>21</xdr:row>
      <xdr:rowOff>53976</xdr:rowOff>
    </xdr:from>
    <xdr:to>
      <xdr:col>3</xdr:col>
      <xdr:colOff>1090083</xdr:colOff>
      <xdr:row>24</xdr:row>
      <xdr:rowOff>149226</xdr:rowOff>
    </xdr:to>
    <xdr:sp macro="" textlink="">
      <xdr:nvSpPr>
        <xdr:cNvPr id="8" name="Rectángulo: esquinas redondeadas 7">
          <a:hlinkClick xmlns:r="http://schemas.openxmlformats.org/officeDocument/2006/relationships" r:id="rId7"/>
          <a:extLst>
            <a:ext uri="{FF2B5EF4-FFF2-40B4-BE49-F238E27FC236}">
              <a16:creationId xmlns:a16="http://schemas.microsoft.com/office/drawing/2014/main" id="{398A4176-1802-4C83-9292-2EFE397182EF}"/>
            </a:ext>
          </a:extLst>
        </xdr:cNvPr>
        <xdr:cNvSpPr/>
      </xdr:nvSpPr>
      <xdr:spPr>
        <a:xfrm>
          <a:off x="4831292" y="4901143"/>
          <a:ext cx="3741208" cy="666750"/>
        </a:xfrm>
        <a:prstGeom prst="roundRect">
          <a:avLst/>
        </a:prstGeom>
        <a:solidFill>
          <a:schemeClr val="accent6">
            <a:lumMod val="60000"/>
            <a:lumOff val="4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 FINANCIERO</a:t>
          </a:r>
        </a:p>
      </xdr:txBody>
    </xdr:sp>
    <xdr:clientData/>
  </xdr:twoCellAnchor>
  <xdr:twoCellAnchor>
    <xdr:from>
      <xdr:col>1</xdr:col>
      <xdr:colOff>2439459</xdr:colOff>
      <xdr:row>26</xdr:row>
      <xdr:rowOff>150279</xdr:rowOff>
    </xdr:from>
    <xdr:to>
      <xdr:col>3</xdr:col>
      <xdr:colOff>1100666</xdr:colOff>
      <xdr:row>30</xdr:row>
      <xdr:rowOff>17987</xdr:rowOff>
    </xdr:to>
    <xdr:sp macro="" textlink="">
      <xdr:nvSpPr>
        <xdr:cNvPr id="9" name="Rectángulo: esquinas redondeadas 8">
          <a:hlinkClick xmlns:r="http://schemas.openxmlformats.org/officeDocument/2006/relationships" r:id="rId8"/>
          <a:extLst>
            <a:ext uri="{FF2B5EF4-FFF2-40B4-BE49-F238E27FC236}">
              <a16:creationId xmlns:a16="http://schemas.microsoft.com/office/drawing/2014/main" id="{1E49A912-AF27-4DD9-8BF8-98CA9E4BDA28}"/>
            </a:ext>
          </a:extLst>
        </xdr:cNvPr>
        <xdr:cNvSpPr/>
      </xdr:nvSpPr>
      <xdr:spPr>
        <a:xfrm>
          <a:off x="4831292" y="5949946"/>
          <a:ext cx="3751791" cy="629708"/>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3</xdr:col>
      <xdr:colOff>1566334</xdr:colOff>
      <xdr:row>16</xdr:row>
      <xdr:rowOff>40218</xdr:rowOff>
    </xdr:from>
    <xdr:to>
      <xdr:col>4</xdr:col>
      <xdr:colOff>998008</xdr:colOff>
      <xdr:row>19</xdr:row>
      <xdr:rowOff>141818</xdr:rowOff>
    </xdr:to>
    <xdr:sp macro="" textlink="">
      <xdr:nvSpPr>
        <xdr:cNvPr id="14" name="Rectángulo: esquinas redondeadas 13">
          <a:hlinkClick xmlns:r="http://schemas.openxmlformats.org/officeDocument/2006/relationships" r:id="rId9"/>
          <a:extLst>
            <a:ext uri="{FF2B5EF4-FFF2-40B4-BE49-F238E27FC236}">
              <a16:creationId xmlns:a16="http://schemas.microsoft.com/office/drawing/2014/main" id="{66D40C74-1292-4C93-AB79-FF14B95011D6}"/>
            </a:ext>
          </a:extLst>
        </xdr:cNvPr>
        <xdr:cNvSpPr/>
      </xdr:nvSpPr>
      <xdr:spPr>
        <a:xfrm>
          <a:off x="9048751" y="3934885"/>
          <a:ext cx="3717924" cy="673100"/>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Evidencia</a:t>
          </a:r>
          <a:r>
            <a:rPr lang="en-US" sz="1400" b="1" baseline="0">
              <a:solidFill>
                <a:sysClr val="windowText" lastClr="000000"/>
              </a:solidFill>
            </a:rPr>
            <a:t> de </a:t>
          </a:r>
          <a:r>
            <a:rPr lang="en-US" sz="1400" b="1">
              <a:solidFill>
                <a:sysClr val="windowText" lastClr="000000"/>
              </a:solidFill>
            </a:rPr>
            <a:t> NO CUMPLIMIENTO MODELO DE ATENCIÓN</a:t>
          </a:r>
        </a:p>
      </xdr:txBody>
    </xdr:sp>
    <xdr:clientData/>
  </xdr:twoCellAnchor>
  <xdr:twoCellAnchor>
    <xdr:from>
      <xdr:col>3</xdr:col>
      <xdr:colOff>1608665</xdr:colOff>
      <xdr:row>11</xdr:row>
      <xdr:rowOff>20641</xdr:rowOff>
    </xdr:from>
    <xdr:to>
      <xdr:col>4</xdr:col>
      <xdr:colOff>952498</xdr:colOff>
      <xdr:row>14</xdr:row>
      <xdr:rowOff>122241</xdr:rowOff>
    </xdr:to>
    <xdr:sp macro="" textlink="">
      <xdr:nvSpPr>
        <xdr:cNvPr id="15" name="Rectángulo: esquinas redondeadas 14">
          <a:hlinkClick xmlns:r="http://schemas.openxmlformats.org/officeDocument/2006/relationships" r:id="rId10"/>
          <a:extLst>
            <a:ext uri="{FF2B5EF4-FFF2-40B4-BE49-F238E27FC236}">
              <a16:creationId xmlns:a16="http://schemas.microsoft.com/office/drawing/2014/main" id="{80476DD5-34CF-4D90-A5CA-DD09B1769659}"/>
            </a:ext>
          </a:extLst>
        </xdr:cNvPr>
        <xdr:cNvSpPr/>
      </xdr:nvSpPr>
      <xdr:spPr>
        <a:xfrm>
          <a:off x="9091082" y="2962808"/>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2. TALENTO</a:t>
          </a:r>
          <a:r>
            <a:rPr lang="en-US" sz="1600" b="1" baseline="0">
              <a:solidFill>
                <a:sysClr val="windowText" lastClr="000000"/>
              </a:solidFill>
            </a:rPr>
            <a:t> HUMANO</a:t>
          </a:r>
          <a:endParaRPr lang="en-US" sz="1600" b="1">
            <a:solidFill>
              <a:sysClr val="windowText" lastClr="000000"/>
            </a:solidFill>
          </a:endParaRPr>
        </a:p>
      </xdr:txBody>
    </xdr:sp>
    <xdr:clientData/>
  </xdr:twoCellAnchor>
  <xdr:twoCellAnchor>
    <xdr:from>
      <xdr:col>1</xdr:col>
      <xdr:colOff>325972</xdr:colOff>
      <xdr:row>31</xdr:row>
      <xdr:rowOff>16932</xdr:rowOff>
    </xdr:from>
    <xdr:to>
      <xdr:col>2</xdr:col>
      <xdr:colOff>1437222</xdr:colOff>
      <xdr:row>34</xdr:row>
      <xdr:rowOff>118532</xdr:rowOff>
    </xdr:to>
    <xdr:sp macro="" textlink="">
      <xdr:nvSpPr>
        <xdr:cNvPr id="17" name="Rectángulo: esquinas redondeadas 16">
          <a:hlinkClick xmlns:r="http://schemas.openxmlformats.org/officeDocument/2006/relationships" r:id="rId11"/>
          <a:extLst>
            <a:ext uri="{FF2B5EF4-FFF2-40B4-BE49-F238E27FC236}">
              <a16:creationId xmlns:a16="http://schemas.microsoft.com/office/drawing/2014/main" id="{FA07A878-920E-4F20-B0A6-0DB1E163711E}"/>
            </a:ext>
          </a:extLst>
        </xdr:cNvPr>
        <xdr:cNvSpPr/>
      </xdr:nvSpPr>
      <xdr:spPr>
        <a:xfrm>
          <a:off x="2717805" y="6769099"/>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2038356</xdr:colOff>
      <xdr:row>31</xdr:row>
      <xdr:rowOff>21165</xdr:rowOff>
    </xdr:from>
    <xdr:to>
      <xdr:col>3</xdr:col>
      <xdr:colOff>3227922</xdr:colOff>
      <xdr:row>34</xdr:row>
      <xdr:rowOff>122765</xdr:rowOff>
    </xdr:to>
    <xdr:sp macro="" textlink="">
      <xdr:nvSpPr>
        <xdr:cNvPr id="18" name="Rectángulo: esquinas redondeadas 17">
          <a:hlinkClick xmlns:r="http://schemas.openxmlformats.org/officeDocument/2006/relationships" r:id="rId12"/>
          <a:extLst>
            <a:ext uri="{FF2B5EF4-FFF2-40B4-BE49-F238E27FC236}">
              <a16:creationId xmlns:a16="http://schemas.microsoft.com/office/drawing/2014/main" id="{B593E669-0BC7-490F-B7DA-0AE9B5EACC61}"/>
            </a:ext>
          </a:extLst>
        </xdr:cNvPr>
        <xdr:cNvSpPr/>
      </xdr:nvSpPr>
      <xdr:spPr>
        <a:xfrm>
          <a:off x="7023106" y="6773332"/>
          <a:ext cx="3687233"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3</xdr:row>
      <xdr:rowOff>413357</xdr:rowOff>
    </xdr:to>
    <xdr:pic>
      <xdr:nvPicPr>
        <xdr:cNvPr id="19" name="Imagen 18">
          <a:extLst>
            <a:ext uri="{FF2B5EF4-FFF2-40B4-BE49-F238E27FC236}">
              <a16:creationId xmlns:a16="http://schemas.microsoft.com/office/drawing/2014/main" id="{360FCC6D-E252-437F-9ED9-D4708C2D1343}"/>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2084" y="148166"/>
          <a:ext cx="931333" cy="97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458259</xdr:colOff>
      <xdr:row>26</xdr:row>
      <xdr:rowOff>125941</xdr:rowOff>
    </xdr:from>
    <xdr:to>
      <xdr:col>1</xdr:col>
      <xdr:colOff>1975909</xdr:colOff>
      <xdr:row>30</xdr:row>
      <xdr:rowOff>37041</xdr:rowOff>
    </xdr:to>
    <xdr:sp macro="" textlink="">
      <xdr:nvSpPr>
        <xdr:cNvPr id="22" name="Rectángulo: esquinas redondeadas 21">
          <a:hlinkClick xmlns:r="http://schemas.openxmlformats.org/officeDocument/2006/relationships" r:id="rId14"/>
          <a:extLst>
            <a:ext uri="{FF2B5EF4-FFF2-40B4-BE49-F238E27FC236}">
              <a16:creationId xmlns:a16="http://schemas.microsoft.com/office/drawing/2014/main" id="{2D9C2DD5-E131-4E87-BA94-6F9C43A12931}"/>
            </a:ext>
          </a:extLst>
        </xdr:cNvPr>
        <xdr:cNvSpPr/>
      </xdr:nvSpPr>
      <xdr:spPr>
        <a:xfrm>
          <a:off x="458259" y="5925608"/>
          <a:ext cx="3909483"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ESPECIALES</a:t>
          </a:r>
        </a:p>
      </xdr:txBody>
    </xdr:sp>
    <xdr:clientData/>
  </xdr:twoCellAnchor>
  <xdr:twoCellAnchor>
    <xdr:from>
      <xdr:col>1</xdr:col>
      <xdr:colOff>2285999</xdr:colOff>
      <xdr:row>11</xdr:row>
      <xdr:rowOff>74083</xdr:rowOff>
    </xdr:from>
    <xdr:to>
      <xdr:col>3</xdr:col>
      <xdr:colOff>1079499</xdr:colOff>
      <xdr:row>15</xdr:row>
      <xdr:rowOff>27519</xdr:rowOff>
    </xdr:to>
    <xdr:sp macro="" textlink="">
      <xdr:nvSpPr>
        <xdr:cNvPr id="10" name="Rectángulo: esquinas redondeadas 9">
          <a:hlinkClick xmlns:r="http://schemas.openxmlformats.org/officeDocument/2006/relationships" r:id="rId15"/>
          <a:extLst>
            <a:ext uri="{FF2B5EF4-FFF2-40B4-BE49-F238E27FC236}">
              <a16:creationId xmlns:a16="http://schemas.microsoft.com/office/drawing/2014/main" id="{BEE0D5F9-E7B0-4D9B-B24F-80D96860FA89}"/>
            </a:ext>
          </a:extLst>
        </xdr:cNvPr>
        <xdr:cNvSpPr/>
      </xdr:nvSpPr>
      <xdr:spPr>
        <a:xfrm>
          <a:off x="4677832" y="3016250"/>
          <a:ext cx="3884084" cy="715436"/>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a:t>
          </a:r>
          <a:r>
            <a:rPr lang="en-US" sz="1800" b="1" baseline="0">
              <a:solidFill>
                <a:sysClr val="windowText" lastClr="000000"/>
              </a:solidFill>
            </a:rPr>
            <a:t> DE ETICA</a:t>
          </a:r>
          <a:endParaRPr lang="en-US" sz="1800" b="1">
            <a:solidFill>
              <a:sysClr val="windowText" lastClr="000000"/>
            </a:solidFill>
          </a:endParaRPr>
        </a:p>
      </xdr:txBody>
    </xdr:sp>
    <xdr:clientData/>
  </xdr:twoCellAnchor>
  <xdr:twoCellAnchor>
    <xdr:from>
      <xdr:col>3</xdr:col>
      <xdr:colOff>1661583</xdr:colOff>
      <xdr:row>20</xdr:row>
      <xdr:rowOff>179917</xdr:rowOff>
    </xdr:from>
    <xdr:to>
      <xdr:col>4</xdr:col>
      <xdr:colOff>1005416</xdr:colOff>
      <xdr:row>24</xdr:row>
      <xdr:rowOff>91017</xdr:rowOff>
    </xdr:to>
    <xdr:sp macro="" textlink="">
      <xdr:nvSpPr>
        <xdr:cNvPr id="12" name="Rectángulo: esquinas redondeadas 11">
          <a:hlinkClick xmlns:r="http://schemas.openxmlformats.org/officeDocument/2006/relationships" r:id="rId16"/>
          <a:extLst>
            <a:ext uri="{FF2B5EF4-FFF2-40B4-BE49-F238E27FC236}">
              <a16:creationId xmlns:a16="http://schemas.microsoft.com/office/drawing/2014/main" id="{E76E9277-248D-40C3-960A-36748F6AB8C3}"/>
            </a:ext>
          </a:extLst>
        </xdr:cNvPr>
        <xdr:cNvSpPr/>
      </xdr:nvSpPr>
      <xdr:spPr>
        <a:xfrm>
          <a:off x="9144000" y="4836584"/>
          <a:ext cx="3630083" cy="673100"/>
        </a:xfrm>
        <a:prstGeom prst="roundRect">
          <a:avLst/>
        </a:prstGeom>
        <a:solidFill>
          <a:schemeClr val="accent6">
            <a:lumMod val="60000"/>
            <a:lumOff val="4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600" b="1">
              <a:solidFill>
                <a:sysClr val="windowText" lastClr="000000"/>
              </a:solidFill>
            </a:rPr>
            <a:t>TABLA 4. REGISTRO</a:t>
          </a:r>
          <a:r>
            <a:rPr lang="en-US" sz="1600" b="1" baseline="0">
              <a:solidFill>
                <a:sysClr val="windowText" lastClr="000000"/>
              </a:solidFill>
            </a:rPr>
            <a:t> TALENTO HUMANO</a:t>
          </a:r>
          <a:endParaRPr lang="en-US" sz="1600" b="1">
            <a:solidFill>
              <a:sysClr val="windowText" lastClr="000000"/>
            </a:solidFill>
          </a:endParaRPr>
        </a:p>
      </xdr:txBody>
    </xdr:sp>
    <xdr:clientData/>
  </xdr:twoCellAnchor>
  <xdr:twoCellAnchor>
    <xdr:from>
      <xdr:col>3</xdr:col>
      <xdr:colOff>1533525</xdr:colOff>
      <xdr:row>6</xdr:row>
      <xdr:rowOff>31751</xdr:rowOff>
    </xdr:from>
    <xdr:to>
      <xdr:col>4</xdr:col>
      <xdr:colOff>1020233</xdr:colOff>
      <xdr:row>9</xdr:row>
      <xdr:rowOff>141817</xdr:rowOff>
    </xdr:to>
    <xdr:sp macro="" textlink="">
      <xdr:nvSpPr>
        <xdr:cNvPr id="13" name="Rectángulo: esquinas redondeadas 12">
          <a:hlinkClick xmlns:r="http://schemas.openxmlformats.org/officeDocument/2006/relationships" r:id="rId17"/>
          <a:extLst>
            <a:ext uri="{FF2B5EF4-FFF2-40B4-BE49-F238E27FC236}">
              <a16:creationId xmlns:a16="http://schemas.microsoft.com/office/drawing/2014/main" id="{8E67166C-153A-4956-A295-DB94569D0510}"/>
            </a:ext>
          </a:extLst>
        </xdr:cNvPr>
        <xdr:cNvSpPr/>
      </xdr:nvSpPr>
      <xdr:spPr>
        <a:xfrm>
          <a:off x="9015942" y="2021418"/>
          <a:ext cx="3772958" cy="681566"/>
        </a:xfrm>
        <a:prstGeom prst="roundRect">
          <a:avLst/>
        </a:prstGeom>
        <a:solidFill>
          <a:srgbClr val="FFFF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Tabla</a:t>
          </a:r>
          <a:r>
            <a:rPr lang="en-US" sz="1400" b="1" baseline="0">
              <a:solidFill>
                <a:sysClr val="windowText" lastClr="000000"/>
              </a:solidFill>
            </a:rPr>
            <a:t> 1. AREAS</a:t>
          </a:r>
          <a:endParaRPr lang="en-US" sz="14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5D0DA5E-F1B5-4E45-AA79-64049690C229}"/>
            </a:ext>
          </a:extLst>
        </xdr:cNvPr>
        <xdr:cNvSpPr/>
      </xdr:nvSpPr>
      <xdr:spPr>
        <a:xfrm>
          <a:off x="28222" y="1273175"/>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ers/carlo/Downloads/Instrumento%20IV%20Apoyo%20Psicologico%20Especializado.xlsx" TargetMode="External"/><Relationship Id="rId2" Type="http://schemas.openxmlformats.org/officeDocument/2006/relationships/externalLinkPath" Target="file:///C:\Users\carlo\Downloads\Instrumento%20IV%20Apoyo%20Psicologico%20Especializado.xlsx" TargetMode="External"/><Relationship Id="rId1" Type="http://schemas.openxmlformats.org/officeDocument/2006/relationships/externalLinkPath" Target="/Users/carlo/Downloads/Instrumento%20IV%20Apoyo%20Psicologico%20Especializado.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icbfgob-my.sharepoint.com/personal/carlos_cuervo_icbf_gov_co/Documents/2026/Instrumentos%20IV/INSTRUMENTOS%202026/IN.IVC/Para%20publicar/Instrumento%20IV%20Apoyo%20Post%20Institucional%20SRPA.xlsx" TargetMode="External"/><Relationship Id="rId2" Type="http://schemas.microsoft.com/office/2019/04/relationships/externalLinkLongPath" Target="/personal/carlos_cuervo_icbf_gov_co/Documents/2026/Instrumentos%20IV/INSTRUMENTOS%202026/Para%20configurar/Para%20configurar/IN.IVC/Para%20publicar/Instrumento%20IV%20Apoyo%20Post%20Institucional%20SRPA.xlsx?6285CFA0" TargetMode="External"/><Relationship Id="rId1" Type="http://schemas.openxmlformats.org/officeDocument/2006/relationships/externalLinkPath" Target="file:///\\6285CFA0\Instrumento%20IV%20Apoyo%20Post%20Institucional%20SRPA.xlsx" TargetMode="External"/><Relationship Id="rId4" Type="http://schemas.openxmlformats.org/officeDocument/2006/relationships/externalLinkPath" Target="../../../../carlos_cuervo_icbf_gov_co/Documents/2026/Instrumentos%20IV/INSTRUMENTOS%202026/Para%20configurar/Para%20configurar/IN.IVC/Para%20publicar/Instrumento%20IV%20Apoyo%20Post%20Institucional%20SR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ISTAS"/>
      <sheetName val="PORTADA"/>
      <sheetName val="INSTRUCTIVO"/>
      <sheetName val="1. Información General"/>
      <sheetName val="2.Ambientes Adecuados y Seguros"/>
      <sheetName val="4. Modelo de Atencion"/>
      <sheetName val="5. Situaciones de Riesgo"/>
      <sheetName val="6. Código de Etica"/>
      <sheetName val="7. Talento Humano"/>
      <sheetName val="8. Financiero"/>
      <sheetName val="9. Dotacion"/>
      <sheetName val="Anexo 1 Violencias"/>
      <sheetName val="Anexo 2. Discapacidad"/>
      <sheetName val="Anexo 3. Gestantes y Lactan"/>
      <sheetName val="Tabla 1 Evid. no cumpl M.A."/>
      <sheetName val="Tabla 2. Talento Humano"/>
      <sheetName val="Tabla 3. Amb Adec y Seg - Á"/>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2">
          <cell r="A22" t="str">
            <v>Número de auto de la visita</v>
          </cell>
          <cell r="E22" t="str">
            <v>Número de la bitácora</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ow r="3">
          <cell r="D3" t="str">
            <v>NO APLICA</v>
          </cell>
        </row>
      </sheetData>
      <sheetData sheetId="13">
        <row r="3">
          <cell r="D3" t="str">
            <v>NO APLICA</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ISTAS"/>
      <sheetName val="PORTADA"/>
      <sheetName val="INSTRUCTIVO "/>
      <sheetName val="1. Información General"/>
      <sheetName val="2.Ambientes Adecuados y Seguros"/>
      <sheetName val="3. Alimentacion y Nutrición"/>
      <sheetName val="4. Mod. Atención"/>
      <sheetName val="5. Situaciones especiales"/>
      <sheetName val="6. Código Ético"/>
      <sheetName val="7. Talento Humano"/>
      <sheetName val="8. Financiero"/>
      <sheetName val="9. Dotación"/>
      <sheetName val="Tabla . Amb Adec y Seg - Áreas"/>
      <sheetName val="Tabla 2. Talento Humano"/>
      <sheetName val="Tabla 3. Evid. No_Cumplimiento"/>
      <sheetName val="Tabla 4. Registro Talento Human"/>
      <sheetName val="TEMP"/>
      <sheetName val="Condiciones NO cumplimiento"/>
      <sheetName val="Acta_Cierre"/>
      <sheetName val="Oculto "/>
    </sheetNames>
    <sheetDataSet>
      <sheetData sheetId="0" refreshError="1"/>
      <sheetData sheetId="1" refreshError="1"/>
      <sheetData sheetId="2" refreshError="1"/>
      <sheetData sheetId="3">
        <row r="18">
          <cell r="D18" t="str">
            <v xml:space="preserve"> </v>
          </cell>
        </row>
        <row r="27">
          <cell r="D27" t="str">
            <v>Primera Infancia</v>
          </cell>
        </row>
        <row r="28">
          <cell r="D28" t="str">
            <v>Infancia</v>
          </cell>
        </row>
        <row r="29">
          <cell r="D29" t="str">
            <v>Adolescencia</v>
          </cell>
        </row>
        <row r="30">
          <cell r="D30" t="str">
            <v>Juventud</v>
          </cell>
        </row>
        <row r="31">
          <cell r="D31" t="str">
            <v>Adultez</v>
          </cell>
        </row>
        <row r="32">
          <cell r="D32" t="str">
            <v>Persona Mayor</v>
          </cell>
        </row>
      </sheetData>
      <sheetData sheetId="4">
        <row r="3">
          <cell r="D3" t="str">
            <v>NO APLICA</v>
          </cell>
        </row>
      </sheetData>
      <sheetData sheetId="5">
        <row r="3">
          <cell r="D3" t="str">
            <v>NO APLICA</v>
          </cell>
        </row>
      </sheetData>
      <sheetData sheetId="6">
        <row r="3">
          <cell r="D3" t="str">
            <v>NO APLICA</v>
          </cell>
        </row>
      </sheetData>
      <sheetData sheetId="7">
        <row r="3">
          <cell r="D3" t="str">
            <v>NO APLICA</v>
          </cell>
        </row>
      </sheetData>
      <sheetData sheetId="8">
        <row r="3">
          <cell r="D3" t="str">
            <v>NO APLICA</v>
          </cell>
        </row>
      </sheetData>
      <sheetData sheetId="9">
        <row r="3">
          <cell r="D3" t="str">
            <v>NO APLICA</v>
          </cell>
        </row>
      </sheetData>
      <sheetData sheetId="10">
        <row r="3">
          <cell r="D3" t="str">
            <v>NO APLICA</v>
          </cell>
        </row>
      </sheetData>
      <sheetData sheetId="11">
        <row r="3">
          <cell r="D3" t="str">
            <v>NO APLICA</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A270237-AABE-4DDF-B6C5-B3AB863CA9FC}" name="SERVICIOS" displayName="SERVICIOS" ref="B89:B91" totalsRowShown="0" headerRowDxfId="425" dataDxfId="424">
  <autoFilter ref="B89:B91" xr:uid="{00000000-0009-0000-0100-000001000000}"/>
  <tableColumns count="1">
    <tableColumn id="1" xr3:uid="{3D627D01-6BAD-4424-83E7-1082501FCF73}" name="SERVICIOS" dataDxfId="42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A6CDB48-5831-441F-BD91-8D95173E67B2}" name="POB_RESTABLECIMIENTO_DE_DERECHOS" displayName="POB_RESTABLECIMIENTO_DE_DERECHOS" ref="F10:F13" totalsRowShown="0" headerRowDxfId="398" dataDxfId="397">
  <autoFilter ref="F10:F13" xr:uid="{00000000-0009-0000-0100-00000A000000}"/>
  <tableColumns count="1">
    <tableColumn id="1" xr3:uid="{AEE497B6-EB5F-4435-9077-939FA1BF304A}" name="POB_RESTABLECIMIENTO_DE_DERECHOS" dataDxfId="396"/>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F4B35686-16F4-4B6F-8D98-FCFFE6B3B317}" name="QUINDÍO" displayName="QUINDÍO" ref="AB204:AB216" totalsRowShown="0" headerRowDxfId="143">
  <autoFilter ref="AB204:AB216" xr:uid="{00000000-0009-0000-0100-000064000000}"/>
  <tableColumns count="1">
    <tableColumn id="1" xr3:uid="{02A9BF0A-2C7B-4DA3-8748-0939E580C2AF}"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BEF9554-B4F4-445F-B8AE-A0179D0DB1D5}" name="RISARALDA" displayName="RISARALDA" ref="AC204:AC218" totalsRowShown="0" headerRowDxfId="142">
  <autoFilter ref="AC204:AC218" xr:uid="{00000000-0009-0000-0100-000065000000}"/>
  <tableColumns count="1">
    <tableColumn id="1" xr3:uid="{BF1D39BA-BC58-4C62-AB31-4F26989A4F29}"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C2872F78-CEF7-426B-A3C4-C5A344F92B0A}" name="SAN_ANDRÉS_Y_PROVIDENCIA" displayName="SAN_ANDRÉS_Y_PROVIDENCIA" ref="AD204:AD206" totalsRowShown="0" headerRowDxfId="141">
  <autoFilter ref="AD204:AD206" xr:uid="{00000000-0009-0000-0100-000066000000}"/>
  <tableColumns count="1">
    <tableColumn id="1" xr3:uid="{91D025B7-54E5-4AB3-8C69-8FD8FC3D53D3}"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30C38BBA-6A6F-407E-86D8-6AE545CBEC1B}" name="SANTANDER" displayName="SANTANDER" ref="AE204:AE291" totalsRowShown="0" headerRowDxfId="140">
  <autoFilter ref="AE204:AE291" xr:uid="{00000000-0009-0000-0100-000067000000}"/>
  <tableColumns count="1">
    <tableColumn id="1" xr3:uid="{260FD5D0-004E-4F1E-AD6D-091A408F40D4}"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C655E66A-F948-4AA9-B6CA-105091576B25}" name="SUCRE" displayName="SUCRE" ref="AF204:AF230" totalsRowShown="0" headerRowDxfId="139">
  <autoFilter ref="AF204:AF230" xr:uid="{00000000-0009-0000-0100-000068000000}"/>
  <tableColumns count="1">
    <tableColumn id="1" xr3:uid="{C5F01809-33F2-42DA-A6CA-45334DAB4CD4}"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FFB4865E-2636-43B4-AC36-D1B826F1C235}" name="TOLIMA" displayName="TOLIMA" ref="AG204:AG251" totalsRowShown="0" headerRowDxfId="138">
  <autoFilter ref="AG204:AG251" xr:uid="{00000000-0009-0000-0100-000069000000}"/>
  <tableColumns count="1">
    <tableColumn id="1" xr3:uid="{6C2893DF-77D9-458F-8BC3-A168978C9016}"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B3E12570-B19F-4D7A-A818-8AB8578E07AB}" name="VALLE_DEL_CAUCA" displayName="VALLE_DEL_CAUCA" ref="AH204:AH246" totalsRowShown="0" headerRowDxfId="137">
  <autoFilter ref="AH204:AH246" xr:uid="{00000000-0009-0000-0100-00006A000000}"/>
  <tableColumns count="1">
    <tableColumn id="1" xr3:uid="{D83B32DD-2675-479B-B1B5-C15F0BF1FE8D}"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2F4E4D57-027A-4D37-B7D7-393BFABBD4FF}" name="VAUPÉS" displayName="VAUPÉS" ref="AI204:AI210" totalsRowShown="0" headerRowDxfId="136">
  <autoFilter ref="AI204:AI210" xr:uid="{00000000-0009-0000-0100-00006B000000}"/>
  <tableColumns count="1">
    <tableColumn id="1" xr3:uid="{FE8C5FB4-03C4-4D2B-92C3-4E5D24A34AE5}"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7D0F2FC5-E6B1-4BF3-8BFF-FA36AE6C67FC}" name="VICHADA" displayName="VICHADA" ref="AJ204:AJ208" totalsRowShown="0" headerRowDxfId="135">
  <autoFilter ref="AJ204:AJ208" xr:uid="{00000000-0009-0000-0100-00006C000000}"/>
  <tableColumns count="1">
    <tableColumn id="1" xr3:uid="{1DEC886B-4D5E-4898-A2B2-91F26FF3971D}"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2E407368-1ED9-4933-8C8F-D2398506FD66}" name="MOD_RESTABLECIMIENTO_DE_DERECHOS113" displayName="MOD_RESTABLECIMIENTO_DE_DERECHOS113" ref="H19:H23" totalsRowShown="0" headerRowDxfId="134" dataDxfId="133">
  <autoFilter ref="H19:H23" xr:uid="{00000000-0009-0000-0100-000070000000}"/>
  <tableColumns count="1">
    <tableColumn id="1" xr3:uid="{7D63B1EC-4323-495B-8BB5-5CE992F4C404}" name="MOD_RESTABLECIMIENTO_DE_DERECHOS" dataDxfId="13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5682F8A-B0CF-4959-9463-3B560D781F22}" name="POB_SISTEMA_DE_RESPONSABILIDAD_PENAL_ADOLESCENTES" displayName="POB_SISTEMA_DE_RESPONSABILIDAD_PENAL_ADOLESCENTES" ref="F34:F35" totalsRowShown="0" headerRowDxfId="395" dataDxfId="394">
  <autoFilter ref="F34:F35" xr:uid="{00000000-0009-0000-0100-00000B000000}"/>
  <tableColumns count="1">
    <tableColumn id="1" xr3:uid="{60E6EF66-48C1-42F8-AB09-55EDA98B5B26}" name="POB_SISTEMA_DE_RESPONSABILIDAD_PENAL_ADOLESCENTES" dataDxfId="393"/>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6723F59F-78E8-4E89-9BD2-8FA165C10054}" name="SERV_ESTRATEGIA_UNIDADES_MOVILES114" displayName="SERV_ESTRATEGIA_UNIDADES_MOVILES114" ref="J64:J66" totalsRowShown="0" headerRowDxfId="131" dataDxfId="130">
  <autoFilter ref="J64:J66" xr:uid="{00000000-0009-0000-0100-000071000000}"/>
  <tableColumns count="1">
    <tableColumn id="1" xr3:uid="{68EC2D8E-DDB1-4864-A0D4-93C359D1757B}" name="SERV_UBICACION INICIAL" dataDxfId="12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3A69E523-98CD-4030-9390-489DE03D15D1}" name="SERV_ESTRATEGIA_UNIDADES_MOVILES114115" displayName="SERV_ESTRATEGIA_UNIDADES_MOVILES114115" ref="J68:J72" totalsRowShown="0" headerRowDxfId="128" dataDxfId="127">
  <autoFilter ref="J68:J72" xr:uid="{00000000-0009-0000-0100-000072000000}"/>
  <tableColumns count="1">
    <tableColumn id="1" xr3:uid="{EE8BF071-ECDE-4125-9D35-AC4DE02FD0B6}" name="SERV_APOYO Y FORTALECIMIENTO A LA FAMILIA Y/O RED VINCULAR" dataDxfId="126"/>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EBDA06F9-5C6E-4AC0-BEB9-0C8D10752761}" name="SERV_ESTRATEGIA_UNIDADES_MOVILES116" displayName="SERV_ESTRATEGIA_UNIDADES_MOVILES116" ref="J74:J75" totalsRowShown="0" headerRowDxfId="125" dataDxfId="124">
  <autoFilter ref="J74:J75" xr:uid="{00000000-0009-0000-0100-000073000000}"/>
  <tableColumns count="1">
    <tableColumn id="1" xr3:uid="{83A037D3-6359-426B-888C-66AA1ABAE5FB}" name="SERV_ACOGIMIENTO FAMILIAR" dataDxfId="12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FF0CC110-103B-4F34-A7ED-E11F7C13404F}" name="SERV_ESTRATEGIA_UNIDADES_MOVILES114115118" displayName="SERV_ESTRATEGIA_UNIDADES_MOVILES114115118" ref="J77:J81" totalsRowShown="0" headerRowDxfId="122" dataDxfId="121">
  <autoFilter ref="J77:J81" xr:uid="{00000000-0009-0000-0100-000075000000}"/>
  <tableColumns count="1">
    <tableColumn id="1" xr3:uid="{0DE3C777-33F0-4239-96D3-56E7F43D6865}" name="SERV_ACOGIMIENTO RESIDENCIAL" dataDxfId="120"/>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0B37895-7C5F-479E-BA3B-D27889676D76}" name="Tabla_Aulas5" displayName="Tabla_Aulas5" ref="B3:H23" totalsRowShown="0" headerRowDxfId="119" dataDxfId="117" headerRowBorderDxfId="118" tableBorderDxfId="116" totalsRowBorderDxfId="115">
  <autoFilter ref="B3:H23" xr:uid="{00000000-0009-0000-0100-00006E000000}"/>
  <tableColumns count="7">
    <tableColumn id="1" xr3:uid="{B1A5503F-51D4-40CE-8592-04D752CC08E0}" name="Ubicación" dataDxfId="114"/>
    <tableColumn id="2" xr3:uid="{88E083FC-2EE2-4E95-9024-B3516C6FC79B}" name="Aula" dataDxfId="113"/>
    <tableColumn id="3" xr3:uid="{C85C1322-1588-4060-AEC4-A54903D8568F}" name="Área (m²)" dataDxfId="112"/>
    <tableColumn id="4" xr3:uid="{E6F1C1AD-C848-439F-A9A2-68C764D00961}" name="Índice_x000a_(m²/persona)" dataDxfId="111"/>
    <tableColumn id="5" xr3:uid="{9EC12789-79A8-4262-B629-21176DF45312}" name="Capacidad máxima _x000a_(Área / Índice)" dataDxfId="110">
      <calculatedColumnFormula>IFERROR(ROUNDDOWN((Tabla_Aulas5[[#This Row],[Área (m²)]]/Tabla_Aulas5[[#This Row],[Índice
(m²/persona)]]),0)," ")</calculatedColumnFormula>
    </tableColumn>
    <tableColumn id="6" xr3:uid="{15A7CF7E-7E7F-4321-9898-8400046F6721}" name="Cumple - No cumple - No aplica" dataDxfId="109"/>
    <tableColumn id="7" xr3:uid="{6C938E74-4E78-4438-A31D-CCFFBD54436D}" name="observaciones" dataDxfId="108"/>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2D37FC-2226-4E2F-92A0-2EEA80AFDAA6}" name="Tabla_Talleres6" displayName="Tabla_Talleres6" ref="B28:H43" totalsRowShown="0" headerRowDxfId="107" dataDxfId="105" headerRowBorderDxfId="106" tableBorderDxfId="104" totalsRowBorderDxfId="103">
  <autoFilter ref="B28:H43" xr:uid="{00000000-0009-0000-0100-00006F000000}"/>
  <tableColumns count="7">
    <tableColumn id="1" xr3:uid="{E7D9251A-7051-4016-AAD2-2295E7D326B4}" name="Ubicación" dataDxfId="102"/>
    <tableColumn id="2" xr3:uid="{44403276-F21A-4A2C-B051-BBD7BD214DAC}" name="Taller" dataDxfId="101"/>
    <tableColumn id="3" xr3:uid="{C40509C4-D618-47E7-8B25-D2BDFB06B6EB}" name="Área (m²)" dataDxfId="100"/>
    <tableColumn id="4" xr3:uid="{6C5F8439-6AD2-4869-94EA-089D6401CC83}" name="Índice_x000a_(m²/persona)" dataDxfId="99"/>
    <tableColumn id="5" xr3:uid="{4FDB5804-4EDD-449B-82EC-C13FAC8C1D97}" name="Capacidad máxima _x000a_(Área / Índice)" dataDxfId="98">
      <calculatedColumnFormula>IFERROR(ROUNDDOWN((Tabla_Talleres6[[#This Row],[Área (m²)]]/Tabla_Talleres6[[#This Row],[Índice
(m²/persona)]]),0)," ")</calculatedColumnFormula>
    </tableColumn>
    <tableColumn id="6" xr3:uid="{683C9B92-D199-46C0-BEF5-07196005BC74}" name="Cumple - No cumple - No aplica" dataDxfId="97"/>
    <tableColumn id="7" xr3:uid="{191059B9-7E57-4836-AF53-9C7379F6A68D}" name="observaciones" dataDxfId="9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9767ECE-B8CE-4B5A-AE46-957A3337DF1D}" name="POB_ADOPCIONES" displayName="POB_ADOPCIONES" ref="F84:F85" totalsRowShown="0" headerRowDxfId="392" dataDxfId="391">
  <autoFilter ref="F84:F85" xr:uid="{00000000-0009-0000-0100-00000C000000}"/>
  <tableColumns count="1">
    <tableColumn id="1" xr3:uid="{7007879A-BB25-4E7B-8D8D-DB7B04F78977}" name="POB_ADOPCIONES" dataDxfId="390"/>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92D30BD-37D3-478D-B95C-F21468BCA088}" name="MOD_PRIMERA_INFANCIA" displayName="MOD_PRIMERA_INFANCIA" ref="H102:H106" totalsRowShown="0" headerRowDxfId="389" dataDxfId="388">
  <autoFilter ref="H102:H106" xr:uid="{00000000-0009-0000-0100-00000D000000}"/>
  <tableColumns count="1">
    <tableColumn id="1" xr3:uid="{8CF468F9-792F-4A5B-A5D6-95B22266F435}" name="MOD_PRIMERA_INFANCIA" dataDxfId="38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EEFB80A-DB59-4378-8C0D-9D16E6801A88}" name="SERV_INSTITUCIONAL" displayName="SERV_INSTITUCIONAL" ref="J95:J101" totalsRowShown="0" headerRowDxfId="386" dataDxfId="385">
  <autoFilter ref="J95:J101" xr:uid="{00000000-0009-0000-0100-00000E000000}"/>
  <tableColumns count="1">
    <tableColumn id="1" xr3:uid="{CE035D24-2C92-460C-B733-A7973BE9552A}" name="SERV_INSTITUCIONAL" dataDxfId="38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64A50A4-BEFB-4277-9115-7F7332F25086}" name="SERV_COMUNITARIA" displayName="SERV_COMUNITARIA" ref="J103:J106" totalsRowShown="0" headerRowDxfId="383" dataDxfId="382">
  <autoFilter ref="J103:J106" xr:uid="{00000000-0009-0000-0100-00000F000000}"/>
  <tableColumns count="1">
    <tableColumn id="1" xr3:uid="{C4AC7593-34DF-4529-8DFA-CBBC981428D8}" name="SERV_COMUNITARIA" dataDxfId="38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0FF8732-5C58-4522-A1BD-2C9FE254ACD1}" name="SERV_FAMILIAR" displayName="SERV_FAMILIAR" ref="J108:J111" totalsRowShown="0" headerRowDxfId="380" dataDxfId="379">
  <autoFilter ref="J108:J111" xr:uid="{00000000-0009-0000-0100-000010000000}"/>
  <tableColumns count="1">
    <tableColumn id="1" xr3:uid="{BBAC1FAC-1180-4599-BE4F-770067E31637}" name="SERV_FAMILIAR" dataDxfId="378"/>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0220E53-E059-4047-A926-6E1E5AEBEABF}" name="SERV_PROPIA_E_INTERCULTURAL" displayName="SERV_PROPIA_E_INTERCULTURAL" ref="J113:J114" totalsRowShown="0" headerRowDxfId="377" dataDxfId="376">
  <autoFilter ref="J113:J114" xr:uid="{00000000-0009-0000-0100-000011000000}"/>
  <tableColumns count="1">
    <tableColumn id="1" xr3:uid="{9B9FCE3D-94B2-4DEE-8307-B2E5A6CE571E}" name="SERV_PROPIA_E_INTERCULTURAL" dataDxfId="37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B595AB5-10F2-4D5A-9678-DCE949D2F740}" name="MOD_INFANCIA" displayName="MOD_INFANCIA" ref="H116:H117" totalsRowShown="0" headerRowDxfId="374" dataDxfId="373">
  <autoFilter ref="H116:H117" xr:uid="{00000000-0009-0000-0100-000012000000}"/>
  <tableColumns count="1">
    <tableColumn id="1" xr3:uid="{B9C65937-0C36-43F1-A4D5-1E299DAFDDAF}" name="MOD_INFANCIA" dataDxfId="37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121F994-06F0-43C4-8D88-D06B90FCB74F}" name="SERV_ATRAPASUEÑOS" displayName="SERV_ATRAPASUEÑOS" ref="J117:J121" totalsRowShown="0" headerRowDxfId="371" dataDxfId="370">
  <autoFilter ref="J117:J121" xr:uid="{00000000-0009-0000-0100-000013000000}"/>
  <tableColumns count="1">
    <tableColumn id="1" xr3:uid="{84FEC279-B930-4AC4-982D-EC5405A2B8C0}" name="SERV_ATRAPASUEÑOS" dataDxfId="369"/>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A0E9B27-A447-44DF-8D64-E5E051B5670D}" name="DIR_PROMOCION_Y_PREVENCION" displayName="DIR_PROMOCION_Y_PREVENCION" ref="D117:D123" totalsRowShown="0" headerRowDxfId="422" dataDxfId="421">
  <autoFilter ref="D117:D123" xr:uid="{00000000-0009-0000-0100-000002000000}"/>
  <tableColumns count="1">
    <tableColumn id="1" xr3:uid="{9F608302-23A8-49E7-8E6F-8CB198337972}" name="DIR_PROMOCIÓN_Y_PREVENCION" dataDxfId="420"/>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70F1145-E5EE-4C59-80C6-B57189F07B02}" name="MOD_NUTRICION" displayName="MOD_NUTRICION" ref="H130:H133" totalsRowShown="0" headerRowDxfId="368" dataDxfId="367">
  <autoFilter ref="H130:H133" xr:uid="{00000000-0009-0000-0100-000014000000}"/>
  <tableColumns count="1">
    <tableColumn id="1" xr3:uid="{CADA3DBA-0810-4989-8A70-95F86538E477}" name="MOD_NUTRICION" dataDxfId="366"/>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A6E26BE-D8A1-4855-8E55-20EA46FE41DF}" name="SERV_NUTRICION" displayName="SERV_NUTRICION" ref="J128:J129" totalsRowShown="0" headerRowDxfId="365" dataDxfId="364">
  <autoFilter ref="J128:J129" xr:uid="{00000000-0009-0000-0100-000015000000}"/>
  <tableColumns count="1">
    <tableColumn id="1" xr3:uid="{02D82E5C-F9B2-40AD-9238-90FDBC4F89E2}" name="SERV_CENTROS_DE_RECUPERACION_INSTITUCIONAL" dataDxfId="36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21753B6-84E2-4D77-AB84-3325CA126220}" name="MOD_FAMILIAS_Y_COMUNIDADES" displayName="MOD_FAMILIAS_Y_COMUNIDADES" ref="H144:H147" totalsRowShown="0" headerRowDxfId="362" dataDxfId="361">
  <autoFilter ref="H144:H147" xr:uid="{00000000-0009-0000-0100-000016000000}"/>
  <tableColumns count="1">
    <tableColumn id="1" xr3:uid="{9C639C16-B3D6-40EC-BF06-5608588DEA79}" name="MOD_FAMILIAS_Y_COMUNIDADES" dataDxfId="360"/>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FD039AA-C29A-4515-B8B8-3EDB714F961F}" name="MOD_RESTABLECIMIENTO_DE_DERECHOS" displayName="MOD_RESTABLECIMIENTO_DE_DERECHOS" ref="H10:H14" totalsRowShown="0" headerRowDxfId="359" dataDxfId="358">
  <autoFilter ref="H10:H14" xr:uid="{00000000-0009-0000-0100-000017000000}"/>
  <tableColumns count="1">
    <tableColumn id="1" xr3:uid="{E6AEEB7D-73A1-4A32-A17F-F2E410E7B7CD}" name="MOD_RESTABLECIMIENTO_DE_DERECHOS" dataDxfId="357"/>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8E94C16-97D5-470E-8DBE-FD90AF180132}" name="SERV_PRIVATIVAS_DE_LA_LIBERTAD" displayName="SERV_PRIVATIVAS_DE_LA_LIBERTAD" ref="J2:J6" totalsRowShown="0" headerRowDxfId="356" dataDxfId="355">
  <autoFilter ref="J2:J6" xr:uid="{00000000-0009-0000-0100-000018000000}"/>
  <tableColumns count="1">
    <tableColumn id="1" xr3:uid="{5ADFB57F-C67F-48C4-8088-CE49A6D1A776}" name="SERV_PRIVATIVAS_DE_LA_LIBERTAD" dataDxfId="354"/>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E65D849-C79D-4981-ABAA-13976C4FC75F}" name="SERV_NO_PRIVATIVAS_DE_LA_LIBERTAD" displayName="SERV_NO_PRIVATIVAS_DE_LA_LIBERTAD" ref="J8:J11" totalsRowShown="0" headerRowDxfId="353" dataDxfId="352">
  <autoFilter ref="J8:J11" xr:uid="{00000000-0009-0000-0100-000019000000}"/>
  <tableColumns count="1">
    <tableColumn id="1" xr3:uid="{A396EFD7-B99F-4B14-B6ED-A5CE1D668470}" name="SERV_NO_PRIVATIVAS_DE_LA_LIBERTAD" dataDxfId="351"/>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A62AC3F-61A5-469D-A895-222BED9E043B}" name="SERV_COMPLEMENTARIAS_Y_DE_RESTABLECIMIENTO_EN_ADMINISTRACION_DE_JUSTICIA" displayName="SERV_COMPLEMENTARIAS_Y_DE_RESTABLECIMIENTO_EN_ADMINISTRACION_DE_JUSTICIA" ref="J13:J18" totalsRowShown="0" headerRowDxfId="350" dataDxfId="349">
  <autoFilter ref="J13:J18" xr:uid="{00000000-0009-0000-0100-00001A000000}"/>
  <tableColumns count="1">
    <tableColumn id="1" xr3:uid="{6EEE1219-133B-4496-9994-D6C40FC8E8CB}" name="SERV_COMPLEMENTARIAS_Y_DE_RESTABLECIMIENTO_EN_ADMINISTRACION_DE_JUSTICIA" dataDxfId="348"/>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15EC04AD-A9EB-4BBA-B88E-ED520367FEB7}" name="SERV_PROGRAMA_DE_INCLUSION_SOCIAL" displayName="SERV_PROGRAMA_DE_INCLUSION_SOCIAL" ref="J20:J22" totalsRowShown="0" headerRowDxfId="347" dataDxfId="346">
  <autoFilter ref="J20:J22" xr:uid="{00000000-0009-0000-0100-00001B000000}"/>
  <tableColumns count="1">
    <tableColumn id="1" xr3:uid="{DC12FDFE-63BE-4033-9A33-29A1A1D09A21}" name="SERV_PROGRAMA_DE_INCLUSION_SOCIAL" dataDxfId="345"/>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D0002ED6-1AA0-4D1E-AE77-51E03746E7A7}" name="MOD_SISTEMA_DE_RESPONSABILIDAD_PENAL_ADOLESCENTES" displayName="MOD_SISTEMA_DE_RESPONSABILIDAD_PENAL_ADOLESCENTES" ref="H32:H37" totalsRowShown="0" headerRowDxfId="344" dataDxfId="343">
  <autoFilter ref="H32:H37" xr:uid="{00000000-0009-0000-0100-00001C000000}"/>
  <tableColumns count="1">
    <tableColumn id="1" xr3:uid="{2E2657F9-5B92-48F6-9123-45ED6A69D339}" name="MOD_SISTEMA_DE_RESPONSABILIDAD_PENAL_ADOLESCENTES" dataDxfId="34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FA354C03-82DE-4661-846D-6C24C4FC20EC}" name="SERV_CENTRO_DE_EMERGENCIA" displayName="SERV_CENTRO_DE_EMERGENCIA" ref="J25:J26" totalsRowShown="0" headerRowDxfId="341" dataDxfId="340">
  <autoFilter ref="J25:J26" xr:uid="{00000000-0009-0000-0100-00001D000000}"/>
  <tableColumns count="1">
    <tableColumn id="1" xr3:uid="{8466006F-E66C-4AA4-853A-EEAC0FA3BED4}" name="SERV_CENTRO_DE_EMERGENCIA" dataDxfId="33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A96FFA0-F815-43E3-BFEE-BC7BA1251390}" name="DIR_PROTECCION" displayName="DIR_PROTECCION" ref="D22:D25" totalsRowShown="0" headerRowDxfId="419" dataDxfId="418">
  <autoFilter ref="D22:D25" xr:uid="{00000000-0009-0000-0100-000003000000}"/>
  <tableColumns count="1">
    <tableColumn id="1" xr3:uid="{D69446C6-1B76-41AD-B166-E9777EDA59F8}" name="DIR_PROTECCION" dataDxfId="41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FFF7E4C-9225-4408-8A8B-9F72BC6D7810}" name="SERV_SERVICIO_DE_APOYO_Y_FORTALECIMIENTO_A_LA_FAMILIA" displayName="SERV_SERVICIO_DE_APOYO_Y_FORTALECIMIENTO_A_LA_FAMILIA" ref="J28:J36" totalsRowShown="0" headerRowDxfId="338" dataDxfId="337">
  <autoFilter ref="J28:J36" xr:uid="{00000000-0009-0000-0100-00001E000000}"/>
  <tableColumns count="1">
    <tableColumn id="1" xr3:uid="{55EBFE11-FBCA-4E56-905A-B0218A170B4D}" name="SERV_SERVICIO_DE_APOYO_Y_FORTALECIMIENTO_A_LA_FAMILIA" dataDxfId="336"/>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40A2B5B-BDD7-4127-A9F9-D05518A84D58}" name="SERV_ACOGIMIENTO_FAMILIAR" displayName="SERV_ACOGIMIENTO_FAMILIAR" ref="J38:J43" totalsRowShown="0" headerRowDxfId="335" dataDxfId="334">
  <autoFilter ref="J38:J43" xr:uid="{00000000-0009-0000-0100-00001F000000}"/>
  <tableColumns count="1">
    <tableColumn id="1" xr3:uid="{310FA0B6-AA1A-437B-9FC0-9E691F55A5F9}" name="SERV_ACOGIMIENTO_FAMILIAR" dataDxfId="33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7FCD9F6-B82D-4BAC-A50A-3D052402DAA6}" name="SERV_ACOGIMIENTO_RESIDENCIAL" displayName="SERV_ACOGIMIENTO_RESIDENCIAL" ref="J45:J58" totalsRowShown="0" headerRowDxfId="332" dataDxfId="331">
  <autoFilter ref="J45:J58" xr:uid="{00000000-0009-0000-0100-000020000000}"/>
  <tableColumns count="1">
    <tableColumn id="1" xr3:uid="{811DB6DE-4E79-446B-8782-5908CD228976}" name="SERV_ACOGIMIENTO_RESIDENCIAL" dataDxfId="330"/>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E34EF8BD-981E-43A4-8059-52BA9CFA290A}" name="SERV_ESTRATEGIA_UNIDADES_MOVILES" displayName="SERV_ESTRATEGIA_UNIDADES_MOVILES" ref="J60:J61" totalsRowShown="0" headerRowDxfId="329" dataDxfId="328">
  <autoFilter ref="J60:J61" xr:uid="{00000000-0009-0000-0100-000021000000}"/>
  <tableColumns count="1">
    <tableColumn id="1" xr3:uid="{4E9BCEBC-FFFF-449B-977A-445D6A53A3C5}" name="SERV_ESTRATEGIA_UNIDADES_MOVILES" dataDxfId="327"/>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096AA54-AA77-44BB-8D96-3C2E67142DB8}" name="MOD_ADOLESCENCIA" displayName="MOD_ADOLESCENCIA" ref="H119:H120" totalsRowShown="0" headerRowDxfId="326" dataDxfId="325">
  <autoFilter ref="H119:H120" xr:uid="{00000000-0009-0000-0100-00002B000000}"/>
  <tableColumns count="1">
    <tableColumn id="1" xr3:uid="{6C60BC2A-86C9-4217-90F8-B646919491EE}" name="MOD_ADOLESCENCIA" dataDxfId="324"/>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5793999-D431-4A14-B549-2C14CF893A5A}" name="MOD_JUVENTUD" displayName="MOD_JUVENTUD" ref="H122:H123" totalsRowShown="0" headerRowDxfId="323" dataDxfId="322">
  <autoFilter ref="H122:H123" xr:uid="{00000000-0009-0000-0100-00002C000000}"/>
  <tableColumns count="1">
    <tableColumn id="1" xr3:uid="{34357A2B-BCF9-48F7-95E2-C00F7E9F1053}" name="MOD_JUVENTUD" dataDxfId="321"/>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CEEE1F4-6C5D-4A42-903F-DF451C3C7ECC}" name="SERV_SOMOS_FAMILIA_SOMOS_COMUNIDAD" displayName="SERV_SOMOS_FAMILIA_SOMOS_COMUNIDAD" ref="J142:J143" totalsRowShown="0" headerRowDxfId="320" dataDxfId="319">
  <autoFilter ref="J142:J143" xr:uid="{00000000-0009-0000-0100-00002D000000}"/>
  <tableColumns count="1">
    <tableColumn id="1" xr3:uid="{5E61BC01-E576-42B0-8A0C-E944AFFFE535}" name="SERV_SOMOS_FAMILIA_SOMOS_COMUNIDAD" dataDxfId="318"/>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2A339FF4-37D9-499D-8229-A4BFB22F5DDF}" name="MOD_ADOPCIONES" displayName="MOD_ADOPCIONES" ref="H84:H85" totalsRowShown="0" headerRowDxfId="317" dataDxfId="316">
  <autoFilter ref="H84:H85" xr:uid="{00000000-0009-0000-0100-00002E000000}"/>
  <tableColumns count="1">
    <tableColumn id="1" xr3:uid="{FE1DE03B-B7B4-4435-9956-2C343D663BA0}" name="MOD_ADOPCIONES" dataDxfId="315"/>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E73B479F-FDC9-42D1-A2C0-B5910CD5F80D}" name="SERV_ADOPCIONES" displayName="SERV_ADOPCIONES" ref="J84:J85" totalsRowShown="0" headerRowDxfId="314" dataDxfId="313">
  <autoFilter ref="J84:J85" xr:uid="{00000000-0009-0000-0100-00002F000000}"/>
  <tableColumns count="1">
    <tableColumn id="1" xr3:uid="{FDD9885B-9786-4E65-9210-6749162363C2}" name="SERV_ADOPCIONES" dataDxfId="312"/>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DB3C657-520C-4563-BC71-2C9423EE863C}" name="SERV_1000_DÍAS_PARA_CAMBIAR_EL_MUNDO" displayName="SERV_1000_DÍAS_PARA_CAMBIAR_EL_MUNDO" ref="J131:J132" totalsRowShown="0" headerRowDxfId="311" dataDxfId="310">
  <autoFilter ref="J131:J132" xr:uid="{00000000-0009-0000-0100-000022000000}"/>
  <tableColumns count="1">
    <tableColumn id="1" xr3:uid="{3136150F-E852-4D34-8B75-AB8575F6A64E}" name="SERV_1000_DÍAS_PARA_CAMBIAR_EL_MUNDO" dataDxfId="309"/>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AEE621D-2F93-4EAB-A269-F27E9870ABC5}" name="POB_PRIMERA_INFANCIA" displayName="POB_PRIMERA_INFANCIA" ref="F104:F105" totalsRowShown="0" headerRowDxfId="416" dataDxfId="415">
  <autoFilter ref="F104:F105" xr:uid="{00000000-0009-0000-0100-000004000000}"/>
  <tableColumns count="1">
    <tableColumn id="1" xr3:uid="{1CE241D1-2EA7-454A-A1C0-364FE75ABC4B}" name="POB_PRIMERA_INFANCIA" dataDxfId="414"/>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247808F-7AC8-4416-8002-9DCBC296D54E}" name="SERV_SERVICIOS_DE_UNIDADES_DE_BUSQUEDA_ACTIVA" displayName="SERV_SERVICIOS_DE_UNIDADES_DE_BUSQUEDA_ACTIVA" ref="J134:J135" totalsRowShown="0" headerRowDxfId="308" dataDxfId="307">
  <autoFilter ref="J134:J135" xr:uid="{00000000-0009-0000-0100-000023000000}"/>
  <tableColumns count="1">
    <tableColumn id="1" xr3:uid="{70DFB1DB-787D-4F03-A78C-1230BF164723}" name="SERV_SERVICIOS_DE_UNIDADES_DE_BUSQUEDA_ACTIVA" dataDxfId="306"/>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2F0FF24-6786-4D7A-9CAA-7D4BA45D0845}" name="SERV_SOMOS_FAMILIA_CONECTADAS" displayName="SERV_SOMOS_FAMILIA_CONECTADAS" ref="J145:J146" totalsRowShown="0" headerRowDxfId="305" dataDxfId="304">
  <autoFilter ref="J145:J146" xr:uid="{00000000-0009-0000-0100-000024000000}"/>
  <tableColumns count="1">
    <tableColumn id="1" xr3:uid="{2A247D2D-2D1F-4241-9E09-0EBDFFE3A71F}" name="SERV_SOMOS_FAMILIA_CONECTADAS" dataDxfId="30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C5014D2-3DFE-4609-891A-F6F2B7DCC947}" name="SERV_ACOMPAÑAMIENTO_INTERCULTURAL_ETNICA_Y_CAMPESINA_TEJIENDO_INTERCULTURALIDAD" displayName="SERV_ACOMPAÑAMIENTO_INTERCULTURAL_ETNICA_Y_CAMPESINA_TEJIENDO_INTERCULTURALIDAD" ref="J148:J149" totalsRowShown="0" headerRowDxfId="302" dataDxfId="301">
  <autoFilter ref="J148:J149" xr:uid="{00000000-0009-0000-0100-000025000000}"/>
  <tableColumns count="1">
    <tableColumn id="1" xr3:uid="{48173562-8588-43B0-8C44-2FDD951285C8}" name="SERV_ACOMPAÑAMIENTO_INTERCULTURAL_ETNICA_Y_CAMPESINA_TEJIENDO_INTERCULTURALIDAD" dataDxfId="300"/>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CD7344AE-D23F-4F89-978C-55B257EAFA86}" name="AMAZONAS." displayName="AMAZONAS." ref="D171:D172" totalsRowShown="0" headerRowDxfId="299" dataDxfId="298" tableBorderDxfId="297">
  <autoFilter ref="D171:D172" xr:uid="{00000000-0009-0000-0100-000026000000}"/>
  <tableColumns count="1">
    <tableColumn id="1" xr3:uid="{4A4EC8AE-61D1-4374-B5E5-02724D7174F9}" name="AMAZONAS." dataDxfId="296"/>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56ECF02-0921-40F4-A839-06250EDD9C65}" name="ANTIOQUIA." displayName="ANTIOQUIA." ref="E171:E189" totalsRowShown="0" headerRowDxfId="295" dataDxfId="294" tableBorderDxfId="293">
  <autoFilter ref="E171:E189" xr:uid="{00000000-0009-0000-0100-000027000000}"/>
  <tableColumns count="1">
    <tableColumn id="1" xr3:uid="{E98C8840-7EDE-4B73-913E-E79CAFCADB43}" name="ANTIOQUIA." dataDxfId="292"/>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4EAA2C-2038-4313-B84C-EC9F623660B9}" name="ARAUCA." displayName="ARAUCA." ref="F171:F174" totalsRowShown="0" headerRowDxfId="291" dataDxfId="290" tableBorderDxfId="289">
  <autoFilter ref="F171:F174" xr:uid="{00000000-0009-0000-0100-000028000000}"/>
  <tableColumns count="1">
    <tableColumn id="1" xr3:uid="{495335EB-252C-4F0C-B856-9444278F9709}" name="ARAUCA." dataDxfId="288"/>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D97D028-219D-4BCD-A97E-4015F21074DF}" name="ATLANTICO." displayName="ATLANTICO." ref="G171:G178" totalsRowShown="0" headerRowDxfId="287" dataDxfId="286" tableBorderDxfId="285">
  <autoFilter ref="G171:G178" xr:uid="{00000000-0009-0000-0100-000029000000}"/>
  <tableColumns count="1">
    <tableColumn id="1" xr3:uid="{0DC9010B-1714-4F54-80EB-D6AAE5EA8F1D}" name="ATLANTICO." dataDxfId="284"/>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D590AD2E-6D09-4B3F-8FD6-930C6B346FCF}" name="BOGOTA." displayName="BOGOTA." ref="H171:H189" totalsRowShown="0" headerRowDxfId="283" dataDxfId="282" tableBorderDxfId="281">
  <autoFilter ref="H171:H189" xr:uid="{00000000-0009-0000-0100-00002A000000}"/>
  <tableColumns count="1">
    <tableColumn id="1" xr3:uid="{94A26423-F44A-44BC-A74B-6A10E6AD37F1}" name="BOGOTA." dataDxfId="280"/>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CBB1A754-9782-4144-8DF4-F775142DC78E}" name="BOLIVAR." displayName="BOLIVAR." ref="I171:I179" totalsRowShown="0" headerRowDxfId="279" dataDxfId="278" tableBorderDxfId="277">
  <autoFilter ref="I171:I179" xr:uid="{00000000-0009-0000-0100-000030000000}"/>
  <tableColumns count="1">
    <tableColumn id="1" xr3:uid="{8C03852E-72BF-4124-9510-98983F5CD2B2}" name="BOLIVAR." dataDxfId="276"/>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88DD861-DE09-4539-A832-E3490B1C9189}" name="BOYACA." displayName="BOYACA." ref="J171:J183" totalsRowShown="0" headerRowDxfId="275" dataDxfId="274" tableBorderDxfId="273">
  <autoFilter ref="J171:J183" xr:uid="{00000000-0009-0000-0100-000031000000}"/>
  <tableColumns count="1">
    <tableColumn id="1" xr3:uid="{BDFB7D74-9519-4163-866C-CCE1DBEBB581}" name="BOYACA." dataDxfId="27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42CC950-59FB-4A16-B71F-60C38B2A0102}" name="POB_INFANCIA" displayName="POB_INFANCIA" ref="F116:F117" totalsRowShown="0" headerRowDxfId="413" dataDxfId="412">
  <autoFilter ref="F116:F117" xr:uid="{00000000-0009-0000-0100-000005000000}"/>
  <tableColumns count="1">
    <tableColumn id="1" xr3:uid="{AB43C0B6-AEBA-4E76-8E5F-CF5FD0389BB4}" name="POB_INFANCIA" dataDxfId="411"/>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F7B223B-213F-432A-861F-D37C42470DEC}" name="CALDAS." displayName="CALDAS." ref="K171:K178" totalsRowShown="0" headerRowDxfId="271" dataDxfId="270" tableBorderDxfId="269">
  <autoFilter ref="K171:K178" xr:uid="{00000000-0009-0000-0100-000032000000}"/>
  <tableColumns count="1">
    <tableColumn id="1" xr3:uid="{4F141AB3-9244-4EF3-9762-09E589B3A6EB}" name="CALDAS." dataDxfId="268"/>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9924BC98-DE07-465D-9C83-7111EF1F34E2}" name="CAQUETA." displayName="CAQUETA." ref="L171:L175" totalsRowShown="0" headerRowDxfId="267" dataDxfId="266" tableBorderDxfId="265">
  <autoFilter ref="L171:L175" xr:uid="{00000000-0009-0000-0100-000033000000}"/>
  <tableColumns count="1">
    <tableColumn id="1" xr3:uid="{8DA311F0-BCFC-496B-A981-2313ADE820F0}" name="CAQUETA." dataDxfId="264"/>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AE4B3661-7003-40C0-96D5-16E943ED341B}" name="CASANARE." displayName="CASANARE." ref="M171:M174" totalsRowShown="0" headerRowDxfId="263" dataDxfId="262" tableBorderDxfId="261">
  <autoFilter ref="M171:M174" xr:uid="{00000000-0009-0000-0100-000034000000}"/>
  <tableColumns count="1">
    <tableColumn id="1" xr3:uid="{50BE0029-B341-4354-9286-4F9143364351}" name="CASANARE." dataDxfId="26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CD042CD2-31E8-4DA6-983C-5B4F7F8BD95A}" name="CAUCA." displayName="CAUCA." ref="N171:N178" totalsRowShown="0" headerRowDxfId="259" dataDxfId="258" tableBorderDxfId="257">
  <autoFilter ref="N171:N178" xr:uid="{00000000-0009-0000-0100-000035000000}"/>
  <tableColumns count="1">
    <tableColumn id="1" xr3:uid="{DE05386C-4AA6-4553-BCF6-8AA51F7E2620}" name="CAUCA." dataDxfId="256"/>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DA77B78-A85F-40D7-9F4E-82A3AD73BF80}" name="CESAR." displayName="CESAR." ref="O171:O176" totalsRowShown="0" headerRowDxfId="255" dataDxfId="254" tableBorderDxfId="253">
  <autoFilter ref="O171:O176" xr:uid="{00000000-0009-0000-0100-000036000000}"/>
  <tableColumns count="1">
    <tableColumn id="1" xr3:uid="{22823581-E9B9-4D84-9F85-1E8B3279727F}" name="CESAR." dataDxfId="252"/>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16C86BC5-90C7-4A6B-AF82-FFA3F2D6BB44}" name="CHOCO." displayName="CHOCO." ref="P171:P177" totalsRowShown="0" headerRowDxfId="251" dataDxfId="250" tableBorderDxfId="249">
  <autoFilter ref="P171:P177" xr:uid="{00000000-0009-0000-0100-000037000000}"/>
  <tableColumns count="1">
    <tableColumn id="1" xr3:uid="{9FC94C34-2D75-4D67-87BC-8AB10CA279C8}" name="CHOCO." dataDxfId="248"/>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64A89F1-3288-471A-AE4C-CE14508544F4}" name="CORDOBA." displayName="CORDOBA." ref="Q171:Q179" totalsRowShown="0" headerRowDxfId="247" dataDxfId="246" tableBorderDxfId="245">
  <autoFilter ref="Q171:Q179" xr:uid="{00000000-0009-0000-0100-000038000000}"/>
  <tableColumns count="1">
    <tableColumn id="1" xr3:uid="{5675071B-D690-4B94-865C-6C55AB6B3376}" name="CORDOBA." dataDxfId="244"/>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4B74292-4EB9-4210-834D-BA06F57B1EFC}" name="CUNDINAMARCA." displayName="CUNDINAMARCA." ref="R171:R185" totalsRowShown="0" headerRowDxfId="243" dataDxfId="242" tableBorderDxfId="241">
  <autoFilter ref="R171:R185" xr:uid="{00000000-0009-0000-0100-000039000000}"/>
  <tableColumns count="1">
    <tableColumn id="1" xr3:uid="{DE067AD9-4140-4C9B-A928-FD5CD2008E3C}" name="CUNDINAMARCA." dataDxfId="240"/>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A29C3C43-83C8-487F-92F8-7045E8D012E5}" name="GUAINIA." displayName="GUAINIA." ref="S171:S172" totalsRowShown="0" headerRowDxfId="239" dataDxfId="238" tableBorderDxfId="237">
  <autoFilter ref="S171:S172" xr:uid="{00000000-0009-0000-0100-00003A000000}"/>
  <tableColumns count="1">
    <tableColumn id="1" xr3:uid="{BC4F64DA-7B2D-4457-A972-D7615A3B6FE1}" name="GUAINIA." dataDxfId="236"/>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CD72AF79-C069-4442-AB70-2D5CD5013F03}" name="LA_GUAJIRA." displayName="LA_GUAJIRA." ref="T171:T178" totalsRowShown="0" headerRowDxfId="235" dataDxfId="234" tableBorderDxfId="233">
  <autoFilter ref="T171:T178" xr:uid="{00000000-0009-0000-0100-00003B000000}"/>
  <tableColumns count="1">
    <tableColumn id="1" xr3:uid="{A8F0FE97-AB85-46EF-9E21-503B0A6CE5D0}" name="LA_GUAJIRA." dataDxfId="2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5693F94-2270-406F-9A9B-8F14E56D70C5}" name="POB_ADOLESCENCIA" displayName="POB_ADOLESCENCIA" ref="F119:F120" totalsRowShown="0" headerRowDxfId="410" dataDxfId="409">
  <autoFilter ref="F119:F120" xr:uid="{00000000-0009-0000-0100-000006000000}"/>
  <tableColumns count="1">
    <tableColumn id="1" xr3:uid="{980E135D-13D6-4113-821D-F93394C3C996}" name="POB_ADOLESCENCIA" dataDxfId="408"/>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7216B37-F95D-4BA5-80C7-3DCD0E61682C}" name="GUAVIARE." displayName="GUAVIARE." ref="U171:U172" totalsRowShown="0" headerRowDxfId="231" dataDxfId="230" tableBorderDxfId="229">
  <autoFilter ref="U171:U172" xr:uid="{00000000-0009-0000-0100-00003C000000}"/>
  <tableColumns count="1">
    <tableColumn id="1" xr3:uid="{D99FB855-41FD-4A1F-B6B7-389EE24A8525}" name="GUAVIARE." dataDxfId="228"/>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7AE613-03FB-4CB1-8C08-083E42F76A30}" name="HUILA." displayName="HUILA." ref="V171:V176" totalsRowShown="0" headerRowDxfId="227" dataDxfId="226" tableBorderDxfId="225">
  <autoFilter ref="V171:V176" xr:uid="{00000000-0009-0000-0100-00003D000000}"/>
  <tableColumns count="1">
    <tableColumn id="1" xr3:uid="{1196502D-3398-4B48-B8CC-41800514C4D8}" name="HUILA." dataDxfId="224"/>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612C5BCD-0675-4861-A8F7-B87B790BDFF4}" name="MAGDALENA." displayName="MAGDALENA." ref="W171:W179" totalsRowShown="0" headerRowDxfId="223" dataDxfId="222" tableBorderDxfId="221">
  <autoFilter ref="W171:W179" xr:uid="{00000000-0009-0000-0100-00003E000000}"/>
  <tableColumns count="1">
    <tableColumn id="1" xr3:uid="{6D3EB27A-42AC-4769-82E1-B96E5B3C858A}" name="MAGDALENA." dataDxfId="220"/>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CB4B0DAC-8B6B-4113-B112-EFF1E212FC24}" name="META." displayName="META." ref="X171:X176" totalsRowShown="0" headerRowDxfId="219" dataDxfId="218" tableBorderDxfId="217">
  <autoFilter ref="X171:X176" xr:uid="{00000000-0009-0000-0100-00003F000000}"/>
  <tableColumns count="1">
    <tableColumn id="1" xr3:uid="{18284373-BC30-4204-8532-145EC7488DE8}" name="META." dataDxfId="216"/>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5EC90A8D-F691-403C-8F93-8CDAE1C4C19A}" name="NARIÑO." displayName="NARIÑO." ref="Y171:Y179" totalsRowShown="0" headerRowDxfId="215" dataDxfId="214" tableBorderDxfId="213">
  <autoFilter ref="Y171:Y179" xr:uid="{00000000-0009-0000-0100-000040000000}"/>
  <tableColumns count="1">
    <tableColumn id="1" xr3:uid="{9E4B7969-07EE-4E83-A7A1-7361DC9BB641}" name="NARIÑO." dataDxfId="212"/>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F0A373EB-2A3F-40BB-8A1E-DCC259B50F9E}" name="NORTE_DE_SANTANDER." displayName="NORTE_DE_SANTANDER." ref="Z171:Z177" totalsRowShown="0" headerRowDxfId="211" dataDxfId="210" tableBorderDxfId="209">
  <autoFilter ref="Z171:Z177" xr:uid="{00000000-0009-0000-0100-000041000000}"/>
  <tableColumns count="1">
    <tableColumn id="1" xr3:uid="{17138A08-F77C-4C27-8DF6-88D095FD2EB3}" name="NORTE_DE_SANTANDER." dataDxfId="208"/>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E8D6701-DCBA-4E1B-88F6-71388F014EA3}" name="PUTUMAYO." displayName="PUTUMAYO." ref="AA171:AA175" totalsRowShown="0" headerRowDxfId="207" dataDxfId="206" tableBorderDxfId="205">
  <autoFilter ref="AA171:AA175" xr:uid="{00000000-0009-0000-0100-000042000000}"/>
  <tableColumns count="1">
    <tableColumn id="1" xr3:uid="{C554F50B-B5D4-4B65-9712-F2991DF9120A}" name="PUTUMAYO." dataDxfId="204"/>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2066F88F-05F2-4EAD-B1C3-685FF703A0DA}" name="QUINDIO." displayName="QUINDIO." ref="AB171:AB174" totalsRowShown="0" headerRowDxfId="203" dataDxfId="202" tableBorderDxfId="201">
  <autoFilter ref="AB171:AB174" xr:uid="{00000000-0009-0000-0100-000043000000}"/>
  <tableColumns count="1">
    <tableColumn id="1" xr3:uid="{692C6EE3-9933-4A20-B878-3A2B1D8BE0DF}" name="QUINDIO." dataDxfId="200"/>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B930D2BD-EFBD-4C2B-9F39-A95328C55FE3}" name="RISARALDA." displayName="RISARALDA." ref="AC171:AC176" totalsRowShown="0" headerRowDxfId="199" dataDxfId="198" tableBorderDxfId="197">
  <autoFilter ref="AC171:AC176" xr:uid="{00000000-0009-0000-0100-000044000000}"/>
  <tableColumns count="1">
    <tableColumn id="1" xr3:uid="{FC0686C7-7F15-42BF-A41C-09E3E76B9E26}" name="RISARALDA." dataDxfId="196"/>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58DB3DBE-D721-4F5C-93CE-62EC04C445C6}" name="SAN_ANDRES." displayName="SAN_ANDRES." ref="AD171:AD173" totalsRowShown="0" headerRowDxfId="195" dataDxfId="194" tableBorderDxfId="193">
  <autoFilter ref="AD171:AD173" xr:uid="{00000000-0009-0000-0100-000045000000}"/>
  <tableColumns count="1">
    <tableColumn id="1" xr3:uid="{C6C29554-AB8D-4F45-9449-13F6C86D1356}" name="SAN_ANDRES." dataDxfId="19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B4676E9-050F-4FA7-83E0-53DBA1D55BCF}" name="POB_JUVENTUD" displayName="POB_JUVENTUD" ref="F122:F123" totalsRowShown="0" headerRowDxfId="407" dataDxfId="406">
  <autoFilter ref="F122:F123" xr:uid="{00000000-0009-0000-0100-000007000000}"/>
  <tableColumns count="1">
    <tableColumn id="1" xr3:uid="{C32B8523-7106-4B60-BB16-F00849942DE9}" name="POB_JUVENTUD" dataDxfId="40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8F02D6F7-E131-414E-A423-FE02BAC698D4}" name="SANTANDER." displayName="SANTANDER." ref="AE171:AE182" totalsRowShown="0" headerRowDxfId="191" dataDxfId="190" tableBorderDxfId="189">
  <autoFilter ref="AE171:AE182" xr:uid="{00000000-0009-0000-0100-000046000000}"/>
  <tableColumns count="1">
    <tableColumn id="1" xr3:uid="{8F8C2B48-79C4-4EAA-AEA4-8191DFEA148A}" name="SANTANDER." dataDxfId="188"/>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1EA852F-4E78-4843-AD8D-EAD96ADF2659}" name="SUCRE." displayName="SUCRE." ref="AF171:AF175" totalsRowShown="0" headerRowDxfId="187" dataDxfId="186" tableBorderDxfId="185">
  <autoFilter ref="AF171:AF175" xr:uid="{00000000-0009-0000-0100-000047000000}"/>
  <tableColumns count="1">
    <tableColumn id="1" xr3:uid="{E17652E4-988F-4408-A782-8383E0B780B5}" name="SUCRE." dataDxfId="184"/>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35B6ABCF-45E9-41D1-BC8B-23A7C497140B}" name="TOLIMA." displayName="TOLIMA." ref="AG171:AG181" totalsRowShown="0" headerRowDxfId="183" dataDxfId="182" tableBorderDxfId="181">
  <autoFilter ref="AG171:AG181" xr:uid="{00000000-0009-0000-0100-000048000000}"/>
  <tableColumns count="1">
    <tableColumn id="1" xr3:uid="{A2A259FA-4941-4F77-8EC7-907DEA5A926D}" name="TOLIMA." dataDxfId="180"/>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30CACF98-B7BB-4468-AC58-2BAA4E7F8FC6}" name="VALLE_DEL_CAUCA." displayName="VALLE_DEL_CAUCA." ref="AH171:AH186" totalsRowShown="0" headerRowDxfId="179" dataDxfId="178" tableBorderDxfId="177">
  <autoFilter ref="AH171:AH186" xr:uid="{00000000-0009-0000-0100-000049000000}"/>
  <tableColumns count="1">
    <tableColumn id="1" xr3:uid="{9E7490B8-7F39-4CB5-8AEC-E71955D0937B}" name="VALLE_DEL_CAUCA." dataDxfId="176"/>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3E20C8EB-4BC7-4481-8932-39618B6AC405}" name="VAUPES." displayName="VAUPES." ref="AI171:AI172" totalsRowShown="0" headerRowDxfId="175" dataDxfId="174" tableBorderDxfId="173">
  <autoFilter ref="AI171:AI172" xr:uid="{00000000-0009-0000-0100-00004A000000}"/>
  <tableColumns count="1">
    <tableColumn id="1" xr3:uid="{3D3EBC65-89DB-478D-9F25-6144B9EEAD05}" name="VAUPES." dataDxfId="172"/>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532F572C-EDF2-4A1B-B8F7-264E06C31300}" name="VICHADA." displayName="VICHADA." ref="AJ171:AJ172" totalsRowShown="0" headerRowDxfId="171" dataDxfId="170" tableBorderDxfId="169">
  <autoFilter ref="AJ171:AJ172" xr:uid="{00000000-0009-0000-0100-00004B000000}"/>
  <tableColumns count="1">
    <tableColumn id="1" xr3:uid="{778A369A-22C8-4066-BEB4-DF0E11C64F55}" name="VICHADA." dataDxfId="168"/>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B7F0675F-B2A3-4690-B0C5-310242D0AE02}" name="AMAZONAS" displayName="AMAZONAS" ref="D204:D215" totalsRowShown="0" headerRowDxfId="167">
  <autoFilter ref="D204:D215" xr:uid="{00000000-0009-0000-0100-00004C000000}"/>
  <tableColumns count="1">
    <tableColumn id="1" xr3:uid="{0F1D03B5-88C3-4F6B-A456-948504EB5E79}"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E1B7B06D-CDC3-4069-A1F9-F16761C35E33}" name="ANTIOQUIA" displayName="ANTIOQUIA" ref="E204:E329" totalsRowShown="0" headerRowDxfId="166">
  <autoFilter ref="E204:E329" xr:uid="{00000000-0009-0000-0100-00004D000000}"/>
  <tableColumns count="1">
    <tableColumn id="1" xr3:uid="{EE0542E2-4504-4A2D-BC4C-51FBED07C601}"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2A148E84-A389-4AE0-8D5F-4709DE121FEB}" name="ARAUCA" displayName="ARAUCA" ref="F204:F211" totalsRowShown="0" headerRowDxfId="165">
  <autoFilter ref="F204:F211" xr:uid="{00000000-0009-0000-0100-00004E000000}"/>
  <tableColumns count="1">
    <tableColumn id="1" xr3:uid="{F7B798CD-5541-4186-8878-9E7222141E23}"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F140D7B-75D0-438C-BF42-221725930217}" name="ATLÁNTICO" displayName="ATLÁNTICO" ref="G204:G227" totalsRowShown="0" headerRowDxfId="164">
  <autoFilter ref="G204:G227" xr:uid="{00000000-0009-0000-0100-00004F000000}"/>
  <tableColumns count="1">
    <tableColumn id="1" xr3:uid="{82B1C629-33CE-4967-BE57-6F7FEC9A2993}"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5A8C6AE-508D-4259-B508-7E3DB4DBAD86}" name="POB_NUTRICION" displayName="POB_NUTRICION" ref="F130:F131" totalsRowShown="0" headerRowDxfId="404" dataDxfId="403">
  <autoFilter ref="F130:F131" xr:uid="{00000000-0009-0000-0100-000008000000}"/>
  <tableColumns count="1">
    <tableColumn id="1" xr3:uid="{ABB36B61-15EF-41BB-8141-B57684B49B14}" name="POB_NUTRICION" dataDxfId="402"/>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CF66B9C9-6D89-4BF2-B1FF-F602014D103E}" name="BOGOTÁ.D.C." displayName="BOGOTÁ.D.C." ref="H204:H205" totalsRowShown="0" headerRowDxfId="163">
  <autoFilter ref="H204:H205" xr:uid="{00000000-0009-0000-0100-000050000000}"/>
  <tableColumns count="1">
    <tableColumn id="1" xr3:uid="{E164726C-C7BF-4572-AED4-C4B8241AC52B}"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39948666-564D-452E-804F-8DD1E8EB0A77}" name="BOLÍVAR" displayName="BOLÍVAR" ref="I204:I250" totalsRowShown="0" headerRowDxfId="162">
  <autoFilter ref="I204:I250" xr:uid="{00000000-0009-0000-0100-000051000000}"/>
  <tableColumns count="1">
    <tableColumn id="1" xr3:uid="{70969CB4-18B9-4707-9CFC-D995233AF02C}"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2489E8CB-B3B0-4F2D-B89D-C5A32F3298EB}" name="BOYACÁ" displayName="BOYACÁ" ref="J204:J327" totalsRowShown="0" headerRowDxfId="161">
  <autoFilter ref="J204:J327" xr:uid="{00000000-0009-0000-0100-000052000000}"/>
  <tableColumns count="1">
    <tableColumn id="1" xr3:uid="{749FC7FB-4159-4AC1-B3D5-B6FCEF76DA0A}"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3A80658B-9DC6-4C41-BA52-271F83A2A743}" name="CALDAS" displayName="CALDAS" ref="K204:K231" totalsRowShown="0" headerRowDxfId="160">
  <autoFilter ref="K204:K231" xr:uid="{00000000-0009-0000-0100-000053000000}"/>
  <tableColumns count="1">
    <tableColumn id="1" xr3:uid="{8658B668-366C-437A-BA47-3F2361A35DEA}"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D7F5A27A-2E7A-47A8-ACBD-D644B7C79DA5}" name="CAQUETÁ" displayName="CAQUETÁ" ref="L204:L220" totalsRowShown="0" headerRowDxfId="159">
  <autoFilter ref="L204:L220" xr:uid="{00000000-0009-0000-0100-000054000000}"/>
  <tableColumns count="1">
    <tableColumn id="1" xr3:uid="{3C6852E5-469D-4566-BAE5-941D475208B1}"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20C1DEC-429C-40FF-A230-2E41A0E452BE}" name="CASANARE" displayName="CASANARE" ref="M204:M223" totalsRowShown="0" headerRowDxfId="158">
  <autoFilter ref="M204:M223" xr:uid="{00000000-0009-0000-0100-000055000000}"/>
  <tableColumns count="1">
    <tableColumn id="1" xr3:uid="{BBEC912B-03B4-42A8-B7C8-96753A3FBAE5}"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9724E1CF-40DB-47D2-BFD5-C04A5042073E}" name="CAUCA" displayName="CAUCA" ref="N204:N246" totalsRowShown="0" headerRowDxfId="157">
  <autoFilter ref="N204:N246" xr:uid="{00000000-0009-0000-0100-000056000000}"/>
  <tableColumns count="1">
    <tableColumn id="1" xr3:uid="{4EA448CA-E0BC-4B8C-86EE-2F3A4F3D99F1}"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FB7BCF1-1713-45CF-ADD2-1098316CB172}" name="CHOCÓ" displayName="CHOCÓ" ref="P204:P234" totalsRowShown="0" headerRowDxfId="156">
  <autoFilter ref="P204:P234" xr:uid="{00000000-0009-0000-0100-000057000000}"/>
  <tableColumns count="1">
    <tableColumn id="1" xr3:uid="{1A68B0FF-3ED1-4343-AE60-EB33B3C4707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C75F978B-F322-414D-94C8-3B5F01B8661E}" name="CESAR" displayName="CESAR" ref="O204:O229" totalsRowShown="0" headerRowDxfId="155">
  <autoFilter ref="O204:O229" xr:uid="{00000000-0009-0000-0100-000058000000}"/>
  <tableColumns count="1">
    <tableColumn id="1" xr3:uid="{4BDA7CFA-7045-4B90-873B-1EF681154B2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E07251CA-BEEA-4526-B60F-E1CCE3AAB1A0}" name="CÓRDOBA" displayName="CÓRDOBA" ref="Q204:Q234" totalsRowShown="0" headerRowDxfId="154">
  <autoFilter ref="Q204:Q234" xr:uid="{00000000-0009-0000-0100-000059000000}"/>
  <tableColumns count="1">
    <tableColumn id="1" xr3:uid="{0949EE33-B04D-4E73-A8A2-16DF8FE443A1}"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FC3EF9A-6F45-4005-A8BB-C927F01149C9}" name="POB_FAMILIAS_Y_COMUNIDADES" displayName="POB_FAMILIAS_Y_COMUNIDADES" ref="F145:F146" totalsRowShown="0" headerRowDxfId="401" dataDxfId="400">
  <autoFilter ref="F145:F146" xr:uid="{00000000-0009-0000-0100-000009000000}"/>
  <tableColumns count="1">
    <tableColumn id="1" xr3:uid="{68C82AE2-AE2D-4758-BB2E-D1E4CB04B246}" name="POB_FAMILIAS_Y_COMUNIDADES" dataDxfId="399"/>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C95275A0-26E8-4B4B-A616-BB9C53982E85}" name="CUNDINAMARCA" displayName="CUNDINAMARCA" ref="R204:R320" totalsRowShown="0" headerRowDxfId="153">
  <autoFilter ref="R204:R320" xr:uid="{00000000-0009-0000-0100-00005A000000}"/>
  <tableColumns count="1">
    <tableColumn id="1" xr3:uid="{47E02C84-271A-48F8-AE7D-7087C03A529B}"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A6216674-5A46-4597-98F0-3C2ABFBD4BC7}" name="GUAINÍA" displayName="GUAINÍA" ref="S204:S212" totalsRowShown="0" headerRowDxfId="152">
  <autoFilter ref="S204:S212" xr:uid="{00000000-0009-0000-0100-00005B000000}"/>
  <tableColumns count="1">
    <tableColumn id="1" xr3:uid="{681D62BD-9DF6-4FFA-8083-94918AD71A8D}"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BC592870-60F5-42D2-83BC-4B6BA6E74C27}" name="GUAVIARE" displayName="GUAVIARE" ref="T204:T208" totalsRowShown="0" headerRowDxfId="151">
  <autoFilter ref="T204:T208" xr:uid="{00000000-0009-0000-0100-00005C000000}"/>
  <tableColumns count="1">
    <tableColumn id="1" xr3:uid="{02251603-58A9-4C65-B90B-674B4566BD7C}"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8A07CF30-21B3-456A-A91E-C93576383CFB}" name="HUILA" displayName="HUILA" ref="U204:U241" totalsRowShown="0" headerRowDxfId="150">
  <autoFilter ref="U204:U241" xr:uid="{00000000-0009-0000-0100-00005D000000}"/>
  <tableColumns count="1">
    <tableColumn id="1" xr3:uid="{C8AD93F1-BD00-4551-BEC4-3CCBE2CB69B3}"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B092F642-6992-49A8-9A41-028B6A1D09A1}" name="LA_GUAJIRA" displayName="LA_GUAJIRA" ref="V204:V219" totalsRowShown="0" headerRowDxfId="149">
  <autoFilter ref="V204:V219" xr:uid="{00000000-0009-0000-0100-00005E000000}"/>
  <tableColumns count="1">
    <tableColumn id="1" xr3:uid="{26066A53-49AB-4F1D-AE81-A7BF2C139473}"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FE9DB440-E583-4F7E-8897-9F5FE3DF6EC5}" name="MAGDALENA" displayName="MAGDALENA" ref="W204:W234" totalsRowShown="0" headerRowDxfId="148">
  <autoFilter ref="W204:W234" xr:uid="{00000000-0009-0000-0100-00005F000000}"/>
  <tableColumns count="1">
    <tableColumn id="1" xr3:uid="{6FAF701C-B354-43C7-8DBB-69BCAA271D5F}"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8CA9BD61-A5A4-4C65-AD5B-7B19799F01E4}" name="META" displayName="META" ref="X204:X233" totalsRowShown="0" headerRowDxfId="147">
  <autoFilter ref="X204:X233" xr:uid="{00000000-0009-0000-0100-000060000000}"/>
  <tableColumns count="1">
    <tableColumn id="1" xr3:uid="{B147B650-1F9F-4989-93AB-1CC0572E2E32}"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8C78604-B2C5-4CD7-B299-A6F1C4C08679}" name="NARIÑO" displayName="NARIÑO" ref="Y204:Y268" totalsRowShown="0" headerRowDxfId="146">
  <autoFilter ref="Y204:Y268" xr:uid="{00000000-0009-0000-0100-000061000000}"/>
  <tableColumns count="1">
    <tableColumn id="1" xr3:uid="{D342CBC1-7E5E-4080-9FB3-DB8A051F1101}"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5567C92F-D36D-4DA3-9945-50423508703B}" name="NORTE_DE_SANTANDER" displayName="NORTE_DE_SANTANDER" ref="Z204:Z244" totalsRowShown="0" headerRowDxfId="145">
  <autoFilter ref="Z204:Z244" xr:uid="{00000000-0009-0000-0100-000062000000}"/>
  <tableColumns count="1">
    <tableColumn id="1" xr3:uid="{07ECB3F0-0671-4BBE-BE6A-0D5608B05351}"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9E8F8DC7-A9FA-4513-8FDA-F3FFEAB0B247}" name="PUTUMAYO" displayName="PUTUMAYO" ref="AA204:AA217" totalsRowShown="0" headerRowDxfId="144">
  <autoFilter ref="AA204:AA217" xr:uid="{00000000-0009-0000-0100-000063000000}"/>
  <tableColumns count="1">
    <tableColumn id="1" xr3:uid="{A6396E00-BF61-46A2-B5A7-996C88825ACD}"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1.vml"/><Relationship Id="rId1" Type="http://schemas.openxmlformats.org/officeDocument/2006/relationships/printerSettings" Target="../printerSettings/printerSettings12.bin"/><Relationship Id="rId4" Type="http://schemas.openxmlformats.org/officeDocument/2006/relationships/table" Target="../tables/table115.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5B51-416C-46C9-9984-96CAD692A9D0}">
  <dimension ref="B2:AJ460"/>
  <sheetViews>
    <sheetView topLeftCell="A119" zoomScale="85" zoomScaleNormal="85" workbookViewId="0">
      <selection activeCell="E157" sqref="E157"/>
    </sheetView>
  </sheetViews>
  <sheetFormatPr baseColWidth="10" defaultColWidth="11.42578125" defaultRowHeight="11.25"/>
  <cols>
    <col min="1" max="1" width="4.140625" style="278" customWidth="1"/>
    <col min="2" max="2" width="29.42578125" style="278" customWidth="1"/>
    <col min="3" max="3" width="4.140625" style="278" customWidth="1"/>
    <col min="4" max="4" width="60.85546875" style="278" bestFit="1" customWidth="1"/>
    <col min="5" max="5" width="22.85546875" style="278" bestFit="1" customWidth="1"/>
    <col min="6" max="6" width="78" style="278" bestFit="1" customWidth="1"/>
    <col min="7" max="7" width="28.7109375" style="278" bestFit="1" customWidth="1"/>
    <col min="8" max="8" width="78.140625" style="278" bestFit="1" customWidth="1"/>
    <col min="9" max="9" width="33.140625" style="278" bestFit="1" customWidth="1"/>
    <col min="10" max="10" width="81.140625" style="278" customWidth="1"/>
    <col min="11" max="11" width="53.140625" style="278" customWidth="1"/>
    <col min="12" max="12" width="16.85546875" style="278" bestFit="1" customWidth="1"/>
    <col min="13" max="13" width="62.85546875" style="278" customWidth="1"/>
    <col min="14" max="14" width="27.85546875" style="278" customWidth="1"/>
    <col min="15" max="15" width="57.42578125" style="278" customWidth="1"/>
    <col min="16" max="16" width="24.42578125" style="278" customWidth="1"/>
    <col min="17" max="17" width="58.85546875" style="278" customWidth="1"/>
    <col min="18" max="18" width="23.85546875" style="278" customWidth="1"/>
    <col min="19" max="19" width="58.85546875" style="278" customWidth="1"/>
    <col min="20" max="20" width="27" style="278" bestFit="1" customWidth="1"/>
    <col min="21" max="21" width="20" style="278" customWidth="1"/>
    <col min="22" max="22" width="15.42578125" style="278" bestFit="1" customWidth="1"/>
    <col min="23" max="23" width="24.140625" style="278" bestFit="1" customWidth="1"/>
    <col min="24" max="24" width="22.140625" style="278" customWidth="1"/>
    <col min="25" max="25" width="21.140625" style="278" customWidth="1"/>
    <col min="26" max="26" width="23.85546875" style="278" customWidth="1"/>
    <col min="27" max="27" width="35.140625" style="278" customWidth="1"/>
    <col min="28" max="28" width="34.85546875" style="278" customWidth="1"/>
    <col min="29" max="29" width="31.140625" style="278" customWidth="1"/>
    <col min="30" max="30" width="27.140625" style="278" customWidth="1"/>
    <col min="31" max="31" width="36.140625" style="278" customWidth="1"/>
    <col min="32" max="32" width="28.140625" style="278" customWidth="1"/>
    <col min="33" max="33" width="25.85546875" style="278" customWidth="1"/>
    <col min="34" max="34" width="31.42578125" style="278" customWidth="1"/>
    <col min="35" max="35" width="11.42578125" style="278"/>
    <col min="36" max="36" width="32.140625" style="278" customWidth="1"/>
    <col min="37" max="16384" width="11.42578125" style="278"/>
  </cols>
  <sheetData>
    <row r="2" spans="6:13">
      <c r="J2" s="279" t="s">
        <v>0</v>
      </c>
    </row>
    <row r="3" spans="6:13">
      <c r="J3" s="280" t="s">
        <v>1</v>
      </c>
    </row>
    <row r="4" spans="6:13">
      <c r="J4" s="280" t="s">
        <v>2</v>
      </c>
    </row>
    <row r="5" spans="6:13">
      <c r="J5" s="280" t="s">
        <v>3</v>
      </c>
    </row>
    <row r="6" spans="6:13">
      <c r="J6" s="280" t="s">
        <v>4</v>
      </c>
    </row>
    <row r="7" spans="6:13">
      <c r="J7" s="280"/>
    </row>
    <row r="8" spans="6:13">
      <c r="J8" s="279" t="s">
        <v>5</v>
      </c>
      <c r="M8" s="280"/>
    </row>
    <row r="9" spans="6:13">
      <c r="J9" s="280" t="s">
        <v>6</v>
      </c>
    </row>
    <row r="10" spans="6:13">
      <c r="F10" s="279" t="s">
        <v>7</v>
      </c>
      <c r="H10" s="279" t="s">
        <v>8</v>
      </c>
      <c r="J10" s="280" t="s">
        <v>9</v>
      </c>
    </row>
    <row r="11" spans="6:13">
      <c r="F11" s="281" t="s">
        <v>10</v>
      </c>
      <c r="H11" s="280" t="s">
        <v>11</v>
      </c>
      <c r="J11" s="280" t="s">
        <v>12</v>
      </c>
      <c r="M11" s="280"/>
    </row>
    <row r="12" spans="6:13">
      <c r="F12" s="281" t="s">
        <v>13</v>
      </c>
      <c r="H12" s="280" t="s">
        <v>14</v>
      </c>
    </row>
    <row r="13" spans="6:13">
      <c r="F13" s="281" t="s">
        <v>15</v>
      </c>
      <c r="H13" s="281" t="s">
        <v>16</v>
      </c>
      <c r="J13" s="279" t="s">
        <v>17</v>
      </c>
    </row>
    <row r="14" spans="6:13">
      <c r="H14" s="280" t="s">
        <v>18</v>
      </c>
      <c r="J14" s="281" t="s">
        <v>19</v>
      </c>
    </row>
    <row r="15" spans="6:13">
      <c r="J15" s="281" t="s">
        <v>20</v>
      </c>
    </row>
    <row r="16" spans="6:13">
      <c r="J16" s="281" t="s">
        <v>21</v>
      </c>
    </row>
    <row r="17" spans="2:20">
      <c r="J17" s="281" t="s">
        <v>22</v>
      </c>
    </row>
    <row r="18" spans="2:20">
      <c r="C18" s="280"/>
      <c r="E18" s="280"/>
      <c r="G18" s="279"/>
      <c r="H18" s="280"/>
      <c r="J18" s="281" t="s">
        <v>23</v>
      </c>
      <c r="T18" s="280"/>
    </row>
    <row r="19" spans="2:20">
      <c r="C19" s="280"/>
      <c r="E19" s="280"/>
      <c r="G19" s="280"/>
      <c r="H19" s="279" t="s">
        <v>8</v>
      </c>
      <c r="J19" s="280"/>
      <c r="T19" s="280"/>
    </row>
    <row r="20" spans="2:20">
      <c r="C20" s="280"/>
      <c r="E20" s="280"/>
      <c r="G20" s="280"/>
      <c r="H20" s="280" t="s">
        <v>24</v>
      </c>
      <c r="J20" s="279" t="s">
        <v>25</v>
      </c>
      <c r="T20" s="280"/>
    </row>
    <row r="21" spans="2:20">
      <c r="B21" s="280"/>
      <c r="C21" s="280"/>
      <c r="E21" s="280"/>
      <c r="G21" s="280"/>
      <c r="H21" s="280" t="s">
        <v>26</v>
      </c>
      <c r="J21" s="280" t="s">
        <v>27</v>
      </c>
      <c r="T21" s="280"/>
    </row>
    <row r="22" spans="2:20">
      <c r="B22" s="280"/>
      <c r="C22" s="280"/>
      <c r="D22" s="279" t="s">
        <v>28</v>
      </c>
      <c r="E22" s="280"/>
      <c r="G22" s="280"/>
      <c r="H22" s="281" t="s">
        <v>29</v>
      </c>
      <c r="J22" s="280" t="s">
        <v>30</v>
      </c>
      <c r="T22" s="280"/>
    </row>
    <row r="23" spans="2:20">
      <c r="B23" s="280"/>
      <c r="C23" s="280"/>
      <c r="D23" s="280" t="s">
        <v>31</v>
      </c>
      <c r="E23" s="280"/>
      <c r="G23" s="280"/>
      <c r="H23" s="280" t="s">
        <v>32</v>
      </c>
      <c r="T23" s="280"/>
    </row>
    <row r="24" spans="2:20">
      <c r="B24" s="280"/>
      <c r="C24" s="280"/>
      <c r="D24" s="280" t="s">
        <v>33</v>
      </c>
      <c r="E24" s="280"/>
      <c r="G24" s="280"/>
      <c r="H24" s="280"/>
      <c r="T24" s="280"/>
    </row>
    <row r="25" spans="2:20">
      <c r="B25" s="280"/>
      <c r="C25" s="280"/>
      <c r="D25" s="280" t="s">
        <v>34</v>
      </c>
      <c r="E25" s="280"/>
      <c r="G25" s="280"/>
      <c r="J25" s="279" t="s">
        <v>35</v>
      </c>
      <c r="T25" s="280"/>
    </row>
    <row r="26" spans="2:20">
      <c r="B26" s="280"/>
      <c r="C26" s="280"/>
      <c r="D26" s="280"/>
      <c r="E26" s="280"/>
      <c r="G26" s="279"/>
      <c r="J26" s="280" t="s">
        <v>36</v>
      </c>
      <c r="T26" s="280"/>
    </row>
    <row r="27" spans="2:20">
      <c r="B27" s="280"/>
      <c r="C27" s="280"/>
      <c r="D27" s="280"/>
      <c r="E27" s="280"/>
      <c r="G27" s="279"/>
      <c r="T27" s="280"/>
    </row>
    <row r="28" spans="2:20">
      <c r="B28" s="280"/>
      <c r="C28" s="280"/>
      <c r="D28" s="280"/>
      <c r="E28" s="280"/>
      <c r="G28" s="279"/>
      <c r="J28" s="279" t="s">
        <v>37</v>
      </c>
      <c r="M28" s="280"/>
      <c r="T28" s="280"/>
    </row>
    <row r="29" spans="2:20">
      <c r="B29" s="280"/>
      <c r="C29" s="280"/>
      <c r="D29" s="280"/>
      <c r="E29" s="280"/>
      <c r="G29" s="279"/>
      <c r="J29" s="280" t="s">
        <v>38</v>
      </c>
      <c r="M29" s="280"/>
      <c r="T29" s="280"/>
    </row>
    <row r="30" spans="2:20">
      <c r="B30" s="280"/>
      <c r="C30" s="280"/>
      <c r="D30" s="280"/>
      <c r="E30" s="280"/>
      <c r="G30" s="279"/>
      <c r="J30" s="280" t="s">
        <v>39</v>
      </c>
      <c r="M30" s="280"/>
      <c r="T30" s="280"/>
    </row>
    <row r="31" spans="2:20">
      <c r="B31" s="280"/>
      <c r="C31" s="280"/>
      <c r="D31" s="280"/>
      <c r="E31" s="280"/>
      <c r="G31" s="279"/>
      <c r="J31" s="280" t="s">
        <v>40</v>
      </c>
      <c r="M31" s="280"/>
      <c r="T31" s="280"/>
    </row>
    <row r="32" spans="2:20">
      <c r="B32" s="280"/>
      <c r="C32" s="280"/>
      <c r="D32" s="280"/>
      <c r="E32" s="280"/>
      <c r="G32" s="279"/>
      <c r="H32" s="279" t="s">
        <v>41</v>
      </c>
      <c r="J32" s="280" t="s">
        <v>42</v>
      </c>
      <c r="M32" s="280"/>
      <c r="T32" s="280"/>
    </row>
    <row r="33" spans="2:20">
      <c r="B33" s="280"/>
      <c r="C33" s="280"/>
      <c r="D33" s="280"/>
      <c r="E33" s="280"/>
      <c r="G33" s="279"/>
      <c r="H33" s="280" t="s">
        <v>43</v>
      </c>
      <c r="J33" s="280" t="s">
        <v>44</v>
      </c>
      <c r="M33" s="280"/>
      <c r="T33" s="280"/>
    </row>
    <row r="34" spans="2:20" ht="22.5">
      <c r="B34" s="280"/>
      <c r="C34" s="280"/>
      <c r="D34" s="280"/>
      <c r="E34" s="280"/>
      <c r="F34" s="279" t="s">
        <v>45</v>
      </c>
      <c r="G34" s="279"/>
      <c r="H34" s="280" t="s">
        <v>46</v>
      </c>
      <c r="J34" s="281" t="s">
        <v>47</v>
      </c>
      <c r="M34" s="280"/>
      <c r="T34" s="280"/>
    </row>
    <row r="35" spans="2:20" ht="22.5">
      <c r="B35" s="280"/>
      <c r="C35" s="280"/>
      <c r="D35" s="280"/>
      <c r="E35" s="280"/>
      <c r="F35" s="281" t="s">
        <v>48</v>
      </c>
      <c r="G35" s="279"/>
      <c r="H35" s="280" t="s">
        <v>49</v>
      </c>
      <c r="J35" s="281" t="s">
        <v>50</v>
      </c>
      <c r="M35" s="280"/>
      <c r="T35" s="280"/>
    </row>
    <row r="36" spans="2:20" ht="22.5">
      <c r="B36" s="280"/>
      <c r="C36" s="280"/>
      <c r="D36" s="280"/>
      <c r="E36" s="280"/>
      <c r="G36" s="279"/>
      <c r="H36" s="280" t="s">
        <v>51</v>
      </c>
      <c r="J36" s="281" t="s">
        <v>52</v>
      </c>
      <c r="M36" s="280"/>
      <c r="T36" s="280"/>
    </row>
    <row r="37" spans="2:20">
      <c r="B37" s="280"/>
      <c r="C37" s="280"/>
      <c r="D37" s="280"/>
      <c r="E37" s="280"/>
      <c r="G37" s="279"/>
      <c r="H37" s="280" t="s">
        <v>53</v>
      </c>
      <c r="M37" s="280"/>
      <c r="T37" s="280"/>
    </row>
    <row r="38" spans="2:20">
      <c r="B38" s="280"/>
      <c r="C38" s="280"/>
      <c r="D38" s="280"/>
      <c r="E38" s="280"/>
      <c r="G38" s="279"/>
      <c r="J38" s="279" t="s">
        <v>54</v>
      </c>
      <c r="M38" s="280"/>
      <c r="T38" s="280"/>
    </row>
    <row r="39" spans="2:20">
      <c r="B39" s="280"/>
      <c r="C39" s="280"/>
      <c r="D39" s="280"/>
      <c r="E39" s="280"/>
      <c r="G39" s="279"/>
      <c r="J39" s="280" t="s">
        <v>55</v>
      </c>
      <c r="M39" s="280"/>
      <c r="T39" s="280"/>
    </row>
    <row r="40" spans="2:20">
      <c r="B40" s="280"/>
      <c r="C40" s="280"/>
      <c r="D40" s="280"/>
      <c r="E40" s="280"/>
      <c r="G40" s="279"/>
      <c r="J40" s="280" t="s">
        <v>56</v>
      </c>
      <c r="M40" s="280"/>
      <c r="T40" s="280"/>
    </row>
    <row r="41" spans="2:20">
      <c r="B41" s="280"/>
      <c r="C41" s="280"/>
      <c r="D41" s="280"/>
      <c r="E41" s="280"/>
      <c r="G41" s="279"/>
      <c r="J41" s="280" t="s">
        <v>57</v>
      </c>
      <c r="M41" s="280"/>
      <c r="T41" s="280"/>
    </row>
    <row r="42" spans="2:20">
      <c r="B42" s="280"/>
      <c r="C42" s="280"/>
      <c r="D42" s="280"/>
      <c r="E42" s="280"/>
      <c r="G42" s="279"/>
      <c r="J42" s="280" t="s">
        <v>58</v>
      </c>
      <c r="M42" s="280"/>
      <c r="T42" s="280"/>
    </row>
    <row r="43" spans="2:20">
      <c r="B43" s="280"/>
      <c r="C43" s="280"/>
      <c r="D43" s="280"/>
      <c r="E43" s="280"/>
      <c r="G43" s="279"/>
      <c r="J43" s="280" t="s">
        <v>59</v>
      </c>
      <c r="M43" s="280"/>
      <c r="T43" s="280"/>
    </row>
    <row r="44" spans="2:20">
      <c r="B44" s="280"/>
      <c r="C44" s="280"/>
      <c r="D44" s="280"/>
      <c r="E44" s="280"/>
      <c r="G44" s="279"/>
      <c r="M44" s="280"/>
      <c r="T44" s="280"/>
    </row>
    <row r="45" spans="2:20">
      <c r="B45" s="280"/>
      <c r="C45" s="280"/>
      <c r="D45" s="280"/>
      <c r="E45" s="280"/>
      <c r="G45" s="279"/>
      <c r="J45" s="279" t="s">
        <v>60</v>
      </c>
      <c r="M45" s="280"/>
      <c r="T45" s="280"/>
    </row>
    <row r="46" spans="2:20">
      <c r="B46" s="280"/>
      <c r="C46" s="280"/>
      <c r="D46" s="280"/>
      <c r="E46" s="280"/>
      <c r="G46" s="279"/>
      <c r="J46" s="280" t="s">
        <v>61</v>
      </c>
      <c r="M46" s="280"/>
      <c r="T46" s="280"/>
    </row>
    <row r="47" spans="2:20">
      <c r="B47" s="280"/>
      <c r="C47" s="280"/>
      <c r="D47" s="280"/>
      <c r="E47" s="280"/>
      <c r="G47" s="279"/>
      <c r="J47" s="280" t="s">
        <v>62</v>
      </c>
      <c r="M47" s="280"/>
      <c r="T47" s="280"/>
    </row>
    <row r="48" spans="2:20">
      <c r="B48" s="280"/>
      <c r="C48" s="280"/>
      <c r="D48" s="282" t="s">
        <v>63</v>
      </c>
      <c r="E48" s="280"/>
      <c r="G48" s="279"/>
      <c r="J48" s="280" t="s">
        <v>64</v>
      </c>
      <c r="T48" s="280"/>
    </row>
    <row r="49" spans="2:20">
      <c r="B49" s="280"/>
      <c r="C49" s="280"/>
      <c r="D49" s="283" t="s">
        <v>65</v>
      </c>
      <c r="E49" s="280"/>
      <c r="F49" s="281"/>
      <c r="G49" s="279"/>
      <c r="J49" s="280" t="s">
        <v>66</v>
      </c>
      <c r="T49" s="280"/>
    </row>
    <row r="50" spans="2:20">
      <c r="B50" s="280"/>
      <c r="C50" s="280"/>
      <c r="D50" s="284" t="s">
        <v>67</v>
      </c>
      <c r="E50" s="280"/>
      <c r="F50" s="281"/>
      <c r="G50" s="279"/>
      <c r="J50" s="280" t="s">
        <v>68</v>
      </c>
      <c r="T50" s="280"/>
    </row>
    <row r="51" spans="2:20">
      <c r="B51" s="280"/>
      <c r="C51" s="280"/>
      <c r="D51" s="283" t="s">
        <v>69</v>
      </c>
      <c r="E51" s="280"/>
      <c r="F51" s="281"/>
      <c r="G51" s="279"/>
      <c r="J51" s="280" t="s">
        <v>70</v>
      </c>
      <c r="T51" s="280"/>
    </row>
    <row r="52" spans="2:20">
      <c r="B52" s="280"/>
      <c r="C52" s="280"/>
      <c r="D52" s="280"/>
      <c r="E52" s="280"/>
      <c r="F52" s="281"/>
      <c r="G52" s="279"/>
      <c r="J52" s="280" t="s">
        <v>71</v>
      </c>
      <c r="T52" s="280"/>
    </row>
    <row r="53" spans="2:20">
      <c r="B53" s="280"/>
      <c r="C53" s="280"/>
      <c r="D53" s="280"/>
      <c r="E53" s="280"/>
      <c r="F53" s="281"/>
      <c r="G53" s="279"/>
      <c r="J53" s="280" t="s">
        <v>72</v>
      </c>
      <c r="T53" s="280"/>
    </row>
    <row r="54" spans="2:20">
      <c r="B54" s="280"/>
      <c r="C54" s="280"/>
      <c r="D54" s="280"/>
      <c r="E54" s="280"/>
      <c r="F54" s="281"/>
      <c r="G54" s="279"/>
      <c r="J54" s="280" t="s">
        <v>73</v>
      </c>
      <c r="T54" s="280"/>
    </row>
    <row r="55" spans="2:20">
      <c r="B55" s="280"/>
      <c r="C55" s="280"/>
      <c r="D55" s="280"/>
      <c r="E55" s="280"/>
      <c r="F55" s="281"/>
      <c r="G55" s="279"/>
      <c r="H55" s="280"/>
      <c r="J55" s="280" t="s">
        <v>74</v>
      </c>
      <c r="T55" s="280"/>
    </row>
    <row r="56" spans="2:20">
      <c r="B56" s="280"/>
      <c r="C56" s="280"/>
      <c r="D56" s="280"/>
      <c r="E56" s="280"/>
      <c r="F56" s="281"/>
      <c r="G56" s="279"/>
      <c r="H56" s="280"/>
      <c r="J56" s="280" t="s">
        <v>75</v>
      </c>
      <c r="T56" s="280"/>
    </row>
    <row r="57" spans="2:20">
      <c r="B57" s="280"/>
      <c r="C57" s="280"/>
      <c r="D57" s="282" t="s">
        <v>76</v>
      </c>
      <c r="E57" s="280"/>
      <c r="F57" s="281"/>
      <c r="G57" s="279"/>
      <c r="H57" s="280"/>
      <c r="J57" s="280" t="s">
        <v>77</v>
      </c>
      <c r="T57" s="280"/>
    </row>
    <row r="58" spans="2:20">
      <c r="B58" s="280"/>
      <c r="C58" s="280"/>
      <c r="E58" s="280"/>
      <c r="G58" s="279"/>
      <c r="H58" s="280"/>
      <c r="J58" s="280" t="s">
        <v>78</v>
      </c>
      <c r="T58" s="280"/>
    </row>
    <row r="59" spans="2:20">
      <c r="B59" s="280"/>
      <c r="C59" s="280"/>
      <c r="D59" s="280" t="s">
        <v>79</v>
      </c>
      <c r="E59" s="280"/>
      <c r="G59" s="279"/>
      <c r="H59" s="280"/>
      <c r="J59" s="280"/>
      <c r="T59" s="280"/>
    </row>
    <row r="60" spans="2:20">
      <c r="B60" s="280"/>
      <c r="C60" s="280"/>
      <c r="E60" s="280"/>
      <c r="F60" s="281"/>
      <c r="G60" s="279"/>
      <c r="H60" s="280"/>
      <c r="J60" s="279" t="s">
        <v>80</v>
      </c>
      <c r="T60" s="280"/>
    </row>
    <row r="61" spans="2:20">
      <c r="B61" s="280"/>
      <c r="C61" s="280"/>
      <c r="E61" s="280"/>
      <c r="F61" s="281"/>
      <c r="G61" s="279"/>
      <c r="H61" s="280"/>
      <c r="J61" s="280" t="s">
        <v>81</v>
      </c>
      <c r="T61" s="280"/>
    </row>
    <row r="62" spans="2:20">
      <c r="B62" s="280"/>
      <c r="C62" s="280"/>
      <c r="D62" s="280"/>
      <c r="E62" s="280"/>
      <c r="F62" s="281"/>
      <c r="G62" s="279"/>
      <c r="H62" s="280"/>
      <c r="J62" s="280"/>
      <c r="T62" s="280"/>
    </row>
    <row r="63" spans="2:20">
      <c r="B63" s="280"/>
      <c r="C63" s="280"/>
      <c r="D63" s="280"/>
      <c r="E63" s="280"/>
      <c r="F63" s="281"/>
      <c r="G63" s="279"/>
      <c r="H63" s="280"/>
      <c r="J63" s="280"/>
      <c r="T63" s="280"/>
    </row>
    <row r="64" spans="2:20">
      <c r="B64" s="280"/>
      <c r="C64" s="280"/>
      <c r="D64" s="280"/>
      <c r="E64" s="280"/>
      <c r="F64" s="281"/>
      <c r="G64" s="279"/>
      <c r="H64" s="280"/>
      <c r="J64" s="279" t="s">
        <v>82</v>
      </c>
      <c r="T64" s="280"/>
    </row>
    <row r="65" spans="2:20">
      <c r="B65" s="280"/>
      <c r="C65" s="280"/>
      <c r="D65" s="280"/>
      <c r="E65" s="280"/>
      <c r="F65" s="281"/>
      <c r="G65" s="279"/>
      <c r="H65" s="280"/>
      <c r="J65" s="280" t="s">
        <v>36</v>
      </c>
      <c r="T65" s="280"/>
    </row>
    <row r="66" spans="2:20">
      <c r="B66" s="280"/>
      <c r="C66" s="280"/>
      <c r="D66" s="280"/>
      <c r="E66" s="280"/>
      <c r="F66" s="281"/>
      <c r="G66" s="279"/>
      <c r="H66" s="280"/>
      <c r="J66" s="280" t="s">
        <v>83</v>
      </c>
      <c r="T66" s="280"/>
    </row>
    <row r="67" spans="2:20">
      <c r="B67" s="280"/>
      <c r="C67" s="280"/>
      <c r="D67" s="280"/>
      <c r="E67" s="280"/>
      <c r="F67" s="281"/>
      <c r="G67" s="279"/>
      <c r="H67" s="280"/>
      <c r="J67" s="280"/>
      <c r="T67" s="280"/>
    </row>
    <row r="68" spans="2:20">
      <c r="B68" s="280"/>
      <c r="C68" s="280"/>
      <c r="D68" s="280"/>
      <c r="E68" s="280"/>
      <c r="F68" s="281"/>
      <c r="G68" s="279"/>
      <c r="H68" s="280"/>
      <c r="J68" s="279" t="s">
        <v>84</v>
      </c>
      <c r="T68" s="280"/>
    </row>
    <row r="69" spans="2:20">
      <c r="B69" s="280"/>
      <c r="C69" s="280"/>
      <c r="D69" s="280"/>
      <c r="E69" s="280"/>
      <c r="F69" s="281"/>
      <c r="G69" s="279"/>
      <c r="H69" s="280"/>
      <c r="J69" s="280" t="s">
        <v>85</v>
      </c>
      <c r="T69" s="280"/>
    </row>
    <row r="70" spans="2:20">
      <c r="B70" s="280"/>
      <c r="C70" s="280"/>
      <c r="D70" s="280"/>
      <c r="E70" s="280"/>
      <c r="F70" s="281"/>
      <c r="G70" s="279"/>
      <c r="H70" s="280"/>
      <c r="J70" s="280" t="s">
        <v>86</v>
      </c>
      <c r="T70" s="280"/>
    </row>
    <row r="71" spans="2:20">
      <c r="B71" s="280"/>
      <c r="C71" s="280"/>
      <c r="D71" s="280"/>
      <c r="E71" s="280"/>
      <c r="F71" s="281"/>
      <c r="G71" s="279"/>
      <c r="H71" s="280"/>
      <c r="J71" s="280" t="s">
        <v>42</v>
      </c>
      <c r="T71" s="280"/>
    </row>
    <row r="72" spans="2:20">
      <c r="B72" s="280"/>
      <c r="C72" s="280"/>
      <c r="D72" s="280"/>
      <c r="E72" s="280"/>
      <c r="F72" s="281"/>
      <c r="G72" s="279"/>
      <c r="H72" s="280"/>
      <c r="J72" s="280" t="s">
        <v>44</v>
      </c>
      <c r="T72" s="280"/>
    </row>
    <row r="73" spans="2:20">
      <c r="B73" s="280"/>
      <c r="C73" s="280"/>
      <c r="D73" s="280"/>
      <c r="E73" s="280"/>
      <c r="F73" s="281"/>
      <c r="G73" s="279"/>
      <c r="H73" s="280"/>
      <c r="J73" s="280"/>
      <c r="T73" s="280"/>
    </row>
    <row r="74" spans="2:20">
      <c r="B74" s="280"/>
      <c r="C74" s="280"/>
      <c r="D74" s="280"/>
      <c r="E74" s="280"/>
      <c r="F74" s="281"/>
      <c r="G74" s="279"/>
      <c r="H74" s="280"/>
      <c r="J74" s="279" t="s">
        <v>87</v>
      </c>
      <c r="T74" s="280"/>
    </row>
    <row r="75" spans="2:20">
      <c r="B75" s="280"/>
      <c r="C75" s="280"/>
      <c r="D75" s="280"/>
      <c r="E75" s="280"/>
      <c r="F75" s="281"/>
      <c r="G75" s="279"/>
      <c r="H75" s="280"/>
      <c r="J75" s="280" t="s">
        <v>88</v>
      </c>
      <c r="T75" s="280"/>
    </row>
    <row r="76" spans="2:20">
      <c r="B76" s="280"/>
      <c r="C76" s="280"/>
      <c r="D76" s="280"/>
      <c r="E76" s="280"/>
      <c r="F76" s="281"/>
      <c r="G76" s="279"/>
      <c r="H76" s="280"/>
      <c r="J76" s="280"/>
      <c r="T76" s="280"/>
    </row>
    <row r="77" spans="2:20">
      <c r="B77" s="280"/>
      <c r="C77" s="280"/>
      <c r="D77" s="280"/>
      <c r="E77" s="280"/>
      <c r="F77" s="281"/>
      <c r="G77" s="279"/>
      <c r="H77" s="280"/>
      <c r="J77" s="279" t="s">
        <v>89</v>
      </c>
      <c r="T77" s="280"/>
    </row>
    <row r="78" spans="2:20">
      <c r="B78" s="280"/>
      <c r="C78" s="280"/>
      <c r="D78" s="280"/>
      <c r="E78" s="280"/>
      <c r="F78" s="281"/>
      <c r="G78" s="279"/>
      <c r="H78" s="280"/>
      <c r="J78" s="280" t="s">
        <v>61</v>
      </c>
      <c r="T78" s="280"/>
    </row>
    <row r="79" spans="2:20">
      <c r="B79" s="280"/>
      <c r="C79" s="280"/>
      <c r="D79" s="280"/>
      <c r="E79" s="280"/>
      <c r="F79" s="281"/>
      <c r="G79" s="279"/>
      <c r="H79" s="280"/>
      <c r="J79" s="280" t="s">
        <v>90</v>
      </c>
      <c r="T79" s="280"/>
    </row>
    <row r="80" spans="2:20">
      <c r="B80" s="280"/>
      <c r="C80" s="280"/>
      <c r="D80" s="280"/>
      <c r="E80" s="280"/>
      <c r="F80" s="281"/>
      <c r="G80" s="279"/>
      <c r="H80" s="280"/>
      <c r="J80" s="280" t="s">
        <v>91</v>
      </c>
      <c r="T80" s="280"/>
    </row>
    <row r="81" spans="2:20">
      <c r="B81" s="280"/>
      <c r="C81" s="280"/>
      <c r="D81" s="280"/>
      <c r="E81" s="280"/>
      <c r="F81" s="281"/>
      <c r="G81" s="279"/>
      <c r="H81" s="280"/>
      <c r="J81" s="280" t="s">
        <v>92</v>
      </c>
      <c r="T81" s="280"/>
    </row>
    <row r="82" spans="2:20">
      <c r="B82" s="280"/>
      <c r="C82" s="280"/>
      <c r="D82" s="280"/>
      <c r="E82" s="280"/>
      <c r="F82" s="281"/>
      <c r="G82" s="279"/>
      <c r="H82" s="280"/>
      <c r="J82" s="280"/>
      <c r="T82" s="280"/>
    </row>
    <row r="83" spans="2:20">
      <c r="B83" s="280"/>
      <c r="C83" s="280"/>
      <c r="D83" s="280"/>
      <c r="E83" s="280"/>
      <c r="F83" s="281"/>
      <c r="G83" s="279"/>
      <c r="H83" s="280"/>
      <c r="T83" s="280"/>
    </row>
    <row r="84" spans="2:20">
      <c r="B84" s="280"/>
      <c r="C84" s="280"/>
      <c r="D84" s="280"/>
      <c r="E84" s="280"/>
      <c r="F84" s="279" t="s">
        <v>93</v>
      </c>
      <c r="G84" s="279"/>
      <c r="H84" s="279" t="s">
        <v>94</v>
      </c>
      <c r="J84" s="279" t="s">
        <v>95</v>
      </c>
      <c r="T84" s="280"/>
    </row>
    <row r="85" spans="2:20" ht="33.75">
      <c r="B85" s="280"/>
      <c r="C85" s="280"/>
      <c r="D85" s="280"/>
      <c r="E85" s="280"/>
      <c r="F85" s="281" t="s">
        <v>96</v>
      </c>
      <c r="G85" s="279"/>
      <c r="H85" s="280" t="s">
        <v>34</v>
      </c>
      <c r="J85" s="280" t="s">
        <v>34</v>
      </c>
      <c r="T85" s="280"/>
    </row>
    <row r="86" spans="2:20">
      <c r="B86" s="280"/>
      <c r="C86" s="280"/>
      <c r="D86" s="280"/>
      <c r="E86" s="280"/>
      <c r="F86" s="281"/>
      <c r="G86" s="279"/>
      <c r="H86" s="280"/>
      <c r="T86" s="280"/>
    </row>
    <row r="87" spans="2:20">
      <c r="B87" s="280"/>
      <c r="C87" s="280"/>
      <c r="D87" s="280"/>
      <c r="E87" s="280"/>
      <c r="F87" s="281"/>
      <c r="G87" s="279"/>
      <c r="H87" s="280"/>
      <c r="T87" s="280"/>
    </row>
    <row r="88" spans="2:20">
      <c r="B88" s="280"/>
      <c r="C88" s="280"/>
      <c r="D88" s="280"/>
      <c r="E88" s="280"/>
      <c r="F88" s="281"/>
      <c r="G88" s="279"/>
      <c r="H88" s="280"/>
      <c r="T88" s="280"/>
    </row>
    <row r="89" spans="2:20" s="288" customFormat="1">
      <c r="B89" s="279" t="s">
        <v>97</v>
      </c>
      <c r="C89" s="285"/>
      <c r="D89" s="285"/>
      <c r="E89" s="285"/>
      <c r="F89" s="286"/>
      <c r="G89" s="287"/>
      <c r="H89" s="285"/>
      <c r="T89" s="285"/>
    </row>
    <row r="90" spans="2:20" s="288" customFormat="1">
      <c r="B90" s="280" t="s">
        <v>98</v>
      </c>
      <c r="C90" s="285"/>
      <c r="D90" s="285"/>
      <c r="E90" s="285"/>
      <c r="F90" s="286"/>
      <c r="G90" s="287"/>
      <c r="H90" s="285"/>
      <c r="T90" s="285"/>
    </row>
    <row r="91" spans="2:20" s="288" customFormat="1">
      <c r="B91" s="280" t="s">
        <v>99</v>
      </c>
      <c r="C91" s="285"/>
      <c r="D91" s="285"/>
      <c r="E91" s="285"/>
      <c r="F91" s="286"/>
      <c r="G91" s="287"/>
      <c r="H91" s="285"/>
      <c r="T91" s="285"/>
    </row>
    <row r="92" spans="2:20">
      <c r="B92" s="280"/>
      <c r="C92" s="280"/>
      <c r="D92" s="280"/>
      <c r="E92" s="280"/>
      <c r="F92" s="281"/>
      <c r="G92" s="279"/>
      <c r="H92" s="280"/>
      <c r="T92" s="280"/>
    </row>
    <row r="93" spans="2:20">
      <c r="B93" s="280"/>
      <c r="C93" s="280"/>
      <c r="D93" s="280"/>
      <c r="E93" s="280"/>
      <c r="F93" s="281"/>
      <c r="G93" s="279"/>
      <c r="H93" s="280"/>
      <c r="T93" s="280"/>
    </row>
    <row r="94" spans="2:20">
      <c r="B94" s="280"/>
      <c r="C94" s="280"/>
      <c r="D94" s="280"/>
      <c r="E94" s="280"/>
      <c r="F94" s="281"/>
      <c r="G94" s="279"/>
      <c r="H94" s="280"/>
      <c r="T94" s="280"/>
    </row>
    <row r="95" spans="2:20">
      <c r="B95" s="280"/>
      <c r="C95" s="280"/>
      <c r="D95" s="280"/>
      <c r="E95" s="280"/>
      <c r="F95" s="281"/>
      <c r="G95" s="279"/>
      <c r="H95" s="280"/>
      <c r="J95" s="279" t="s">
        <v>100</v>
      </c>
      <c r="T95" s="280"/>
    </row>
    <row r="96" spans="2:20">
      <c r="B96" s="280"/>
      <c r="C96" s="280"/>
      <c r="D96" s="280"/>
      <c r="E96" s="280"/>
      <c r="G96" s="279"/>
      <c r="H96" s="280"/>
      <c r="J96" s="280" t="s">
        <v>101</v>
      </c>
      <c r="T96" s="280"/>
    </row>
    <row r="97" spans="2:20">
      <c r="B97" s="280"/>
      <c r="C97" s="280"/>
      <c r="D97" s="280"/>
      <c r="E97" s="280"/>
      <c r="G97" s="279"/>
      <c r="H97" s="280"/>
      <c r="J97" s="280" t="s">
        <v>102</v>
      </c>
      <c r="T97" s="280"/>
    </row>
    <row r="98" spans="2:20">
      <c r="B98" s="280"/>
      <c r="C98" s="280"/>
      <c r="D98" s="280"/>
      <c r="E98" s="280"/>
      <c r="G98" s="279"/>
      <c r="H98" s="280"/>
      <c r="J98" s="280" t="s">
        <v>103</v>
      </c>
      <c r="T98" s="280"/>
    </row>
    <row r="99" spans="2:20">
      <c r="B99" s="280"/>
      <c r="C99" s="280"/>
      <c r="D99" s="280"/>
      <c r="E99" s="280"/>
      <c r="G99" s="279"/>
      <c r="H99" s="280"/>
      <c r="J99" s="280" t="s">
        <v>104</v>
      </c>
      <c r="T99" s="280"/>
    </row>
    <row r="100" spans="2:20">
      <c r="B100" s="280"/>
      <c r="C100" s="280"/>
      <c r="D100" s="280"/>
      <c r="E100" s="280"/>
      <c r="G100" s="289"/>
      <c r="H100" s="280"/>
      <c r="J100" s="280" t="s">
        <v>105</v>
      </c>
      <c r="T100" s="280"/>
    </row>
    <row r="101" spans="2:20">
      <c r="B101" s="280"/>
      <c r="C101" s="280"/>
      <c r="D101" s="280"/>
      <c r="E101" s="280"/>
      <c r="G101" s="280"/>
      <c r="H101" s="280"/>
      <c r="J101" s="280" t="s">
        <v>106</v>
      </c>
      <c r="T101" s="280"/>
    </row>
    <row r="102" spans="2:20">
      <c r="B102" s="280"/>
      <c r="C102" s="280"/>
      <c r="D102" s="280"/>
      <c r="E102" s="280"/>
      <c r="G102" s="279"/>
      <c r="H102" s="279" t="s">
        <v>107</v>
      </c>
      <c r="T102" s="280"/>
    </row>
    <row r="103" spans="2:20">
      <c r="B103" s="280"/>
      <c r="C103" s="280"/>
      <c r="D103" s="280"/>
      <c r="E103" s="280"/>
      <c r="G103" s="289"/>
      <c r="H103" s="278" t="s">
        <v>108</v>
      </c>
      <c r="J103" s="279" t="s">
        <v>109</v>
      </c>
      <c r="T103" s="280"/>
    </row>
    <row r="104" spans="2:20">
      <c r="B104" s="280"/>
      <c r="C104" s="280"/>
      <c r="D104" s="280"/>
      <c r="E104" s="280"/>
      <c r="F104" s="279" t="s">
        <v>110</v>
      </c>
      <c r="G104" s="280"/>
      <c r="H104" s="278" t="s">
        <v>111</v>
      </c>
      <c r="J104" s="280" t="s">
        <v>112</v>
      </c>
      <c r="T104" s="280"/>
    </row>
    <row r="105" spans="2:20">
      <c r="F105" s="289" t="s">
        <v>113</v>
      </c>
      <c r="G105" s="279"/>
      <c r="H105" s="290" t="s">
        <v>114</v>
      </c>
      <c r="J105" s="280" t="s">
        <v>115</v>
      </c>
      <c r="T105" s="280"/>
    </row>
    <row r="106" spans="2:20">
      <c r="G106" s="289"/>
      <c r="H106" s="278" t="s">
        <v>116</v>
      </c>
      <c r="J106" s="280" t="s">
        <v>117</v>
      </c>
      <c r="T106" s="280"/>
    </row>
    <row r="107" spans="2:20">
      <c r="T107" s="280"/>
    </row>
    <row r="108" spans="2:20">
      <c r="G108" s="279"/>
      <c r="J108" s="279" t="s">
        <v>118</v>
      </c>
      <c r="T108" s="280"/>
    </row>
    <row r="109" spans="2:20">
      <c r="G109" s="279"/>
      <c r="J109" s="280" t="s">
        <v>119</v>
      </c>
      <c r="T109" s="280"/>
    </row>
    <row r="110" spans="2:20">
      <c r="B110" s="280"/>
      <c r="G110" s="279"/>
      <c r="J110" s="280" t="s">
        <v>120</v>
      </c>
      <c r="T110" s="280"/>
    </row>
    <row r="111" spans="2:20">
      <c r="B111" s="280"/>
      <c r="G111" s="279"/>
      <c r="J111" s="280" t="s">
        <v>121</v>
      </c>
      <c r="T111" s="280"/>
    </row>
    <row r="112" spans="2:20">
      <c r="B112" s="280"/>
      <c r="G112" s="279"/>
      <c r="T112" s="280"/>
    </row>
    <row r="113" spans="2:20">
      <c r="B113" s="280"/>
      <c r="G113" s="289"/>
      <c r="J113" s="279" t="s">
        <v>122</v>
      </c>
      <c r="T113" s="280"/>
    </row>
    <row r="114" spans="2:20">
      <c r="B114" s="280"/>
      <c r="G114" s="289"/>
      <c r="J114" s="280" t="s">
        <v>123</v>
      </c>
      <c r="T114" s="280"/>
    </row>
    <row r="115" spans="2:20">
      <c r="G115" s="289"/>
      <c r="T115" s="280"/>
    </row>
    <row r="116" spans="2:20">
      <c r="F116" s="279" t="s">
        <v>124</v>
      </c>
      <c r="G116" s="289"/>
      <c r="H116" s="279" t="s">
        <v>125</v>
      </c>
      <c r="T116" s="280"/>
    </row>
    <row r="117" spans="2:20">
      <c r="D117" s="279" t="s">
        <v>126</v>
      </c>
      <c r="F117" s="289" t="s">
        <v>127</v>
      </c>
      <c r="H117" s="280" t="s">
        <v>128</v>
      </c>
      <c r="J117" s="279" t="s">
        <v>129</v>
      </c>
      <c r="T117" s="280"/>
    </row>
    <row r="118" spans="2:20">
      <c r="D118" s="280" t="s">
        <v>130</v>
      </c>
      <c r="F118" s="280"/>
      <c r="G118" s="279"/>
      <c r="J118" s="280" t="s">
        <v>131</v>
      </c>
      <c r="T118" s="280"/>
    </row>
    <row r="119" spans="2:20">
      <c r="D119" s="280" t="s">
        <v>132</v>
      </c>
      <c r="F119" s="279" t="s">
        <v>133</v>
      </c>
      <c r="G119" s="281"/>
      <c r="H119" s="279" t="s">
        <v>134</v>
      </c>
      <c r="J119" s="280" t="s">
        <v>135</v>
      </c>
      <c r="T119" s="280"/>
    </row>
    <row r="120" spans="2:20" ht="22.5">
      <c r="D120" s="280" t="s">
        <v>136</v>
      </c>
      <c r="F120" s="289" t="s">
        <v>137</v>
      </c>
      <c r="G120" s="281"/>
      <c r="H120" s="280" t="s">
        <v>128</v>
      </c>
      <c r="J120" s="280" t="s">
        <v>138</v>
      </c>
      <c r="T120" s="280"/>
    </row>
    <row r="121" spans="2:20">
      <c r="D121" s="280" t="s">
        <v>139</v>
      </c>
      <c r="G121" s="281"/>
      <c r="J121" s="280" t="s">
        <v>140</v>
      </c>
      <c r="T121" s="280"/>
    </row>
    <row r="122" spans="2:20">
      <c r="D122" s="280" t="s">
        <v>141</v>
      </c>
      <c r="F122" s="279" t="s">
        <v>142</v>
      </c>
      <c r="H122" s="279" t="s">
        <v>143</v>
      </c>
      <c r="T122" s="280"/>
    </row>
    <row r="123" spans="2:20">
      <c r="D123" s="280" t="s">
        <v>144</v>
      </c>
      <c r="F123" s="289" t="s">
        <v>145</v>
      </c>
      <c r="G123" s="279"/>
      <c r="H123" s="280" t="s">
        <v>128</v>
      </c>
      <c r="T123" s="280"/>
    </row>
    <row r="124" spans="2:20">
      <c r="D124" s="280"/>
      <c r="F124" s="289"/>
      <c r="G124" s="279"/>
      <c r="H124" s="280"/>
      <c r="T124" s="280"/>
    </row>
    <row r="125" spans="2:20">
      <c r="G125" s="281"/>
      <c r="T125" s="280"/>
    </row>
    <row r="126" spans="2:20">
      <c r="T126" s="280"/>
    </row>
    <row r="127" spans="2:20">
      <c r="G127" s="279"/>
      <c r="T127" s="280"/>
    </row>
    <row r="128" spans="2:20">
      <c r="F128" s="289"/>
      <c r="G128" s="279"/>
      <c r="J128" s="279" t="s">
        <v>146</v>
      </c>
      <c r="T128" s="280"/>
    </row>
    <row r="129" spans="4:20">
      <c r="F129" s="289"/>
      <c r="G129" s="279"/>
      <c r="J129" s="280" t="s">
        <v>147</v>
      </c>
      <c r="T129" s="280"/>
    </row>
    <row r="130" spans="4:20">
      <c r="F130" s="279" t="s">
        <v>148</v>
      </c>
      <c r="G130" s="279"/>
      <c r="H130" s="279" t="s">
        <v>149</v>
      </c>
      <c r="T130" s="280"/>
    </row>
    <row r="131" spans="4:20" ht="22.5">
      <c r="F131" s="289" t="s">
        <v>150</v>
      </c>
      <c r="G131" s="279"/>
      <c r="H131" s="280" t="s">
        <v>147</v>
      </c>
      <c r="J131" s="279" t="s">
        <v>151</v>
      </c>
      <c r="T131" s="280"/>
    </row>
    <row r="132" spans="4:20">
      <c r="G132" s="281"/>
      <c r="H132" s="280" t="s">
        <v>152</v>
      </c>
      <c r="J132" s="280" t="s">
        <v>152</v>
      </c>
      <c r="T132" s="280"/>
    </row>
    <row r="133" spans="4:20">
      <c r="H133" s="280" t="s">
        <v>153</v>
      </c>
      <c r="T133" s="280"/>
    </row>
    <row r="134" spans="4:20">
      <c r="J134" s="279" t="s">
        <v>154</v>
      </c>
      <c r="T134" s="280"/>
    </row>
    <row r="135" spans="4:20" ht="15">
      <c r="D135" t="s">
        <v>155</v>
      </c>
      <c r="J135" s="280" t="s">
        <v>156</v>
      </c>
      <c r="T135" s="280"/>
    </row>
    <row r="136" spans="4:20" ht="15">
      <c r="D136" t="s">
        <v>157</v>
      </c>
      <c r="J136" s="280"/>
      <c r="T136" s="280"/>
    </row>
    <row r="137" spans="4:20" ht="15">
      <c r="D137" t="s">
        <v>158</v>
      </c>
      <c r="J137" s="280"/>
      <c r="T137" s="280"/>
    </row>
    <row r="138" spans="4:20" ht="15">
      <c r="D138" t="s">
        <v>159</v>
      </c>
      <c r="J138" s="280"/>
      <c r="T138" s="280"/>
    </row>
    <row r="139" spans="4:20" ht="15">
      <c r="D139" t="s">
        <v>160</v>
      </c>
      <c r="T139" s="280"/>
    </row>
    <row r="140" spans="4:20" ht="15">
      <c r="D140" t="s">
        <v>161</v>
      </c>
      <c r="L140" s="280"/>
      <c r="N140" s="280"/>
      <c r="P140" s="280"/>
      <c r="R140" s="280"/>
      <c r="T140" s="280"/>
    </row>
    <row r="141" spans="4:20" ht="15">
      <c r="D141" t="s">
        <v>162</v>
      </c>
      <c r="L141" s="280"/>
      <c r="N141" s="280"/>
      <c r="P141" s="280"/>
      <c r="R141" s="280"/>
      <c r="T141" s="280"/>
    </row>
    <row r="142" spans="4:20" ht="15">
      <c r="D142" t="s">
        <v>163</v>
      </c>
      <c r="J142" s="279" t="s">
        <v>164</v>
      </c>
      <c r="K142" s="280"/>
      <c r="L142" s="280"/>
      <c r="N142" s="280"/>
      <c r="P142" s="280"/>
      <c r="R142" s="280"/>
      <c r="T142" s="280"/>
    </row>
    <row r="143" spans="4:20" ht="15">
      <c r="D143" t="s">
        <v>165</v>
      </c>
      <c r="J143" s="280" t="s">
        <v>166</v>
      </c>
      <c r="L143" s="280"/>
      <c r="M143" s="280"/>
      <c r="N143" s="280"/>
      <c r="P143" s="280"/>
      <c r="R143" s="280"/>
      <c r="T143" s="280"/>
    </row>
    <row r="144" spans="4:20" ht="15">
      <c r="D144" t="s">
        <v>167</v>
      </c>
      <c r="H144" s="279" t="s">
        <v>168</v>
      </c>
      <c r="J144" s="280"/>
      <c r="L144" s="280"/>
      <c r="N144" s="280"/>
      <c r="O144" s="280"/>
      <c r="P144" s="280"/>
      <c r="R144" s="280"/>
      <c r="T144" s="280"/>
    </row>
    <row r="145" spans="4:20">
      <c r="F145" s="279" t="s">
        <v>169</v>
      </c>
      <c r="H145" s="280" t="s">
        <v>166</v>
      </c>
      <c r="J145" s="279" t="s">
        <v>170</v>
      </c>
      <c r="L145" s="280"/>
      <c r="N145" s="280"/>
      <c r="O145" s="280"/>
      <c r="P145" s="280"/>
      <c r="R145" s="280"/>
      <c r="T145" s="280"/>
    </row>
    <row r="146" spans="4:20" ht="22.5">
      <c r="F146" s="289" t="s">
        <v>171</v>
      </c>
      <c r="H146" s="280" t="s">
        <v>172</v>
      </c>
      <c r="I146" s="281"/>
      <c r="J146" s="280" t="s">
        <v>172</v>
      </c>
      <c r="L146" s="280"/>
      <c r="M146" s="280"/>
      <c r="N146" s="280"/>
      <c r="O146" s="280"/>
      <c r="P146" s="280"/>
      <c r="R146" s="280"/>
      <c r="T146" s="280"/>
    </row>
    <row r="147" spans="4:20">
      <c r="H147" s="281" t="s">
        <v>173</v>
      </c>
      <c r="L147" s="280"/>
      <c r="M147" s="280"/>
      <c r="N147" s="280"/>
      <c r="O147" s="280"/>
      <c r="P147" s="280"/>
      <c r="R147" s="280"/>
      <c r="T147" s="280"/>
    </row>
    <row r="148" spans="4:20">
      <c r="J148" s="279" t="s">
        <v>174</v>
      </c>
      <c r="K148" s="280"/>
      <c r="L148" s="280"/>
      <c r="M148" s="280"/>
      <c r="N148" s="280"/>
      <c r="O148" s="280"/>
      <c r="P148" s="280"/>
      <c r="R148" s="280"/>
      <c r="T148" s="280"/>
    </row>
    <row r="149" spans="4:20">
      <c r="J149" s="281" t="s">
        <v>173</v>
      </c>
      <c r="K149" s="280"/>
      <c r="L149" s="280"/>
      <c r="M149" s="280"/>
      <c r="N149" s="280"/>
      <c r="O149" s="280"/>
      <c r="P149" s="280"/>
      <c r="R149" s="280"/>
      <c r="T149" s="280"/>
    </row>
    <row r="150" spans="4:20">
      <c r="K150" s="280"/>
      <c r="L150" s="280"/>
      <c r="M150" s="280"/>
      <c r="N150" s="280"/>
      <c r="O150" s="280"/>
      <c r="P150" s="280"/>
      <c r="R150" s="280"/>
      <c r="T150" s="280"/>
    </row>
    <row r="151" spans="4:20">
      <c r="D151" s="278" t="s">
        <v>175</v>
      </c>
      <c r="K151" s="280"/>
      <c r="L151" s="280"/>
      <c r="M151" s="280"/>
      <c r="N151" s="280"/>
      <c r="O151" s="280"/>
      <c r="P151" s="280"/>
      <c r="R151" s="280"/>
      <c r="T151" s="280"/>
    </row>
    <row r="152" spans="4:20">
      <c r="D152" s="291">
        <v>1.5</v>
      </c>
      <c r="K152" s="280"/>
      <c r="L152" s="280"/>
      <c r="M152" s="280"/>
      <c r="N152" s="280"/>
      <c r="O152" s="280"/>
      <c r="P152" s="280"/>
      <c r="R152" s="280"/>
      <c r="T152" s="280"/>
    </row>
    <row r="153" spans="4:20">
      <c r="D153" s="291">
        <v>1.8</v>
      </c>
      <c r="K153" s="280"/>
      <c r="L153" s="280"/>
      <c r="M153" s="280"/>
      <c r="N153" s="280"/>
      <c r="O153" s="280"/>
      <c r="P153" s="280"/>
      <c r="R153" s="280"/>
      <c r="T153" s="280"/>
    </row>
    <row r="154" spans="4:20">
      <c r="O154" s="280"/>
      <c r="P154" s="280"/>
      <c r="R154" s="280"/>
      <c r="T154" s="280"/>
    </row>
    <row r="155" spans="4:20">
      <c r="O155" s="280"/>
      <c r="P155" s="280"/>
      <c r="R155" s="280"/>
      <c r="T155" s="280"/>
    </row>
    <row r="156" spans="4:20">
      <c r="D156" s="278" t="s">
        <v>176</v>
      </c>
      <c r="O156" s="280"/>
      <c r="P156" s="280"/>
      <c r="Q156" s="280"/>
      <c r="R156" s="280"/>
      <c r="T156" s="280"/>
    </row>
    <row r="157" spans="4:20">
      <c r="D157" s="291">
        <v>2.2999999999999998</v>
      </c>
      <c r="O157" s="280"/>
      <c r="P157" s="280"/>
      <c r="R157" s="280"/>
      <c r="T157" s="280"/>
    </row>
    <row r="158" spans="4:20">
      <c r="D158" s="291">
        <v>2.5</v>
      </c>
      <c r="O158" s="280"/>
      <c r="P158" s="280"/>
      <c r="R158" s="280"/>
      <c r="T158" s="280"/>
    </row>
    <row r="159" spans="4:20">
      <c r="O159" s="280"/>
      <c r="P159" s="280"/>
      <c r="R159" s="280"/>
      <c r="T159" s="280"/>
    </row>
    <row r="160" spans="4:20">
      <c r="O160" s="280"/>
      <c r="P160" s="280"/>
      <c r="R160" s="280"/>
      <c r="T160" s="280"/>
    </row>
    <row r="161" spans="4:36">
      <c r="O161" s="280"/>
      <c r="P161" s="280"/>
      <c r="R161" s="280"/>
      <c r="T161" s="280"/>
    </row>
    <row r="162" spans="4:36">
      <c r="O162" s="280"/>
      <c r="P162" s="280"/>
      <c r="R162" s="280"/>
      <c r="T162" s="280"/>
    </row>
    <row r="163" spans="4:36">
      <c r="O163" s="280"/>
      <c r="P163" s="280"/>
      <c r="R163" s="280"/>
      <c r="T163" s="280"/>
    </row>
    <row r="164" spans="4:36">
      <c r="O164" s="280"/>
      <c r="P164" s="280"/>
      <c r="R164" s="280"/>
      <c r="T164" s="280"/>
    </row>
    <row r="165" spans="4:36">
      <c r="O165" s="280"/>
      <c r="P165" s="280"/>
      <c r="R165" s="280"/>
      <c r="T165" s="280"/>
    </row>
    <row r="166" spans="4:36">
      <c r="O166" s="280"/>
      <c r="P166" s="280"/>
      <c r="R166" s="280"/>
      <c r="T166" s="280"/>
    </row>
    <row r="167" spans="4:36">
      <c r="D167" s="278" t="str">
        <f t="array" ref="D167:E167">MID(D171:E171,4,LEN(D171:E171))</f>
        <v>ZONAS.</v>
      </c>
      <c r="E167" s="278" t="str">
        <v>IOQUIA.</v>
      </c>
      <c r="O167" s="280"/>
      <c r="P167" s="280"/>
      <c r="Q167" s="280"/>
      <c r="R167" s="280"/>
      <c r="T167" s="280"/>
    </row>
    <row r="168" spans="4:36">
      <c r="O168" s="280"/>
      <c r="P168" s="280"/>
      <c r="Q168" s="280"/>
      <c r="R168" s="280"/>
      <c r="T168" s="280"/>
    </row>
    <row r="169" spans="4:36">
      <c r="O169" s="280"/>
      <c r="P169" s="280"/>
      <c r="Q169" s="280"/>
      <c r="R169" s="280"/>
      <c r="T169" s="280"/>
    </row>
    <row r="170" spans="4:36">
      <c r="O170" s="280"/>
      <c r="P170" s="280"/>
      <c r="Q170" s="280"/>
      <c r="R170" s="280"/>
      <c r="T170" s="280"/>
    </row>
    <row r="171" spans="4:36" ht="15">
      <c r="D171" s="3" t="s">
        <v>177</v>
      </c>
      <c r="E171" s="3" t="s">
        <v>178</v>
      </c>
      <c r="F171" s="3" t="s">
        <v>179</v>
      </c>
      <c r="G171" s="3" t="s">
        <v>180</v>
      </c>
      <c r="H171" s="3" t="s">
        <v>181</v>
      </c>
      <c r="I171" s="3" t="s">
        <v>182</v>
      </c>
      <c r="J171" s="3" t="s">
        <v>183</v>
      </c>
      <c r="K171" s="3" t="s">
        <v>184</v>
      </c>
      <c r="L171" s="3" t="s">
        <v>185</v>
      </c>
      <c r="M171" s="3" t="s">
        <v>186</v>
      </c>
      <c r="N171" s="3" t="s">
        <v>187</v>
      </c>
      <c r="O171" s="3" t="s">
        <v>188</v>
      </c>
      <c r="P171" s="3" t="s">
        <v>189</v>
      </c>
      <c r="Q171" s="3" t="s">
        <v>190</v>
      </c>
      <c r="R171" s="3" t="s">
        <v>191</v>
      </c>
      <c r="S171" s="3" t="s">
        <v>192</v>
      </c>
      <c r="T171" s="3" t="s">
        <v>193</v>
      </c>
      <c r="U171" s="3" t="s">
        <v>194</v>
      </c>
      <c r="V171" s="3" t="s">
        <v>195</v>
      </c>
      <c r="W171" s="3" t="s">
        <v>196</v>
      </c>
      <c r="X171" s="3" t="s">
        <v>197</v>
      </c>
      <c r="Y171" s="3" t="s">
        <v>198</v>
      </c>
      <c r="Z171" s="3" t="s">
        <v>199</v>
      </c>
      <c r="AA171" s="3" t="s">
        <v>200</v>
      </c>
      <c r="AB171" s="3" t="s">
        <v>201</v>
      </c>
      <c r="AC171" s="3" t="s">
        <v>202</v>
      </c>
      <c r="AD171" s="3" t="s">
        <v>203</v>
      </c>
      <c r="AE171" s="3" t="s">
        <v>204</v>
      </c>
      <c r="AF171" s="3" t="s">
        <v>205</v>
      </c>
      <c r="AG171" s="3" t="s">
        <v>206</v>
      </c>
      <c r="AH171" s="3" t="s">
        <v>207</v>
      </c>
      <c r="AI171" s="3" t="s">
        <v>208</v>
      </c>
      <c r="AJ171" s="3" t="s">
        <v>209</v>
      </c>
    </row>
    <row r="172" spans="4:36" ht="30">
      <c r="D172" s="292" t="s">
        <v>210</v>
      </c>
      <c r="E172" s="293" t="s">
        <v>211</v>
      </c>
      <c r="F172" s="294" t="s">
        <v>212</v>
      </c>
      <c r="G172" s="295" t="s">
        <v>213</v>
      </c>
      <c r="H172" s="296" t="s">
        <v>214</v>
      </c>
      <c r="I172" s="295" t="s">
        <v>215</v>
      </c>
      <c r="J172" s="297" t="s">
        <v>216</v>
      </c>
      <c r="K172" s="298" t="s">
        <v>217</v>
      </c>
      <c r="L172" s="296" t="s">
        <v>218</v>
      </c>
      <c r="M172" s="294" t="s">
        <v>219</v>
      </c>
      <c r="N172" s="296" t="s">
        <v>220</v>
      </c>
      <c r="O172" s="296" t="s">
        <v>221</v>
      </c>
      <c r="P172" s="294" t="s">
        <v>222</v>
      </c>
      <c r="Q172" s="294" t="s">
        <v>223</v>
      </c>
      <c r="R172" s="296" t="s">
        <v>224</v>
      </c>
      <c r="S172" s="292" t="s">
        <v>225</v>
      </c>
      <c r="T172" s="298" t="s">
        <v>226</v>
      </c>
      <c r="U172" s="292" t="s">
        <v>227</v>
      </c>
      <c r="V172" s="295" t="s">
        <v>228</v>
      </c>
      <c r="W172" s="298" t="s">
        <v>229</v>
      </c>
      <c r="X172" s="294" t="s">
        <v>230</v>
      </c>
      <c r="Y172" s="296" t="s">
        <v>231</v>
      </c>
      <c r="Z172" s="296" t="s">
        <v>232</v>
      </c>
      <c r="AA172" s="296" t="s">
        <v>233</v>
      </c>
      <c r="AB172" s="294" t="s">
        <v>234</v>
      </c>
      <c r="AC172" s="296" t="s">
        <v>235</v>
      </c>
      <c r="AD172" s="294" t="s">
        <v>236</v>
      </c>
      <c r="AE172" s="296" t="s">
        <v>237</v>
      </c>
      <c r="AF172" s="294" t="s">
        <v>238</v>
      </c>
      <c r="AG172" s="294" t="s">
        <v>239</v>
      </c>
      <c r="AH172" s="296" t="s">
        <v>240</v>
      </c>
      <c r="AI172" s="299" t="s">
        <v>241</v>
      </c>
      <c r="AJ172" s="299" t="s">
        <v>242</v>
      </c>
    </row>
    <row r="173" spans="4:36" ht="15">
      <c r="D173" s="280"/>
      <c r="E173" s="293" t="s">
        <v>243</v>
      </c>
      <c r="F173" s="294" t="s">
        <v>244</v>
      </c>
      <c r="G173" s="295" t="s">
        <v>245</v>
      </c>
      <c r="H173" s="298" t="s">
        <v>246</v>
      </c>
      <c r="I173" s="295" t="s">
        <v>247</v>
      </c>
      <c r="J173" s="297" t="s">
        <v>248</v>
      </c>
      <c r="K173" s="298" t="s">
        <v>249</v>
      </c>
      <c r="L173" s="296" t="s">
        <v>250</v>
      </c>
      <c r="M173" s="294" t="s">
        <v>251</v>
      </c>
      <c r="N173" s="296" t="s">
        <v>252</v>
      </c>
      <c r="O173" s="296" t="s">
        <v>253</v>
      </c>
      <c r="P173" s="294" t="s">
        <v>254</v>
      </c>
      <c r="Q173" s="294" t="s">
        <v>255</v>
      </c>
      <c r="R173" s="296" t="s">
        <v>256</v>
      </c>
      <c r="S173" s="280"/>
      <c r="T173" s="298" t="s">
        <v>257</v>
      </c>
      <c r="U173" s="280"/>
      <c r="V173" s="295" t="s">
        <v>258</v>
      </c>
      <c r="W173" s="298" t="s">
        <v>259</v>
      </c>
      <c r="X173" s="294" t="s">
        <v>260</v>
      </c>
      <c r="Y173" s="296" t="s">
        <v>261</v>
      </c>
      <c r="Z173" s="296" t="s">
        <v>262</v>
      </c>
      <c r="AA173" s="296" t="s">
        <v>263</v>
      </c>
      <c r="AB173" s="294" t="s">
        <v>264</v>
      </c>
      <c r="AC173" s="296" t="s">
        <v>265</v>
      </c>
      <c r="AD173" s="292" t="s">
        <v>266</v>
      </c>
      <c r="AE173" s="296" t="s">
        <v>267</v>
      </c>
      <c r="AF173" s="294" t="s">
        <v>268</v>
      </c>
      <c r="AG173" s="294" t="s">
        <v>269</v>
      </c>
      <c r="AH173" s="296" t="s">
        <v>211</v>
      </c>
      <c r="AI173" s="280"/>
      <c r="AJ173" s="280"/>
    </row>
    <row r="174" spans="4:36" ht="15">
      <c r="D174" s="280"/>
      <c r="E174" s="293" t="s">
        <v>270</v>
      </c>
      <c r="F174" s="292" t="s">
        <v>271</v>
      </c>
      <c r="G174" s="295" t="s">
        <v>272</v>
      </c>
      <c r="H174" s="296" t="s">
        <v>273</v>
      </c>
      <c r="I174" s="295" t="s">
        <v>274</v>
      </c>
      <c r="J174" s="297" t="s">
        <v>275</v>
      </c>
      <c r="K174" s="298" t="s">
        <v>276</v>
      </c>
      <c r="L174" s="296" t="s">
        <v>277</v>
      </c>
      <c r="M174" s="292" t="s">
        <v>278</v>
      </c>
      <c r="N174" s="296" t="s">
        <v>279</v>
      </c>
      <c r="O174" s="296" t="s">
        <v>280</v>
      </c>
      <c r="P174" s="294" t="s">
        <v>281</v>
      </c>
      <c r="Q174" s="294" t="s">
        <v>282</v>
      </c>
      <c r="R174" s="296" t="s">
        <v>283</v>
      </c>
      <c r="S174" s="280"/>
      <c r="T174" s="298" t="s">
        <v>284</v>
      </c>
      <c r="U174" s="280"/>
      <c r="V174" s="295" t="s">
        <v>285</v>
      </c>
      <c r="W174" s="298" t="s">
        <v>286</v>
      </c>
      <c r="X174" s="294" t="s">
        <v>287</v>
      </c>
      <c r="Y174" s="296" t="s">
        <v>288</v>
      </c>
      <c r="Z174" s="296" t="s">
        <v>289</v>
      </c>
      <c r="AA174" s="296" t="s">
        <v>290</v>
      </c>
      <c r="AB174" s="292" t="s">
        <v>291</v>
      </c>
      <c r="AC174" s="296" t="s">
        <v>292</v>
      </c>
      <c r="AD174" s="280"/>
      <c r="AE174" s="296" t="s">
        <v>293</v>
      </c>
      <c r="AF174" s="294" t="s">
        <v>294</v>
      </c>
      <c r="AG174" s="294" t="s">
        <v>295</v>
      </c>
      <c r="AH174" s="296" t="s">
        <v>296</v>
      </c>
      <c r="AI174" s="280"/>
      <c r="AJ174" s="280"/>
    </row>
    <row r="175" spans="4:36" ht="30">
      <c r="D175" s="280"/>
      <c r="E175" s="293" t="s">
        <v>297</v>
      </c>
      <c r="F175" s="280"/>
      <c r="G175" s="295" t="s">
        <v>298</v>
      </c>
      <c r="H175" s="298" t="s">
        <v>299</v>
      </c>
      <c r="I175" s="295" t="s">
        <v>300</v>
      </c>
      <c r="J175" s="297" t="s">
        <v>301</v>
      </c>
      <c r="K175" s="298" t="s">
        <v>302</v>
      </c>
      <c r="L175" s="299" t="s">
        <v>303</v>
      </c>
      <c r="M175" s="280"/>
      <c r="N175" s="296" t="s">
        <v>304</v>
      </c>
      <c r="O175" s="296" t="s">
        <v>305</v>
      </c>
      <c r="P175" s="294" t="s">
        <v>306</v>
      </c>
      <c r="Q175" s="294" t="s">
        <v>307</v>
      </c>
      <c r="R175" s="296" t="s">
        <v>308</v>
      </c>
      <c r="S175" s="280"/>
      <c r="T175" s="298" t="s">
        <v>309</v>
      </c>
      <c r="U175" s="280"/>
      <c r="V175" s="295" t="s">
        <v>310</v>
      </c>
      <c r="W175" s="298" t="s">
        <v>311</v>
      </c>
      <c r="X175" s="294" t="s">
        <v>312</v>
      </c>
      <c r="Y175" s="296" t="s">
        <v>313</v>
      </c>
      <c r="Z175" s="296" t="s">
        <v>314</v>
      </c>
      <c r="AA175" s="299" t="s">
        <v>315</v>
      </c>
      <c r="AB175" s="280"/>
      <c r="AC175" s="296" t="s">
        <v>316</v>
      </c>
      <c r="AD175" s="280"/>
      <c r="AE175" s="296" t="s">
        <v>317</v>
      </c>
      <c r="AF175" s="292" t="s">
        <v>318</v>
      </c>
      <c r="AG175" s="294" t="s">
        <v>319</v>
      </c>
      <c r="AH175" s="296" t="s">
        <v>252</v>
      </c>
      <c r="AI175" s="280"/>
      <c r="AJ175" s="280"/>
    </row>
    <row r="176" spans="4:36" ht="15">
      <c r="D176" s="280"/>
      <c r="E176" s="293" t="s">
        <v>320</v>
      </c>
      <c r="F176" s="280"/>
      <c r="G176" s="295" t="s">
        <v>321</v>
      </c>
      <c r="H176" s="296" t="s">
        <v>322</v>
      </c>
      <c r="I176" s="295" t="s">
        <v>323</v>
      </c>
      <c r="J176" s="297" t="s">
        <v>324</v>
      </c>
      <c r="K176" s="298" t="s">
        <v>268</v>
      </c>
      <c r="L176" s="280"/>
      <c r="M176" s="280"/>
      <c r="N176" s="296" t="s">
        <v>268</v>
      </c>
      <c r="O176" s="299" t="s">
        <v>325</v>
      </c>
      <c r="P176" s="294" t="s">
        <v>326</v>
      </c>
      <c r="Q176" s="294" t="s">
        <v>327</v>
      </c>
      <c r="R176" s="296" t="s">
        <v>328</v>
      </c>
      <c r="S176" s="280"/>
      <c r="T176" s="298" t="s">
        <v>329</v>
      </c>
      <c r="U176" s="280"/>
      <c r="V176" s="300" t="s">
        <v>330</v>
      </c>
      <c r="W176" s="298" t="s">
        <v>331</v>
      </c>
      <c r="X176" s="292" t="s">
        <v>332</v>
      </c>
      <c r="Y176" s="296" t="s">
        <v>333</v>
      </c>
      <c r="Z176" s="296" t="s">
        <v>334</v>
      </c>
      <c r="AA176" s="280"/>
      <c r="AB176" s="280"/>
      <c r="AC176" s="299" t="s">
        <v>335</v>
      </c>
      <c r="AD176" s="280"/>
      <c r="AE176" s="296" t="s">
        <v>336</v>
      </c>
      <c r="AF176" s="280"/>
      <c r="AG176" s="294" t="s">
        <v>337</v>
      </c>
      <c r="AH176" s="296" t="s">
        <v>304</v>
      </c>
      <c r="AI176" s="280"/>
      <c r="AJ176" s="280"/>
    </row>
    <row r="177" spans="4:36" ht="15">
      <c r="D177" s="280"/>
      <c r="E177" s="293" t="s">
        <v>338</v>
      </c>
      <c r="F177" s="280"/>
      <c r="G177" s="295" t="s">
        <v>339</v>
      </c>
      <c r="H177" s="296" t="s">
        <v>340</v>
      </c>
      <c r="I177" s="295" t="s">
        <v>341</v>
      </c>
      <c r="J177" s="297" t="s">
        <v>342</v>
      </c>
      <c r="K177" s="298" t="s">
        <v>343</v>
      </c>
      <c r="L177" s="280"/>
      <c r="M177" s="280"/>
      <c r="N177" s="296" t="s">
        <v>344</v>
      </c>
      <c r="O177" s="280"/>
      <c r="P177" s="292" t="s">
        <v>345</v>
      </c>
      <c r="Q177" s="294" t="s">
        <v>346</v>
      </c>
      <c r="R177" s="296" t="s">
        <v>347</v>
      </c>
      <c r="S177" s="280"/>
      <c r="T177" s="298" t="s">
        <v>348</v>
      </c>
      <c r="U177" s="280"/>
      <c r="V177" s="280"/>
      <c r="W177" s="298" t="s">
        <v>349</v>
      </c>
      <c r="X177" s="280"/>
      <c r="Y177" s="296" t="s">
        <v>350</v>
      </c>
      <c r="Z177" s="299" t="s">
        <v>351</v>
      </c>
      <c r="AA177" s="280"/>
      <c r="AB177" s="280"/>
      <c r="AC177" s="280"/>
      <c r="AD177" s="280"/>
      <c r="AE177" s="296" t="s">
        <v>352</v>
      </c>
      <c r="AF177" s="280"/>
      <c r="AG177" s="294" t="s">
        <v>353</v>
      </c>
      <c r="AH177" s="296" t="s">
        <v>354</v>
      </c>
      <c r="AI177" s="280"/>
      <c r="AJ177" s="280"/>
    </row>
    <row r="178" spans="4:36" ht="15">
      <c r="D178" s="280"/>
      <c r="E178" s="293" t="s">
        <v>355</v>
      </c>
      <c r="F178" s="280"/>
      <c r="G178" s="300" t="s">
        <v>270</v>
      </c>
      <c r="H178" s="296" t="s">
        <v>356</v>
      </c>
      <c r="I178" s="295" t="s">
        <v>357</v>
      </c>
      <c r="J178" s="297" t="s">
        <v>358</v>
      </c>
      <c r="K178" s="301" t="s">
        <v>359</v>
      </c>
      <c r="L178" s="280"/>
      <c r="M178" s="280"/>
      <c r="N178" s="299" t="s">
        <v>360</v>
      </c>
      <c r="O178" s="280"/>
      <c r="P178" s="280"/>
      <c r="Q178" s="294" t="s">
        <v>361</v>
      </c>
      <c r="R178" s="296" t="s">
        <v>362</v>
      </c>
      <c r="S178" s="280"/>
      <c r="T178" s="301" t="s">
        <v>363</v>
      </c>
      <c r="U178" s="280"/>
      <c r="V178" s="280"/>
      <c r="W178" s="298" t="s">
        <v>364</v>
      </c>
      <c r="X178" s="280"/>
      <c r="Y178" s="296" t="s">
        <v>365</v>
      </c>
      <c r="Z178" s="280"/>
      <c r="AA178" s="280"/>
      <c r="AB178" s="280"/>
      <c r="AC178" s="280"/>
      <c r="AD178" s="280"/>
      <c r="AE178" s="296" t="s">
        <v>366</v>
      </c>
      <c r="AF178" s="280"/>
      <c r="AG178" s="294" t="s">
        <v>367</v>
      </c>
      <c r="AH178" s="296" t="s">
        <v>368</v>
      </c>
      <c r="AI178" s="280"/>
      <c r="AJ178" s="280"/>
    </row>
    <row r="179" spans="4:36" ht="15">
      <c r="D179" s="280"/>
      <c r="E179" s="293" t="s">
        <v>369</v>
      </c>
      <c r="F179" s="280"/>
      <c r="G179" s="280"/>
      <c r="H179" s="296" t="s">
        <v>370</v>
      </c>
      <c r="I179" s="300" t="s">
        <v>371</v>
      </c>
      <c r="J179" s="297" t="s">
        <v>372</v>
      </c>
      <c r="K179" s="280"/>
      <c r="L179" s="280"/>
      <c r="M179" s="280"/>
      <c r="N179" s="280"/>
      <c r="O179" s="280"/>
      <c r="P179" s="280"/>
      <c r="Q179" s="292" t="s">
        <v>373</v>
      </c>
      <c r="R179" s="296" t="s">
        <v>374</v>
      </c>
      <c r="S179" s="280"/>
      <c r="T179" s="280"/>
      <c r="U179" s="280"/>
      <c r="V179" s="280"/>
      <c r="W179" s="301" t="s">
        <v>375</v>
      </c>
      <c r="X179" s="280"/>
      <c r="Y179" s="299" t="s">
        <v>376</v>
      </c>
      <c r="Z179" s="280"/>
      <c r="AA179" s="280"/>
      <c r="AB179" s="280"/>
      <c r="AC179" s="280"/>
      <c r="AD179" s="280"/>
      <c r="AE179" s="296" t="s">
        <v>377</v>
      </c>
      <c r="AF179" s="280"/>
      <c r="AG179" s="294" t="s">
        <v>378</v>
      </c>
      <c r="AH179" s="296" t="s">
        <v>379</v>
      </c>
      <c r="AI179" s="280"/>
      <c r="AJ179" s="280"/>
    </row>
    <row r="180" spans="4:36" ht="15">
      <c r="D180" s="280"/>
      <c r="E180" s="293" t="s">
        <v>276</v>
      </c>
      <c r="F180" s="280"/>
      <c r="G180" s="280"/>
      <c r="H180" s="298" t="s">
        <v>380</v>
      </c>
      <c r="I180" s="280"/>
      <c r="J180" s="297" t="s">
        <v>381</v>
      </c>
      <c r="K180" s="280"/>
      <c r="L180" s="280"/>
      <c r="M180" s="280"/>
      <c r="N180" s="280"/>
      <c r="O180" s="280"/>
      <c r="P180" s="280"/>
      <c r="Q180" s="280"/>
      <c r="R180" s="296" t="s">
        <v>382</v>
      </c>
      <c r="S180" s="280"/>
      <c r="T180" s="280"/>
      <c r="U180" s="280"/>
      <c r="V180" s="280"/>
      <c r="W180" s="280"/>
      <c r="X180" s="280"/>
      <c r="Y180" s="280"/>
      <c r="Z180" s="280"/>
      <c r="AA180" s="280"/>
      <c r="AB180" s="280"/>
      <c r="AC180" s="280"/>
      <c r="AD180" s="280"/>
      <c r="AE180" s="296" t="s">
        <v>383</v>
      </c>
      <c r="AF180" s="280"/>
      <c r="AG180" s="294" t="s">
        <v>384</v>
      </c>
      <c r="AH180" s="296" t="s">
        <v>385</v>
      </c>
      <c r="AI180" s="280"/>
      <c r="AJ180" s="280"/>
    </row>
    <row r="181" spans="4:36" ht="15">
      <c r="D181" s="280"/>
      <c r="E181" s="293" t="s">
        <v>386</v>
      </c>
      <c r="F181" s="280"/>
      <c r="G181" s="280"/>
      <c r="H181" s="296" t="s">
        <v>387</v>
      </c>
      <c r="I181" s="280"/>
      <c r="J181" s="297" t="s">
        <v>388</v>
      </c>
      <c r="K181" s="280"/>
      <c r="L181" s="280"/>
      <c r="M181" s="280"/>
      <c r="N181" s="280"/>
      <c r="O181" s="280"/>
      <c r="P181" s="280"/>
      <c r="Q181" s="280"/>
      <c r="R181" s="296" t="s">
        <v>389</v>
      </c>
      <c r="S181" s="280"/>
      <c r="T181" s="280"/>
      <c r="U181" s="280"/>
      <c r="V181" s="280"/>
      <c r="W181" s="280"/>
      <c r="X181" s="280"/>
      <c r="Y181" s="280"/>
      <c r="Z181" s="280"/>
      <c r="AA181" s="280"/>
      <c r="AB181" s="280"/>
      <c r="AC181" s="280"/>
      <c r="AD181" s="280"/>
      <c r="AE181" s="296" t="s">
        <v>390</v>
      </c>
      <c r="AF181" s="280"/>
      <c r="AG181" s="292" t="s">
        <v>391</v>
      </c>
      <c r="AH181" s="296" t="s">
        <v>392</v>
      </c>
      <c r="AI181" s="280"/>
      <c r="AJ181" s="280"/>
    </row>
    <row r="182" spans="4:36" ht="15">
      <c r="D182" s="280"/>
      <c r="E182" s="293" t="s">
        <v>302</v>
      </c>
      <c r="F182" s="280"/>
      <c r="G182" s="280"/>
      <c r="H182" s="298" t="s">
        <v>393</v>
      </c>
      <c r="I182" s="280"/>
      <c r="J182" s="297" t="s">
        <v>394</v>
      </c>
      <c r="K182" s="280"/>
      <c r="L182" s="280"/>
      <c r="M182" s="280"/>
      <c r="N182" s="280"/>
      <c r="O182" s="280"/>
      <c r="P182" s="280"/>
      <c r="Q182" s="280"/>
      <c r="R182" s="296" t="s">
        <v>395</v>
      </c>
      <c r="S182" s="280"/>
      <c r="T182" s="280"/>
      <c r="U182" s="280"/>
      <c r="V182" s="280"/>
      <c r="W182" s="280"/>
      <c r="X182" s="280"/>
      <c r="Y182" s="280"/>
      <c r="Z182" s="280"/>
      <c r="AA182" s="280"/>
      <c r="AB182" s="280"/>
      <c r="AC182" s="280"/>
      <c r="AD182" s="280"/>
      <c r="AE182" s="299" t="s">
        <v>396</v>
      </c>
      <c r="AF182" s="280"/>
      <c r="AG182" s="280"/>
      <c r="AH182" s="296" t="s">
        <v>397</v>
      </c>
      <c r="AI182" s="280"/>
      <c r="AJ182" s="280"/>
    </row>
    <row r="183" spans="4:36" ht="15">
      <c r="D183" s="280"/>
      <c r="E183" s="293" t="s">
        <v>398</v>
      </c>
      <c r="F183" s="280"/>
      <c r="G183" s="280"/>
      <c r="H183" s="298" t="s">
        <v>399</v>
      </c>
      <c r="I183" s="280"/>
      <c r="J183" s="302" t="s">
        <v>400</v>
      </c>
      <c r="K183" s="280"/>
      <c r="L183" s="280"/>
      <c r="M183" s="280"/>
      <c r="N183" s="280"/>
      <c r="O183" s="280"/>
      <c r="P183" s="280"/>
      <c r="Q183" s="280"/>
      <c r="R183" s="296" t="s">
        <v>401</v>
      </c>
      <c r="S183" s="280"/>
      <c r="T183" s="280"/>
      <c r="U183" s="280"/>
      <c r="V183" s="280"/>
      <c r="W183" s="280"/>
      <c r="X183" s="280"/>
      <c r="Y183" s="280"/>
      <c r="Z183" s="280"/>
      <c r="AA183" s="280"/>
      <c r="AB183" s="280"/>
      <c r="AC183" s="280"/>
      <c r="AD183" s="280"/>
      <c r="AE183" s="280"/>
      <c r="AF183" s="280"/>
      <c r="AG183" s="280"/>
      <c r="AH183" s="296" t="s">
        <v>402</v>
      </c>
      <c r="AI183" s="280"/>
      <c r="AJ183" s="280"/>
    </row>
    <row r="184" spans="4:36" ht="30">
      <c r="D184" s="280"/>
      <c r="E184" s="293" t="s">
        <v>403</v>
      </c>
      <c r="F184" s="280"/>
      <c r="G184" s="280"/>
      <c r="H184" s="296" t="s">
        <v>404</v>
      </c>
      <c r="I184" s="280"/>
      <c r="J184" s="280"/>
      <c r="K184" s="280"/>
      <c r="L184" s="280"/>
      <c r="M184" s="280"/>
      <c r="N184" s="280"/>
      <c r="O184" s="280"/>
      <c r="P184" s="280"/>
      <c r="Q184" s="280"/>
      <c r="R184" s="296" t="s">
        <v>405</v>
      </c>
      <c r="S184" s="280"/>
      <c r="T184" s="280"/>
      <c r="U184" s="280"/>
      <c r="V184" s="280"/>
      <c r="W184" s="280"/>
      <c r="X184" s="280"/>
      <c r="Y184" s="280"/>
      <c r="Z184" s="280"/>
      <c r="AA184" s="280"/>
      <c r="AB184" s="280"/>
      <c r="AC184" s="280"/>
      <c r="AD184" s="280"/>
      <c r="AE184" s="280"/>
      <c r="AF184" s="280"/>
      <c r="AG184" s="280"/>
      <c r="AH184" s="296" t="s">
        <v>406</v>
      </c>
      <c r="AI184" s="280"/>
      <c r="AJ184" s="280"/>
    </row>
    <row r="185" spans="4:36" ht="15">
      <c r="D185" s="280"/>
      <c r="E185" s="293" t="s">
        <v>407</v>
      </c>
      <c r="F185" s="280"/>
      <c r="G185" s="280"/>
      <c r="H185" s="296" t="s">
        <v>408</v>
      </c>
      <c r="I185" s="280"/>
      <c r="J185" s="280"/>
      <c r="K185" s="280"/>
      <c r="L185" s="280"/>
      <c r="M185" s="280"/>
      <c r="N185" s="280"/>
      <c r="O185" s="280"/>
      <c r="P185" s="280"/>
      <c r="Q185" s="280"/>
      <c r="R185" s="299" t="s">
        <v>409</v>
      </c>
      <c r="S185" s="280"/>
      <c r="T185" s="280"/>
      <c r="U185" s="280"/>
      <c r="V185" s="280"/>
      <c r="W185" s="280"/>
      <c r="X185" s="280"/>
      <c r="Y185" s="280"/>
      <c r="Z185" s="280"/>
      <c r="AA185" s="280"/>
      <c r="AB185" s="280"/>
      <c r="AC185" s="280"/>
      <c r="AD185" s="280"/>
      <c r="AE185" s="280"/>
      <c r="AF185" s="280"/>
      <c r="AG185" s="280"/>
      <c r="AH185" s="296" t="s">
        <v>410</v>
      </c>
      <c r="AI185" s="280"/>
      <c r="AJ185" s="280"/>
    </row>
    <row r="186" spans="4:36" ht="15">
      <c r="D186" s="280"/>
      <c r="E186" s="293" t="s">
        <v>411</v>
      </c>
      <c r="F186" s="280"/>
      <c r="G186" s="280"/>
      <c r="H186" s="296" t="s">
        <v>412</v>
      </c>
      <c r="I186" s="280"/>
      <c r="J186" s="280"/>
      <c r="K186" s="280"/>
      <c r="L186" s="280"/>
      <c r="M186" s="280"/>
      <c r="N186" s="280"/>
      <c r="O186" s="280"/>
      <c r="P186" s="280"/>
      <c r="Q186" s="280"/>
      <c r="R186" s="280"/>
      <c r="S186" s="280"/>
      <c r="T186" s="280"/>
      <c r="U186" s="280"/>
      <c r="V186" s="280"/>
      <c r="W186" s="280"/>
      <c r="X186" s="280"/>
      <c r="Y186" s="280"/>
      <c r="Z186" s="280"/>
      <c r="AA186" s="280"/>
      <c r="AB186" s="280"/>
      <c r="AC186" s="280"/>
      <c r="AD186" s="280"/>
      <c r="AE186" s="280"/>
      <c r="AF186" s="280"/>
      <c r="AG186" s="280"/>
      <c r="AH186" s="299" t="s">
        <v>413</v>
      </c>
      <c r="AI186" s="280"/>
      <c r="AJ186" s="280"/>
    </row>
    <row r="187" spans="4:36" ht="15">
      <c r="D187" s="280"/>
      <c r="E187" s="293" t="s">
        <v>414</v>
      </c>
      <c r="F187" s="280"/>
      <c r="G187" s="280"/>
      <c r="H187" s="296" t="s">
        <v>415</v>
      </c>
      <c r="I187" s="280"/>
      <c r="J187" s="280"/>
      <c r="K187" s="280"/>
      <c r="L187" s="280"/>
      <c r="M187" s="280"/>
      <c r="N187" s="280"/>
      <c r="O187" s="280"/>
      <c r="P187" s="280"/>
      <c r="Q187" s="280"/>
      <c r="R187" s="280"/>
      <c r="S187" s="280"/>
      <c r="T187" s="280"/>
      <c r="U187" s="280"/>
      <c r="V187" s="280"/>
      <c r="W187" s="280"/>
      <c r="X187" s="280"/>
      <c r="Y187" s="280"/>
      <c r="Z187" s="280"/>
      <c r="AA187" s="280"/>
      <c r="AB187" s="280"/>
      <c r="AC187" s="280"/>
      <c r="AD187" s="280"/>
      <c r="AE187" s="280"/>
      <c r="AF187" s="280"/>
      <c r="AG187" s="280"/>
      <c r="AH187" s="280"/>
      <c r="AI187" s="280"/>
      <c r="AJ187" s="280"/>
    </row>
    <row r="188" spans="4:36" ht="15">
      <c r="D188" s="280"/>
      <c r="E188" s="293" t="s">
        <v>352</v>
      </c>
      <c r="F188" s="280"/>
      <c r="G188" s="280"/>
      <c r="H188" s="296" t="s">
        <v>416</v>
      </c>
      <c r="I188" s="280"/>
      <c r="J188" s="280"/>
      <c r="K188" s="280"/>
      <c r="L188" s="280"/>
      <c r="M188" s="280"/>
      <c r="N188" s="280"/>
      <c r="O188" s="280"/>
      <c r="P188" s="280"/>
      <c r="Q188" s="280"/>
      <c r="R188" s="280"/>
      <c r="S188" s="280"/>
      <c r="T188" s="280"/>
      <c r="U188" s="280"/>
      <c r="V188" s="280"/>
      <c r="W188" s="280"/>
      <c r="X188" s="280"/>
      <c r="Y188" s="280"/>
      <c r="Z188" s="280"/>
      <c r="AA188" s="280"/>
      <c r="AB188" s="280"/>
      <c r="AC188" s="280"/>
      <c r="AD188" s="280"/>
      <c r="AE188" s="280"/>
      <c r="AF188" s="280"/>
      <c r="AG188" s="280"/>
      <c r="AH188" s="280"/>
      <c r="AI188" s="280"/>
      <c r="AJ188" s="280"/>
    </row>
    <row r="189" spans="4:36" ht="15">
      <c r="D189" s="280"/>
      <c r="E189" s="303" t="s">
        <v>417</v>
      </c>
      <c r="F189" s="280"/>
      <c r="G189" s="280"/>
      <c r="H189" s="299" t="s">
        <v>418</v>
      </c>
      <c r="I189" s="280"/>
      <c r="J189" s="280"/>
      <c r="K189" s="280"/>
      <c r="L189" s="280"/>
      <c r="M189" s="280"/>
      <c r="N189" s="280"/>
      <c r="O189" s="280"/>
      <c r="P189" s="280"/>
      <c r="Q189" s="280"/>
      <c r="R189" s="280"/>
      <c r="S189" s="280"/>
      <c r="T189" s="280"/>
      <c r="U189" s="280"/>
      <c r="V189" s="280"/>
      <c r="W189" s="280"/>
      <c r="X189" s="280"/>
      <c r="Y189" s="280"/>
      <c r="Z189" s="280"/>
      <c r="AA189" s="280"/>
      <c r="AB189" s="280"/>
      <c r="AC189" s="280"/>
      <c r="AD189" s="280"/>
      <c r="AE189" s="280"/>
      <c r="AF189" s="280"/>
      <c r="AG189" s="280"/>
      <c r="AH189" s="280"/>
      <c r="AI189" s="280"/>
      <c r="AJ189" s="280"/>
    </row>
    <row r="190" spans="4:36">
      <c r="D190" s="280"/>
      <c r="E190" s="280"/>
      <c r="F190" s="280"/>
      <c r="G190" s="280"/>
      <c r="H190" s="280"/>
      <c r="I190" s="280"/>
      <c r="J190" s="280"/>
      <c r="K190" s="280"/>
      <c r="L190" s="280"/>
      <c r="M190" s="280"/>
      <c r="N190" s="280"/>
      <c r="O190" s="280"/>
      <c r="P190" s="280"/>
      <c r="Q190" s="280"/>
      <c r="R190" s="280"/>
      <c r="S190" s="280"/>
      <c r="T190" s="280"/>
      <c r="U190" s="280"/>
      <c r="V190" s="280"/>
      <c r="W190" s="280"/>
      <c r="X190" s="280"/>
      <c r="Y190" s="280"/>
      <c r="Z190" s="280"/>
      <c r="AA190" s="280"/>
      <c r="AB190" s="280"/>
      <c r="AC190" s="280"/>
      <c r="AD190" s="280"/>
      <c r="AE190" s="280"/>
      <c r="AF190" s="280"/>
      <c r="AG190" s="280"/>
      <c r="AH190" s="280"/>
      <c r="AI190" s="280"/>
      <c r="AJ190" s="280"/>
    </row>
    <row r="191" spans="4:36">
      <c r="D191" s="280"/>
      <c r="E191" s="280"/>
      <c r="F191" s="280"/>
      <c r="G191" s="280"/>
      <c r="H191" s="280"/>
      <c r="I191" s="280"/>
      <c r="J191" s="280"/>
      <c r="K191" s="280"/>
      <c r="L191" s="280"/>
      <c r="M191" s="280"/>
      <c r="N191" s="280"/>
      <c r="O191" s="280"/>
      <c r="P191" s="280"/>
      <c r="Q191" s="280"/>
      <c r="R191" s="280"/>
      <c r="S191" s="280"/>
      <c r="T191" s="280"/>
      <c r="U191" s="280"/>
      <c r="V191" s="280"/>
      <c r="W191" s="280"/>
      <c r="X191" s="280"/>
      <c r="Y191" s="280"/>
      <c r="Z191" s="280"/>
      <c r="AA191" s="280"/>
      <c r="AB191" s="280"/>
      <c r="AC191" s="280"/>
      <c r="AD191" s="280"/>
      <c r="AE191" s="280"/>
      <c r="AF191" s="280"/>
      <c r="AG191" s="280"/>
      <c r="AH191" s="280"/>
      <c r="AI191" s="280"/>
      <c r="AJ191" s="280"/>
    </row>
    <row r="192" spans="4:36">
      <c r="D192" s="280"/>
      <c r="E192" s="280"/>
      <c r="F192" s="280"/>
      <c r="G192" s="280"/>
      <c r="H192" s="280"/>
      <c r="I192" s="280"/>
      <c r="J192" s="280"/>
      <c r="K192" s="280"/>
      <c r="L192" s="280"/>
      <c r="M192" s="280"/>
      <c r="N192" s="280"/>
      <c r="O192" s="280"/>
      <c r="P192" s="280"/>
      <c r="Q192" s="280"/>
      <c r="R192" s="280"/>
      <c r="S192" s="280"/>
      <c r="T192" s="280"/>
      <c r="U192" s="280"/>
      <c r="V192" s="280"/>
      <c r="W192" s="280"/>
      <c r="X192" s="280"/>
      <c r="Y192" s="280"/>
      <c r="Z192" s="280"/>
      <c r="AA192" s="280"/>
      <c r="AB192" s="280"/>
      <c r="AC192" s="280"/>
      <c r="AD192" s="280"/>
      <c r="AE192" s="280"/>
      <c r="AF192" s="280"/>
      <c r="AG192" s="280"/>
      <c r="AH192" s="280"/>
      <c r="AI192" s="280"/>
      <c r="AJ192" s="280"/>
    </row>
    <row r="193" spans="4:36">
      <c r="D193" s="280"/>
      <c r="E193" s="280"/>
      <c r="F193" s="280"/>
      <c r="G193" s="280"/>
      <c r="H193" s="280"/>
      <c r="I193" s="280"/>
      <c r="J193" s="280"/>
      <c r="K193" s="280"/>
      <c r="L193" s="280"/>
      <c r="M193" s="280"/>
      <c r="N193" s="280"/>
      <c r="O193" s="280"/>
      <c r="P193" s="280"/>
      <c r="Q193" s="280"/>
      <c r="R193" s="280"/>
      <c r="S193" s="280"/>
      <c r="T193" s="280"/>
      <c r="U193" s="280"/>
      <c r="V193" s="280"/>
      <c r="W193" s="280"/>
      <c r="X193" s="280"/>
      <c r="Y193" s="280"/>
      <c r="Z193" s="280"/>
      <c r="AA193" s="280"/>
      <c r="AB193" s="280"/>
      <c r="AC193" s="280"/>
      <c r="AD193" s="280"/>
      <c r="AE193" s="280"/>
      <c r="AF193" s="280"/>
      <c r="AG193" s="280"/>
      <c r="AH193" s="280"/>
      <c r="AI193" s="280"/>
      <c r="AJ193" s="280"/>
    </row>
    <row r="194" spans="4:36">
      <c r="D194" s="280"/>
      <c r="E194" s="280"/>
      <c r="F194" s="280"/>
      <c r="G194" s="280"/>
      <c r="H194" s="280"/>
      <c r="I194" s="280"/>
      <c r="J194" s="280"/>
      <c r="K194" s="280"/>
      <c r="L194" s="280"/>
      <c r="M194" s="280"/>
      <c r="N194" s="280"/>
      <c r="O194" s="280"/>
      <c r="P194" s="280"/>
      <c r="Q194" s="280"/>
      <c r="R194" s="280"/>
      <c r="S194" s="280"/>
      <c r="T194" s="280"/>
      <c r="U194" s="280"/>
      <c r="V194" s="280"/>
      <c r="W194" s="280"/>
      <c r="X194" s="280"/>
      <c r="Y194" s="280"/>
      <c r="Z194" s="280"/>
      <c r="AA194" s="280"/>
      <c r="AB194" s="280"/>
      <c r="AC194" s="280"/>
      <c r="AD194" s="280"/>
      <c r="AE194" s="280"/>
      <c r="AF194" s="280"/>
      <c r="AG194" s="280"/>
      <c r="AH194" s="280"/>
      <c r="AI194" s="280"/>
      <c r="AJ194" s="280"/>
    </row>
    <row r="195" spans="4:36">
      <c r="D195" s="280"/>
      <c r="E195" s="280"/>
      <c r="F195" s="280"/>
      <c r="G195" s="280"/>
      <c r="H195" s="280"/>
      <c r="I195" s="280"/>
      <c r="J195" s="280"/>
      <c r="K195" s="280"/>
      <c r="L195" s="280"/>
      <c r="M195" s="280"/>
      <c r="N195" s="280"/>
      <c r="O195" s="280"/>
      <c r="P195" s="280"/>
      <c r="Q195" s="280"/>
      <c r="R195" s="280"/>
      <c r="S195" s="280"/>
      <c r="T195" s="280"/>
      <c r="U195" s="280"/>
      <c r="V195" s="280"/>
      <c r="W195" s="280"/>
      <c r="X195" s="280"/>
      <c r="Y195" s="280"/>
      <c r="Z195" s="280"/>
      <c r="AA195" s="280"/>
      <c r="AB195" s="280"/>
      <c r="AC195" s="280"/>
      <c r="AD195" s="280"/>
      <c r="AE195" s="280"/>
      <c r="AF195" s="280"/>
      <c r="AG195" s="280"/>
      <c r="AH195" s="280"/>
      <c r="AI195" s="280"/>
      <c r="AJ195" s="280"/>
    </row>
    <row r="196" spans="4:36">
      <c r="O196" s="280"/>
      <c r="P196" s="280"/>
      <c r="Q196" s="280"/>
      <c r="R196" s="280"/>
      <c r="S196" s="280"/>
      <c r="T196" s="280"/>
    </row>
    <row r="197" spans="4:36">
      <c r="O197" s="280"/>
      <c r="P197" s="280"/>
      <c r="Q197" s="280"/>
      <c r="R197" s="280"/>
      <c r="S197" s="280"/>
      <c r="T197" s="280"/>
    </row>
    <row r="198" spans="4:36">
      <c r="O198" s="280"/>
      <c r="P198" s="280"/>
      <c r="Q198" s="280"/>
      <c r="R198" s="280"/>
      <c r="S198" s="280"/>
      <c r="T198" s="280"/>
    </row>
    <row r="199" spans="4:36">
      <c r="O199" s="280"/>
      <c r="P199" s="280"/>
      <c r="Q199" s="280"/>
      <c r="R199" s="280"/>
      <c r="S199" s="280"/>
      <c r="T199" s="280"/>
    </row>
    <row r="200" spans="4:36">
      <c r="O200" s="280"/>
      <c r="P200" s="280"/>
      <c r="Q200" s="280"/>
      <c r="R200" s="280"/>
      <c r="S200" s="280"/>
      <c r="T200" s="280"/>
    </row>
    <row r="201" spans="4:36">
      <c r="O201" s="280"/>
      <c r="P201" s="280"/>
      <c r="Q201" s="280"/>
      <c r="R201" s="280"/>
      <c r="S201" s="280"/>
      <c r="T201" s="280"/>
    </row>
    <row r="202" spans="4:36">
      <c r="O202" s="280"/>
      <c r="P202" s="280"/>
      <c r="Q202" s="280"/>
      <c r="R202" s="280"/>
      <c r="S202" s="280"/>
      <c r="T202" s="280"/>
    </row>
    <row r="203" spans="4:36">
      <c r="O203" s="280"/>
      <c r="P203" s="280"/>
      <c r="Q203" s="280"/>
      <c r="R203" s="280"/>
      <c r="S203" s="280"/>
      <c r="T203" s="280"/>
    </row>
    <row r="204" spans="4:36" ht="15">
      <c r="D204" s="3" t="s">
        <v>419</v>
      </c>
      <c r="E204" s="3" t="s">
        <v>420</v>
      </c>
      <c r="F204" s="3" t="s">
        <v>421</v>
      </c>
      <c r="G204" s="304" t="s">
        <v>422</v>
      </c>
      <c r="H204" s="304" t="s">
        <v>423</v>
      </c>
      <c r="I204" s="3" t="s">
        <v>424</v>
      </c>
      <c r="J204" s="3" t="s">
        <v>425</v>
      </c>
      <c r="K204" s="304" t="s">
        <v>426</v>
      </c>
      <c r="L204" s="3" t="s">
        <v>427</v>
      </c>
      <c r="M204" s="3" t="s">
        <v>428</v>
      </c>
      <c r="N204" s="3" t="s">
        <v>429</v>
      </c>
      <c r="O204" s="3" t="s">
        <v>430</v>
      </c>
      <c r="P204" s="304" t="s">
        <v>431</v>
      </c>
      <c r="Q204" s="3" t="s">
        <v>432</v>
      </c>
      <c r="R204" s="3" t="s">
        <v>433</v>
      </c>
      <c r="S204" s="3" t="s">
        <v>434</v>
      </c>
      <c r="T204" s="3" t="s">
        <v>435</v>
      </c>
      <c r="U204" s="3" t="s">
        <v>436</v>
      </c>
      <c r="V204" s="3" t="s">
        <v>437</v>
      </c>
      <c r="W204" s="3" t="s">
        <v>438</v>
      </c>
      <c r="X204" s="3" t="s">
        <v>439</v>
      </c>
      <c r="Y204" s="3" t="s">
        <v>440</v>
      </c>
      <c r="Z204" s="3" t="s">
        <v>441</v>
      </c>
      <c r="AA204" s="3" t="s">
        <v>442</v>
      </c>
      <c r="AB204" s="3" t="s">
        <v>443</v>
      </c>
      <c r="AC204" s="3" t="s">
        <v>444</v>
      </c>
      <c r="AD204" s="3" t="s">
        <v>445</v>
      </c>
      <c r="AE204" s="3" t="s">
        <v>446</v>
      </c>
      <c r="AF204" s="3" t="s">
        <v>447</v>
      </c>
      <c r="AG204" s="3" t="s">
        <v>448</v>
      </c>
      <c r="AH204" s="3" t="s">
        <v>449</v>
      </c>
      <c r="AI204" s="3" t="s">
        <v>450</v>
      </c>
      <c r="AJ204" s="3" t="s">
        <v>451</v>
      </c>
    </row>
    <row r="205" spans="4:36" ht="1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c r="O333" s="280"/>
      <c r="P333" s="280"/>
      <c r="Q333" s="280"/>
      <c r="R333" s="280"/>
      <c r="S333" s="280"/>
      <c r="T333" s="280"/>
    </row>
    <row r="334" spans="4:36">
      <c r="O334" s="280"/>
      <c r="P334" s="280"/>
      <c r="Q334" s="280"/>
      <c r="R334" s="280"/>
      <c r="S334" s="280"/>
      <c r="T334" s="280"/>
    </row>
    <row r="335" spans="4:36">
      <c r="O335" s="280"/>
      <c r="P335" s="280"/>
      <c r="Q335" s="280"/>
      <c r="R335" s="280"/>
      <c r="S335" s="280"/>
      <c r="T335" s="280"/>
    </row>
    <row r="336" spans="4:36">
      <c r="O336" s="280"/>
      <c r="P336" s="280"/>
      <c r="Q336" s="280"/>
      <c r="R336" s="280"/>
      <c r="S336" s="280"/>
      <c r="T336" s="280"/>
    </row>
    <row r="337" spans="15:20">
      <c r="O337" s="280"/>
      <c r="P337" s="280"/>
      <c r="Q337" s="280"/>
      <c r="R337" s="280"/>
      <c r="S337" s="280"/>
      <c r="T337" s="280"/>
    </row>
    <row r="338" spans="15:20">
      <c r="O338" s="280"/>
      <c r="P338" s="280"/>
      <c r="Q338" s="280"/>
      <c r="R338" s="280"/>
      <c r="S338" s="280"/>
      <c r="T338" s="280"/>
    </row>
    <row r="339" spans="15:20">
      <c r="O339" s="280"/>
      <c r="P339" s="280"/>
      <c r="Q339" s="280"/>
      <c r="R339" s="280"/>
      <c r="S339" s="280"/>
      <c r="T339" s="280"/>
    </row>
    <row r="340" spans="15:20">
      <c r="O340" s="280"/>
      <c r="P340" s="280"/>
      <c r="Q340" s="280"/>
      <c r="R340" s="280"/>
      <c r="S340" s="280"/>
      <c r="T340" s="280"/>
    </row>
    <row r="341" spans="15:20">
      <c r="O341" s="280"/>
      <c r="P341" s="280"/>
      <c r="Q341" s="280"/>
      <c r="R341" s="280"/>
      <c r="S341" s="280"/>
      <c r="T341" s="280"/>
    </row>
    <row r="342" spans="15:20">
      <c r="O342" s="280"/>
      <c r="P342" s="280"/>
      <c r="Q342" s="280"/>
      <c r="R342" s="280"/>
      <c r="S342" s="280"/>
      <c r="T342" s="280"/>
    </row>
    <row r="343" spans="15:20">
      <c r="O343" s="280"/>
      <c r="P343" s="280"/>
      <c r="Q343" s="280"/>
      <c r="R343" s="280"/>
      <c r="S343" s="280"/>
      <c r="T343" s="280"/>
    </row>
    <row r="344" spans="15:20">
      <c r="O344" s="280"/>
      <c r="P344" s="280"/>
      <c r="Q344" s="280"/>
      <c r="R344" s="280"/>
      <c r="S344" s="280"/>
      <c r="T344" s="280"/>
    </row>
    <row r="345" spans="15:20">
      <c r="O345" s="280"/>
      <c r="P345" s="280"/>
      <c r="Q345" s="280"/>
      <c r="R345" s="280"/>
      <c r="S345" s="280"/>
      <c r="T345" s="280"/>
    </row>
    <row r="346" spans="15:20">
      <c r="O346" s="280"/>
      <c r="P346" s="280"/>
      <c r="Q346" s="280"/>
      <c r="R346" s="280"/>
      <c r="S346" s="280"/>
      <c r="T346" s="280"/>
    </row>
    <row r="347" spans="15:20">
      <c r="O347" s="280"/>
      <c r="P347" s="280"/>
      <c r="Q347" s="280"/>
      <c r="R347" s="280"/>
      <c r="S347" s="280"/>
      <c r="T347" s="280"/>
    </row>
    <row r="348" spans="15:20">
      <c r="O348" s="280"/>
      <c r="P348" s="280"/>
      <c r="Q348" s="280"/>
      <c r="R348" s="280"/>
      <c r="S348" s="280"/>
      <c r="T348" s="280"/>
    </row>
    <row r="349" spans="15:20">
      <c r="O349" s="280"/>
      <c r="P349" s="280"/>
      <c r="Q349" s="280"/>
      <c r="R349" s="280"/>
      <c r="S349" s="280"/>
      <c r="T349" s="280"/>
    </row>
    <row r="350" spans="15:20">
      <c r="O350" s="280"/>
      <c r="P350" s="280"/>
      <c r="Q350" s="280"/>
      <c r="R350" s="280"/>
      <c r="S350" s="280"/>
      <c r="T350" s="280"/>
    </row>
    <row r="351" spans="15:20">
      <c r="O351" s="280"/>
      <c r="P351" s="280"/>
      <c r="Q351" s="280"/>
      <c r="R351" s="280"/>
      <c r="S351" s="280"/>
      <c r="T351" s="280"/>
    </row>
    <row r="352" spans="15:20">
      <c r="O352" s="280"/>
      <c r="P352" s="280"/>
      <c r="Q352" s="280"/>
      <c r="R352" s="280"/>
      <c r="S352" s="280"/>
      <c r="T352" s="280"/>
    </row>
    <row r="353" spans="15:20">
      <c r="O353" s="280"/>
      <c r="P353" s="280"/>
      <c r="Q353" s="280"/>
      <c r="R353" s="280"/>
      <c r="S353" s="280"/>
      <c r="T353" s="280"/>
    </row>
    <row r="354" spans="15:20">
      <c r="O354" s="280"/>
      <c r="P354" s="280"/>
      <c r="Q354" s="280"/>
      <c r="R354" s="280"/>
      <c r="S354" s="280"/>
      <c r="T354" s="280"/>
    </row>
    <row r="355" spans="15:20">
      <c r="O355" s="280"/>
      <c r="P355" s="280"/>
      <c r="Q355" s="280"/>
      <c r="R355" s="280"/>
      <c r="S355" s="280"/>
      <c r="T355" s="280"/>
    </row>
    <row r="356" spans="15:20">
      <c r="O356" s="280"/>
      <c r="P356" s="280"/>
      <c r="Q356" s="280"/>
      <c r="R356" s="280"/>
      <c r="S356" s="280"/>
      <c r="T356" s="280"/>
    </row>
    <row r="357" spans="15:20">
      <c r="O357" s="280"/>
      <c r="P357" s="280"/>
      <c r="Q357" s="280"/>
      <c r="R357" s="280"/>
      <c r="S357" s="280"/>
      <c r="T357" s="280"/>
    </row>
    <row r="358" spans="15:20">
      <c r="O358" s="280"/>
      <c r="P358" s="280"/>
      <c r="Q358" s="280"/>
      <c r="R358" s="280"/>
      <c r="S358" s="280"/>
      <c r="T358" s="280"/>
    </row>
    <row r="359" spans="15:20">
      <c r="O359" s="280"/>
      <c r="P359" s="280"/>
      <c r="Q359" s="280"/>
      <c r="R359" s="280"/>
      <c r="S359" s="280"/>
      <c r="T359" s="280"/>
    </row>
    <row r="360" spans="15:20">
      <c r="O360" s="280"/>
      <c r="P360" s="280"/>
      <c r="Q360" s="280"/>
      <c r="R360" s="280"/>
      <c r="S360" s="280"/>
      <c r="T360" s="280"/>
    </row>
    <row r="361" spans="15:20">
      <c r="O361" s="280"/>
      <c r="P361" s="280"/>
      <c r="Q361" s="280"/>
      <c r="R361" s="280"/>
      <c r="S361" s="280"/>
      <c r="T361" s="280"/>
    </row>
    <row r="362" spans="15:20">
      <c r="O362" s="280"/>
      <c r="P362" s="280"/>
      <c r="Q362" s="280"/>
      <c r="R362" s="280"/>
      <c r="S362" s="280"/>
      <c r="T362" s="280"/>
    </row>
    <row r="363" spans="15:20">
      <c r="O363" s="280"/>
      <c r="P363" s="280"/>
      <c r="Q363" s="280"/>
      <c r="R363" s="280"/>
      <c r="S363" s="280"/>
      <c r="T363" s="280"/>
    </row>
    <row r="364" spans="15:20">
      <c r="O364" s="280"/>
      <c r="P364" s="280"/>
      <c r="Q364" s="280"/>
      <c r="R364" s="280"/>
      <c r="S364" s="280"/>
      <c r="T364" s="280"/>
    </row>
    <row r="365" spans="15:20">
      <c r="O365" s="280"/>
      <c r="P365" s="280"/>
      <c r="Q365" s="280"/>
      <c r="R365" s="280"/>
      <c r="S365" s="280"/>
      <c r="T365" s="280"/>
    </row>
    <row r="366" spans="15:20">
      <c r="O366" s="280"/>
      <c r="P366" s="280"/>
      <c r="Q366" s="280"/>
      <c r="R366" s="280"/>
      <c r="S366" s="280"/>
      <c r="T366" s="280"/>
    </row>
    <row r="367" spans="15:20">
      <c r="O367" s="280"/>
      <c r="P367" s="280"/>
      <c r="Q367" s="280"/>
      <c r="R367" s="280"/>
      <c r="S367" s="280"/>
      <c r="T367" s="280"/>
    </row>
    <row r="368" spans="15:20">
      <c r="O368" s="280"/>
      <c r="P368" s="280"/>
      <c r="Q368" s="280"/>
      <c r="R368" s="280"/>
      <c r="S368" s="280"/>
      <c r="T368" s="280"/>
    </row>
    <row r="369" spans="15:20">
      <c r="O369" s="280"/>
      <c r="P369" s="280"/>
      <c r="Q369" s="280"/>
      <c r="R369" s="280"/>
      <c r="S369" s="280"/>
      <c r="T369" s="280"/>
    </row>
    <row r="370" spans="15:20">
      <c r="O370" s="280"/>
      <c r="P370" s="280"/>
      <c r="Q370" s="280"/>
      <c r="R370" s="280"/>
      <c r="S370" s="280"/>
      <c r="T370" s="280"/>
    </row>
    <row r="371" spans="15:20">
      <c r="O371" s="280"/>
      <c r="P371" s="280"/>
      <c r="Q371" s="280"/>
      <c r="R371" s="280"/>
      <c r="S371" s="280"/>
      <c r="T371" s="280"/>
    </row>
    <row r="372" spans="15:20">
      <c r="O372" s="280"/>
      <c r="P372" s="280"/>
      <c r="Q372" s="280"/>
      <c r="R372" s="280"/>
      <c r="S372" s="280"/>
      <c r="T372" s="280"/>
    </row>
    <row r="373" spans="15:20">
      <c r="O373" s="280"/>
      <c r="P373" s="280"/>
      <c r="Q373" s="280"/>
      <c r="R373" s="280"/>
      <c r="S373" s="280"/>
      <c r="T373" s="280"/>
    </row>
    <row r="374" spans="15:20">
      <c r="O374" s="280"/>
      <c r="P374" s="280"/>
      <c r="Q374" s="280"/>
      <c r="R374" s="280"/>
      <c r="S374" s="280"/>
      <c r="T374" s="280"/>
    </row>
    <row r="375" spans="15:20">
      <c r="O375" s="280"/>
      <c r="P375" s="280"/>
      <c r="Q375" s="280"/>
      <c r="R375" s="280"/>
      <c r="S375" s="280"/>
      <c r="T375" s="280"/>
    </row>
    <row r="376" spans="15:20">
      <c r="O376" s="280"/>
      <c r="P376" s="280"/>
      <c r="Q376" s="280"/>
      <c r="R376" s="280"/>
      <c r="S376" s="280"/>
      <c r="T376" s="280"/>
    </row>
    <row r="377" spans="15:20">
      <c r="O377" s="280"/>
      <c r="P377" s="280"/>
      <c r="Q377" s="280"/>
      <c r="R377" s="280"/>
      <c r="S377" s="280"/>
      <c r="T377" s="280"/>
    </row>
    <row r="378" spans="15:20">
      <c r="O378" s="280"/>
      <c r="P378" s="280"/>
      <c r="Q378" s="280"/>
      <c r="R378" s="280"/>
      <c r="S378" s="280"/>
      <c r="T378" s="280"/>
    </row>
    <row r="379" spans="15:20">
      <c r="O379" s="280"/>
      <c r="P379" s="280"/>
      <c r="Q379" s="280"/>
      <c r="R379" s="280"/>
      <c r="S379" s="280"/>
      <c r="T379" s="280"/>
    </row>
    <row r="380" spans="15:20">
      <c r="O380" s="280"/>
      <c r="P380" s="280"/>
      <c r="Q380" s="280"/>
      <c r="R380" s="280"/>
      <c r="S380" s="280"/>
      <c r="T380" s="280"/>
    </row>
    <row r="381" spans="15:20">
      <c r="O381" s="280"/>
      <c r="P381" s="280"/>
      <c r="Q381" s="280"/>
      <c r="R381" s="280"/>
      <c r="S381" s="280"/>
      <c r="T381" s="280"/>
    </row>
    <row r="382" spans="15:20">
      <c r="O382" s="280"/>
      <c r="P382" s="280"/>
      <c r="Q382" s="280"/>
      <c r="R382" s="280"/>
      <c r="S382" s="280"/>
      <c r="T382" s="280"/>
    </row>
    <row r="383" spans="15:20">
      <c r="O383" s="280"/>
      <c r="P383" s="280"/>
      <c r="Q383" s="280"/>
      <c r="R383" s="280"/>
      <c r="S383" s="280"/>
      <c r="T383" s="280"/>
    </row>
    <row r="384" spans="15:20">
      <c r="O384" s="280"/>
      <c r="P384" s="280"/>
      <c r="Q384" s="280"/>
      <c r="R384" s="280"/>
      <c r="S384" s="280"/>
      <c r="T384" s="280"/>
    </row>
    <row r="385" spans="15:20">
      <c r="O385" s="280"/>
      <c r="P385" s="280"/>
      <c r="Q385" s="280"/>
      <c r="R385" s="280"/>
      <c r="S385" s="280"/>
      <c r="T385" s="280"/>
    </row>
    <row r="386" spans="15:20">
      <c r="O386" s="280"/>
      <c r="P386" s="280"/>
      <c r="Q386" s="280"/>
      <c r="R386" s="280"/>
      <c r="S386" s="280"/>
      <c r="T386" s="280"/>
    </row>
    <row r="387" spans="15:20">
      <c r="O387" s="280"/>
      <c r="P387" s="280"/>
      <c r="Q387" s="280"/>
      <c r="R387" s="280"/>
      <c r="S387" s="280"/>
      <c r="T387" s="280"/>
    </row>
    <row r="388" spans="15:20">
      <c r="O388" s="280"/>
      <c r="P388" s="280"/>
      <c r="Q388" s="280"/>
      <c r="R388" s="280"/>
      <c r="S388" s="280"/>
      <c r="T388" s="280"/>
    </row>
    <row r="389" spans="15:20">
      <c r="O389" s="280"/>
      <c r="P389" s="280"/>
      <c r="Q389" s="280"/>
      <c r="R389" s="280"/>
      <c r="S389" s="280"/>
      <c r="T389" s="280"/>
    </row>
    <row r="390" spans="15:20">
      <c r="O390" s="280"/>
      <c r="P390" s="280"/>
      <c r="Q390" s="280"/>
      <c r="R390" s="280"/>
      <c r="S390" s="280"/>
      <c r="T390" s="280"/>
    </row>
    <row r="391" spans="15:20">
      <c r="O391" s="280"/>
      <c r="P391" s="280"/>
      <c r="Q391" s="280"/>
      <c r="R391" s="280"/>
      <c r="S391" s="280"/>
      <c r="T391" s="280"/>
    </row>
    <row r="392" spans="15:20">
      <c r="O392" s="280"/>
      <c r="P392" s="280"/>
      <c r="Q392" s="280"/>
      <c r="R392" s="280"/>
      <c r="S392" s="280"/>
      <c r="T392" s="280"/>
    </row>
    <row r="393" spans="15:20">
      <c r="O393" s="280"/>
      <c r="P393" s="280"/>
      <c r="Q393" s="280"/>
      <c r="R393" s="280"/>
      <c r="S393" s="280"/>
      <c r="T393" s="280"/>
    </row>
    <row r="394" spans="15:20">
      <c r="O394" s="280"/>
      <c r="P394" s="280"/>
      <c r="Q394" s="280"/>
      <c r="R394" s="280"/>
      <c r="S394" s="280"/>
      <c r="T394" s="280"/>
    </row>
    <row r="395" spans="15:20">
      <c r="O395" s="280"/>
      <c r="P395" s="280"/>
      <c r="Q395" s="280"/>
      <c r="R395" s="280"/>
      <c r="S395" s="280"/>
      <c r="T395" s="280"/>
    </row>
    <row r="396" spans="15:20">
      <c r="O396" s="280"/>
      <c r="P396" s="280"/>
      <c r="Q396" s="280"/>
      <c r="R396" s="280"/>
      <c r="S396" s="280"/>
      <c r="T396" s="280"/>
    </row>
    <row r="397" spans="15:20">
      <c r="O397" s="280"/>
      <c r="P397" s="280"/>
      <c r="Q397" s="280"/>
      <c r="R397" s="280"/>
      <c r="S397" s="280"/>
      <c r="T397" s="280"/>
    </row>
    <row r="398" spans="15:20">
      <c r="O398" s="280"/>
      <c r="P398" s="280"/>
      <c r="Q398" s="280"/>
      <c r="R398" s="280"/>
      <c r="S398" s="280"/>
      <c r="T398" s="280"/>
    </row>
    <row r="399" spans="15:20">
      <c r="O399" s="280"/>
      <c r="P399" s="280"/>
      <c r="Q399" s="280"/>
      <c r="R399" s="280"/>
      <c r="S399" s="280"/>
      <c r="T399" s="280"/>
    </row>
    <row r="400" spans="15:20">
      <c r="O400" s="280"/>
      <c r="P400" s="280"/>
      <c r="Q400" s="280"/>
      <c r="R400" s="280"/>
      <c r="S400" s="280"/>
      <c r="T400" s="280"/>
    </row>
    <row r="401" spans="15:20">
      <c r="O401" s="280"/>
      <c r="P401" s="280"/>
      <c r="Q401" s="280"/>
      <c r="R401" s="280"/>
      <c r="S401" s="280"/>
      <c r="T401" s="280"/>
    </row>
    <row r="402" spans="15:20">
      <c r="O402" s="280"/>
      <c r="P402" s="280"/>
      <c r="Q402" s="280"/>
      <c r="R402" s="280"/>
      <c r="S402" s="280"/>
      <c r="T402" s="280"/>
    </row>
    <row r="403" spans="15:20">
      <c r="O403" s="280"/>
      <c r="P403" s="280"/>
      <c r="Q403" s="280"/>
      <c r="R403" s="280"/>
      <c r="S403" s="280"/>
      <c r="T403" s="280"/>
    </row>
    <row r="404" spans="15:20">
      <c r="O404" s="280"/>
      <c r="P404" s="280"/>
      <c r="Q404" s="280"/>
      <c r="R404" s="280"/>
      <c r="S404" s="280"/>
      <c r="T404" s="280"/>
    </row>
    <row r="405" spans="15:20">
      <c r="O405" s="280"/>
      <c r="P405" s="280"/>
      <c r="Q405" s="280"/>
      <c r="R405" s="280"/>
      <c r="S405" s="280"/>
      <c r="T405" s="280"/>
    </row>
    <row r="406" spans="15:20">
      <c r="O406" s="280"/>
      <c r="P406" s="280"/>
      <c r="Q406" s="280"/>
      <c r="R406" s="280"/>
      <c r="S406" s="280"/>
      <c r="T406" s="280"/>
    </row>
    <row r="407" spans="15:20">
      <c r="O407" s="280"/>
      <c r="P407" s="280"/>
      <c r="Q407" s="280"/>
      <c r="R407" s="280"/>
      <c r="S407" s="280"/>
      <c r="T407" s="280"/>
    </row>
    <row r="408" spans="15:20">
      <c r="O408" s="280"/>
      <c r="P408" s="280"/>
      <c r="Q408" s="280"/>
      <c r="R408" s="280"/>
      <c r="S408" s="280"/>
      <c r="T408" s="280"/>
    </row>
    <row r="409" spans="15:20">
      <c r="O409" s="280"/>
      <c r="P409" s="280"/>
      <c r="Q409" s="280"/>
      <c r="R409" s="280"/>
      <c r="S409" s="280"/>
      <c r="T409" s="280"/>
    </row>
    <row r="410" spans="15:20">
      <c r="O410" s="280"/>
      <c r="P410" s="280"/>
      <c r="Q410" s="280"/>
      <c r="R410" s="280"/>
      <c r="S410" s="280"/>
      <c r="T410" s="280"/>
    </row>
    <row r="411" spans="15:20">
      <c r="O411" s="280"/>
      <c r="P411" s="280"/>
      <c r="Q411" s="280"/>
      <c r="R411" s="280"/>
      <c r="S411" s="280"/>
      <c r="T411" s="280"/>
    </row>
    <row r="412" spans="15:20">
      <c r="O412" s="280"/>
      <c r="P412" s="280"/>
      <c r="Q412" s="280"/>
      <c r="R412" s="280"/>
      <c r="S412" s="280"/>
      <c r="T412" s="280"/>
    </row>
    <row r="413" spans="15:20">
      <c r="O413" s="280"/>
      <c r="P413" s="280"/>
      <c r="Q413" s="280"/>
      <c r="R413" s="280"/>
      <c r="S413" s="280"/>
      <c r="T413" s="280"/>
    </row>
    <row r="414" spans="15:20">
      <c r="O414" s="280"/>
      <c r="P414" s="280"/>
      <c r="Q414" s="280"/>
      <c r="R414" s="280"/>
      <c r="S414" s="280"/>
      <c r="T414" s="280"/>
    </row>
    <row r="415" spans="15:20">
      <c r="O415" s="280"/>
      <c r="P415" s="280"/>
      <c r="Q415" s="280"/>
      <c r="R415" s="280"/>
      <c r="S415" s="280"/>
      <c r="T415" s="280"/>
    </row>
    <row r="416" spans="15:20">
      <c r="O416" s="280"/>
      <c r="P416" s="280"/>
      <c r="Q416" s="280"/>
      <c r="R416" s="280"/>
      <c r="S416" s="280"/>
      <c r="T416" s="280"/>
    </row>
    <row r="417" spans="15:20">
      <c r="O417" s="280"/>
      <c r="P417" s="280"/>
      <c r="Q417" s="280"/>
      <c r="R417" s="280"/>
      <c r="S417" s="280"/>
      <c r="T417" s="280"/>
    </row>
    <row r="418" spans="15:20">
      <c r="O418" s="280"/>
      <c r="P418" s="280"/>
      <c r="Q418" s="280"/>
      <c r="R418" s="280"/>
      <c r="S418" s="280"/>
      <c r="T418" s="280"/>
    </row>
    <row r="419" spans="15:20">
      <c r="O419" s="280"/>
      <c r="P419" s="280"/>
      <c r="Q419" s="280"/>
      <c r="R419" s="280"/>
      <c r="S419" s="280"/>
      <c r="T419" s="280"/>
    </row>
    <row r="420" spans="15:20">
      <c r="O420" s="280"/>
      <c r="P420" s="280"/>
      <c r="Q420" s="280"/>
      <c r="R420" s="280"/>
      <c r="S420" s="280"/>
      <c r="T420" s="280"/>
    </row>
    <row r="421" spans="15:20">
      <c r="O421" s="280"/>
      <c r="P421" s="280"/>
      <c r="Q421" s="280"/>
      <c r="R421" s="280"/>
      <c r="S421" s="280"/>
      <c r="T421" s="280"/>
    </row>
    <row r="422" spans="15:20">
      <c r="O422" s="280"/>
      <c r="P422" s="280"/>
      <c r="Q422" s="280"/>
      <c r="R422" s="280"/>
      <c r="S422" s="280"/>
      <c r="T422" s="280"/>
    </row>
    <row r="423" spans="15:20">
      <c r="O423" s="280"/>
      <c r="P423" s="280"/>
      <c r="Q423" s="280"/>
      <c r="R423" s="280"/>
      <c r="S423" s="280"/>
      <c r="T423" s="280"/>
    </row>
    <row r="424" spans="15:20">
      <c r="O424" s="280"/>
      <c r="P424" s="280"/>
      <c r="Q424" s="280"/>
      <c r="R424" s="280"/>
      <c r="S424" s="280"/>
      <c r="T424" s="280"/>
    </row>
    <row r="425" spans="15:20">
      <c r="O425" s="280"/>
      <c r="P425" s="280"/>
      <c r="Q425" s="280"/>
      <c r="R425" s="280"/>
      <c r="S425" s="280"/>
      <c r="T425" s="280"/>
    </row>
    <row r="426" spans="15:20">
      <c r="O426" s="280"/>
      <c r="P426" s="280"/>
      <c r="Q426" s="280"/>
      <c r="R426" s="280"/>
      <c r="S426" s="280"/>
      <c r="T426" s="280"/>
    </row>
    <row r="427" spans="15:20">
      <c r="O427" s="280"/>
      <c r="P427" s="280"/>
      <c r="Q427" s="280"/>
      <c r="R427" s="280"/>
      <c r="S427" s="280"/>
      <c r="T427" s="280"/>
    </row>
    <row r="428" spans="15:20">
      <c r="O428" s="280"/>
      <c r="P428" s="280"/>
      <c r="Q428" s="280"/>
      <c r="R428" s="280"/>
      <c r="S428" s="280"/>
      <c r="T428" s="280"/>
    </row>
    <row r="429" spans="15:20">
      <c r="O429" s="280"/>
      <c r="P429" s="280"/>
      <c r="Q429" s="280"/>
      <c r="R429" s="280"/>
      <c r="S429" s="280"/>
      <c r="T429" s="280"/>
    </row>
    <row r="430" spans="15:20">
      <c r="O430" s="280"/>
      <c r="P430" s="280"/>
      <c r="Q430" s="280"/>
      <c r="R430" s="280"/>
      <c r="S430" s="280"/>
      <c r="T430" s="280"/>
    </row>
    <row r="431" spans="15:20">
      <c r="O431" s="280"/>
      <c r="P431" s="280"/>
      <c r="Q431" s="280"/>
      <c r="R431" s="280"/>
      <c r="S431" s="280"/>
      <c r="T431" s="280"/>
    </row>
    <row r="432" spans="15:20">
      <c r="O432" s="280"/>
      <c r="P432" s="280"/>
      <c r="Q432" s="280"/>
      <c r="R432" s="280"/>
      <c r="S432" s="280"/>
      <c r="T432" s="280"/>
    </row>
    <row r="433" spans="15:20">
      <c r="O433" s="280"/>
      <c r="P433" s="280"/>
      <c r="Q433" s="280"/>
      <c r="R433" s="280"/>
      <c r="S433" s="280"/>
      <c r="T433" s="280"/>
    </row>
    <row r="434" spans="15:20">
      <c r="O434" s="280"/>
      <c r="P434" s="280"/>
      <c r="Q434" s="280"/>
      <c r="R434" s="280"/>
      <c r="S434" s="280"/>
      <c r="T434" s="280"/>
    </row>
    <row r="435" spans="15:20">
      <c r="O435" s="280"/>
      <c r="P435" s="280"/>
      <c r="Q435" s="280"/>
      <c r="R435" s="280"/>
      <c r="S435" s="280"/>
      <c r="T435" s="280"/>
    </row>
    <row r="436" spans="15:20">
      <c r="O436" s="280"/>
      <c r="P436" s="280"/>
      <c r="Q436" s="280"/>
      <c r="R436" s="280"/>
      <c r="S436" s="280"/>
      <c r="T436" s="280"/>
    </row>
    <row r="437" spans="15:20">
      <c r="O437" s="280"/>
      <c r="P437" s="280"/>
      <c r="Q437" s="280"/>
      <c r="R437" s="280"/>
      <c r="S437" s="280"/>
      <c r="T437" s="280"/>
    </row>
    <row r="438" spans="15:20">
      <c r="O438" s="280"/>
      <c r="P438" s="280"/>
      <c r="Q438" s="280"/>
      <c r="R438" s="280"/>
      <c r="S438" s="280"/>
      <c r="T438" s="280"/>
    </row>
    <row r="439" spans="15:20">
      <c r="O439" s="280"/>
      <c r="P439" s="280"/>
      <c r="Q439" s="280"/>
      <c r="R439" s="280"/>
      <c r="S439" s="280"/>
      <c r="T439" s="280"/>
    </row>
    <row r="440" spans="15:20">
      <c r="O440" s="280"/>
      <c r="P440" s="280"/>
      <c r="Q440" s="280"/>
      <c r="R440" s="280"/>
      <c r="S440" s="280"/>
      <c r="T440" s="280"/>
    </row>
    <row r="441" spans="15:20">
      <c r="O441" s="280"/>
      <c r="P441" s="280"/>
      <c r="Q441" s="280"/>
      <c r="R441" s="280"/>
      <c r="S441" s="280"/>
      <c r="T441" s="280"/>
    </row>
    <row r="442" spans="15:20">
      <c r="O442" s="280"/>
      <c r="P442" s="280"/>
      <c r="Q442" s="280"/>
      <c r="R442" s="280"/>
      <c r="S442" s="280"/>
      <c r="T442" s="280"/>
    </row>
    <row r="443" spans="15:20">
      <c r="O443" s="280"/>
      <c r="P443" s="280"/>
      <c r="Q443" s="280"/>
      <c r="R443" s="280"/>
      <c r="S443" s="280"/>
      <c r="T443" s="280"/>
    </row>
    <row r="444" spans="15:20">
      <c r="O444" s="280"/>
      <c r="P444" s="280"/>
      <c r="Q444" s="280"/>
      <c r="R444" s="280"/>
      <c r="S444" s="280"/>
      <c r="T444" s="280"/>
    </row>
    <row r="445" spans="15:20">
      <c r="O445" s="280"/>
      <c r="P445" s="280"/>
      <c r="Q445" s="280"/>
      <c r="R445" s="280"/>
      <c r="S445" s="280"/>
      <c r="T445" s="280"/>
    </row>
    <row r="446" spans="15:20">
      <c r="O446" s="280"/>
      <c r="P446" s="280"/>
      <c r="Q446" s="280"/>
      <c r="R446" s="280"/>
      <c r="S446" s="280"/>
      <c r="T446" s="280"/>
    </row>
    <row r="447" spans="15:20">
      <c r="O447" s="280"/>
      <c r="P447" s="280"/>
      <c r="Q447" s="280"/>
      <c r="R447" s="280"/>
      <c r="S447" s="280"/>
      <c r="T447" s="280"/>
    </row>
    <row r="448" spans="15:20">
      <c r="O448" s="280"/>
      <c r="P448" s="280"/>
      <c r="Q448" s="280"/>
      <c r="R448" s="280"/>
      <c r="S448" s="280"/>
      <c r="T448" s="280"/>
    </row>
    <row r="449" spans="15:20">
      <c r="O449" s="280"/>
      <c r="P449" s="280"/>
      <c r="Q449" s="280"/>
      <c r="R449" s="280"/>
      <c r="S449" s="280"/>
      <c r="T449" s="280"/>
    </row>
    <row r="450" spans="15:20">
      <c r="O450" s="280"/>
      <c r="P450" s="280"/>
      <c r="Q450" s="280"/>
      <c r="R450" s="280"/>
      <c r="S450" s="280"/>
      <c r="T450" s="280"/>
    </row>
    <row r="451" spans="15:20">
      <c r="O451" s="280"/>
      <c r="P451" s="280"/>
      <c r="Q451" s="280"/>
      <c r="R451" s="280"/>
      <c r="S451" s="280"/>
      <c r="T451" s="280"/>
    </row>
    <row r="452" spans="15:20">
      <c r="O452" s="280"/>
      <c r="P452" s="280"/>
      <c r="Q452" s="280"/>
      <c r="R452" s="280"/>
      <c r="S452" s="280"/>
      <c r="T452" s="280"/>
    </row>
    <row r="453" spans="15:20">
      <c r="O453" s="280"/>
      <c r="P453" s="280"/>
      <c r="Q453" s="280"/>
      <c r="R453" s="280"/>
      <c r="S453" s="280"/>
      <c r="T453" s="280"/>
    </row>
    <row r="454" spans="15:20">
      <c r="O454" s="280"/>
      <c r="P454" s="280"/>
      <c r="Q454" s="280"/>
      <c r="R454" s="280"/>
      <c r="S454" s="280"/>
      <c r="T454" s="280"/>
    </row>
    <row r="455" spans="15:20">
      <c r="O455" s="280"/>
      <c r="P455" s="280"/>
      <c r="Q455" s="280"/>
      <c r="R455" s="280"/>
      <c r="S455" s="280"/>
      <c r="T455" s="280"/>
    </row>
    <row r="456" spans="15:20">
      <c r="O456" s="280"/>
      <c r="P456" s="280"/>
      <c r="Q456" s="280"/>
      <c r="R456" s="280"/>
      <c r="S456" s="280"/>
      <c r="T456" s="280"/>
    </row>
    <row r="457" spans="15:20">
      <c r="O457" s="280"/>
      <c r="P457" s="280"/>
      <c r="Q457" s="280"/>
      <c r="R457" s="280"/>
      <c r="S457" s="280"/>
      <c r="T457" s="280"/>
    </row>
    <row r="458" spans="15:20">
      <c r="O458" s="280"/>
      <c r="P458" s="280"/>
      <c r="Q458" s="280"/>
      <c r="R458" s="280"/>
      <c r="S458" s="280"/>
      <c r="T458" s="280"/>
    </row>
    <row r="459" spans="15:20">
      <c r="O459" s="280"/>
      <c r="P459" s="280"/>
      <c r="Q459" s="280"/>
      <c r="R459" s="280"/>
      <c r="S459" s="280"/>
      <c r="T459" s="280"/>
    </row>
    <row r="460" spans="15:20">
      <c r="O460" s="280"/>
      <c r="P460" s="280"/>
      <c r="Q460" s="280"/>
      <c r="R460" s="280"/>
      <c r="S460" s="280"/>
      <c r="T460" s="280"/>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30F1B-5A39-4E4F-80D5-54804B8210B4}">
  <sheetPr>
    <tabColor theme="6" tint="0.59999389629810485"/>
  </sheetPr>
  <dimension ref="A1:J24"/>
  <sheetViews>
    <sheetView topLeftCell="A14" zoomScale="80" zoomScaleNormal="80" workbookViewId="0">
      <selection activeCell="A8" sqref="A8"/>
    </sheetView>
  </sheetViews>
  <sheetFormatPr baseColWidth="10" defaultColWidth="11.42578125" defaultRowHeight="15"/>
  <cols>
    <col min="1" max="1" width="6.85546875" style="138" customWidth="1"/>
    <col min="2" max="2" width="7.42578125" style="3" customWidth="1"/>
    <col min="3" max="3" width="82.42578125" style="21" customWidth="1"/>
    <col min="4" max="4" width="19.85546875" customWidth="1"/>
    <col min="5" max="5" width="85.140625" customWidth="1"/>
    <col min="6" max="6" width="38" style="21" customWidth="1"/>
    <col min="7" max="7" width="11.42578125" hidden="1" customWidth="1"/>
  </cols>
  <sheetData>
    <row r="1" spans="1:10" s="8" customFormat="1" ht="21" customHeight="1" thickBot="1">
      <c r="A1" s="358" t="s">
        <v>1481</v>
      </c>
      <c r="B1" s="497" t="s">
        <v>2471</v>
      </c>
      <c r="C1" s="498"/>
      <c r="D1" s="498"/>
      <c r="E1" s="499"/>
      <c r="F1" s="20"/>
      <c r="G1" s="7"/>
    </row>
    <row r="2" spans="1:10" s="78" customFormat="1" ht="74.25" customHeight="1" thickBot="1">
      <c r="A2" s="416" t="s">
        <v>1663</v>
      </c>
      <c r="B2" s="104" t="s">
        <v>1664</v>
      </c>
      <c r="C2" s="105" t="s">
        <v>1665</v>
      </c>
      <c r="D2" s="106" t="s">
        <v>1666</v>
      </c>
      <c r="E2" s="107" t="s">
        <v>1667</v>
      </c>
      <c r="F2" s="77" t="s">
        <v>1668</v>
      </c>
    </row>
    <row r="3" spans="1:10" ht="66.75" customHeight="1">
      <c r="B3" s="139" t="s">
        <v>2472</v>
      </c>
      <c r="C3" s="140" t="s">
        <v>2473</v>
      </c>
      <c r="D3" s="412" t="str">
        <f>IF(COUNTIF(D4:D4,"NO CUMPLE")&gt;0,"NO CUMPLE CONDICIÓN",IF(COUNTIF(D4:D4,"CUMPLE")=0,"NO APLICA","CUMPLE"))</f>
        <v>NO APLICA</v>
      </c>
      <c r="E3" s="413" t="str">
        <f>CONCATENATE(IF(D4="NO CUMPLE",CONCATENATE(E4," / "),""))</f>
        <v/>
      </c>
      <c r="F3" s="172" t="s">
        <v>2474</v>
      </c>
      <c r="G3" s="3">
        <f>IF(D3="CUMPLE",1,IF(D3="NO CUMPLE CONDICIÓN",2,3))</f>
        <v>3</v>
      </c>
      <c r="J3" s="78"/>
    </row>
    <row r="4" spans="1:10" ht="55.5" customHeight="1">
      <c r="A4" s="142" t="s">
        <v>2418</v>
      </c>
      <c r="B4" s="81" t="s">
        <v>2475</v>
      </c>
      <c r="C4" s="94" t="s">
        <v>2476</v>
      </c>
      <c r="D4" s="83"/>
      <c r="E4" s="84"/>
      <c r="F4" s="173" t="s">
        <v>2474</v>
      </c>
      <c r="G4" s="3"/>
      <c r="J4" s="78"/>
    </row>
    <row r="5" spans="1:10" ht="39" customHeight="1">
      <c r="B5" s="144" t="s">
        <v>2477</v>
      </c>
      <c r="C5" s="145" t="s">
        <v>2478</v>
      </c>
      <c r="D5" s="363" t="str">
        <f>IF(COUNTIF(D6:D8,"NO CUMPLE")&gt;0,"NO CUMPLE CONDICIÓN",IF(COUNTIF(D6:D8,"CUMPLE")=0,"NO APLICA","CUMPLE"))</f>
        <v>NO APLICA</v>
      </c>
      <c r="E5" s="414" t="str">
        <f>CONCATENATE(IF(D6="NO CUMPLE",CONCATENATE(E6," / "),""),IF(D7="NO CUMPLE",CONCATENATE(E7," / "),""),IF(D8="NO CUMPLE",CONCATENATE(E8," / "),""))</f>
        <v/>
      </c>
      <c r="F5" s="141" t="s">
        <v>2479</v>
      </c>
      <c r="G5" s="3">
        <f t="shared" ref="G5:G17" si="0">IF(D5="CUMPLE",1,IF(D5="NO CUMPLE CONDICIÓN",2,3))</f>
        <v>3</v>
      </c>
      <c r="J5" s="78"/>
    </row>
    <row r="6" spans="1:10" ht="42" customHeight="1">
      <c r="A6" s="142" t="s">
        <v>2418</v>
      </c>
      <c r="B6" s="81" t="s">
        <v>2480</v>
      </c>
      <c r="C6" s="97" t="s">
        <v>2481</v>
      </c>
      <c r="D6" s="83"/>
      <c r="E6" s="84"/>
      <c r="F6" s="143" t="s">
        <v>2482</v>
      </c>
      <c r="G6" s="3"/>
      <c r="J6" s="78"/>
    </row>
    <row r="7" spans="1:10" ht="90" customHeight="1">
      <c r="A7" s="142" t="s">
        <v>2418</v>
      </c>
      <c r="B7" s="81" t="s">
        <v>2483</v>
      </c>
      <c r="C7" s="97" t="s">
        <v>2484</v>
      </c>
      <c r="D7" s="83"/>
      <c r="E7" s="84"/>
      <c r="F7" s="143" t="s">
        <v>2485</v>
      </c>
      <c r="G7" s="3"/>
      <c r="J7" s="78"/>
    </row>
    <row r="8" spans="1:10" ht="114.75" customHeight="1">
      <c r="A8" s="142" t="s">
        <v>2418</v>
      </c>
      <c r="B8" s="81" t="s">
        <v>2486</v>
      </c>
      <c r="C8" s="97" t="s">
        <v>2487</v>
      </c>
      <c r="D8" s="83"/>
      <c r="E8" s="84"/>
      <c r="F8" s="143" t="s">
        <v>2488</v>
      </c>
      <c r="G8" s="3"/>
      <c r="J8" s="78"/>
    </row>
    <row r="9" spans="1:10" ht="44.25" customHeight="1">
      <c r="B9" s="144" t="s">
        <v>2489</v>
      </c>
      <c r="C9" s="145" t="s">
        <v>2490</v>
      </c>
      <c r="D9" s="363" t="str">
        <f>IF(COUNTIF(D10:D13,"NO CUMPLE")&gt;0,"NO CUMPLE CONDICIÓN",IF(COUNTIF(D10:D13,"CUMPLE")=0,"NO APLICA","CUMPLE"))</f>
        <v>NO APLICA</v>
      </c>
      <c r="E9" s="414" t="str">
        <f>CONCATENATE(IF(D10="NO CUMPLE",CONCATENATE(E10," / "),""),IF(D11="NO CUMPLE",CONCATENATE(E11," / "),""),IF(D12="NO CUMPLE",CONCATENATE(E12," / "),""),IF(D13="NO CUMPLE",CONCATENATE(E13," / "),""))</f>
        <v/>
      </c>
      <c r="F9" s="141" t="s">
        <v>2491</v>
      </c>
      <c r="G9" s="3">
        <f t="shared" si="0"/>
        <v>3</v>
      </c>
      <c r="J9" s="78"/>
    </row>
    <row r="10" spans="1:10" ht="27.75" customHeight="1">
      <c r="A10" s="142" t="s">
        <v>2418</v>
      </c>
      <c r="B10" s="81" t="s">
        <v>2492</v>
      </c>
      <c r="C10" s="94" t="s">
        <v>2493</v>
      </c>
      <c r="D10" s="83"/>
      <c r="E10" s="84"/>
      <c r="F10" s="143" t="s">
        <v>2491</v>
      </c>
      <c r="G10" s="3"/>
      <c r="J10" s="78"/>
    </row>
    <row r="11" spans="1:10" ht="146.25" customHeight="1">
      <c r="A11" s="142" t="s">
        <v>2418</v>
      </c>
      <c r="B11" s="81" t="s">
        <v>2494</v>
      </c>
      <c r="C11" s="146" t="s">
        <v>2495</v>
      </c>
      <c r="D11" s="83"/>
      <c r="E11" s="84"/>
      <c r="F11" s="143" t="s">
        <v>2496</v>
      </c>
      <c r="G11" s="3"/>
      <c r="J11" s="78"/>
    </row>
    <row r="12" spans="1:10" ht="56.25" customHeight="1">
      <c r="A12" s="147" t="s">
        <v>2418</v>
      </c>
      <c r="B12" s="81" t="s">
        <v>2497</v>
      </c>
      <c r="C12" s="94" t="s">
        <v>2498</v>
      </c>
      <c r="D12" s="83"/>
      <c r="E12" s="84"/>
      <c r="F12" s="143" t="s">
        <v>2499</v>
      </c>
      <c r="G12" s="3"/>
      <c r="J12" s="78"/>
    </row>
    <row r="13" spans="1:10" ht="38.450000000000003" customHeight="1">
      <c r="A13" s="147"/>
      <c r="B13" s="81" t="s">
        <v>2500</v>
      </c>
      <c r="C13" s="94" t="s">
        <v>2501</v>
      </c>
      <c r="D13" s="83"/>
      <c r="E13" s="84"/>
      <c r="F13" s="143" t="s">
        <v>2502</v>
      </c>
      <c r="G13" s="3"/>
      <c r="J13" s="78"/>
    </row>
    <row r="14" spans="1:10" ht="48.75" customHeight="1">
      <c r="A14" s="148"/>
      <c r="B14" s="144" t="s">
        <v>2503</v>
      </c>
      <c r="C14" s="145" t="s">
        <v>2504</v>
      </c>
      <c r="D14" s="363" t="str">
        <f>IF(COUNTIF(D15:D16,"NO CUMPLE")&gt;0,"NO CUMPLE CONDICIÓN",IF(COUNTIF(D15:D16,"CUMPLE")=0,"NO APLICA","CUMPLE"))</f>
        <v>NO APLICA</v>
      </c>
      <c r="E14" s="414" t="str">
        <f>CONCATENATE(IF(D15="NO CUMPLE",CONCATENATE(E15," / "),""),IF(D16="NO CUMPLE",CONCATENATE(E16," / "),""))</f>
        <v/>
      </c>
      <c r="F14" s="141" t="s">
        <v>2505</v>
      </c>
      <c r="G14" s="3">
        <f>IF(D14="CUMPLE",1,IF(D14="NO CUMPLE CONDICIÓN",2,3))</f>
        <v>3</v>
      </c>
      <c r="J14" s="78"/>
    </row>
    <row r="15" spans="1:10" ht="184.5" customHeight="1">
      <c r="A15" s="142" t="s">
        <v>2418</v>
      </c>
      <c r="B15" s="248" t="s">
        <v>2506</v>
      </c>
      <c r="C15" s="82" t="s">
        <v>2507</v>
      </c>
      <c r="D15" s="83"/>
      <c r="E15" s="415"/>
      <c r="F15" s="143" t="s">
        <v>2505</v>
      </c>
      <c r="G15" s="3"/>
      <c r="J15" s="78"/>
    </row>
    <row r="16" spans="1:10" ht="132" customHeight="1">
      <c r="A16" s="142" t="s">
        <v>2418</v>
      </c>
      <c r="B16" s="248" t="s">
        <v>2508</v>
      </c>
      <c r="C16" s="82" t="s">
        <v>2509</v>
      </c>
      <c r="D16" s="83"/>
      <c r="E16" s="415"/>
      <c r="F16" s="143" t="s">
        <v>2505</v>
      </c>
      <c r="G16" s="3"/>
      <c r="J16" s="78"/>
    </row>
    <row r="17" spans="1:10" ht="39.75" customHeight="1">
      <c r="B17" s="144" t="s">
        <v>2510</v>
      </c>
      <c r="C17" s="145" t="s">
        <v>2511</v>
      </c>
      <c r="D17" s="363" t="str">
        <f>IF(COUNTIF(D18:D20,"NO CUMPLE")&gt;0,"NO CUMPLE CONDICIÓN",IF(COUNTIF(D18:D20,"CUMPLE")=0,"NO APLICA","CUMPLE"))</f>
        <v>NO APLICA</v>
      </c>
      <c r="E17" s="414" t="str">
        <f>CONCATENATE(IF(D18="NO CUMPLE",CONCATENATE(E18," / "),""),IF(D19="NO CUMPLE",CONCATENATE(E19," / "),""),IF(D20="NO CUMPLE",CONCATENATE(E20," / "),""))</f>
        <v/>
      </c>
      <c r="F17" s="141" t="s">
        <v>2512</v>
      </c>
      <c r="G17" s="3">
        <f t="shared" si="0"/>
        <v>3</v>
      </c>
      <c r="J17" s="78"/>
    </row>
    <row r="18" spans="1:10" ht="75" customHeight="1">
      <c r="A18" s="142" t="s">
        <v>2418</v>
      </c>
      <c r="B18" s="81" t="s">
        <v>2513</v>
      </c>
      <c r="C18" s="94" t="s">
        <v>2514</v>
      </c>
      <c r="D18" s="83"/>
      <c r="E18" s="84"/>
      <c r="F18" s="143" t="s">
        <v>2512</v>
      </c>
      <c r="G18" s="3"/>
      <c r="J18" s="78"/>
    </row>
    <row r="19" spans="1:10" ht="79.5" customHeight="1">
      <c r="A19" s="142" t="s">
        <v>2418</v>
      </c>
      <c r="B19" s="81" t="s">
        <v>2515</v>
      </c>
      <c r="C19" s="94" t="s">
        <v>2516</v>
      </c>
      <c r="D19" s="83"/>
      <c r="E19" s="84"/>
      <c r="F19" s="143" t="s">
        <v>2512</v>
      </c>
      <c r="G19" s="3"/>
      <c r="J19" s="78"/>
    </row>
    <row r="20" spans="1:10" ht="66" customHeight="1" thickBot="1">
      <c r="A20" s="142" t="s">
        <v>2418</v>
      </c>
      <c r="B20" s="189" t="s">
        <v>2517</v>
      </c>
      <c r="C20" s="102" t="s">
        <v>2518</v>
      </c>
      <c r="D20" s="190"/>
      <c r="E20" s="191"/>
      <c r="F20" s="143" t="s">
        <v>2519</v>
      </c>
      <c r="J20" s="78"/>
    </row>
    <row r="22" spans="1:10" hidden="1">
      <c r="C22" s="103" t="s">
        <v>1864</v>
      </c>
      <c r="D22" s="3">
        <f>COUNTIF(G3:G20,1)</f>
        <v>0</v>
      </c>
    </row>
    <row r="23" spans="1:10" hidden="1">
      <c r="C23" s="103" t="s">
        <v>1865</v>
      </c>
      <c r="D23" s="3">
        <f>COUNTIF(G3:G20,2)</f>
        <v>0</v>
      </c>
    </row>
    <row r="24" spans="1:10" hidden="1">
      <c r="C24" s="103" t="s">
        <v>1866</v>
      </c>
      <c r="D24" s="3">
        <f>COUNTIF(G3:G20,3)</f>
        <v>5</v>
      </c>
    </row>
  </sheetData>
  <sheetProtection algorithmName="SHA-512" hashValue="vU6HQSCorMNfafR932N4gf8sqloQ7o8LGiQYOUfWYoPIQezpoyfqvs0BM4BCG9epecoJ8Woync4TMJYUGnMDVQ==" saltValue="/DNwUTAYvEbWUoZ9ixdwsg==" spinCount="100000" sheet="1" formatRows="0" autoFilter="0"/>
  <mergeCells count="1">
    <mergeCell ref="B1:E1"/>
  </mergeCells>
  <conditionalFormatting sqref="D3">
    <cfRule type="cellIs" dxfId="21" priority="9" operator="equal">
      <formula>"NO CUMPLE CONDICIÓN"</formula>
    </cfRule>
    <cfRule type="cellIs" dxfId="20" priority="10" operator="equal">
      <formula>"No Cumple"</formula>
    </cfRule>
  </conditionalFormatting>
  <conditionalFormatting sqref="D5">
    <cfRule type="cellIs" dxfId="19" priority="7" operator="equal">
      <formula>"NO CUMPLE CONDICIÓN"</formula>
    </cfRule>
    <cfRule type="cellIs" dxfId="18" priority="8" operator="equal">
      <formula>"No Cumple"</formula>
    </cfRule>
  </conditionalFormatting>
  <conditionalFormatting sqref="D9">
    <cfRule type="cellIs" dxfId="17" priority="5" operator="equal">
      <formula>"NO CUMPLE CONDICIÓN"</formula>
    </cfRule>
    <cfRule type="cellIs" dxfId="16" priority="6" operator="equal">
      <formula>"No Cumple"</formula>
    </cfRule>
  </conditionalFormatting>
  <conditionalFormatting sqref="D14">
    <cfRule type="cellIs" dxfId="15" priority="1" operator="equal">
      <formula>"NO CUMPLE CONDICIÓN"</formula>
    </cfRule>
    <cfRule type="cellIs" dxfId="14" priority="2" operator="equal">
      <formula>"No Cumple"</formula>
    </cfRule>
  </conditionalFormatting>
  <conditionalFormatting sqref="D16:D17">
    <cfRule type="cellIs" dxfId="13" priority="3" operator="equal">
      <formula>"NO CUMPLE CONDICIÓN"</formula>
    </cfRule>
    <cfRule type="cellIs" dxfId="12" priority="4" operator="equal">
      <formula>"No Cumple"</formula>
    </cfRule>
  </conditionalFormatting>
  <dataValidations count="1">
    <dataValidation type="list" allowBlank="1" showInputMessage="1" showErrorMessage="1" sqref="D10:D13 D4 D6:D8 D18:D20 D15:D16" xr:uid="{FC3FE387-F03E-46B2-ADB2-65AECEEC2352}">
      <formula1>"CUMPLE,NO CUMPLE"</formula1>
    </dataValidation>
  </dataValidations>
  <hyperlinks>
    <hyperlink ref="A1" location="PORTADA!A1" display="Portada" xr:uid="{340DEAE3-C407-4E89-80DD-E526FFCD8927}"/>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186-9C16-4393-85D0-AE529E0A7D54}">
  <sheetPr>
    <tabColor theme="6" tint="0.59999389629810485"/>
  </sheetPr>
  <dimension ref="A1:J21"/>
  <sheetViews>
    <sheetView zoomScaleNormal="100" workbookViewId="0">
      <selection activeCell="A8" sqref="A8"/>
    </sheetView>
  </sheetViews>
  <sheetFormatPr baseColWidth="10" defaultColWidth="11.42578125" defaultRowHeight="15"/>
  <cols>
    <col min="1" max="1" width="7.140625" style="138" customWidth="1"/>
    <col min="2" max="2" width="6.42578125" style="3" customWidth="1"/>
    <col min="3" max="3" width="63.28515625" style="21" customWidth="1"/>
    <col min="4" max="4" width="17" customWidth="1"/>
    <col min="5" max="5" width="69.42578125" customWidth="1"/>
    <col min="6" max="6" width="39.42578125" style="21" customWidth="1"/>
    <col min="7" max="7" width="11.42578125" hidden="1" customWidth="1"/>
  </cols>
  <sheetData>
    <row r="1" spans="1:10" s="8" customFormat="1" ht="21" customHeight="1" thickBot="1">
      <c r="A1" s="238" t="s">
        <v>1481</v>
      </c>
      <c r="B1" s="497" t="s">
        <v>2520</v>
      </c>
      <c r="C1" s="497"/>
      <c r="D1" s="497"/>
      <c r="E1" s="497"/>
      <c r="F1" s="20"/>
      <c r="G1" s="7"/>
    </row>
    <row r="2" spans="1:10" s="78" customFormat="1" ht="74.25" customHeight="1" thickBot="1">
      <c r="A2" s="76" t="s">
        <v>1663</v>
      </c>
      <c r="B2" s="249" t="s">
        <v>1664</v>
      </c>
      <c r="C2" s="250" t="s">
        <v>1665</v>
      </c>
      <c r="D2" s="251" t="s">
        <v>1666</v>
      </c>
      <c r="E2" s="200" t="s">
        <v>1667</v>
      </c>
      <c r="F2" s="149" t="s">
        <v>1668</v>
      </c>
    </row>
    <row r="3" spans="1:10" ht="54.75" customHeight="1">
      <c r="B3" s="252" t="s">
        <v>2521</v>
      </c>
      <c r="C3" s="253" t="s">
        <v>2522</v>
      </c>
      <c r="D3" s="254" t="str">
        <f>IF(COUNTIF(D4:D7,"NO CUMPLE")&gt;0,"NO CUMPLE CONDICIÓN",IF(COUNTIF(D4:D7,"CUMPLE")=0,"NO APLICA","CUMPLE"))</f>
        <v>NO APLICA</v>
      </c>
      <c r="E3" s="255" t="str">
        <f>CONCATENATE(IF(D4="NO CUMPLE",CONCATENATE(E4," / "),""),IF(D5="NO CUMPLE",CONCATENATE(E5," / "),""),IF(D6="NO CUMPLE",CONCATENATE(E6," / "),""),IF(D7="NO CUMPLE",CONCATENATE(E7," / "),""))</f>
        <v/>
      </c>
      <c r="F3" s="256" t="s">
        <v>2523</v>
      </c>
      <c r="G3" s="3">
        <f>IF(D3="CUMPLE",1,IF(D3="NO CUMPLE CONDICIÓN",2,3))</f>
        <v>3</v>
      </c>
      <c r="J3" s="78"/>
    </row>
    <row r="4" spans="1:10" ht="21.75" customHeight="1">
      <c r="A4" s="176" t="s">
        <v>2418</v>
      </c>
      <c r="B4" s="81" t="s">
        <v>2524</v>
      </c>
      <c r="C4" s="94" t="s">
        <v>2525</v>
      </c>
      <c r="D4" s="208"/>
      <c r="E4" s="209"/>
      <c r="F4" s="257" t="s">
        <v>2526</v>
      </c>
      <c r="G4" s="3"/>
      <c r="J4" s="78"/>
    </row>
    <row r="5" spans="1:10" ht="57">
      <c r="A5" s="176" t="s">
        <v>2418</v>
      </c>
      <c r="B5" s="81" t="s">
        <v>2527</v>
      </c>
      <c r="C5" s="94" t="s">
        <v>2528</v>
      </c>
      <c r="D5" s="208"/>
      <c r="E5" s="209"/>
      <c r="F5" s="257" t="s">
        <v>2526</v>
      </c>
      <c r="G5" s="3"/>
      <c r="J5" s="78"/>
    </row>
    <row r="6" spans="1:10" ht="31.5" customHeight="1">
      <c r="A6" s="176" t="s">
        <v>2418</v>
      </c>
      <c r="B6" s="81" t="s">
        <v>2529</v>
      </c>
      <c r="C6" s="94" t="s">
        <v>2530</v>
      </c>
      <c r="D6" s="208"/>
      <c r="E6" s="209"/>
      <c r="F6" s="257" t="s">
        <v>2526</v>
      </c>
      <c r="G6" s="3"/>
      <c r="J6" s="78"/>
    </row>
    <row r="7" spans="1:10" ht="31.5" customHeight="1">
      <c r="A7" s="176" t="s">
        <v>2418</v>
      </c>
      <c r="B7" s="81" t="s">
        <v>2531</v>
      </c>
      <c r="C7" s="94" t="s">
        <v>2532</v>
      </c>
      <c r="D7" s="208"/>
      <c r="E7" s="209"/>
      <c r="F7" s="257" t="s">
        <v>2526</v>
      </c>
      <c r="G7" s="3"/>
      <c r="J7" s="78"/>
    </row>
    <row r="8" spans="1:10" ht="62.25" customHeight="1">
      <c r="B8" s="144" t="s">
        <v>2533</v>
      </c>
      <c r="C8" s="145" t="s">
        <v>2534</v>
      </c>
      <c r="D8" s="241" t="str">
        <f>IF(COUNTIF(D9:D14,"NO CUMPLE")&gt;0,"NO CUMPLE CONDICIÓN",IF(COUNTIF(D9:D14,"CUMPLE")=0,"NO APLICA","CUMPLE"))</f>
        <v>NO APLICA</v>
      </c>
      <c r="E8" s="242" t="str">
        <f>CONCATENATE(IF(D9="NO CUMPLE",CONCATENATE(E9," / "),""),IF(D10="NO CUMPLE",CONCATENATE(E10," / "),""),IF(D11="NO CUMPLE",CONCATENATE(E11," / "),""),IF(D12="NO CUMPLE",CONCATENATE(E12," / "),""),IF(D13="NO CUMPLE",CONCATENATE(E13," / "),""),IF(D14="NO CUMPLE",CONCATENATE(E14," / "),""))</f>
        <v/>
      </c>
      <c r="F8" s="256" t="s">
        <v>2535</v>
      </c>
      <c r="G8" s="3">
        <f>IF(D8="CUMPLE",1,IF(D8="NO CUMPLE CONDICIÓN",2,3))</f>
        <v>3</v>
      </c>
      <c r="J8" s="78"/>
    </row>
    <row r="9" spans="1:10" ht="62.25" customHeight="1">
      <c r="A9" s="176" t="s">
        <v>2418</v>
      </c>
      <c r="B9" s="81" t="s">
        <v>2536</v>
      </c>
      <c r="C9" s="94" t="s">
        <v>2537</v>
      </c>
      <c r="D9" s="208"/>
      <c r="E9" s="378"/>
      <c r="F9" s="257" t="s">
        <v>2538</v>
      </c>
      <c r="G9" s="3"/>
      <c r="J9" s="78"/>
    </row>
    <row r="10" spans="1:10" ht="39.75" customHeight="1">
      <c r="A10" s="176" t="s">
        <v>2418</v>
      </c>
      <c r="B10" s="81" t="s">
        <v>2539</v>
      </c>
      <c r="C10" s="94" t="s">
        <v>2540</v>
      </c>
      <c r="D10" s="208"/>
      <c r="E10" s="378"/>
      <c r="F10" s="257" t="s">
        <v>2538</v>
      </c>
      <c r="G10" s="3"/>
      <c r="J10" s="78"/>
    </row>
    <row r="11" spans="1:10" ht="57">
      <c r="A11" s="176" t="s">
        <v>2418</v>
      </c>
      <c r="B11" s="81" t="s">
        <v>2541</v>
      </c>
      <c r="C11" s="82" t="s">
        <v>2542</v>
      </c>
      <c r="D11" s="208"/>
      <c r="E11" s="209"/>
      <c r="F11" s="257" t="s">
        <v>2543</v>
      </c>
      <c r="G11" s="3"/>
      <c r="J11" s="78"/>
    </row>
    <row r="12" spans="1:10" ht="85.5">
      <c r="A12" s="176" t="s">
        <v>2418</v>
      </c>
      <c r="B12" s="81" t="s">
        <v>2544</v>
      </c>
      <c r="C12" s="94" t="s">
        <v>2545</v>
      </c>
      <c r="D12" s="208"/>
      <c r="E12" s="209"/>
      <c r="F12" s="257" t="s">
        <v>2546</v>
      </c>
      <c r="G12" s="3"/>
      <c r="J12" s="78"/>
    </row>
    <row r="13" spans="1:10" ht="84.75" customHeight="1">
      <c r="A13" s="176" t="s">
        <v>2418</v>
      </c>
      <c r="B13" s="81" t="s">
        <v>2547</v>
      </c>
      <c r="C13" s="150" t="s">
        <v>2548</v>
      </c>
      <c r="D13" s="208"/>
      <c r="E13" s="209"/>
      <c r="F13" s="257" t="s">
        <v>2549</v>
      </c>
      <c r="G13" s="3"/>
      <c r="J13" s="78"/>
    </row>
    <row r="14" spans="1:10" ht="42.75" customHeight="1" thickBot="1">
      <c r="A14" s="176" t="s">
        <v>2418</v>
      </c>
      <c r="B14" s="189" t="s">
        <v>2550</v>
      </c>
      <c r="C14" s="258" t="s">
        <v>2551</v>
      </c>
      <c r="D14" s="220"/>
      <c r="E14" s="221"/>
      <c r="F14" s="257" t="s">
        <v>2552</v>
      </c>
      <c r="G14" s="3"/>
      <c r="J14" s="78"/>
    </row>
    <row r="15" spans="1:10">
      <c r="J15" s="78"/>
    </row>
    <row r="16" spans="1:10">
      <c r="J16" s="78"/>
    </row>
    <row r="17" spans="3:10" hidden="1">
      <c r="C17" s="103" t="s">
        <v>1864</v>
      </c>
      <c r="D17">
        <f>COUNTIF(G3:G14,1)</f>
        <v>0</v>
      </c>
      <c r="J17" s="78"/>
    </row>
    <row r="18" spans="3:10" hidden="1">
      <c r="C18" s="103" t="s">
        <v>1865</v>
      </c>
      <c r="D18">
        <f>COUNTIF(G3:G14,2)</f>
        <v>0</v>
      </c>
      <c r="J18" s="78"/>
    </row>
    <row r="19" spans="3:10" hidden="1">
      <c r="C19" s="103" t="s">
        <v>1866</v>
      </c>
      <c r="D19">
        <f>COUNTIF(G3:G14,3)</f>
        <v>2</v>
      </c>
      <c r="J19" s="78"/>
    </row>
    <row r="20" spans="3:10">
      <c r="J20" s="78"/>
    </row>
    <row r="21" spans="3:10">
      <c r="J21" s="78"/>
    </row>
  </sheetData>
  <sheetProtection algorithmName="SHA-512" hashValue="9Qu0jadqTnN4GSmcBAe+NHR3gXxQvIZ++2hstvyL13ukSUec2RFm1eH29BJqWBtvOlSgmz+ya+rqazgORmp4Gg==" saltValue="n1tu1FAyr8VSBk+2WiLdaA==" spinCount="100000" sheet="1" formatRows="0" autoFilter="0"/>
  <mergeCells count="1">
    <mergeCell ref="B1:E1"/>
  </mergeCells>
  <conditionalFormatting sqref="D3">
    <cfRule type="cellIs" dxfId="11" priority="3" operator="equal">
      <formula>"NO CUMPLE CONDICIÓN"</formula>
    </cfRule>
    <cfRule type="cellIs" dxfId="10" priority="4" operator="equal">
      <formula>"No Cumple"</formula>
    </cfRule>
  </conditionalFormatting>
  <conditionalFormatting sqref="D8">
    <cfRule type="cellIs" dxfId="9" priority="1" operator="equal">
      <formula>"NO CUMPLE CONDICIÓN"</formula>
    </cfRule>
    <cfRule type="cellIs" dxfId="8" priority="2" operator="equal">
      <formula>"No Cumple"</formula>
    </cfRule>
  </conditionalFormatting>
  <dataValidations count="1">
    <dataValidation type="list" allowBlank="1" showInputMessage="1" showErrorMessage="1" sqref="D4:D7 D9:D14" xr:uid="{D60FBA3D-5491-42DC-95BC-74ED48E2B05E}">
      <formula1>"CUMPLE,NO CUMPLE"</formula1>
    </dataValidation>
  </dataValidations>
  <hyperlinks>
    <hyperlink ref="A1" location="PORTADA!A1" display="Portada" xr:uid="{80988435-B7D2-451B-8281-37A8D41C6C34}"/>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7056A-64EE-4987-97F7-EC8721431CB5}">
  <sheetPr>
    <tabColor rgb="FF36C7D6"/>
  </sheetPr>
  <dimension ref="A1:G12"/>
  <sheetViews>
    <sheetView zoomScaleNormal="100" workbookViewId="0">
      <selection activeCell="A8" sqref="A8"/>
    </sheetView>
  </sheetViews>
  <sheetFormatPr baseColWidth="10" defaultColWidth="11.42578125" defaultRowHeight="15"/>
  <cols>
    <col min="1" max="1" width="7.42578125" style="88" customWidth="1"/>
    <col min="2" max="2" width="6.140625" style="3" customWidth="1"/>
    <col min="3" max="3" width="62.85546875" style="21" customWidth="1"/>
    <col min="4" max="4" width="20" bestFit="1" customWidth="1"/>
    <col min="5" max="5" width="75" customWidth="1"/>
    <col min="6" max="6" width="39.140625" style="21" customWidth="1"/>
    <col min="7" max="7" width="11.42578125" hidden="1" customWidth="1"/>
  </cols>
  <sheetData>
    <row r="1" spans="1:7" s="8" customFormat="1" ht="21" customHeight="1" thickBot="1">
      <c r="A1" s="325" t="s">
        <v>1481</v>
      </c>
      <c r="B1" s="500" t="s">
        <v>2553</v>
      </c>
      <c r="C1" s="501"/>
      <c r="D1" s="501"/>
      <c r="E1" s="502"/>
      <c r="F1" s="20"/>
      <c r="G1" s="7"/>
    </row>
    <row r="2" spans="1:7" s="78" customFormat="1" ht="74.25" customHeight="1" thickBot="1">
      <c r="A2" s="76" t="s">
        <v>1663</v>
      </c>
      <c r="B2" s="421" t="s">
        <v>1664</v>
      </c>
      <c r="C2" s="422" t="s">
        <v>1665</v>
      </c>
      <c r="D2" s="423" t="s">
        <v>1666</v>
      </c>
      <c r="E2" s="200" t="s">
        <v>1667</v>
      </c>
      <c r="F2" s="77" t="s">
        <v>1668</v>
      </c>
    </row>
    <row r="3" spans="1:7" ht="57.95" customHeight="1">
      <c r="A3" s="79"/>
      <c r="B3" s="424" t="s">
        <v>2554</v>
      </c>
      <c r="C3" s="425" t="s">
        <v>2555</v>
      </c>
      <c r="D3" s="372" t="str">
        <f>IF(COUNTIF(D4:D4,"NO CUMPLE")&gt;0,"NO CUMPLE CONDICIÓN",IF(COUNTIF(D4:D4,"CUMPLE")=0,"NO APLICA","CUMPLE"))</f>
        <v>NO APLICA</v>
      </c>
      <c r="E3" s="373" t="str">
        <f>CONCATENATE(IF(D4="NO CUMPLE",CONCATENATE(E4," "),""))</f>
        <v/>
      </c>
      <c r="F3" s="417" t="s">
        <v>2556</v>
      </c>
      <c r="G3" s="3">
        <f t="shared" ref="G3:G5" si="0">IF(D3="CUMPLE",1,IF(D3="NO CUMPLE CONDICIÓN",2,3))</f>
        <v>3</v>
      </c>
    </row>
    <row r="4" spans="1:7" ht="153" customHeight="1">
      <c r="A4" s="80" t="s">
        <v>1672</v>
      </c>
      <c r="B4" s="81" t="s">
        <v>2557</v>
      </c>
      <c r="C4" s="97" t="s">
        <v>2558</v>
      </c>
      <c r="D4" s="83"/>
      <c r="E4" s="378"/>
      <c r="F4" s="418" t="s">
        <v>2559</v>
      </c>
      <c r="G4" s="3"/>
    </row>
    <row r="5" spans="1:7" s="19" customFormat="1" ht="45.75" customHeight="1">
      <c r="A5" s="88"/>
      <c r="B5" s="174" t="s">
        <v>2560</v>
      </c>
      <c r="C5" s="175" t="s">
        <v>2561</v>
      </c>
      <c r="D5" s="91" t="str">
        <f>IF(COUNTIF(D6:D8,"NO CUMPLE")&gt;0,"NO CUMPLE CONDICIÓN",IF(COUNTIF(D6:D8,"CUMPLE")=0,"NO APLICA","CUMPLE"))</f>
        <v>NO APLICA</v>
      </c>
      <c r="E5" s="379" t="str">
        <f>CONCATENATE(IF(D6="NO CUMPLE",CONCATENATE(E6," "),""),IF(D7="NO CUMPLE",CONCATENATE(E7," "),""),IF(D8="NO CUMPLE",CONCATENATE(E8," "),""))</f>
        <v/>
      </c>
      <c r="F5" s="419" t="s">
        <v>2562</v>
      </c>
      <c r="G5" s="3">
        <f t="shared" si="0"/>
        <v>3</v>
      </c>
    </row>
    <row r="6" spans="1:7" ht="114.75" customHeight="1">
      <c r="A6" s="176" t="s">
        <v>2418</v>
      </c>
      <c r="B6" s="126" t="s">
        <v>2563</v>
      </c>
      <c r="C6" s="94" t="s">
        <v>2564</v>
      </c>
      <c r="D6" s="83"/>
      <c r="E6" s="378"/>
      <c r="F6" s="420" t="s">
        <v>2562</v>
      </c>
    </row>
    <row r="7" spans="1:7" ht="49.5" customHeight="1">
      <c r="A7" s="176" t="s">
        <v>2418</v>
      </c>
      <c r="B7" s="126" t="s">
        <v>2565</v>
      </c>
      <c r="C7" s="94" t="s">
        <v>2566</v>
      </c>
      <c r="D7" s="83"/>
      <c r="E7" s="378"/>
      <c r="F7" s="420" t="s">
        <v>2562</v>
      </c>
    </row>
    <row r="8" spans="1:7" ht="45" customHeight="1" thickBot="1">
      <c r="A8" s="176" t="s">
        <v>2418</v>
      </c>
      <c r="B8" s="136" t="s">
        <v>2567</v>
      </c>
      <c r="C8" s="102" t="s">
        <v>2568</v>
      </c>
      <c r="D8" s="190"/>
      <c r="E8" s="382"/>
      <c r="F8" s="420" t="s">
        <v>2562</v>
      </c>
    </row>
    <row r="9" spans="1:7" ht="15.75" customHeight="1"/>
    <row r="10" spans="1:7" hidden="1">
      <c r="C10" s="103" t="s">
        <v>1864</v>
      </c>
      <c r="D10">
        <f>COUNTIF(G3:G8,1)</f>
        <v>0</v>
      </c>
    </row>
    <row r="11" spans="1:7" hidden="1">
      <c r="C11" s="103" t="s">
        <v>1865</v>
      </c>
      <c r="D11">
        <f>COUNTIF(G3:G8,2)</f>
        <v>0</v>
      </c>
    </row>
    <row r="12" spans="1:7" hidden="1">
      <c r="C12" s="103" t="s">
        <v>1866</v>
      </c>
      <c r="D12">
        <f>COUNTIF(G3:G8,3)</f>
        <v>2</v>
      </c>
    </row>
  </sheetData>
  <sheetProtection algorithmName="SHA-512" hashValue="iHjQd++5447o8XQ+qhodHNQLMEV1ITyJ70HEuA8AYGHwmIVyYyoYfKwXv0vz4PIeR1ORxGIWafGg2kdjdpd4xA==" saltValue="dM+7MoKGRYAH/bl9ptpx5w==" spinCount="100000" sheet="1" formatRows="0" autoFilter="0"/>
  <mergeCells count="1">
    <mergeCell ref="B1:E1"/>
  </mergeCells>
  <conditionalFormatting sqref="D3">
    <cfRule type="cellIs" dxfId="7" priority="3" operator="equal">
      <formula>"NO CUMPLE CONDICIÓN"</formula>
    </cfRule>
    <cfRule type="cellIs" dxfId="6" priority="4" operator="equal">
      <formula>"No Cumple"</formula>
    </cfRule>
  </conditionalFormatting>
  <conditionalFormatting sqref="D5">
    <cfRule type="cellIs" dxfId="5" priority="1" operator="equal">
      <formula>"NO CUMPLE CONDICIÓN"</formula>
    </cfRule>
    <cfRule type="cellIs" dxfId="4" priority="2" operator="equal">
      <formula>"No Cumple"</formula>
    </cfRule>
  </conditionalFormatting>
  <dataValidations count="1">
    <dataValidation type="list" allowBlank="1" showInputMessage="1" showErrorMessage="1" sqref="D4 D6:D8" xr:uid="{6EC55240-B3FE-42FC-BE2A-0B8DFC75CEC0}">
      <formula1>"CUMPLE,NO CUMPLE"</formula1>
    </dataValidation>
  </dataValidations>
  <hyperlinks>
    <hyperlink ref="A1" location="PORTADA!A1" display="Portada" xr:uid="{601E227A-AA76-48FC-98E7-A40AC8ECB7BC}"/>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FB247-B98A-40F1-A253-EBB89599378D}">
  <sheetPr>
    <tabColor rgb="FFFFFF00"/>
  </sheetPr>
  <dimension ref="A1:I46"/>
  <sheetViews>
    <sheetView zoomScale="90" zoomScaleNormal="90" zoomScaleSheetLayoutView="100" workbookViewId="0">
      <selection activeCell="A8" sqref="A8"/>
    </sheetView>
  </sheetViews>
  <sheetFormatPr baseColWidth="10" defaultColWidth="11.42578125" defaultRowHeight="14.25"/>
  <cols>
    <col min="1" max="1" width="17.85546875" style="108" customWidth="1"/>
    <col min="2" max="2" width="19.42578125" style="108" customWidth="1"/>
    <col min="3" max="3" width="17.42578125" style="108" customWidth="1"/>
    <col min="4" max="4" width="15.42578125" style="108" customWidth="1"/>
    <col min="5" max="5" width="20.42578125" style="108" customWidth="1"/>
    <col min="6" max="6" width="16.42578125" style="108" customWidth="1"/>
    <col min="7" max="7" width="21" style="108" customWidth="1"/>
    <col min="8" max="8" width="36.42578125" style="108" customWidth="1"/>
    <col min="9" max="16384" width="11.42578125" style="108"/>
  </cols>
  <sheetData>
    <row r="1" spans="1:9" ht="15.75" thickBot="1">
      <c r="A1" s="503" t="s">
        <v>175</v>
      </c>
      <c r="B1" s="504"/>
      <c r="C1" s="504"/>
      <c r="D1" s="504"/>
      <c r="E1" s="504"/>
      <c r="F1" s="504"/>
      <c r="G1" s="504"/>
      <c r="H1" s="505"/>
      <c r="I1" s="359" t="s">
        <v>1481</v>
      </c>
    </row>
    <row r="2" spans="1:9" ht="15">
      <c r="B2" s="109"/>
      <c r="C2" s="109"/>
      <c r="D2" s="109"/>
      <c r="E2" s="109"/>
      <c r="F2" s="109"/>
      <c r="G2" s="109"/>
      <c r="H2" s="109"/>
      <c r="I2" s="193" t="s">
        <v>1768</v>
      </c>
    </row>
    <row r="3" spans="1:9" s="118" customFormat="1" ht="45">
      <c r="A3" s="108"/>
      <c r="B3" s="110" t="s">
        <v>2569</v>
      </c>
      <c r="C3" s="111" t="s">
        <v>2570</v>
      </c>
      <c r="D3" s="111" t="s">
        <v>2571</v>
      </c>
      <c r="E3" s="111" t="s">
        <v>2572</v>
      </c>
      <c r="F3" s="111" t="s">
        <v>2573</v>
      </c>
      <c r="G3" s="111" t="s">
        <v>2574</v>
      </c>
      <c r="H3" s="112" t="s">
        <v>2575</v>
      </c>
    </row>
    <row r="4" spans="1:9">
      <c r="B4" s="119"/>
      <c r="C4" s="113"/>
      <c r="D4" s="114"/>
      <c r="E4" s="114"/>
      <c r="F4" s="120" t="str">
        <f>IFERROR(ROUNDDOWN((Tabla_Aulas5[[#This Row],[Área (m²)]]/Tabla_Aulas5[[#This Row],[Índice
(m²/persona)]]),0)," ")</f>
        <v xml:space="preserve"> </v>
      </c>
      <c r="G4" s="121"/>
      <c r="H4" s="115"/>
    </row>
    <row r="5" spans="1:9">
      <c r="B5" s="119"/>
      <c r="C5" s="113"/>
      <c r="D5" s="114"/>
      <c r="E5" s="114"/>
      <c r="F5" s="120" t="str">
        <f>IFERROR(ROUNDDOWN((Tabla_Aulas5[[#This Row],[Área (m²)]]/Tabla_Aulas5[[#This Row],[Índice
(m²/persona)]]),0)," ")</f>
        <v xml:space="preserve"> </v>
      </c>
      <c r="G5" s="121"/>
      <c r="H5" s="115"/>
    </row>
    <row r="6" spans="1:9">
      <c r="B6" s="119"/>
      <c r="C6" s="113"/>
      <c r="D6" s="114"/>
      <c r="E6" s="114"/>
      <c r="F6" s="120" t="str">
        <f>IFERROR(ROUNDDOWN((Tabla_Aulas5[[#This Row],[Área (m²)]]/Tabla_Aulas5[[#This Row],[Índice
(m²/persona)]]),0)," ")</f>
        <v xml:space="preserve"> </v>
      </c>
      <c r="G6" s="121"/>
      <c r="H6" s="115"/>
    </row>
    <row r="7" spans="1:9">
      <c r="B7" s="119"/>
      <c r="C7" s="113"/>
      <c r="D7" s="114"/>
      <c r="E7" s="114"/>
      <c r="F7" s="120" t="str">
        <f>IFERROR(ROUNDDOWN((Tabla_Aulas5[[#This Row],[Área (m²)]]/Tabla_Aulas5[[#This Row],[Índice
(m²/persona)]]),0)," ")</f>
        <v xml:space="preserve"> </v>
      </c>
      <c r="G7" s="121"/>
      <c r="H7" s="115"/>
    </row>
    <row r="8" spans="1:9">
      <c r="B8" s="119"/>
      <c r="C8" s="113"/>
      <c r="D8" s="114"/>
      <c r="E8" s="114"/>
      <c r="F8" s="120" t="str">
        <f>IFERROR(ROUNDDOWN((Tabla_Aulas5[[#This Row],[Área (m²)]]/Tabla_Aulas5[[#This Row],[Índice
(m²/persona)]]),0)," ")</f>
        <v xml:space="preserve"> </v>
      </c>
      <c r="G8" s="121"/>
      <c r="H8" s="115"/>
    </row>
    <row r="9" spans="1:9">
      <c r="B9" s="119"/>
      <c r="C9" s="113"/>
      <c r="D9" s="114"/>
      <c r="E9" s="114"/>
      <c r="F9" s="120" t="str">
        <f>IFERROR(ROUNDDOWN((Tabla_Aulas5[[#This Row],[Área (m²)]]/Tabla_Aulas5[[#This Row],[Índice
(m²/persona)]]),0)," ")</f>
        <v xml:space="preserve"> </v>
      </c>
      <c r="G9" s="121"/>
      <c r="H9" s="115"/>
    </row>
    <row r="10" spans="1:9">
      <c r="B10" s="119"/>
      <c r="C10" s="113"/>
      <c r="D10" s="114"/>
      <c r="E10" s="114"/>
      <c r="F10" s="120" t="str">
        <f>IFERROR(ROUNDDOWN((Tabla_Aulas5[[#This Row],[Área (m²)]]/Tabla_Aulas5[[#This Row],[Índice
(m²/persona)]]),0)," ")</f>
        <v xml:space="preserve"> </v>
      </c>
      <c r="G10" s="121"/>
      <c r="H10" s="115"/>
    </row>
    <row r="11" spans="1:9">
      <c r="B11" s="119"/>
      <c r="C11" s="113"/>
      <c r="D11" s="114"/>
      <c r="E11" s="114"/>
      <c r="F11" s="120" t="str">
        <f>IFERROR(ROUNDDOWN((Tabla_Aulas5[[#This Row],[Área (m²)]]/Tabla_Aulas5[[#This Row],[Índice
(m²/persona)]]),0)," ")</f>
        <v xml:space="preserve"> </v>
      </c>
      <c r="G11" s="121"/>
      <c r="H11" s="115"/>
    </row>
    <row r="12" spans="1:9">
      <c r="B12" s="119"/>
      <c r="C12" s="113"/>
      <c r="D12" s="114"/>
      <c r="E12" s="114"/>
      <c r="F12" s="120" t="str">
        <f>IFERROR(ROUNDDOWN((Tabla_Aulas5[[#This Row],[Área (m²)]]/Tabla_Aulas5[[#This Row],[Índice
(m²/persona)]]),0)," ")</f>
        <v xml:space="preserve"> </v>
      </c>
      <c r="G12" s="121"/>
      <c r="H12" s="115"/>
    </row>
    <row r="13" spans="1:9">
      <c r="B13" s="119"/>
      <c r="C13" s="113"/>
      <c r="D13" s="114"/>
      <c r="E13" s="114"/>
      <c r="F13" s="120" t="str">
        <f>IFERROR(ROUNDDOWN((Tabla_Aulas5[[#This Row],[Área (m²)]]/Tabla_Aulas5[[#This Row],[Índice
(m²/persona)]]),0)," ")</f>
        <v xml:space="preserve"> </v>
      </c>
      <c r="G13" s="121"/>
      <c r="H13" s="115"/>
    </row>
    <row r="14" spans="1:9">
      <c r="B14" s="122"/>
      <c r="C14" s="116"/>
      <c r="D14" s="114"/>
      <c r="E14" s="114"/>
      <c r="F14" s="120" t="str">
        <f>IFERROR(ROUNDDOWN((Tabla_Aulas5[[#This Row],[Área (m²)]]/Tabla_Aulas5[[#This Row],[Índice
(m²/persona)]]),0)," ")</f>
        <v xml:space="preserve"> </v>
      </c>
      <c r="G14" s="116"/>
      <c r="H14" s="117"/>
    </row>
    <row r="15" spans="1:9">
      <c r="B15" s="122"/>
      <c r="C15" s="116"/>
      <c r="D15" s="114"/>
      <c r="E15" s="114"/>
      <c r="F15" s="120" t="str">
        <f>IFERROR(ROUNDDOWN((Tabla_Aulas5[[#This Row],[Área (m²)]]/Tabla_Aulas5[[#This Row],[Índice
(m²/persona)]]),0)," ")</f>
        <v xml:space="preserve"> </v>
      </c>
      <c r="G15" s="116"/>
      <c r="H15" s="117"/>
    </row>
    <row r="16" spans="1:9">
      <c r="B16" s="122"/>
      <c r="C16" s="116"/>
      <c r="D16" s="114"/>
      <c r="E16" s="114"/>
      <c r="F16" s="120" t="str">
        <f>IFERROR(ROUNDDOWN((Tabla_Aulas5[[#This Row],[Área (m²)]]/Tabla_Aulas5[[#This Row],[Índice
(m²/persona)]]),0)," ")</f>
        <v xml:space="preserve"> </v>
      </c>
      <c r="G16" s="116"/>
      <c r="H16" s="117"/>
    </row>
    <row r="17" spans="1:8">
      <c r="B17" s="122"/>
      <c r="C17" s="116"/>
      <c r="D17" s="114"/>
      <c r="E17" s="114"/>
      <c r="F17" s="120" t="str">
        <f>IFERROR(ROUNDDOWN((Tabla_Aulas5[[#This Row],[Área (m²)]]/Tabla_Aulas5[[#This Row],[Índice
(m²/persona)]]),0)," ")</f>
        <v xml:space="preserve"> </v>
      </c>
      <c r="G17" s="116"/>
      <c r="H17" s="117"/>
    </row>
    <row r="18" spans="1:8">
      <c r="B18" s="122"/>
      <c r="C18" s="116"/>
      <c r="D18" s="114"/>
      <c r="E18" s="114"/>
      <c r="F18" s="120" t="str">
        <f>IFERROR(ROUNDDOWN((Tabla_Aulas5[[#This Row],[Área (m²)]]/Tabla_Aulas5[[#This Row],[Índice
(m²/persona)]]),0)," ")</f>
        <v xml:space="preserve"> </v>
      </c>
      <c r="G18" s="116"/>
      <c r="H18" s="117"/>
    </row>
    <row r="19" spans="1:8">
      <c r="B19" s="122"/>
      <c r="C19" s="116"/>
      <c r="D19" s="114"/>
      <c r="E19" s="114"/>
      <c r="F19" s="120" t="str">
        <f>IFERROR(ROUNDDOWN((Tabla_Aulas5[[#This Row],[Área (m²)]]/Tabla_Aulas5[[#This Row],[Índice
(m²/persona)]]),0)," ")</f>
        <v xml:space="preserve"> </v>
      </c>
      <c r="G19" s="116"/>
      <c r="H19" s="117"/>
    </row>
    <row r="20" spans="1:8">
      <c r="B20" s="122"/>
      <c r="C20" s="116"/>
      <c r="D20" s="114"/>
      <c r="E20" s="114"/>
      <c r="F20" s="120" t="str">
        <f>IFERROR(ROUNDDOWN((Tabla_Aulas5[[#This Row],[Área (m²)]]/Tabla_Aulas5[[#This Row],[Índice
(m²/persona)]]),0)," ")</f>
        <v xml:space="preserve"> </v>
      </c>
      <c r="G20" s="116"/>
      <c r="H20" s="117"/>
    </row>
    <row r="21" spans="1:8">
      <c r="B21" s="122"/>
      <c r="C21" s="116"/>
      <c r="D21" s="114"/>
      <c r="E21" s="114"/>
      <c r="F21" s="120" t="str">
        <f>IFERROR(ROUNDDOWN((Tabla_Aulas5[[#This Row],[Área (m²)]]/Tabla_Aulas5[[#This Row],[Índice
(m²/persona)]]),0)," ")</f>
        <v xml:space="preserve"> </v>
      </c>
      <c r="G21" s="116"/>
      <c r="H21" s="117"/>
    </row>
    <row r="22" spans="1:8">
      <c r="B22" s="122"/>
      <c r="C22" s="116"/>
      <c r="D22" s="114"/>
      <c r="E22" s="114"/>
      <c r="F22" s="120" t="str">
        <f>IFERROR(ROUNDDOWN((Tabla_Aulas5[[#This Row],[Área (m²)]]/Tabla_Aulas5[[#This Row],[Índice
(m²/persona)]]),0)," ")</f>
        <v xml:space="preserve"> </v>
      </c>
      <c r="G22" s="116"/>
      <c r="H22" s="117"/>
    </row>
    <row r="23" spans="1:8">
      <c r="B23" s="122"/>
      <c r="C23" s="116"/>
      <c r="D23" s="114"/>
      <c r="E23" s="114"/>
      <c r="F23" s="123" t="str">
        <f>IFERROR(ROUNDDOWN((Tabla_Aulas5[[#This Row],[Área (m²)]]/Tabla_Aulas5[[#This Row],[Índice
(m²/persona)]]),0)," ")</f>
        <v xml:space="preserve"> </v>
      </c>
      <c r="G23" s="116"/>
      <c r="H23" s="117"/>
    </row>
    <row r="25" spans="1:8" ht="15" thickBot="1"/>
    <row r="26" spans="1:8" ht="15.75" thickBot="1">
      <c r="A26" s="506" t="s">
        <v>176</v>
      </c>
      <c r="B26" s="507"/>
      <c r="C26" s="507"/>
      <c r="D26" s="507"/>
      <c r="E26" s="507"/>
      <c r="F26" s="507"/>
      <c r="G26" s="507"/>
      <c r="H26" s="508"/>
    </row>
    <row r="28" spans="1:8" ht="45">
      <c r="B28" s="110" t="s">
        <v>2569</v>
      </c>
      <c r="C28" s="111" t="s">
        <v>2576</v>
      </c>
      <c r="D28" s="111" t="s">
        <v>2571</v>
      </c>
      <c r="E28" s="111" t="s">
        <v>2572</v>
      </c>
      <c r="F28" s="111" t="s">
        <v>2573</v>
      </c>
      <c r="G28" s="111" t="s">
        <v>2574</v>
      </c>
      <c r="H28" s="112" t="s">
        <v>2575</v>
      </c>
    </row>
    <row r="29" spans="1:8">
      <c r="B29" s="119"/>
      <c r="C29" s="113"/>
      <c r="D29" s="114"/>
      <c r="E29" s="114"/>
      <c r="F29" s="120" t="str">
        <f>IFERROR(ROUNDDOWN((Tabla_Talleres6[[#This Row],[Área (m²)]]/Tabla_Talleres6[[#This Row],[Índice
(m²/persona)]]),0)," ")</f>
        <v xml:space="preserve"> </v>
      </c>
      <c r="G29" s="121"/>
      <c r="H29" s="115"/>
    </row>
    <row r="30" spans="1:8">
      <c r="B30" s="119"/>
      <c r="C30" s="113"/>
      <c r="D30" s="114"/>
      <c r="E30" s="114"/>
      <c r="F30" s="120" t="str">
        <f>IFERROR(ROUNDDOWN((Tabla_Talleres6[[#This Row],[Área (m²)]]/Tabla_Talleres6[[#This Row],[Índice
(m²/persona)]]),0)," ")</f>
        <v xml:space="preserve"> </v>
      </c>
      <c r="G30" s="121"/>
      <c r="H30" s="115"/>
    </row>
    <row r="31" spans="1:8">
      <c r="B31" s="119"/>
      <c r="C31" s="113"/>
      <c r="D31" s="114"/>
      <c r="E31" s="114"/>
      <c r="F31" s="120" t="str">
        <f>IFERROR(ROUNDDOWN((Tabla_Talleres6[[#This Row],[Área (m²)]]/Tabla_Talleres6[[#This Row],[Índice
(m²/persona)]]),0)," ")</f>
        <v xml:space="preserve"> </v>
      </c>
      <c r="G31" s="121"/>
      <c r="H31" s="115"/>
    </row>
    <row r="32" spans="1:8">
      <c r="B32" s="119"/>
      <c r="C32" s="113"/>
      <c r="D32" s="114"/>
      <c r="E32" s="114"/>
      <c r="F32" s="120" t="str">
        <f>IFERROR(ROUNDDOWN((Tabla_Talleres6[[#This Row],[Área (m²)]]/Tabla_Talleres6[[#This Row],[Índice
(m²/persona)]]),0)," ")</f>
        <v xml:space="preserve"> </v>
      </c>
      <c r="G32" s="121"/>
      <c r="H32" s="115"/>
    </row>
    <row r="33" spans="1:8">
      <c r="B33" s="119"/>
      <c r="C33" s="113"/>
      <c r="D33" s="114"/>
      <c r="E33" s="114"/>
      <c r="F33" s="120" t="str">
        <f>IFERROR(ROUNDDOWN((Tabla_Talleres6[[#This Row],[Área (m²)]]/Tabla_Talleres6[[#This Row],[Índice
(m²/persona)]]),0)," ")</f>
        <v xml:space="preserve"> </v>
      </c>
      <c r="G33" s="121"/>
      <c r="H33" s="115"/>
    </row>
    <row r="34" spans="1:8">
      <c r="B34" s="119"/>
      <c r="C34" s="113"/>
      <c r="D34" s="114"/>
      <c r="E34" s="114"/>
      <c r="F34" s="120" t="str">
        <f>IFERROR(ROUNDDOWN((Tabla_Talleres6[[#This Row],[Área (m²)]]/Tabla_Talleres6[[#This Row],[Índice
(m²/persona)]]),0)," ")</f>
        <v xml:space="preserve"> </v>
      </c>
      <c r="G34" s="121"/>
      <c r="H34" s="115"/>
    </row>
    <row r="35" spans="1:8">
      <c r="B35" s="119"/>
      <c r="C35" s="113"/>
      <c r="D35" s="114"/>
      <c r="E35" s="114"/>
      <c r="F35" s="120" t="str">
        <f>IFERROR(ROUNDDOWN((Tabla_Talleres6[[#This Row],[Área (m²)]]/Tabla_Talleres6[[#This Row],[Índice
(m²/persona)]]),0)," ")</f>
        <v xml:space="preserve"> </v>
      </c>
      <c r="G35" s="121"/>
      <c r="H35" s="115"/>
    </row>
    <row r="36" spans="1:8">
      <c r="B36" s="119"/>
      <c r="C36" s="113"/>
      <c r="D36" s="114"/>
      <c r="E36" s="114"/>
      <c r="F36" s="120" t="str">
        <f>IFERROR(ROUNDDOWN((Tabla_Talleres6[[#This Row],[Área (m²)]]/Tabla_Talleres6[[#This Row],[Índice
(m²/persona)]]),0)," ")</f>
        <v xml:space="preserve"> </v>
      </c>
      <c r="G36" s="121"/>
      <c r="H36" s="115"/>
    </row>
    <row r="37" spans="1:8">
      <c r="B37" s="119"/>
      <c r="C37" s="113"/>
      <c r="D37" s="114"/>
      <c r="E37" s="114"/>
      <c r="F37" s="120" t="str">
        <f>IFERROR(ROUNDDOWN((Tabla_Talleres6[[#This Row],[Área (m²)]]/Tabla_Talleres6[[#This Row],[Índice
(m²/persona)]]),0)," ")</f>
        <v xml:space="preserve"> </v>
      </c>
      <c r="G37" s="121"/>
      <c r="H37" s="115"/>
    </row>
    <row r="38" spans="1:8">
      <c r="B38" s="119"/>
      <c r="C38" s="113"/>
      <c r="D38" s="114"/>
      <c r="E38" s="114"/>
      <c r="F38" s="120" t="str">
        <f>IFERROR(ROUNDDOWN((Tabla_Talleres6[[#This Row],[Área (m²)]]/Tabla_Talleres6[[#This Row],[Índice
(m²/persona)]]),0)," ")</f>
        <v xml:space="preserve"> </v>
      </c>
      <c r="G38" s="121"/>
      <c r="H38" s="115"/>
    </row>
    <row r="39" spans="1:8">
      <c r="B39" s="122"/>
      <c r="C39" s="116"/>
      <c r="D39" s="114"/>
      <c r="E39" s="114"/>
      <c r="F39" s="120" t="str">
        <f>IFERROR(ROUNDDOWN((Tabla_Talleres6[[#This Row],[Área (m²)]]/Tabla_Talleres6[[#This Row],[Índice
(m²/persona)]]),0)," ")</f>
        <v xml:space="preserve"> </v>
      </c>
      <c r="G39" s="121"/>
      <c r="H39" s="117"/>
    </row>
    <row r="40" spans="1:8">
      <c r="B40" s="122"/>
      <c r="C40" s="116"/>
      <c r="D40" s="114"/>
      <c r="E40" s="114"/>
      <c r="F40" s="120" t="str">
        <f>IFERROR(ROUNDDOWN((Tabla_Talleres6[[#This Row],[Área (m²)]]/Tabla_Talleres6[[#This Row],[Índice
(m²/persona)]]),0)," ")</f>
        <v xml:space="preserve"> </v>
      </c>
      <c r="G40" s="121"/>
      <c r="H40" s="117"/>
    </row>
    <row r="41" spans="1:8">
      <c r="B41" s="122"/>
      <c r="C41" s="116"/>
      <c r="D41" s="114"/>
      <c r="E41" s="114"/>
      <c r="F41" s="120" t="str">
        <f>IFERROR(ROUNDDOWN((Tabla_Talleres6[[#This Row],[Área (m²)]]/Tabla_Talleres6[[#This Row],[Índice
(m²/persona)]]),0)," ")</f>
        <v xml:space="preserve"> </v>
      </c>
      <c r="G41" s="121"/>
      <c r="H41" s="117"/>
    </row>
    <row r="42" spans="1:8">
      <c r="B42" s="122"/>
      <c r="C42" s="116"/>
      <c r="D42" s="114"/>
      <c r="E42" s="114"/>
      <c r="F42" s="120" t="str">
        <f>IFERROR(ROUNDDOWN((Tabla_Talleres6[[#This Row],[Área (m²)]]/Tabla_Talleres6[[#This Row],[Índice
(m²/persona)]]),0)," ")</f>
        <v xml:space="preserve"> </v>
      </c>
      <c r="G42" s="121"/>
      <c r="H42" s="117"/>
    </row>
    <row r="43" spans="1:8">
      <c r="B43" s="122"/>
      <c r="C43" s="116"/>
      <c r="D43" s="114"/>
      <c r="E43" s="114"/>
      <c r="F43" s="120" t="str">
        <f>IFERROR(ROUNDDOWN((Tabla_Talleres6[[#This Row],[Área (m²)]]/Tabla_Talleres6[[#This Row],[Índice
(m²/persona)]]),0)," ")</f>
        <v xml:space="preserve"> </v>
      </c>
      <c r="G43" s="124"/>
      <c r="H43" s="117"/>
    </row>
    <row r="46" spans="1:8" ht="15">
      <c r="A46" s="108" t="s">
        <v>2577</v>
      </c>
    </row>
  </sheetData>
  <sheetProtection algorithmName="SHA-512" hashValue="EVDcZNAIqF4XXLPr79hgBQmBUgD4t4KJVyaTrvxABWij7scf9qqBgsQQvm9g5E6hE7ZtyvrDe6WZZzxy1CTWJA==" saltValue="oZirQr9Tmh7xmo7m6TrmCA==" spinCount="100000" sheet="1" formatRows="0"/>
  <mergeCells count="2">
    <mergeCell ref="A1:H1"/>
    <mergeCell ref="A26:H26"/>
  </mergeCells>
  <conditionalFormatting sqref="G4:G23">
    <cfRule type="containsText" dxfId="3" priority="2" operator="containsText" text="No Cumple">
      <formula>NOT(ISERROR(SEARCH("No Cumple",G4)))</formula>
    </cfRule>
  </conditionalFormatting>
  <conditionalFormatting sqref="G29:G43">
    <cfRule type="containsText" dxfId="2" priority="1" operator="containsText" text="No Cumple">
      <formula>NOT(ISERROR(SEARCH("No Cumple",G29)))</formula>
    </cfRule>
  </conditionalFormatting>
  <conditionalFormatting sqref="I2">
    <cfRule type="cellIs" dxfId="1" priority="3" operator="equal">
      <formula>"No Cumple"</formula>
    </cfRule>
    <cfRule type="cellIs" dxfId="0" priority="4" operator="equal">
      <formula>"CUMPLE"</formula>
    </cfRule>
  </conditionalFormatting>
  <dataValidations count="4">
    <dataValidation type="list" allowBlank="1" showInputMessage="1" showErrorMessage="1" sqref="E29:E43" xr:uid="{358C818F-41FE-4C1F-96D9-CEE7A7E2F922}">
      <mc:AlternateContent xmlns:x12ac="http://schemas.microsoft.com/office/spreadsheetml/2011/1/ac" xmlns:mc="http://schemas.openxmlformats.org/markup-compatibility/2006">
        <mc:Choice Requires="x12ac">
          <x12ac:list>"2,30","2,50"</x12ac:list>
        </mc:Choice>
        <mc:Fallback>
          <formula1>"2,30,2,50"</formula1>
        </mc:Fallback>
      </mc:AlternateContent>
    </dataValidation>
    <dataValidation type="list" allowBlank="1" showInputMessage="1" showErrorMessage="1" sqref="E4:E23" xr:uid="{60EAD27A-6964-43F2-9349-15A397BAB45F}">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D4:D23 D29:D43" xr:uid="{03E71B47-B29C-4CD1-85B9-8C1245922A6F}">
      <formula1>0</formula1>
    </dataValidation>
    <dataValidation type="list" allowBlank="1" showInputMessage="1" showErrorMessage="1" sqref="G4:G23 G29:G43" xr:uid="{3EEEAD56-D724-4345-92B0-5332ABBA1E57}">
      <formula1>"CUMPLE,NO CUMPLE,NO APLICA"</formula1>
    </dataValidation>
  </dataValidations>
  <hyperlinks>
    <hyperlink ref="I2" location="'2.Ambientes Adecuados y Seguros'!B47" display="Click" xr:uid="{F0C038B9-6FE3-4466-B1B9-C0F76A2DFAE2}"/>
    <hyperlink ref="I1" location="PORTADA!A1" display="Portada" xr:uid="{12AC6703-D5CC-419A-AA5E-2E51971DBA65}"/>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CC28-B4FF-432E-99C9-5FE6C877F23D}">
  <sheetPr>
    <tabColor rgb="FF66FF33"/>
  </sheetPr>
  <dimension ref="A1:C15"/>
  <sheetViews>
    <sheetView zoomScaleNormal="100" workbookViewId="0">
      <selection activeCell="A8" sqref="A8"/>
    </sheetView>
  </sheetViews>
  <sheetFormatPr baseColWidth="10" defaultColWidth="11.42578125" defaultRowHeight="15"/>
  <cols>
    <col min="1" max="1" width="22" customWidth="1"/>
    <col min="2" max="2" width="64.42578125" customWidth="1"/>
    <col min="3" max="3" width="18.42578125" customWidth="1"/>
  </cols>
  <sheetData>
    <row r="1" spans="1:3">
      <c r="A1" s="509" t="s">
        <v>2578</v>
      </c>
      <c r="B1" s="167" t="s">
        <v>2579</v>
      </c>
      <c r="C1" s="359" t="s">
        <v>1481</v>
      </c>
    </row>
    <row r="2" spans="1:3">
      <c r="A2" s="510"/>
      <c r="B2" s="168"/>
      <c r="C2" s="434" t="s">
        <v>2691</v>
      </c>
    </row>
    <row r="3" spans="1:3">
      <c r="A3" s="513" t="s">
        <v>2685</v>
      </c>
      <c r="B3" s="426" t="s">
        <v>2686</v>
      </c>
      <c r="C3" s="427">
        <f>C14/100</f>
        <v>1</v>
      </c>
    </row>
    <row r="4" spans="1:3">
      <c r="A4" s="514"/>
      <c r="B4" s="267" t="s">
        <v>2692</v>
      </c>
      <c r="C4" s="428">
        <f>C14/100</f>
        <v>1</v>
      </c>
    </row>
    <row r="5" spans="1:3">
      <c r="A5" s="514" t="s">
        <v>2687</v>
      </c>
      <c r="B5" s="267" t="s">
        <v>2693</v>
      </c>
      <c r="C5" s="428">
        <f>$C$14/70</f>
        <v>1.4285714285714286</v>
      </c>
    </row>
    <row r="6" spans="1:3">
      <c r="A6" s="514"/>
      <c r="B6" s="267" t="s">
        <v>2694</v>
      </c>
      <c r="C6" s="428">
        <f>$C$14/70</f>
        <v>1.4285714285714286</v>
      </c>
    </row>
    <row r="7" spans="1:3">
      <c r="A7" s="514"/>
      <c r="B7" s="429" t="s">
        <v>2695</v>
      </c>
      <c r="C7" s="428">
        <f>$C$14/100</f>
        <v>1</v>
      </c>
    </row>
    <row r="8" spans="1:3" ht="15" customHeight="1">
      <c r="A8" s="514"/>
      <c r="B8" s="267" t="s">
        <v>2696</v>
      </c>
      <c r="C8" s="428">
        <f>$C$14/70</f>
        <v>1.4285714285714286</v>
      </c>
    </row>
    <row r="9" spans="1:3">
      <c r="A9" s="514"/>
      <c r="B9" s="267" t="s">
        <v>2697</v>
      </c>
      <c r="C9" s="428">
        <f>$C$14/70</f>
        <v>1.4285714285714286</v>
      </c>
    </row>
    <row r="10" spans="1:3">
      <c r="A10" s="514"/>
      <c r="B10" s="267" t="s">
        <v>2698</v>
      </c>
      <c r="C10" s="428">
        <f>$C$14/70</f>
        <v>1.4285714285714286</v>
      </c>
    </row>
    <row r="11" spans="1:3">
      <c r="A11" s="514" t="s">
        <v>2688</v>
      </c>
      <c r="B11" s="267" t="s">
        <v>2699</v>
      </c>
      <c r="C11" s="428">
        <f>$C$14/100</f>
        <v>1</v>
      </c>
    </row>
    <row r="12" spans="1:3">
      <c r="A12" s="514"/>
      <c r="B12" s="267" t="s">
        <v>2700</v>
      </c>
      <c r="C12" s="428">
        <f>$C$14/40</f>
        <v>2.5</v>
      </c>
    </row>
    <row r="13" spans="1:3" ht="30.75" thickBot="1">
      <c r="A13" s="515"/>
      <c r="B13" s="430" t="s">
        <v>2580</v>
      </c>
      <c r="C13" s="431" t="s">
        <v>2689</v>
      </c>
    </row>
    <row r="14" spans="1:3" ht="23.25" thickBot="1">
      <c r="A14" s="432"/>
      <c r="B14" s="170" t="s">
        <v>2581</v>
      </c>
      <c r="C14" s="433">
        <v>100</v>
      </c>
    </row>
    <row r="15" spans="1:3" ht="46.5" customHeight="1">
      <c r="A15" s="511" t="s">
        <v>2690</v>
      </c>
      <c r="B15" s="512"/>
    </row>
  </sheetData>
  <sheetProtection algorithmName="SHA-512" hashValue="N672+mu8iQigHq1nK6CiX016k0rYVqkXfNh/KblqltMNDQzBTPHHC8147VuLDoTpImm2Xaj0xJwKwx7aMj6SZQ==" saltValue="5SkTw3b5TrHtCqR7+cwjbw==" spinCount="100000" sheet="1" objects="1" scenarios="1"/>
  <mergeCells count="5">
    <mergeCell ref="A1:A2"/>
    <mergeCell ref="A15:B15"/>
    <mergeCell ref="A3:A4"/>
    <mergeCell ref="A5:A10"/>
    <mergeCell ref="A11:A13"/>
  </mergeCells>
  <hyperlinks>
    <hyperlink ref="C1" location="PORTADA!A1" display="Portada" xr:uid="{CA7C295D-5385-4054-B164-A072D802600E}"/>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ignoredErrors>
    <ignoredError sqref="C7" 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197D2-479F-4829-92F9-8C07125C11F0}">
  <sheetPr>
    <tabColor theme="5" tint="0.79998168889431442"/>
  </sheetPr>
  <dimension ref="A1:Y12"/>
  <sheetViews>
    <sheetView topLeftCell="H1" zoomScaleNormal="100" workbookViewId="0">
      <selection activeCell="A8" sqref="A8"/>
    </sheetView>
  </sheetViews>
  <sheetFormatPr baseColWidth="10" defaultColWidth="11.42578125" defaultRowHeight="15"/>
  <cols>
    <col min="1" max="1" width="4.140625" bestFit="1" customWidth="1"/>
    <col min="2" max="2" width="19.28515625" bestFit="1" customWidth="1"/>
    <col min="3" max="3" width="11.85546875" customWidth="1"/>
    <col min="4" max="4" width="8.42578125" customWidth="1"/>
    <col min="5" max="5" width="22" customWidth="1"/>
    <col min="6" max="6" width="17.42578125" customWidth="1"/>
    <col min="7" max="7" width="13" customWidth="1"/>
    <col min="8" max="8" width="14.42578125" customWidth="1"/>
    <col min="9" max="9" width="14.28515625" customWidth="1"/>
    <col min="10" max="10" width="14.7109375" customWidth="1"/>
    <col min="13" max="13" width="13.42578125" customWidth="1"/>
    <col min="18" max="18" width="16.42578125" bestFit="1" customWidth="1"/>
    <col min="19" max="19" width="11.42578125" style="3"/>
    <col min="20" max="20" width="12.85546875" style="3" customWidth="1"/>
    <col min="21" max="21" width="11.42578125" style="3"/>
    <col min="22" max="22" width="17" style="3" customWidth="1"/>
    <col min="23" max="23" width="21.140625" style="3" customWidth="1"/>
    <col min="24" max="24" width="40.85546875" style="3" customWidth="1"/>
  </cols>
  <sheetData>
    <row r="1" spans="1:25" ht="43.5" customHeight="1">
      <c r="A1" s="517" t="s">
        <v>2582</v>
      </c>
      <c r="B1" s="517"/>
      <c r="C1" s="517"/>
      <c r="D1" s="517"/>
      <c r="E1" s="517"/>
      <c r="F1" s="517"/>
      <c r="G1" s="517"/>
      <c r="H1" s="517"/>
      <c r="I1" s="517"/>
      <c r="J1" s="517"/>
      <c r="K1" s="517"/>
      <c r="L1" s="517"/>
      <c r="M1" s="517"/>
      <c r="N1" s="517"/>
      <c r="O1" s="517"/>
      <c r="P1" s="517"/>
      <c r="Q1" s="517"/>
      <c r="R1" s="517"/>
      <c r="S1" s="517"/>
      <c r="T1" s="517"/>
      <c r="U1" s="517"/>
      <c r="V1" s="517"/>
      <c r="W1" s="517"/>
      <c r="X1" s="517"/>
      <c r="Y1" s="359" t="s">
        <v>1481</v>
      </c>
    </row>
    <row r="2" spans="1:25" s="2" customFormat="1" ht="60" customHeight="1">
      <c r="A2" s="517" t="s">
        <v>1585</v>
      </c>
      <c r="B2" s="517" t="s">
        <v>2583</v>
      </c>
      <c r="C2" s="516" t="s">
        <v>2584</v>
      </c>
      <c r="D2" s="517" t="s">
        <v>2585</v>
      </c>
      <c r="E2" s="516" t="s">
        <v>2586</v>
      </c>
      <c r="F2" s="516" t="s">
        <v>2587</v>
      </c>
      <c r="G2" s="517" t="s">
        <v>2588</v>
      </c>
      <c r="H2" s="516" t="s">
        <v>2589</v>
      </c>
      <c r="I2" s="516" t="s">
        <v>2590</v>
      </c>
      <c r="J2" s="516" t="s">
        <v>2591</v>
      </c>
      <c r="K2" s="516" t="s">
        <v>2592</v>
      </c>
      <c r="L2" s="516" t="s">
        <v>2593</v>
      </c>
      <c r="M2" s="516" t="s">
        <v>2594</v>
      </c>
      <c r="N2" s="516" t="s">
        <v>2595</v>
      </c>
      <c r="O2" s="517"/>
      <c r="P2" s="517"/>
      <c r="Q2" s="517"/>
      <c r="R2" s="516" t="s">
        <v>2596</v>
      </c>
      <c r="S2" s="516" t="s">
        <v>2597</v>
      </c>
      <c r="T2" s="516" t="s">
        <v>2598</v>
      </c>
      <c r="U2" s="516"/>
      <c r="V2" s="516" t="s">
        <v>2599</v>
      </c>
      <c r="W2" s="516" t="s">
        <v>2600</v>
      </c>
      <c r="X2" s="517" t="s">
        <v>2601</v>
      </c>
    </row>
    <row r="3" spans="1:25" ht="30">
      <c r="A3" s="517"/>
      <c r="B3" s="517"/>
      <c r="C3" s="516"/>
      <c r="D3" s="517"/>
      <c r="E3" s="516"/>
      <c r="F3" s="516"/>
      <c r="G3" s="517"/>
      <c r="H3" s="516"/>
      <c r="I3" s="516"/>
      <c r="J3" s="516"/>
      <c r="K3" s="516"/>
      <c r="L3" s="516"/>
      <c r="M3" s="516"/>
      <c r="N3" s="66" t="s">
        <v>2602</v>
      </c>
      <c r="O3" s="67" t="s">
        <v>2603</v>
      </c>
      <c r="P3" s="66" t="s">
        <v>2604</v>
      </c>
      <c r="Q3" s="66" t="s">
        <v>2605</v>
      </c>
      <c r="R3" s="517"/>
      <c r="S3" s="516" t="s">
        <v>2606</v>
      </c>
      <c r="T3" s="516"/>
      <c r="U3" s="516"/>
      <c r="V3" s="516"/>
      <c r="W3" s="516"/>
      <c r="X3" s="517"/>
    </row>
    <row r="4" spans="1:25">
      <c r="A4" s="60">
        <v>1</v>
      </c>
      <c r="B4" s="60"/>
      <c r="C4" s="60"/>
      <c r="D4" s="60"/>
      <c r="E4" s="60"/>
      <c r="F4" s="61" t="s">
        <v>2607</v>
      </c>
      <c r="G4" s="61" t="s">
        <v>2608</v>
      </c>
      <c r="H4" s="62"/>
      <c r="I4" s="61" t="s">
        <v>2608</v>
      </c>
      <c r="J4" s="61" t="s">
        <v>2608</v>
      </c>
      <c r="K4" s="61" t="s">
        <v>2608</v>
      </c>
      <c r="L4" s="61" t="s">
        <v>2608</v>
      </c>
      <c r="M4" s="61" t="s">
        <v>2609</v>
      </c>
      <c r="N4" s="63" t="s">
        <v>2610</v>
      </c>
      <c r="O4" s="63" t="s">
        <v>2610</v>
      </c>
      <c r="P4" s="63" t="s">
        <v>2610</v>
      </c>
      <c r="Q4" s="63" t="s">
        <v>2610</v>
      </c>
      <c r="R4" s="63" t="s">
        <v>2610</v>
      </c>
      <c r="S4" s="64" t="s">
        <v>2610</v>
      </c>
      <c r="T4" s="64" t="s">
        <v>2610</v>
      </c>
      <c r="U4" s="64" t="s">
        <v>2610</v>
      </c>
      <c r="V4" s="65"/>
      <c r="W4" s="64" t="s">
        <v>2610</v>
      </c>
      <c r="X4" s="65"/>
    </row>
    <row r="5" spans="1:25">
      <c r="A5" s="60">
        <v>2</v>
      </c>
      <c r="B5" s="60"/>
      <c r="C5" s="60"/>
      <c r="D5" s="60"/>
      <c r="E5" s="60"/>
      <c r="F5" s="60"/>
      <c r="G5" s="60"/>
      <c r="H5" s="60"/>
      <c r="I5" s="60"/>
      <c r="J5" s="60"/>
      <c r="K5" s="60"/>
      <c r="L5" s="60"/>
      <c r="M5" s="60"/>
      <c r="N5" s="60"/>
      <c r="O5" s="60"/>
      <c r="P5" s="60"/>
      <c r="Q5" s="60"/>
      <c r="R5" s="60"/>
      <c r="S5" s="65"/>
      <c r="T5" s="65"/>
      <c r="U5" s="65"/>
      <c r="V5" s="65"/>
      <c r="W5" s="65"/>
      <c r="X5" s="65"/>
    </row>
    <row r="6" spans="1:25">
      <c r="A6" s="60">
        <v>3</v>
      </c>
      <c r="B6" s="60"/>
      <c r="C6" s="60"/>
      <c r="D6" s="60"/>
      <c r="E6" s="60"/>
      <c r="F6" s="60"/>
      <c r="G6" s="60"/>
      <c r="H6" s="60"/>
      <c r="I6" s="60"/>
      <c r="J6" s="60"/>
      <c r="K6" s="60"/>
      <c r="L6" s="60"/>
      <c r="M6" s="60"/>
      <c r="N6" s="60"/>
      <c r="O6" s="60"/>
      <c r="P6" s="60"/>
      <c r="Q6" s="60"/>
      <c r="R6" s="60"/>
      <c r="S6" s="65"/>
      <c r="T6" s="65"/>
      <c r="U6" s="65"/>
      <c r="V6" s="65"/>
      <c r="W6" s="65"/>
      <c r="X6" s="65"/>
    </row>
    <row r="7" spans="1:25">
      <c r="A7" s="60">
        <v>4</v>
      </c>
      <c r="B7" s="60"/>
      <c r="C7" s="60"/>
      <c r="D7" s="60"/>
      <c r="E7" s="60"/>
      <c r="F7" s="60"/>
      <c r="G7" s="60"/>
      <c r="H7" s="60"/>
      <c r="I7" s="60"/>
      <c r="J7" s="60"/>
      <c r="K7" s="60"/>
      <c r="L7" s="60"/>
      <c r="M7" s="60"/>
      <c r="N7" s="60"/>
      <c r="O7" s="60"/>
      <c r="P7" s="60"/>
      <c r="Q7" s="60"/>
      <c r="R7" s="60"/>
      <c r="S7" s="65"/>
      <c r="T7" s="65"/>
      <c r="U7" s="65"/>
      <c r="V7" s="65"/>
      <c r="W7" s="65"/>
      <c r="X7" s="65"/>
    </row>
    <row r="8" spans="1:25">
      <c r="A8" s="60">
        <v>5</v>
      </c>
      <c r="B8" s="60"/>
      <c r="C8" s="60"/>
      <c r="D8" s="60"/>
      <c r="E8" s="60"/>
      <c r="F8" s="60"/>
      <c r="G8" s="60"/>
      <c r="H8" s="60"/>
      <c r="I8" s="60"/>
      <c r="J8" s="60"/>
      <c r="K8" s="60"/>
      <c r="L8" s="60"/>
      <c r="M8" s="60"/>
      <c r="N8" s="60"/>
      <c r="O8" s="60"/>
      <c r="P8" s="60"/>
      <c r="Q8" s="60"/>
      <c r="R8" s="60"/>
      <c r="S8" s="65"/>
      <c r="T8" s="65"/>
      <c r="U8" s="65"/>
      <c r="V8" s="65"/>
      <c r="W8" s="65"/>
      <c r="X8" s="65"/>
    </row>
    <row r="9" spans="1:25">
      <c r="A9" s="60">
        <v>6</v>
      </c>
      <c r="B9" s="60"/>
      <c r="C9" s="60"/>
      <c r="D9" s="60"/>
      <c r="E9" s="60"/>
      <c r="F9" s="60"/>
      <c r="G9" s="60"/>
      <c r="H9" s="60"/>
      <c r="I9" s="60"/>
      <c r="J9" s="60"/>
      <c r="K9" s="60"/>
      <c r="L9" s="60"/>
      <c r="M9" s="60"/>
      <c r="N9" s="60"/>
      <c r="O9" s="60"/>
      <c r="P9" s="60"/>
      <c r="Q9" s="60"/>
      <c r="R9" s="60"/>
      <c r="S9" s="65"/>
      <c r="T9" s="65"/>
      <c r="U9" s="65"/>
      <c r="V9" s="65"/>
      <c r="W9" s="65"/>
      <c r="X9" s="65"/>
    </row>
    <row r="10" spans="1:25">
      <c r="A10" s="60">
        <v>7</v>
      </c>
      <c r="B10" s="60"/>
      <c r="C10" s="60"/>
      <c r="D10" s="60"/>
      <c r="E10" s="60"/>
      <c r="F10" s="60"/>
      <c r="G10" s="60"/>
      <c r="H10" s="60"/>
      <c r="I10" s="60"/>
      <c r="J10" s="60"/>
      <c r="K10" s="60"/>
      <c r="L10" s="60"/>
      <c r="M10" s="60"/>
      <c r="N10" s="60"/>
      <c r="O10" s="60"/>
      <c r="P10" s="60"/>
      <c r="Q10" s="60"/>
      <c r="R10" s="60"/>
      <c r="S10" s="65"/>
      <c r="T10" s="65"/>
      <c r="U10" s="65"/>
      <c r="V10" s="65"/>
      <c r="W10" s="65"/>
      <c r="X10" s="65"/>
    </row>
    <row r="11" spans="1:25">
      <c r="A11" s="60">
        <v>8</v>
      </c>
      <c r="B11" s="60"/>
      <c r="C11" s="60"/>
      <c r="D11" s="60"/>
      <c r="E11" s="60"/>
      <c r="F11" s="60"/>
      <c r="G11" s="60"/>
      <c r="H11" s="60"/>
      <c r="I11" s="60"/>
      <c r="J11" s="60"/>
      <c r="K11" s="60"/>
      <c r="L11" s="60"/>
      <c r="M11" s="60"/>
      <c r="N11" s="60"/>
      <c r="O11" s="60"/>
      <c r="P11" s="60"/>
      <c r="Q11" s="60"/>
      <c r="R11" s="60"/>
      <c r="S11" s="65"/>
      <c r="T11" s="65"/>
      <c r="U11" s="65"/>
      <c r="V11" s="65"/>
      <c r="W11" s="65"/>
      <c r="X11" s="65"/>
    </row>
    <row r="12" spans="1:25">
      <c r="A12" s="60">
        <v>9</v>
      </c>
      <c r="B12" s="60"/>
      <c r="C12" s="60"/>
      <c r="D12" s="60"/>
      <c r="E12" s="60"/>
      <c r="F12" s="60"/>
      <c r="G12" s="60"/>
      <c r="H12" s="60"/>
      <c r="I12" s="60"/>
      <c r="J12" s="60"/>
      <c r="K12" s="60"/>
      <c r="L12" s="60"/>
      <c r="M12" s="60"/>
      <c r="N12" s="60"/>
      <c r="O12" s="60"/>
      <c r="P12" s="60"/>
      <c r="Q12" s="60"/>
      <c r="R12" s="60"/>
      <c r="S12" s="65"/>
      <c r="T12" s="65"/>
      <c r="U12" s="65"/>
      <c r="V12" s="65"/>
      <c r="W12" s="65"/>
      <c r="X12" s="65"/>
    </row>
  </sheetData>
  <sheetProtection algorithmName="SHA-512" hashValue="exR+LmXKRwXUJVphNkYKlABDDlwvAjDuueC1gWGm3OcldDtCbBsZjBeblE0n+x3KC84mnnxVU0uEwiSjgs+YCw==" saltValue="zkH1xvBV97jl+s+gWMLDrw==" spinCount="100000" sheet="1" objects="1" scenarios="1" formatRows="0" insertColumns="0"/>
  <mergeCells count="21">
    <mergeCell ref="S2:S3"/>
    <mergeCell ref="T2:U3"/>
    <mergeCell ref="V2:V3"/>
    <mergeCell ref="W2:W3"/>
    <mergeCell ref="X2:X3"/>
    <mergeCell ref="R2:R3"/>
    <mergeCell ref="A1:X1"/>
    <mergeCell ref="A2:A3"/>
    <mergeCell ref="B2:B3"/>
    <mergeCell ref="C2:C3"/>
    <mergeCell ref="D2:D3"/>
    <mergeCell ref="E2:E3"/>
    <mergeCell ref="F2:F3"/>
    <mergeCell ref="G2:G3"/>
    <mergeCell ref="H2:H3"/>
    <mergeCell ref="I2:I3"/>
    <mergeCell ref="J2:J3"/>
    <mergeCell ref="K2:K3"/>
    <mergeCell ref="L2:L3"/>
    <mergeCell ref="M2:M3"/>
    <mergeCell ref="N2:Q2"/>
  </mergeCells>
  <hyperlinks>
    <hyperlink ref="Y1" location="PORTADA!A1" display="Portada" xr:uid="{4D1A7021-04B5-4C76-9E65-94DED5AD5508}"/>
  </hyperlinks>
  <pageMargins left="0.70866141732283472" right="0.70866141732283472" top="0.74803149606299213" bottom="0.74803149606299213" header="0.31496062992125984" footer="0.31496062992125984"/>
  <pageSetup paperSize="9"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D007-1844-4C0F-8F67-908FBDA0DCD4}">
  <sheetPr>
    <tabColor theme="9" tint="0.39997558519241921"/>
  </sheetPr>
  <dimension ref="A1:AT82"/>
  <sheetViews>
    <sheetView zoomScale="80" zoomScaleNormal="80" zoomScaleSheetLayoutView="104" workbookViewId="0">
      <selection activeCell="A8" sqref="A8"/>
    </sheetView>
  </sheetViews>
  <sheetFormatPr baseColWidth="10" defaultColWidth="10.85546875" defaultRowHeight="12.75"/>
  <cols>
    <col min="1" max="1" width="10.85546875" style="153"/>
    <col min="2" max="2" width="43.42578125" style="166" customWidth="1"/>
    <col min="3" max="4" width="17.42578125" style="154" customWidth="1"/>
    <col min="5" max="8" width="14.42578125" style="154" customWidth="1"/>
    <col min="9" max="9" width="10.85546875" style="154"/>
    <col min="10" max="10" width="13.28515625" style="153" customWidth="1"/>
    <col min="11" max="13" width="4.42578125" style="153" customWidth="1"/>
    <col min="14" max="14" width="12.28515625" style="153" customWidth="1"/>
    <col min="15" max="15" width="4.42578125" style="153" customWidth="1"/>
    <col min="16" max="16" width="6.7109375" style="153" customWidth="1"/>
    <col min="17" max="17" width="4.42578125" style="153" customWidth="1"/>
    <col min="18" max="18" width="6.140625" style="153" customWidth="1"/>
    <col min="19" max="19" width="4.42578125" style="153" customWidth="1"/>
    <col min="20" max="22" width="6.7109375" style="153" customWidth="1"/>
    <col min="23" max="41" width="4.42578125" style="153" customWidth="1"/>
    <col min="42" max="44" width="5.7109375" style="153" customWidth="1"/>
    <col min="45" max="45" width="15.7109375" style="153" customWidth="1"/>
    <col min="46" max="16384" width="10.85546875" style="153"/>
  </cols>
  <sheetData>
    <row r="1" spans="1:46" ht="26.25" customHeight="1">
      <c r="A1" s="524"/>
      <c r="B1" s="524"/>
      <c r="C1" s="525" t="s">
        <v>2701</v>
      </c>
      <c r="D1" s="526"/>
      <c r="E1" s="526"/>
      <c r="F1" s="526"/>
      <c r="G1" s="526"/>
      <c r="H1" s="526"/>
      <c r="I1" s="526"/>
      <c r="J1" s="526"/>
      <c r="K1" s="526"/>
      <c r="L1" s="526"/>
      <c r="M1" s="526"/>
      <c r="N1" s="526"/>
      <c r="O1" s="526"/>
      <c r="P1" s="526"/>
      <c r="Q1" s="526"/>
      <c r="R1" s="526"/>
      <c r="S1" s="526"/>
      <c r="T1" s="526"/>
      <c r="U1" s="526"/>
      <c r="V1" s="526"/>
      <c r="W1" s="526"/>
      <c r="X1" s="526"/>
      <c r="Y1" s="526"/>
      <c r="Z1" s="526"/>
      <c r="AA1" s="526"/>
      <c r="AB1" s="526"/>
      <c r="AC1" s="526"/>
      <c r="AD1" s="526"/>
      <c r="AE1" s="526"/>
      <c r="AF1" s="526"/>
      <c r="AG1" s="526"/>
      <c r="AH1" s="526"/>
      <c r="AI1" s="526"/>
      <c r="AJ1" s="526"/>
      <c r="AK1" s="526"/>
      <c r="AL1" s="526"/>
      <c r="AM1" s="526"/>
      <c r="AN1" s="527"/>
      <c r="AO1" s="527"/>
      <c r="AP1" s="527"/>
      <c r="AQ1" s="151"/>
      <c r="AR1" s="151"/>
      <c r="AS1" s="152"/>
    </row>
    <row r="2" spans="1:46" s="156" customFormat="1" ht="94.5" customHeight="1">
      <c r="A2" s="523" t="s">
        <v>2611</v>
      </c>
      <c r="B2" s="523" t="s">
        <v>2612</v>
      </c>
      <c r="C2" s="523" t="s">
        <v>2613</v>
      </c>
      <c r="D2" s="523" t="s">
        <v>2614</v>
      </c>
      <c r="E2" s="523" t="s">
        <v>2615</v>
      </c>
      <c r="F2" s="523" t="s">
        <v>2616</v>
      </c>
      <c r="G2" s="523" t="s">
        <v>1563</v>
      </c>
      <c r="H2" s="523" t="s">
        <v>2617</v>
      </c>
      <c r="I2" s="523" t="s">
        <v>2618</v>
      </c>
      <c r="J2" s="523" t="s">
        <v>2619</v>
      </c>
      <c r="K2" s="518" t="s">
        <v>2620</v>
      </c>
      <c r="L2" s="518"/>
      <c r="M2" s="518" t="s">
        <v>2621</v>
      </c>
      <c r="N2" s="518"/>
      <c r="O2" s="521" t="s">
        <v>2622</v>
      </c>
      <c r="P2" s="522"/>
      <c r="Q2" s="521" t="s">
        <v>2623</v>
      </c>
      <c r="R2" s="522"/>
      <c r="S2" s="521" t="s">
        <v>2624</v>
      </c>
      <c r="T2" s="522"/>
      <c r="U2" s="521" t="s">
        <v>2625</v>
      </c>
      <c r="V2" s="522"/>
      <c r="W2" s="518" t="s">
        <v>2626</v>
      </c>
      <c r="X2" s="518"/>
      <c r="Y2" s="518"/>
      <c r="Z2" s="518" t="s">
        <v>2627</v>
      </c>
      <c r="AA2" s="518"/>
      <c r="AB2" s="518"/>
      <c r="AC2" s="518" t="s">
        <v>2628</v>
      </c>
      <c r="AD2" s="518"/>
      <c r="AE2" s="518" t="s">
        <v>2629</v>
      </c>
      <c r="AF2" s="518"/>
      <c r="AG2" s="518"/>
      <c r="AH2" s="518" t="s">
        <v>2630</v>
      </c>
      <c r="AI2" s="518"/>
      <c r="AJ2" s="518"/>
      <c r="AK2" s="518" t="s">
        <v>2631</v>
      </c>
      <c r="AL2" s="518"/>
      <c r="AM2" s="518" t="s">
        <v>2632</v>
      </c>
      <c r="AN2" s="518"/>
      <c r="AO2" s="518" t="s">
        <v>2633</v>
      </c>
      <c r="AP2" s="518"/>
      <c r="AQ2" s="518" t="s">
        <v>2634</v>
      </c>
      <c r="AR2" s="518"/>
      <c r="AS2" s="157" t="s">
        <v>2601</v>
      </c>
      <c r="AT2" s="359" t="s">
        <v>1481</v>
      </c>
    </row>
    <row r="3" spans="1:46" s="156" customFormat="1" ht="39.75" customHeight="1">
      <c r="A3" s="523"/>
      <c r="B3" s="523"/>
      <c r="C3" s="523"/>
      <c r="D3" s="523"/>
      <c r="E3" s="523"/>
      <c r="F3" s="523"/>
      <c r="G3" s="523"/>
      <c r="H3" s="523"/>
      <c r="I3" s="523"/>
      <c r="J3" s="523"/>
      <c r="K3" s="158" t="s">
        <v>2635</v>
      </c>
      <c r="L3" s="158" t="s">
        <v>2636</v>
      </c>
      <c r="M3" s="158" t="s">
        <v>2635</v>
      </c>
      <c r="N3" s="158" t="s">
        <v>2636</v>
      </c>
      <c r="O3" s="158" t="s">
        <v>2635</v>
      </c>
      <c r="P3" s="158" t="s">
        <v>2636</v>
      </c>
      <c r="Q3" s="158" t="s">
        <v>2635</v>
      </c>
      <c r="R3" s="158" t="s">
        <v>2636</v>
      </c>
      <c r="S3" s="158" t="s">
        <v>2635</v>
      </c>
      <c r="T3" s="158" t="s">
        <v>2636</v>
      </c>
      <c r="U3" s="158" t="s">
        <v>2635</v>
      </c>
      <c r="V3" s="158" t="s">
        <v>2636</v>
      </c>
      <c r="W3" s="158" t="s">
        <v>2635</v>
      </c>
      <c r="X3" s="158" t="s">
        <v>2636</v>
      </c>
      <c r="Y3" s="158" t="s">
        <v>79</v>
      </c>
      <c r="Z3" s="158" t="s">
        <v>2635</v>
      </c>
      <c r="AA3" s="158" t="s">
        <v>2636</v>
      </c>
      <c r="AB3" s="158" t="s">
        <v>79</v>
      </c>
      <c r="AC3" s="158" t="s">
        <v>2635</v>
      </c>
      <c r="AD3" s="158" t="s">
        <v>2636</v>
      </c>
      <c r="AE3" s="158" t="s">
        <v>2635</v>
      </c>
      <c r="AF3" s="158" t="s">
        <v>2636</v>
      </c>
      <c r="AG3" s="158" t="s">
        <v>79</v>
      </c>
      <c r="AH3" s="158" t="s">
        <v>2635</v>
      </c>
      <c r="AI3" s="158" t="s">
        <v>2636</v>
      </c>
      <c r="AJ3" s="158" t="s">
        <v>79</v>
      </c>
      <c r="AK3" s="158" t="s">
        <v>2635</v>
      </c>
      <c r="AL3" s="158" t="s">
        <v>2636</v>
      </c>
      <c r="AM3" s="158" t="s">
        <v>2635</v>
      </c>
      <c r="AN3" s="158" t="s">
        <v>2636</v>
      </c>
      <c r="AO3" s="158" t="s">
        <v>2635</v>
      </c>
      <c r="AP3" s="158" t="s">
        <v>2636</v>
      </c>
      <c r="AQ3" s="158" t="s">
        <v>2635</v>
      </c>
      <c r="AR3" s="158" t="s">
        <v>2636</v>
      </c>
      <c r="AS3" s="157"/>
    </row>
    <row r="4" spans="1:46" s="156" customFormat="1" ht="39.75" customHeight="1">
      <c r="A4" s="159">
        <v>1</v>
      </c>
      <c r="B4" s="160"/>
      <c r="C4" s="160"/>
      <c r="D4" s="160"/>
      <c r="E4" s="160"/>
      <c r="F4" s="161"/>
      <c r="G4" s="162"/>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3"/>
    </row>
    <row r="5" spans="1:46" s="156" customFormat="1" ht="39.75" customHeight="1">
      <c r="A5" s="159">
        <v>2</v>
      </c>
      <c r="B5" s="160"/>
      <c r="C5" s="160"/>
      <c r="D5" s="160"/>
      <c r="E5" s="160"/>
      <c r="F5" s="161"/>
      <c r="G5" s="162"/>
      <c r="H5" s="162"/>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3"/>
    </row>
    <row r="6" spans="1:46" s="156" customFormat="1" ht="39.75" customHeight="1">
      <c r="A6" s="159">
        <v>3</v>
      </c>
      <c r="B6" s="160"/>
      <c r="C6" s="160"/>
      <c r="D6" s="160"/>
      <c r="E6" s="160"/>
      <c r="F6" s="161"/>
      <c r="G6" s="162"/>
      <c r="H6" s="162"/>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3"/>
    </row>
    <row r="7" spans="1:46" s="156" customFormat="1" ht="39.75" customHeight="1">
      <c r="A7" s="159">
        <v>4</v>
      </c>
      <c r="B7" s="160"/>
      <c r="C7" s="160"/>
      <c r="D7" s="160"/>
      <c r="E7" s="160"/>
      <c r="F7" s="161"/>
      <c r="G7" s="162"/>
      <c r="H7" s="162"/>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3"/>
    </row>
    <row r="8" spans="1:46" s="156" customFormat="1" ht="39.75" customHeight="1">
      <c r="A8" s="159">
        <v>5</v>
      </c>
      <c r="B8" s="160"/>
      <c r="C8" s="160"/>
      <c r="D8" s="160"/>
      <c r="E8" s="160"/>
      <c r="F8" s="161"/>
      <c r="G8" s="162"/>
      <c r="H8" s="162"/>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3"/>
    </row>
    <row r="9" spans="1:46" s="156" customFormat="1" ht="39.75" customHeight="1">
      <c r="A9" s="159">
        <v>6</v>
      </c>
      <c r="B9" s="160"/>
      <c r="C9" s="160"/>
      <c r="D9" s="160"/>
      <c r="E9" s="160"/>
      <c r="F9" s="161"/>
      <c r="G9" s="162"/>
      <c r="H9" s="162"/>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3"/>
    </row>
    <row r="10" spans="1:46" s="156" customFormat="1" ht="39.75" customHeight="1">
      <c r="A10" s="159">
        <v>7</v>
      </c>
      <c r="B10" s="160"/>
      <c r="C10" s="160"/>
      <c r="D10" s="160"/>
      <c r="E10" s="160"/>
      <c r="F10" s="161"/>
      <c r="G10" s="162"/>
      <c r="H10" s="162"/>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3"/>
    </row>
    <row r="11" spans="1:46" s="156" customFormat="1" ht="39.75" customHeight="1">
      <c r="A11" s="159">
        <v>8</v>
      </c>
      <c r="B11" s="160"/>
      <c r="C11" s="160"/>
      <c r="D11" s="160"/>
      <c r="E11" s="160"/>
      <c r="F11" s="161"/>
      <c r="G11" s="162"/>
      <c r="H11" s="162"/>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3"/>
    </row>
    <row r="12" spans="1:46" s="156" customFormat="1" ht="39.75" customHeight="1">
      <c r="A12" s="159">
        <v>9</v>
      </c>
      <c r="B12" s="160"/>
      <c r="C12" s="160"/>
      <c r="D12" s="160"/>
      <c r="E12" s="160"/>
      <c r="F12" s="161"/>
      <c r="G12" s="162"/>
      <c r="H12" s="162"/>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3"/>
    </row>
    <row r="13" spans="1:46" s="156" customFormat="1" ht="15">
      <c r="B13" s="155"/>
      <c r="C13" s="155"/>
      <c r="D13" s="155"/>
      <c r="E13" s="155"/>
      <c r="F13" s="155"/>
      <c r="G13" s="155"/>
      <c r="H13" s="155"/>
      <c r="I13" s="155"/>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row>
    <row r="14" spans="1:46" s="156" customFormat="1" ht="15" customHeight="1">
      <c r="B14" s="519" t="s">
        <v>2637</v>
      </c>
      <c r="C14" s="520"/>
      <c r="D14" s="520"/>
      <c r="E14" s="520"/>
      <c r="F14" s="520"/>
      <c r="G14" s="520"/>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c r="AL14" s="520"/>
      <c r="AM14" s="520"/>
      <c r="AN14" s="520"/>
      <c r="AO14" s="520"/>
      <c r="AP14" s="520"/>
      <c r="AQ14" s="164"/>
      <c r="AR14" s="164"/>
      <c r="AS14" s="155"/>
    </row>
    <row r="15" spans="1:46" ht="17.25" customHeight="1">
      <c r="B15" s="165"/>
      <c r="C15" s="165"/>
      <c r="D15" s="165"/>
      <c r="E15" s="165"/>
      <c r="F15" s="165"/>
      <c r="G15" s="165"/>
      <c r="H15" s="165"/>
      <c r="I15" s="165"/>
      <c r="J15" s="165"/>
      <c r="K15" s="155"/>
      <c r="L15" s="155"/>
      <c r="M15" s="155"/>
      <c r="N15" s="155"/>
      <c r="O15" s="155"/>
      <c r="P15" s="155"/>
      <c r="Q15" s="155"/>
      <c r="R15" s="155"/>
      <c r="S15" s="155"/>
      <c r="T15" s="155"/>
      <c r="U15" s="155"/>
      <c r="V15" s="155"/>
      <c r="W15" s="155"/>
      <c r="X15" s="155"/>
      <c r="Y15" s="155"/>
      <c r="Z15" s="155"/>
      <c r="AA15" s="155"/>
      <c r="AB15" s="165"/>
      <c r="AC15" s="165"/>
      <c r="AD15" s="165"/>
      <c r="AE15" s="165"/>
      <c r="AF15" s="165"/>
      <c r="AG15" s="165"/>
      <c r="AH15" s="165"/>
      <c r="AI15" s="165"/>
      <c r="AJ15" s="165"/>
      <c r="AK15" s="165"/>
      <c r="AL15" s="165"/>
      <c r="AM15" s="165"/>
      <c r="AN15" s="165"/>
      <c r="AO15" s="165"/>
      <c r="AP15" s="165"/>
      <c r="AQ15" s="165"/>
      <c r="AR15" s="165"/>
    </row>
    <row r="16" spans="1:46">
      <c r="B16" s="153"/>
      <c r="C16" s="153"/>
      <c r="D16" s="153"/>
      <c r="E16" s="153"/>
      <c r="F16" s="153"/>
      <c r="G16" s="153"/>
      <c r="H16" s="153"/>
      <c r="I16" s="153"/>
      <c r="K16" s="156"/>
      <c r="L16" s="156"/>
      <c r="M16" s="156"/>
      <c r="N16" s="156"/>
      <c r="O16" s="156"/>
      <c r="P16" s="156"/>
      <c r="Q16" s="156"/>
      <c r="R16" s="156"/>
      <c r="S16" s="156"/>
      <c r="T16" s="156"/>
      <c r="U16" s="156"/>
      <c r="V16" s="156"/>
      <c r="W16" s="156"/>
      <c r="X16" s="156"/>
      <c r="Y16" s="156"/>
      <c r="Z16" s="156"/>
      <c r="AA16" s="156"/>
    </row>
    <row r="17" spans="2:27">
      <c r="B17" s="153"/>
      <c r="C17" s="153"/>
      <c r="D17" s="153"/>
      <c r="E17" s="153"/>
      <c r="F17" s="153"/>
      <c r="G17" s="153"/>
      <c r="H17" s="153"/>
      <c r="I17" s="153"/>
      <c r="K17" s="156"/>
      <c r="L17" s="156"/>
      <c r="M17" s="156"/>
      <c r="N17" s="156"/>
      <c r="O17" s="156"/>
      <c r="P17" s="156"/>
      <c r="Q17" s="156"/>
      <c r="R17" s="156"/>
      <c r="S17" s="156"/>
      <c r="T17" s="156"/>
      <c r="U17" s="156"/>
      <c r="V17" s="156"/>
      <c r="W17" s="156"/>
      <c r="X17" s="156"/>
      <c r="Y17" s="156"/>
      <c r="Z17" s="156"/>
      <c r="AA17" s="156"/>
    </row>
    <row r="18" spans="2:27">
      <c r="B18" s="153"/>
      <c r="C18" s="153"/>
      <c r="D18" s="153"/>
      <c r="E18" s="153"/>
      <c r="F18" s="153"/>
      <c r="G18" s="153"/>
      <c r="H18" s="153"/>
      <c r="I18" s="153"/>
    </row>
    <row r="19" spans="2:27">
      <c r="B19" s="153"/>
      <c r="C19" s="153"/>
      <c r="D19" s="153"/>
      <c r="E19" s="153"/>
      <c r="F19" s="153"/>
      <c r="G19" s="153"/>
      <c r="H19" s="153"/>
      <c r="I19" s="153"/>
    </row>
    <row r="20" spans="2:27">
      <c r="B20" s="153"/>
      <c r="C20" s="153"/>
      <c r="D20" s="153"/>
      <c r="E20" s="153"/>
      <c r="F20" s="153"/>
      <c r="G20" s="153"/>
      <c r="H20" s="153"/>
      <c r="I20" s="153"/>
    </row>
    <row r="21" spans="2:27">
      <c r="B21" s="153"/>
      <c r="C21" s="153"/>
      <c r="D21" s="153"/>
      <c r="E21" s="153"/>
      <c r="F21" s="153"/>
      <c r="G21" s="153"/>
      <c r="H21" s="153"/>
      <c r="I21" s="153"/>
    </row>
    <row r="22" spans="2:27">
      <c r="B22" s="153"/>
      <c r="C22" s="153"/>
      <c r="D22" s="153"/>
      <c r="E22" s="153"/>
      <c r="F22" s="153"/>
      <c r="G22" s="153"/>
      <c r="H22" s="153"/>
      <c r="I22" s="153"/>
    </row>
    <row r="23" spans="2:27">
      <c r="B23" s="153"/>
      <c r="C23" s="153"/>
      <c r="D23" s="153"/>
      <c r="E23" s="153"/>
      <c r="F23" s="153"/>
      <c r="G23" s="153"/>
      <c r="H23" s="153"/>
      <c r="I23" s="153"/>
    </row>
    <row r="24" spans="2:27">
      <c r="B24" s="153"/>
      <c r="C24" s="153"/>
      <c r="D24" s="153"/>
      <c r="E24" s="153"/>
      <c r="F24" s="153"/>
      <c r="G24" s="153"/>
      <c r="H24" s="153"/>
      <c r="I24" s="153"/>
    </row>
    <row r="25" spans="2:27">
      <c r="B25" s="153"/>
      <c r="C25" s="153"/>
      <c r="D25" s="153"/>
      <c r="E25" s="153"/>
      <c r="F25" s="153"/>
      <c r="G25" s="153"/>
      <c r="H25" s="153"/>
      <c r="I25" s="153"/>
    </row>
    <row r="26" spans="2:27">
      <c r="B26" s="153"/>
      <c r="C26" s="153"/>
      <c r="D26" s="153"/>
      <c r="E26" s="153"/>
      <c r="F26" s="153"/>
      <c r="G26" s="153"/>
      <c r="H26" s="153"/>
      <c r="I26" s="153"/>
    </row>
    <row r="27" spans="2:27">
      <c r="B27" s="153"/>
      <c r="C27" s="153"/>
      <c r="D27" s="153"/>
      <c r="E27" s="153"/>
      <c r="F27" s="153"/>
      <c r="G27" s="153"/>
      <c r="H27" s="153"/>
      <c r="I27" s="153"/>
    </row>
    <row r="28" spans="2:27">
      <c r="B28" s="153"/>
      <c r="C28" s="153"/>
      <c r="D28" s="153"/>
      <c r="E28" s="153"/>
      <c r="F28" s="153"/>
      <c r="G28" s="153"/>
      <c r="H28" s="153"/>
      <c r="I28" s="153"/>
    </row>
    <row r="29" spans="2:27">
      <c r="B29" s="153"/>
      <c r="C29" s="153"/>
      <c r="D29" s="153"/>
      <c r="E29" s="153"/>
      <c r="F29" s="153"/>
      <c r="G29" s="153"/>
      <c r="H29" s="153"/>
      <c r="I29" s="153"/>
    </row>
    <row r="30" spans="2:27">
      <c r="B30" s="153"/>
      <c r="C30" s="153"/>
      <c r="D30" s="153"/>
      <c r="E30" s="153"/>
      <c r="F30" s="153"/>
      <c r="G30" s="153"/>
      <c r="H30" s="153"/>
      <c r="I30" s="153"/>
    </row>
    <row r="31" spans="2:27">
      <c r="B31" s="153"/>
      <c r="C31" s="153"/>
      <c r="D31" s="153"/>
      <c r="E31" s="153"/>
      <c r="F31" s="153"/>
      <c r="G31" s="153"/>
      <c r="H31" s="153"/>
      <c r="I31" s="153"/>
    </row>
    <row r="32" spans="2:27">
      <c r="B32" s="153"/>
      <c r="C32" s="153"/>
      <c r="D32" s="153"/>
      <c r="E32" s="153"/>
      <c r="F32" s="153"/>
      <c r="G32" s="153"/>
      <c r="H32" s="153"/>
      <c r="I32" s="153"/>
    </row>
    <row r="33" s="153" customFormat="1"/>
    <row r="34" s="153" customFormat="1"/>
    <row r="35" s="153" customFormat="1"/>
    <row r="36" s="153" customFormat="1"/>
    <row r="37" s="153" customFormat="1"/>
    <row r="38" s="153" customFormat="1"/>
    <row r="39" s="153" customFormat="1"/>
    <row r="40" s="153" customFormat="1"/>
    <row r="41" s="153" customFormat="1"/>
    <row r="42" s="153" customFormat="1"/>
    <row r="43" s="153" customFormat="1"/>
    <row r="44" s="153" customFormat="1"/>
    <row r="45" s="153" customFormat="1"/>
    <row r="46" s="153" customFormat="1"/>
    <row r="47" s="153" customFormat="1"/>
    <row r="48" s="153" customFormat="1"/>
    <row r="49" s="153" customFormat="1"/>
    <row r="50" s="153" customFormat="1"/>
    <row r="51" s="153" customFormat="1"/>
    <row r="52" s="153" customFormat="1"/>
    <row r="53" s="153" customFormat="1"/>
    <row r="54" s="153" customFormat="1"/>
    <row r="55" s="153" customFormat="1"/>
    <row r="56" s="153" customFormat="1"/>
    <row r="57" s="153" customFormat="1"/>
    <row r="58" s="153" customFormat="1"/>
    <row r="59" s="153" customFormat="1"/>
    <row r="60" s="153" customFormat="1"/>
    <row r="61" s="153" customFormat="1"/>
    <row r="62" s="153" customFormat="1"/>
    <row r="63" s="153" customFormat="1"/>
    <row r="64" s="153" customFormat="1"/>
    <row r="65" s="153" customFormat="1"/>
    <row r="66" s="153" customFormat="1"/>
    <row r="67" s="153" customFormat="1"/>
    <row r="68" s="153" customFormat="1"/>
    <row r="69" s="153" customFormat="1"/>
    <row r="70" s="153" customFormat="1"/>
    <row r="71" s="153" customFormat="1"/>
    <row r="72" s="153" customFormat="1"/>
    <row r="73" s="153" customFormat="1"/>
    <row r="74" s="153" customFormat="1"/>
    <row r="75" s="153" customFormat="1"/>
    <row r="76" s="153" customFormat="1"/>
    <row r="77" s="153" customFormat="1"/>
    <row r="78" s="153" customFormat="1"/>
    <row r="79" s="153" customFormat="1"/>
    <row r="80" s="153" customFormat="1"/>
    <row r="81" s="153" customFormat="1"/>
    <row r="82" s="153" customFormat="1"/>
  </sheetData>
  <sheetProtection algorithmName="SHA-512" hashValue="p7+UrA7mxU7sZPkU3vQmObxFrDiZ6hdPGozalXU6VEiK4/EwsBvHkxf+QmddyjYxxWkj8F/8/VAptV5D7u5alQ==" saltValue="HWWQ6vFSZDVEYqes1iMhOg==" spinCount="100000" sheet="1" objects="1" scenarios="1" formatRows="0" insertColumns="0"/>
  <mergeCells count="29">
    <mergeCell ref="A1:B1"/>
    <mergeCell ref="C1:AM1"/>
    <mergeCell ref="AN1:AP1"/>
    <mergeCell ref="AM2:AN2"/>
    <mergeCell ref="A2:A3"/>
    <mergeCell ref="B2:B3"/>
    <mergeCell ref="C2:C3"/>
    <mergeCell ref="D2:D3"/>
    <mergeCell ref="E2:E3"/>
    <mergeCell ref="F2:F3"/>
    <mergeCell ref="G2:G3"/>
    <mergeCell ref="H2:H3"/>
    <mergeCell ref="AO2:AP2"/>
    <mergeCell ref="AQ2:AR2"/>
    <mergeCell ref="B14:AP14"/>
    <mergeCell ref="S2:T2"/>
    <mergeCell ref="U2:V2"/>
    <mergeCell ref="W2:Y2"/>
    <mergeCell ref="Z2:AB2"/>
    <mergeCell ref="AC2:AD2"/>
    <mergeCell ref="AE2:AG2"/>
    <mergeCell ref="I2:I3"/>
    <mergeCell ref="J2:J3"/>
    <mergeCell ref="K2:L2"/>
    <mergeCell ref="M2:N2"/>
    <mergeCell ref="O2:P2"/>
    <mergeCell ref="Q2:R2"/>
    <mergeCell ref="AH2:AJ2"/>
    <mergeCell ref="AK2:AL2"/>
  </mergeCells>
  <hyperlinks>
    <hyperlink ref="AT2" location="PORTADA!A1" display="Portada" xr:uid="{D0F1AE25-B8A1-43DD-8B2F-FE79604B7821}"/>
  </hyperlinks>
  <pageMargins left="0.70866141732283472" right="0.70866141732283472" top="0.74803149606299213" bottom="0.74803149606299213" header="0.31496062992125984" footer="0.31496062992125984"/>
  <pageSetup paperSize="9"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24F2-9534-4B7E-BCEA-5330B9613635}">
  <sheetPr>
    <tabColor rgb="FFEE0000"/>
    <pageSetUpPr fitToPage="1"/>
  </sheetPr>
  <dimension ref="A1:Z60"/>
  <sheetViews>
    <sheetView topLeftCell="A33" zoomScaleNormal="100" zoomScalePageLayoutView="80" workbookViewId="0">
      <selection activeCell="C57" sqref="C57"/>
    </sheetView>
  </sheetViews>
  <sheetFormatPr baseColWidth="10" defaultColWidth="11.42578125" defaultRowHeight="15"/>
  <cols>
    <col min="2" max="2" width="20" bestFit="1" customWidth="1"/>
    <col min="3" max="3" width="33.140625" style="278" customWidth="1"/>
    <col min="4" max="4" width="74.140625" style="278" customWidth="1"/>
    <col min="5" max="5" width="56.42578125" style="278" bestFit="1" customWidth="1"/>
    <col min="6" max="6" width="30.42578125" style="278" customWidth="1"/>
    <col min="7" max="7" width="134" style="278" customWidth="1"/>
    <col min="8" max="8" width="84.42578125" customWidth="1"/>
    <col min="9" max="9" width="33.42578125" customWidth="1"/>
  </cols>
  <sheetData>
    <row r="1" spans="1:9" s="8" customFormat="1">
      <c r="A1" s="125"/>
      <c r="B1" s="125"/>
      <c r="C1" s="125"/>
      <c r="D1" s="125"/>
    </row>
    <row r="2" spans="1:9" ht="30" customHeight="1">
      <c r="A2" s="125"/>
      <c r="B2" s="321" t="s">
        <v>2638</v>
      </c>
      <c r="C2" s="320" t="s">
        <v>1664</v>
      </c>
      <c r="D2" s="320" t="s">
        <v>1665</v>
      </c>
      <c r="E2" s="320" t="s">
        <v>1666</v>
      </c>
      <c r="F2" s="320" t="s">
        <v>2639</v>
      </c>
      <c r="G2" s="320" t="s">
        <v>1668</v>
      </c>
    </row>
    <row r="3" spans="1:9" s="3" customFormat="1">
      <c r="A3" s="125"/>
      <c r="B3" s="315" t="s">
        <v>1669</v>
      </c>
      <c r="C3" s="319" t="str" cm="1">
        <f t="array" ref="C3">_xlfn._xlws.FILTER('2.Ambientes Adecuados y Seguros'!B3:F92,'2.Ambientes Adecuados y Seguros'!D3:D92="NO CUMPLE CONDICIÓN","")</f>
        <v/>
      </c>
      <c r="D3" s="289"/>
      <c r="E3" s="319"/>
      <c r="F3" s="289"/>
      <c r="G3" s="289"/>
      <c r="H3" s="289" t="str">
        <f t="shared" ref="H3:H33" si="0">CONCATENATE("No ",D3)</f>
        <v xml:space="preserve">No </v>
      </c>
      <c r="I3" s="3" t="s">
        <v>2640</v>
      </c>
    </row>
    <row r="4" spans="1:9">
      <c r="A4" s="125"/>
      <c r="B4" s="315" t="s">
        <v>1678</v>
      </c>
      <c r="C4" s="319"/>
      <c r="D4" s="289"/>
      <c r="E4" s="319"/>
      <c r="F4" s="289"/>
      <c r="G4" s="289"/>
      <c r="H4" s="289" t="str">
        <f t="shared" si="0"/>
        <v xml:space="preserve">No </v>
      </c>
      <c r="I4" s="3" t="s">
        <v>2640</v>
      </c>
    </row>
    <row r="5" spans="1:9">
      <c r="A5" s="125"/>
      <c r="B5" s="315" t="s">
        <v>1684</v>
      </c>
      <c r="C5" s="319"/>
      <c r="D5" s="289"/>
      <c r="E5" s="319"/>
      <c r="F5" s="289"/>
      <c r="G5" s="289"/>
      <c r="H5" s="289" t="str">
        <f t="shared" si="0"/>
        <v xml:space="preserve">No </v>
      </c>
      <c r="I5" s="3" t="s">
        <v>2640</v>
      </c>
    </row>
    <row r="6" spans="1:9">
      <c r="A6" s="125"/>
      <c r="B6" s="315" t="s">
        <v>1688</v>
      </c>
      <c r="C6" s="319"/>
      <c r="D6" s="289"/>
      <c r="E6" s="319"/>
      <c r="F6" s="289"/>
      <c r="G6" s="289"/>
      <c r="H6" s="289" t="str">
        <f t="shared" si="0"/>
        <v xml:space="preserve">No </v>
      </c>
      <c r="I6" s="3" t="s">
        <v>2640</v>
      </c>
    </row>
    <row r="7" spans="1:9">
      <c r="A7" s="125"/>
      <c r="B7" s="315" t="s">
        <v>1694</v>
      </c>
      <c r="C7" s="319"/>
      <c r="D7" s="289"/>
      <c r="E7" s="319"/>
      <c r="F7" s="289"/>
      <c r="G7" s="289"/>
      <c r="H7" s="289" t="str">
        <f t="shared" si="0"/>
        <v xml:space="preserve">No </v>
      </c>
      <c r="I7" s="3" t="s">
        <v>2640</v>
      </c>
    </row>
    <row r="8" spans="1:9">
      <c r="A8" s="125"/>
      <c r="B8" s="315" t="s">
        <v>1710</v>
      </c>
      <c r="C8" s="319"/>
      <c r="D8" s="289"/>
      <c r="E8" s="319"/>
      <c r="F8" s="289"/>
      <c r="G8" s="289"/>
      <c r="H8" s="289" t="str">
        <f t="shared" si="0"/>
        <v xml:space="preserve">No </v>
      </c>
      <c r="I8" s="3" t="s">
        <v>2640</v>
      </c>
    </row>
    <row r="9" spans="1:9">
      <c r="A9" s="125"/>
      <c r="B9" s="315" t="s">
        <v>1710</v>
      </c>
      <c r="C9" s="319"/>
      <c r="D9" s="289"/>
      <c r="E9" s="319"/>
      <c r="F9" s="289"/>
      <c r="G9" s="289"/>
      <c r="H9" s="289" t="str">
        <f t="shared" si="0"/>
        <v xml:space="preserve">No </v>
      </c>
      <c r="I9" s="3" t="s">
        <v>2640</v>
      </c>
    </row>
    <row r="10" spans="1:9">
      <c r="A10" s="125"/>
      <c r="B10" s="315" t="s">
        <v>1710</v>
      </c>
      <c r="C10" s="319"/>
      <c r="D10" s="289"/>
      <c r="E10" s="319"/>
      <c r="F10" s="289"/>
      <c r="G10" s="289"/>
      <c r="H10" s="289" t="str">
        <f t="shared" si="0"/>
        <v xml:space="preserve">No </v>
      </c>
      <c r="I10" s="3" t="s">
        <v>2640</v>
      </c>
    </row>
    <row r="11" spans="1:9">
      <c r="A11" s="125"/>
      <c r="B11" s="315" t="s">
        <v>1769</v>
      </c>
      <c r="C11" s="319"/>
      <c r="D11" s="289"/>
      <c r="E11" s="319"/>
      <c r="F11" s="289"/>
      <c r="G11" s="289"/>
      <c r="H11" s="289" t="str">
        <f t="shared" si="0"/>
        <v xml:space="preserve">No </v>
      </c>
      <c r="I11" s="3" t="s">
        <v>2640</v>
      </c>
    </row>
    <row r="12" spans="1:9">
      <c r="B12" s="315" t="s">
        <v>1769</v>
      </c>
      <c r="D12" s="289"/>
      <c r="F12" s="318"/>
      <c r="G12" s="290"/>
      <c r="H12" s="289" t="str">
        <f t="shared" si="0"/>
        <v xml:space="preserve">No </v>
      </c>
      <c r="I12" s="3" t="s">
        <v>2640</v>
      </c>
    </row>
    <row r="13" spans="1:9">
      <c r="B13" s="315" t="s">
        <v>1769</v>
      </c>
      <c r="D13" s="289"/>
      <c r="F13" s="318"/>
      <c r="G13" s="290"/>
      <c r="H13" s="289" t="str">
        <f t="shared" si="0"/>
        <v xml:space="preserve">No </v>
      </c>
      <c r="I13" s="3" t="s">
        <v>2640</v>
      </c>
    </row>
    <row r="14" spans="1:9">
      <c r="B14" s="315" t="s">
        <v>1769</v>
      </c>
      <c r="D14" s="289"/>
      <c r="F14" s="318"/>
      <c r="G14" s="290"/>
      <c r="H14" s="289" t="str">
        <f t="shared" si="0"/>
        <v xml:space="preserve">No </v>
      </c>
      <c r="I14" s="3" t="s">
        <v>2640</v>
      </c>
    </row>
    <row r="15" spans="1:9">
      <c r="B15" s="315" t="s">
        <v>1851</v>
      </c>
      <c r="D15" s="289"/>
      <c r="F15" s="318"/>
      <c r="G15" s="290"/>
      <c r="H15" s="289" t="str">
        <f t="shared" si="0"/>
        <v xml:space="preserve">No </v>
      </c>
      <c r="I15" s="3" t="s">
        <v>2640</v>
      </c>
    </row>
    <row r="16" spans="1:9">
      <c r="B16" s="315" t="s">
        <v>2641</v>
      </c>
      <c r="C16" s="319" t="str" cm="1">
        <f t="array" ref="C16">_xlfn._xlws.FILTER('3. Alimentacion y Nutrición'!B3:F63,'3. Alimentacion y Nutrición'!D3:D63="NO CUMPLE CONDICIÓN","")</f>
        <v/>
      </c>
      <c r="D16" s="289"/>
      <c r="E16" s="316"/>
      <c r="F16" s="281"/>
      <c r="G16" s="281"/>
      <c r="H16" s="289" t="str">
        <f t="shared" si="0"/>
        <v xml:space="preserve">No </v>
      </c>
      <c r="I16" s="3" t="s">
        <v>2642</v>
      </c>
    </row>
    <row r="17" spans="2:9">
      <c r="B17" s="315" t="s">
        <v>1885</v>
      </c>
      <c r="C17" s="319"/>
      <c r="D17" s="289"/>
      <c r="E17" s="316"/>
      <c r="F17" s="281"/>
      <c r="G17" s="281"/>
      <c r="H17" s="289" t="str">
        <f t="shared" si="0"/>
        <v xml:space="preserve">No </v>
      </c>
      <c r="I17" s="3" t="s">
        <v>2642</v>
      </c>
    </row>
    <row r="18" spans="2:9">
      <c r="B18" s="315" t="s">
        <v>1900</v>
      </c>
      <c r="C18" s="319"/>
      <c r="D18" s="289"/>
      <c r="E18" s="316"/>
      <c r="F18" s="281"/>
      <c r="G18" s="281"/>
      <c r="H18" s="289" t="str">
        <f t="shared" si="0"/>
        <v xml:space="preserve">No </v>
      </c>
      <c r="I18" s="3" t="s">
        <v>2642</v>
      </c>
    </row>
    <row r="19" spans="2:9">
      <c r="B19" s="315" t="s">
        <v>1912</v>
      </c>
      <c r="C19" s="319"/>
      <c r="D19" s="289"/>
      <c r="E19" s="316"/>
      <c r="F19" s="281"/>
      <c r="G19" s="281"/>
      <c r="H19" s="289" t="str">
        <f t="shared" si="0"/>
        <v xml:space="preserve">No </v>
      </c>
      <c r="I19" s="3" t="s">
        <v>2642</v>
      </c>
    </row>
    <row r="20" spans="2:9">
      <c r="B20" s="315" t="s">
        <v>1924</v>
      </c>
      <c r="D20" s="289"/>
      <c r="F20" s="318"/>
      <c r="G20" s="290"/>
      <c r="H20" s="289" t="str">
        <f t="shared" si="0"/>
        <v xml:space="preserve">No </v>
      </c>
      <c r="I20" s="3" t="s">
        <v>2642</v>
      </c>
    </row>
    <row r="21" spans="2:9">
      <c r="B21" s="315" t="s">
        <v>1933</v>
      </c>
      <c r="D21" s="289"/>
      <c r="F21" s="318"/>
      <c r="G21" s="290"/>
      <c r="H21" s="289" t="str">
        <f t="shared" si="0"/>
        <v xml:space="preserve">No </v>
      </c>
      <c r="I21" s="3" t="s">
        <v>2642</v>
      </c>
    </row>
    <row r="22" spans="2:9">
      <c r="B22" s="315" t="s">
        <v>1938</v>
      </c>
      <c r="D22" s="289"/>
      <c r="F22" s="318"/>
      <c r="G22" s="290"/>
      <c r="H22" s="289" t="str">
        <f t="shared" si="0"/>
        <v xml:space="preserve">No </v>
      </c>
      <c r="I22" s="3" t="s">
        <v>2642</v>
      </c>
    </row>
    <row r="23" spans="2:9">
      <c r="B23" s="315" t="s">
        <v>1952</v>
      </c>
      <c r="D23" s="289"/>
      <c r="F23" s="318"/>
      <c r="G23" s="290"/>
      <c r="H23" s="289" t="str">
        <f t="shared" si="0"/>
        <v xml:space="preserve">No </v>
      </c>
      <c r="I23" s="3" t="s">
        <v>2642</v>
      </c>
    </row>
    <row r="24" spans="2:9">
      <c r="B24" s="315" t="s">
        <v>1977</v>
      </c>
      <c r="D24" s="289"/>
      <c r="F24" s="318"/>
      <c r="G24" s="290"/>
      <c r="H24" s="289" t="str">
        <f t="shared" si="0"/>
        <v xml:space="preserve">No </v>
      </c>
      <c r="I24" s="3" t="s">
        <v>2642</v>
      </c>
    </row>
    <row r="25" spans="2:9">
      <c r="B25" s="315" t="s">
        <v>1997</v>
      </c>
      <c r="D25" s="289"/>
      <c r="F25" s="318"/>
      <c r="G25" s="290"/>
      <c r="H25" s="289" t="str">
        <f t="shared" si="0"/>
        <v xml:space="preserve">No </v>
      </c>
      <c r="I25" s="3" t="s">
        <v>2642</v>
      </c>
    </row>
    <row r="26" spans="2:9">
      <c r="B26" s="315" t="s">
        <v>2005</v>
      </c>
      <c r="D26" s="289"/>
      <c r="F26" s="318"/>
      <c r="G26" s="290"/>
      <c r="H26" s="289" t="str">
        <f t="shared" ref="H26:H27" si="1">CONCATENATE("No ",D26)</f>
        <v xml:space="preserve">No </v>
      </c>
      <c r="I26" s="3" t="s">
        <v>2642</v>
      </c>
    </row>
    <row r="27" spans="2:9">
      <c r="B27" s="315" t="s">
        <v>2010</v>
      </c>
      <c r="D27" s="289"/>
      <c r="F27" s="318"/>
      <c r="G27" s="290"/>
      <c r="H27" s="289" t="str">
        <f t="shared" si="1"/>
        <v xml:space="preserve">No </v>
      </c>
      <c r="I27" s="3" t="s">
        <v>2642</v>
      </c>
    </row>
    <row r="28" spans="2:9">
      <c r="B28" s="315" t="s">
        <v>2643</v>
      </c>
      <c r="C28" s="316" t="str" cm="1">
        <f t="array" ref="C28">_xlfn._xlws.FILTER('4. Modelo de Atención'!B3:F32,'4. Modelo de Atención'!D3:D32="NO CUMPLE CONDICIÓN","")</f>
        <v/>
      </c>
      <c r="D28" s="289"/>
      <c r="E28" s="316"/>
      <c r="F28" s="281"/>
      <c r="G28" s="290"/>
      <c r="H28" s="289" t="str">
        <f t="shared" si="0"/>
        <v xml:space="preserve">No </v>
      </c>
      <c r="I28" s="3" t="s">
        <v>2644</v>
      </c>
    </row>
    <row r="29" spans="2:9">
      <c r="B29" s="315" t="s">
        <v>2645</v>
      </c>
      <c r="D29" s="289"/>
      <c r="F29" s="318"/>
      <c r="G29" s="290"/>
      <c r="H29" s="289" t="str">
        <f t="shared" ref="H29:H32" si="2">CONCATENATE("No ",D29)</f>
        <v xml:space="preserve">No </v>
      </c>
      <c r="I29" s="3" t="s">
        <v>2644</v>
      </c>
    </row>
    <row r="30" spans="2:9">
      <c r="B30" s="315" t="s">
        <v>2646</v>
      </c>
      <c r="D30" s="289"/>
      <c r="F30" s="318"/>
      <c r="G30" s="290"/>
      <c r="H30" s="289" t="str">
        <f t="shared" si="2"/>
        <v xml:space="preserve">No </v>
      </c>
      <c r="I30" s="3" t="s">
        <v>2644</v>
      </c>
    </row>
    <row r="31" spans="2:9">
      <c r="B31" s="315" t="s">
        <v>2095</v>
      </c>
      <c r="D31" s="289"/>
      <c r="F31" s="318"/>
      <c r="G31" s="290"/>
      <c r="H31" s="289" t="str">
        <f t="shared" si="2"/>
        <v xml:space="preserve">No </v>
      </c>
      <c r="I31" s="3" t="s">
        <v>2644</v>
      </c>
    </row>
    <row r="32" spans="2:9">
      <c r="B32" s="315" t="s">
        <v>2101</v>
      </c>
      <c r="D32" s="289"/>
      <c r="F32" s="318"/>
      <c r="G32" s="290"/>
      <c r="H32" s="289" t="str">
        <f t="shared" si="2"/>
        <v xml:space="preserve">No </v>
      </c>
      <c r="I32" s="3" t="s">
        <v>2644</v>
      </c>
    </row>
    <row r="33" spans="2:26">
      <c r="B33" s="315" t="s">
        <v>2111</v>
      </c>
      <c r="C33" s="316" t="str" cm="1">
        <f t="array" ref="C33">_xlfn._xlws.FILTER('5. Situaciones Especiales'!B3:F123,'5. Situaciones Especiales'!D3:D123="NO CUMPLE CONDICIÓN","")</f>
        <v/>
      </c>
      <c r="D33" s="289"/>
      <c r="E33" s="316"/>
      <c r="F33" s="281"/>
      <c r="G33" s="281"/>
      <c r="H33" s="289" t="str">
        <f t="shared" si="0"/>
        <v xml:space="preserve">No </v>
      </c>
      <c r="I33" s="315" t="s">
        <v>2647</v>
      </c>
      <c r="J33" s="317"/>
      <c r="K33" s="317"/>
      <c r="L33" s="317"/>
      <c r="M33" s="317"/>
      <c r="N33" s="317"/>
      <c r="O33" s="317"/>
      <c r="P33" s="317"/>
      <c r="Q33" s="317"/>
      <c r="R33" s="317"/>
      <c r="S33" s="317"/>
      <c r="T33" s="317"/>
      <c r="U33" s="317"/>
      <c r="V33" s="317"/>
      <c r="W33" s="317"/>
      <c r="X33" s="317"/>
      <c r="Y33" s="317"/>
      <c r="Z33" s="317"/>
    </row>
    <row r="34" spans="2:26">
      <c r="B34" s="315" t="s">
        <v>2122</v>
      </c>
      <c r="C34" s="316"/>
      <c r="D34" s="289"/>
      <c r="E34" s="316"/>
      <c r="F34" s="281"/>
      <c r="G34" s="281"/>
      <c r="H34" s="289" t="str">
        <f t="shared" ref="H34:H46" si="3">CONCATENATE("No ",D34)</f>
        <v xml:space="preserve">No </v>
      </c>
      <c r="I34" s="315" t="s">
        <v>2647</v>
      </c>
      <c r="J34" s="317"/>
      <c r="K34" s="317"/>
      <c r="L34" s="317"/>
      <c r="M34" s="317"/>
      <c r="N34" s="317"/>
      <c r="O34" s="317"/>
      <c r="P34" s="317"/>
      <c r="Q34" s="317"/>
      <c r="R34" s="317"/>
      <c r="S34" s="317"/>
      <c r="T34" s="317"/>
      <c r="U34" s="317"/>
      <c r="V34" s="317"/>
      <c r="W34" s="317"/>
      <c r="X34" s="317"/>
      <c r="Y34" s="317"/>
      <c r="Z34" s="317"/>
    </row>
    <row r="35" spans="2:26">
      <c r="B35" s="315" t="s">
        <v>2142</v>
      </c>
      <c r="C35" s="316"/>
      <c r="D35" s="289"/>
      <c r="E35" s="316"/>
      <c r="F35" s="281"/>
      <c r="G35" s="281"/>
      <c r="H35" s="289" t="str">
        <f t="shared" si="3"/>
        <v xml:space="preserve">No </v>
      </c>
      <c r="I35" s="315" t="s">
        <v>2647</v>
      </c>
      <c r="J35" s="317"/>
      <c r="K35" s="317"/>
      <c r="L35" s="317"/>
      <c r="M35" s="317"/>
      <c r="N35" s="317"/>
      <c r="O35" s="317"/>
      <c r="P35" s="317"/>
      <c r="Q35" s="317"/>
      <c r="R35" s="317"/>
      <c r="S35" s="317"/>
      <c r="T35" s="317"/>
      <c r="U35" s="317"/>
      <c r="V35" s="317"/>
      <c r="W35" s="317"/>
      <c r="X35" s="317"/>
      <c r="Y35" s="317"/>
      <c r="Z35" s="317"/>
    </row>
    <row r="36" spans="2:26">
      <c r="B36" s="315" t="s">
        <v>2157</v>
      </c>
      <c r="C36" s="316"/>
      <c r="D36" s="289"/>
      <c r="E36" s="316"/>
      <c r="F36" s="281"/>
      <c r="G36" s="281"/>
      <c r="H36" s="289" t="str">
        <f t="shared" si="3"/>
        <v xml:space="preserve">No </v>
      </c>
      <c r="I36" s="315" t="s">
        <v>2647</v>
      </c>
      <c r="J36" s="317"/>
      <c r="K36" s="317"/>
      <c r="L36" s="317"/>
      <c r="M36" s="317"/>
      <c r="N36" s="317"/>
      <c r="O36" s="317"/>
      <c r="P36" s="317"/>
      <c r="Q36" s="317"/>
      <c r="R36" s="317"/>
      <c r="S36" s="317"/>
      <c r="T36" s="317"/>
      <c r="U36" s="317"/>
      <c r="V36" s="317"/>
      <c r="W36" s="317"/>
      <c r="X36" s="317"/>
      <c r="Y36" s="317"/>
      <c r="Z36" s="317"/>
    </row>
    <row r="37" spans="2:26">
      <c r="B37" s="315" t="s">
        <v>2168</v>
      </c>
      <c r="C37" s="316"/>
      <c r="D37" s="289"/>
      <c r="E37" s="316"/>
      <c r="F37" s="281"/>
      <c r="G37" s="281"/>
      <c r="H37" s="289" t="str">
        <f t="shared" si="3"/>
        <v xml:space="preserve">No </v>
      </c>
      <c r="I37" s="315" t="s">
        <v>2647</v>
      </c>
      <c r="J37" s="317"/>
      <c r="K37" s="317"/>
      <c r="L37" s="317"/>
      <c r="M37" s="317"/>
      <c r="N37" s="317"/>
      <c r="O37" s="317"/>
      <c r="P37" s="317"/>
      <c r="Q37" s="317"/>
      <c r="R37" s="317"/>
      <c r="S37" s="317"/>
      <c r="T37" s="317"/>
      <c r="U37" s="317"/>
      <c r="V37" s="317"/>
      <c r="W37" s="317"/>
      <c r="X37" s="317"/>
      <c r="Y37" s="317"/>
      <c r="Z37" s="317"/>
    </row>
    <row r="38" spans="2:26">
      <c r="B38" s="315" t="s">
        <v>2179</v>
      </c>
      <c r="C38" s="316"/>
      <c r="D38" s="289"/>
      <c r="E38" s="316"/>
      <c r="F38" s="281"/>
      <c r="G38" s="281"/>
      <c r="H38" s="289" t="str">
        <f t="shared" si="3"/>
        <v xml:space="preserve">No </v>
      </c>
      <c r="I38" s="315" t="s">
        <v>2647</v>
      </c>
      <c r="J38" s="317"/>
      <c r="K38" s="317"/>
      <c r="L38" s="317"/>
      <c r="M38" s="317"/>
      <c r="N38" s="317"/>
      <c r="O38" s="317"/>
      <c r="P38" s="317"/>
      <c r="Q38" s="317"/>
      <c r="R38" s="317"/>
      <c r="S38" s="317"/>
      <c r="T38" s="317"/>
      <c r="U38" s="317"/>
      <c r="V38" s="317"/>
      <c r="W38" s="317"/>
      <c r="X38" s="317"/>
      <c r="Y38" s="317"/>
      <c r="Z38" s="317"/>
    </row>
    <row r="39" spans="2:26">
      <c r="B39" s="315" t="s">
        <v>2209</v>
      </c>
      <c r="C39" s="316"/>
      <c r="D39" s="289"/>
      <c r="E39" s="316"/>
      <c r="F39" s="281"/>
      <c r="G39" s="281"/>
      <c r="H39" s="289" t="str">
        <f t="shared" si="3"/>
        <v xml:space="preserve">No </v>
      </c>
      <c r="I39" s="315" t="s">
        <v>2647</v>
      </c>
      <c r="J39" s="317"/>
      <c r="K39" s="317"/>
      <c r="L39" s="317"/>
      <c r="M39" s="317"/>
      <c r="N39" s="317"/>
      <c r="O39" s="317"/>
      <c r="P39" s="317"/>
      <c r="Q39" s="317"/>
      <c r="R39" s="317"/>
      <c r="S39" s="317"/>
      <c r="T39" s="317"/>
      <c r="U39" s="317"/>
      <c r="V39" s="317"/>
      <c r="W39" s="317"/>
      <c r="X39" s="317"/>
      <c r="Y39" s="317"/>
      <c r="Z39" s="317"/>
    </row>
    <row r="40" spans="2:26">
      <c r="B40" s="315" t="s">
        <v>2241</v>
      </c>
      <c r="C40" s="316"/>
      <c r="D40" s="289"/>
      <c r="E40" s="316"/>
      <c r="F40" s="281"/>
      <c r="G40" s="281"/>
      <c r="H40" s="289" t="str">
        <f t="shared" si="3"/>
        <v xml:space="preserve">No </v>
      </c>
      <c r="I40" s="315" t="s">
        <v>2647</v>
      </c>
      <c r="J40" s="317"/>
      <c r="K40" s="317"/>
      <c r="L40" s="317"/>
      <c r="M40" s="317"/>
      <c r="N40" s="317"/>
      <c r="O40" s="317"/>
      <c r="P40" s="317"/>
      <c r="Q40" s="317"/>
      <c r="R40" s="317"/>
      <c r="S40" s="317"/>
      <c r="T40" s="317"/>
      <c r="U40" s="317"/>
      <c r="V40" s="317"/>
      <c r="W40" s="317"/>
      <c r="X40" s="317"/>
      <c r="Y40" s="317"/>
      <c r="Z40" s="317"/>
    </row>
    <row r="41" spans="2:26">
      <c r="B41" s="315" t="s">
        <v>2241</v>
      </c>
      <c r="C41" s="316"/>
      <c r="D41" s="289"/>
      <c r="E41" s="316"/>
      <c r="F41" s="281"/>
      <c r="G41" s="281"/>
      <c r="H41" s="289" t="str">
        <f t="shared" si="3"/>
        <v xml:space="preserve">No </v>
      </c>
      <c r="I41" s="315" t="s">
        <v>2647</v>
      </c>
      <c r="J41" s="317"/>
      <c r="K41" s="317"/>
      <c r="L41" s="317"/>
      <c r="M41" s="317"/>
      <c r="N41" s="317"/>
      <c r="O41" s="317"/>
      <c r="P41" s="317"/>
      <c r="Q41" s="317"/>
      <c r="R41" s="317"/>
      <c r="S41" s="317"/>
      <c r="T41" s="317"/>
      <c r="U41" s="317"/>
      <c r="V41" s="317"/>
      <c r="W41" s="317"/>
      <c r="X41" s="317"/>
      <c r="Y41" s="317"/>
      <c r="Z41" s="317"/>
    </row>
    <row r="42" spans="2:26">
      <c r="B42" s="315" t="s">
        <v>2297</v>
      </c>
      <c r="C42" s="316"/>
      <c r="D42" s="289"/>
      <c r="E42" s="316"/>
      <c r="F42" s="281"/>
      <c r="G42" s="281"/>
      <c r="H42" s="289" t="str">
        <f t="shared" si="3"/>
        <v xml:space="preserve">No </v>
      </c>
      <c r="I42" s="315" t="s">
        <v>2647</v>
      </c>
      <c r="J42" s="317"/>
      <c r="K42" s="317"/>
      <c r="L42" s="317"/>
      <c r="M42" s="317"/>
      <c r="N42" s="317"/>
      <c r="O42" s="317"/>
      <c r="P42" s="317"/>
      <c r="Q42" s="317"/>
      <c r="R42" s="317"/>
      <c r="S42" s="317"/>
      <c r="T42" s="317"/>
      <c r="U42" s="317"/>
      <c r="V42" s="317"/>
      <c r="W42" s="317"/>
      <c r="X42" s="317"/>
      <c r="Y42" s="317"/>
      <c r="Z42" s="317"/>
    </row>
    <row r="43" spans="2:26">
      <c r="B43" s="315" t="s">
        <v>2297</v>
      </c>
      <c r="C43" s="316"/>
      <c r="D43" s="289"/>
      <c r="E43" s="316"/>
      <c r="F43" s="281"/>
      <c r="G43" s="281"/>
      <c r="H43" s="289" t="str">
        <f t="shared" si="3"/>
        <v xml:space="preserve">No </v>
      </c>
      <c r="I43" s="315" t="s">
        <v>2647</v>
      </c>
      <c r="J43" s="317"/>
      <c r="K43" s="317"/>
      <c r="L43" s="317"/>
      <c r="M43" s="317"/>
      <c r="N43" s="317"/>
      <c r="O43" s="317"/>
      <c r="P43" s="317"/>
      <c r="Q43" s="317"/>
      <c r="R43" s="317"/>
      <c r="S43" s="317"/>
      <c r="T43" s="317"/>
      <c r="U43" s="317"/>
      <c r="V43" s="317"/>
      <c r="W43" s="317"/>
      <c r="X43" s="317"/>
      <c r="Y43" s="317"/>
      <c r="Z43" s="317"/>
    </row>
    <row r="44" spans="2:26">
      <c r="B44" s="315" t="s">
        <v>2342</v>
      </c>
      <c r="C44" s="316"/>
      <c r="D44" s="289"/>
      <c r="E44" s="316"/>
      <c r="F44" s="281"/>
      <c r="G44" s="281"/>
      <c r="H44" s="289" t="str">
        <f t="shared" si="3"/>
        <v xml:space="preserve">No </v>
      </c>
      <c r="I44" s="315" t="s">
        <v>2647</v>
      </c>
      <c r="J44" s="317"/>
      <c r="K44" s="317"/>
      <c r="L44" s="317"/>
      <c r="M44" s="317"/>
      <c r="N44" s="317"/>
      <c r="O44" s="317"/>
      <c r="P44" s="317"/>
      <c r="Q44" s="317"/>
      <c r="R44" s="317"/>
      <c r="S44" s="317"/>
      <c r="T44" s="317"/>
      <c r="U44" s="317"/>
      <c r="V44" s="317"/>
      <c r="W44" s="317"/>
      <c r="X44" s="317"/>
      <c r="Y44" s="317"/>
      <c r="Z44" s="317"/>
    </row>
    <row r="45" spans="2:26">
      <c r="B45" s="315" t="s">
        <v>2342</v>
      </c>
      <c r="C45" s="316"/>
      <c r="D45" s="289"/>
      <c r="E45" s="316"/>
      <c r="F45" s="281"/>
      <c r="G45" s="281"/>
      <c r="H45" s="289" t="str">
        <f t="shared" si="3"/>
        <v xml:space="preserve">No </v>
      </c>
      <c r="I45" s="315" t="s">
        <v>2647</v>
      </c>
      <c r="J45" s="317"/>
      <c r="K45" s="317"/>
      <c r="L45" s="317"/>
      <c r="M45" s="317"/>
      <c r="N45" s="317"/>
      <c r="O45" s="317"/>
      <c r="P45" s="317"/>
      <c r="Q45" s="317"/>
      <c r="R45" s="317"/>
      <c r="S45" s="317"/>
      <c r="T45" s="317"/>
      <c r="U45" s="317"/>
      <c r="V45" s="317"/>
      <c r="W45" s="317"/>
      <c r="X45" s="317"/>
      <c r="Y45" s="317"/>
      <c r="Z45" s="317"/>
    </row>
    <row r="46" spans="2:26">
      <c r="B46" s="315" t="s">
        <v>2398</v>
      </c>
      <c r="C46" s="316"/>
      <c r="D46" s="289"/>
      <c r="E46" s="316"/>
      <c r="F46" s="281"/>
      <c r="G46" s="281"/>
      <c r="H46" s="289" t="str">
        <f t="shared" si="3"/>
        <v xml:space="preserve">No </v>
      </c>
      <c r="I46" s="315" t="s">
        <v>2647</v>
      </c>
      <c r="J46" s="317"/>
      <c r="K46" s="317"/>
      <c r="L46" s="317"/>
      <c r="M46" s="317"/>
      <c r="N46" s="317"/>
      <c r="O46" s="317"/>
      <c r="P46" s="317"/>
      <c r="Q46" s="317"/>
      <c r="R46" s="317"/>
      <c r="S46" s="317"/>
      <c r="T46" s="317"/>
      <c r="U46" s="317"/>
      <c r="V46" s="317"/>
      <c r="W46" s="317"/>
      <c r="X46" s="317"/>
      <c r="Y46" s="317"/>
      <c r="Z46" s="317"/>
    </row>
    <row r="47" spans="2:26">
      <c r="B47" s="315" t="s">
        <v>2413</v>
      </c>
      <c r="C47" s="316" t="str" cm="1">
        <f t="array" ref="C47">_xlfn._xlws.FILTER('6. Código Ético'!B3:F31,'6. Código Ético'!D3:D31="NO CUMPLE CONDICIÓN","")</f>
        <v/>
      </c>
      <c r="D47" s="289"/>
      <c r="E47" s="316"/>
      <c r="F47" s="281"/>
      <c r="G47" s="281"/>
      <c r="H47" s="289" t="str">
        <f t="shared" ref="H47:H58" si="4">CONCATENATE("No ",D47)</f>
        <v xml:space="preserve">No </v>
      </c>
      <c r="I47" s="315" t="s">
        <v>2702</v>
      </c>
      <c r="J47" s="317"/>
      <c r="K47" s="317"/>
      <c r="L47" s="317"/>
      <c r="M47" s="317"/>
      <c r="N47" s="317"/>
      <c r="O47" s="317"/>
      <c r="P47" s="317"/>
      <c r="Q47" s="317"/>
      <c r="R47" s="317"/>
      <c r="S47" s="317"/>
      <c r="T47" s="317"/>
      <c r="U47" s="317"/>
      <c r="V47" s="317"/>
      <c r="W47" s="317"/>
      <c r="X47" s="317"/>
      <c r="Y47" s="317"/>
      <c r="Z47" s="317"/>
    </row>
    <row r="48" spans="2:26">
      <c r="B48" s="315" t="s">
        <v>2413</v>
      </c>
      <c r="C48" s="316"/>
      <c r="D48" s="289"/>
      <c r="E48" s="316"/>
      <c r="F48" s="281"/>
      <c r="G48" s="281"/>
      <c r="H48" s="289" t="str">
        <f t="shared" ref="H48:H49" si="5">CONCATENATE("No ",D48)</f>
        <v xml:space="preserve">No </v>
      </c>
      <c r="I48" s="315" t="s">
        <v>2702</v>
      </c>
      <c r="J48" s="317"/>
      <c r="K48" s="317"/>
      <c r="L48" s="317"/>
      <c r="M48" s="317"/>
      <c r="N48" s="317"/>
      <c r="O48" s="317"/>
      <c r="P48" s="317"/>
      <c r="Q48" s="317"/>
      <c r="R48" s="317"/>
      <c r="S48" s="317"/>
      <c r="T48" s="317"/>
      <c r="U48" s="317"/>
      <c r="V48" s="317"/>
      <c r="W48" s="317"/>
      <c r="X48" s="317"/>
      <c r="Y48" s="317"/>
      <c r="Z48" s="317"/>
    </row>
    <row r="49" spans="2:26">
      <c r="B49" s="315" t="s">
        <v>2413</v>
      </c>
      <c r="C49" s="316"/>
      <c r="D49" s="289"/>
      <c r="E49" s="316"/>
      <c r="F49" s="281"/>
      <c r="G49" s="281"/>
      <c r="H49" s="289" t="str">
        <f t="shared" si="5"/>
        <v xml:space="preserve">No </v>
      </c>
      <c r="I49" s="315" t="s">
        <v>2702</v>
      </c>
      <c r="J49" s="317"/>
      <c r="K49" s="317"/>
      <c r="L49" s="317"/>
      <c r="M49" s="317"/>
      <c r="N49" s="317"/>
      <c r="O49" s="317"/>
      <c r="P49" s="317"/>
      <c r="Q49" s="317"/>
      <c r="R49" s="317"/>
      <c r="S49" s="317"/>
      <c r="T49" s="317"/>
      <c r="U49" s="317"/>
      <c r="V49" s="317"/>
      <c r="W49" s="317"/>
      <c r="X49" s="317"/>
      <c r="Y49" s="317"/>
      <c r="Z49" s="317"/>
    </row>
    <row r="50" spans="2:26">
      <c r="B50" s="315" t="s">
        <v>2648</v>
      </c>
      <c r="C50" s="316" t="str" cm="1">
        <f t="array" ref="C50">_xlfn._xlws.FILTER('7. Talento Humano'!B3:F20,'7. Talento Humano'!D3:D20="NO CUMPLE CONDICIÓN","")</f>
        <v/>
      </c>
      <c r="D50" s="289"/>
      <c r="E50" s="316"/>
      <c r="F50" s="281"/>
      <c r="G50" s="281"/>
      <c r="H50" s="289" t="str">
        <f t="shared" si="4"/>
        <v xml:space="preserve">No </v>
      </c>
      <c r="I50" s="315" t="s">
        <v>2649</v>
      </c>
    </row>
    <row r="51" spans="2:26">
      <c r="B51" s="315" t="s">
        <v>2477</v>
      </c>
      <c r="H51" s="289" t="str">
        <f t="shared" si="4"/>
        <v xml:space="preserve">No </v>
      </c>
      <c r="I51" s="315" t="s">
        <v>2649</v>
      </c>
    </row>
    <row r="52" spans="2:26">
      <c r="B52" s="315" t="s">
        <v>2489</v>
      </c>
      <c r="H52" s="289" t="str">
        <f t="shared" si="4"/>
        <v xml:space="preserve">No </v>
      </c>
      <c r="I52" s="315" t="s">
        <v>2649</v>
      </c>
    </row>
    <row r="53" spans="2:26">
      <c r="B53" s="315" t="s">
        <v>2503</v>
      </c>
      <c r="H53" s="289" t="str">
        <f t="shared" si="4"/>
        <v xml:space="preserve">No </v>
      </c>
      <c r="I53" s="315" t="s">
        <v>2649</v>
      </c>
    </row>
    <row r="54" spans="2:26">
      <c r="B54" s="315" t="s">
        <v>2510</v>
      </c>
      <c r="H54" s="289" t="str">
        <f t="shared" si="4"/>
        <v xml:space="preserve">No </v>
      </c>
      <c r="I54" s="315" t="s">
        <v>2649</v>
      </c>
    </row>
    <row r="55" spans="2:26">
      <c r="B55" s="315" t="s">
        <v>2521</v>
      </c>
      <c r="C55" s="278" t="str" cm="1">
        <f t="array" ref="C55">_xlfn._xlws.FILTER('8. Financiero'!B3:F14,'8. Financiero'!D3:D14="NO CUMPLE CONDICIÓN","")</f>
        <v/>
      </c>
      <c r="H55" s="289" t="str">
        <f t="shared" si="4"/>
        <v xml:space="preserve">No </v>
      </c>
      <c r="I55" s="315" t="s">
        <v>2650</v>
      </c>
    </row>
    <row r="56" spans="2:26">
      <c r="B56" s="315" t="s">
        <v>2533</v>
      </c>
      <c r="H56" s="289" t="str">
        <f t="shared" si="4"/>
        <v xml:space="preserve">No </v>
      </c>
      <c r="I56" s="315" t="s">
        <v>2650</v>
      </c>
    </row>
    <row r="57" spans="2:26">
      <c r="B57" s="315" t="s">
        <v>2554</v>
      </c>
      <c r="C57" s="278" t="str" cm="1">
        <f t="array" ref="C57">_xlfn._xlws.FILTER('9. Dotación'!B3:F6,'9. Dotación'!D3:D6="NO CUMPLE CONDICIÓN","")</f>
        <v/>
      </c>
      <c r="H57" s="289" t="str">
        <f t="shared" si="4"/>
        <v xml:space="preserve">No </v>
      </c>
      <c r="I57" s="315" t="s">
        <v>2651</v>
      </c>
    </row>
    <row r="58" spans="2:26">
      <c r="B58" s="315" t="s">
        <v>2560</v>
      </c>
      <c r="H58" s="289" t="str">
        <f t="shared" si="4"/>
        <v xml:space="preserve">No </v>
      </c>
      <c r="I58" s="315" t="s">
        <v>2651</v>
      </c>
    </row>
    <row r="59" spans="2:26">
      <c r="I59" s="315"/>
    </row>
    <row r="60" spans="2:26">
      <c r="I60" s="315"/>
    </row>
  </sheetData>
  <sheetProtection algorithmName="SHA-512" hashValue="qgY6agFYj362LCDoFAGh1K2nU/qMp6QpkKR+EYlOjSC7QQDRrlpsIIxQKmhmbSWjkRLGjfBdXE2WXtN8d+wYLQ==" saltValue="wZcZ2VdlWR6VQQPdcwUMZA==" spinCount="100000" sheet="1" objects="1" scenarios="1"/>
  <phoneticPr fontId="16" type="noConversion"/>
  <printOptions horizontalCentered="1"/>
  <pageMargins left="0.11811023622047245" right="0.11811023622047245" top="1.1811023622047245" bottom="0.74803149606299213" header="0.31496062992125984" footer="0.31496062992125984"/>
  <pageSetup scale="55"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246F-F40D-4453-8310-FE63C3F87452}">
  <sheetPr>
    <tabColor rgb="FFFF0000"/>
  </sheetPr>
  <dimension ref="A1:H46"/>
  <sheetViews>
    <sheetView zoomScaleNormal="100" workbookViewId="0">
      <selection activeCell="A8" sqref="A8"/>
    </sheetView>
  </sheetViews>
  <sheetFormatPr baseColWidth="10" defaultColWidth="11.42578125" defaultRowHeight="15.75"/>
  <cols>
    <col min="1" max="1" width="11.140625" style="13"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c r="A1" s="491" t="s">
        <v>2652</v>
      </c>
      <c r="B1" s="492"/>
      <c r="C1" s="492"/>
      <c r="D1" s="492"/>
      <c r="E1" s="492"/>
      <c r="F1" s="492"/>
      <c r="G1" s="493"/>
    </row>
    <row r="2" spans="1:8" ht="45.75" thickBot="1">
      <c r="A2" s="322" t="s">
        <v>2653</v>
      </c>
      <c r="B2" s="323" t="s">
        <v>1665</v>
      </c>
      <c r="C2" s="323" t="s">
        <v>1666</v>
      </c>
      <c r="D2" s="323" t="s">
        <v>1667</v>
      </c>
      <c r="E2" s="323" t="s">
        <v>1668</v>
      </c>
      <c r="F2" s="323" t="s">
        <v>2654</v>
      </c>
      <c r="G2" s="324" t="s">
        <v>2655</v>
      </c>
      <c r="H2" s="325" t="s">
        <v>1481</v>
      </c>
    </row>
    <row r="3" spans="1:8" ht="15">
      <c r="A3" s="326" t="str" cm="1">
        <f t="array" ref="A3">_xlfn._xlws.FILTER(TEMP!C3:I59,TEMP!E3:E59="NO CUMPLE CONDICIÓN","")</f>
        <v/>
      </c>
      <c r="B3" s="327"/>
      <c r="C3" s="328"/>
      <c r="D3" s="327"/>
      <c r="E3" s="327"/>
      <c r="F3" s="329"/>
      <c r="G3" s="330"/>
    </row>
    <row r="4" spans="1:8" ht="15">
      <c r="A4" s="331"/>
      <c r="B4" s="332"/>
      <c r="C4" s="159"/>
      <c r="D4" s="332"/>
      <c r="E4" s="332"/>
      <c r="F4" s="333"/>
      <c r="G4" s="334"/>
    </row>
    <row r="5" spans="1:8" ht="15">
      <c r="A5" s="331"/>
      <c r="B5" s="332"/>
      <c r="C5" s="159"/>
      <c r="D5" s="332"/>
      <c r="E5" s="332"/>
      <c r="F5" s="333"/>
      <c r="G5" s="334"/>
    </row>
    <row r="6" spans="1:8" ht="15">
      <c r="A6" s="331"/>
      <c r="B6" s="332"/>
      <c r="C6" s="159"/>
      <c r="D6" s="332"/>
      <c r="E6" s="332"/>
      <c r="F6" s="333"/>
      <c r="G6" s="334"/>
    </row>
    <row r="7" spans="1:8" ht="15">
      <c r="A7" s="331"/>
      <c r="B7" s="332"/>
      <c r="C7" s="159"/>
      <c r="D7" s="332"/>
      <c r="E7" s="332"/>
      <c r="F7" s="333"/>
      <c r="G7" s="334"/>
    </row>
    <row r="8" spans="1:8" ht="15">
      <c r="A8" s="331"/>
      <c r="B8" s="332"/>
      <c r="C8" s="159"/>
      <c r="D8" s="332"/>
      <c r="E8" s="332"/>
      <c r="F8" s="333"/>
      <c r="G8" s="334"/>
    </row>
    <row r="9" spans="1:8" ht="15">
      <c r="A9" s="331"/>
      <c r="B9" s="332"/>
      <c r="C9" s="159"/>
      <c r="D9" s="332"/>
      <c r="E9" s="332"/>
      <c r="F9" s="333"/>
      <c r="G9" s="334"/>
    </row>
    <row r="10" spans="1:8" ht="15">
      <c r="A10" s="331"/>
      <c r="B10" s="332"/>
      <c r="C10" s="159"/>
      <c r="D10" s="332"/>
      <c r="E10" s="332"/>
      <c r="F10" s="333"/>
      <c r="G10" s="334"/>
    </row>
    <row r="11" spans="1:8" ht="15">
      <c r="A11" s="331"/>
      <c r="B11" s="332"/>
      <c r="C11" s="159"/>
      <c r="D11" s="332"/>
      <c r="E11" s="332"/>
      <c r="F11" s="333"/>
      <c r="G11" s="334"/>
    </row>
    <row r="12" spans="1:8" ht="15">
      <c r="A12" s="331"/>
      <c r="B12" s="332"/>
      <c r="C12" s="159"/>
      <c r="D12" s="332"/>
      <c r="E12" s="332"/>
      <c r="F12" s="333"/>
      <c r="G12" s="334"/>
    </row>
    <row r="13" spans="1:8" ht="50.1" customHeight="1">
      <c r="A13" s="331"/>
      <c r="B13" s="332"/>
      <c r="C13" s="159"/>
      <c r="D13" s="332"/>
      <c r="E13" s="332"/>
      <c r="F13" s="333"/>
      <c r="G13" s="334"/>
    </row>
    <row r="14" spans="1:8" ht="50.1" customHeight="1">
      <c r="A14" s="331"/>
      <c r="B14" s="332"/>
      <c r="C14" s="159"/>
      <c r="D14" s="332"/>
      <c r="E14" s="332"/>
      <c r="F14" s="333"/>
      <c r="G14" s="334"/>
    </row>
    <row r="15" spans="1:8" ht="50.1" customHeight="1">
      <c r="A15" s="331"/>
      <c r="B15" s="332"/>
      <c r="C15" s="159"/>
      <c r="D15" s="332"/>
      <c r="E15" s="332"/>
      <c r="F15" s="333"/>
      <c r="G15" s="334"/>
    </row>
    <row r="16" spans="1:8" ht="50.1" customHeight="1">
      <c r="A16" s="331"/>
      <c r="B16" s="332"/>
      <c r="C16" s="159"/>
      <c r="D16" s="332"/>
      <c r="E16" s="332"/>
      <c r="F16" s="333"/>
      <c r="G16" s="334"/>
    </row>
    <row r="17" spans="1:7" ht="50.1" customHeight="1">
      <c r="A17" s="331"/>
      <c r="B17" s="332"/>
      <c r="C17" s="159"/>
      <c r="D17" s="332"/>
      <c r="E17" s="332"/>
      <c r="F17" s="333"/>
      <c r="G17" s="334"/>
    </row>
    <row r="18" spans="1:7" ht="50.1" customHeight="1">
      <c r="A18" s="331"/>
      <c r="B18" s="332"/>
      <c r="C18" s="159"/>
      <c r="D18" s="332"/>
      <c r="E18" s="332"/>
      <c r="F18" s="333"/>
      <c r="G18" s="334"/>
    </row>
    <row r="19" spans="1:7" ht="50.1" customHeight="1">
      <c r="A19" s="331"/>
      <c r="B19" s="332"/>
      <c r="C19" s="159"/>
      <c r="D19" s="332"/>
      <c r="E19" s="332"/>
      <c r="F19" s="333"/>
      <c r="G19" s="334"/>
    </row>
    <row r="20" spans="1:7" ht="50.1" customHeight="1">
      <c r="A20" s="331"/>
      <c r="B20" s="332"/>
      <c r="C20" s="159"/>
      <c r="D20" s="332"/>
      <c r="E20" s="332"/>
      <c r="F20" s="333"/>
      <c r="G20" s="334"/>
    </row>
    <row r="21" spans="1:7" ht="50.1" customHeight="1">
      <c r="A21" s="331"/>
      <c r="B21" s="332"/>
      <c r="C21" s="159"/>
      <c r="D21" s="332"/>
      <c r="E21" s="332"/>
      <c r="F21" s="333"/>
      <c r="G21" s="334"/>
    </row>
    <row r="22" spans="1:7" ht="50.1" customHeight="1">
      <c r="A22" s="331"/>
      <c r="B22" s="332"/>
      <c r="C22" s="159"/>
      <c r="D22" s="332"/>
      <c r="E22" s="332"/>
      <c r="F22" s="333"/>
      <c r="G22" s="334"/>
    </row>
    <row r="23" spans="1:7" ht="50.1" customHeight="1">
      <c r="A23" s="331"/>
      <c r="B23" s="332"/>
      <c r="C23" s="159"/>
      <c r="D23" s="332"/>
      <c r="E23" s="332"/>
      <c r="F23" s="333"/>
      <c r="G23" s="334"/>
    </row>
    <row r="24" spans="1:7" ht="50.1" customHeight="1">
      <c r="A24" s="331"/>
      <c r="B24" s="332"/>
      <c r="C24" s="159"/>
      <c r="D24" s="332"/>
      <c r="E24" s="332"/>
      <c r="F24" s="333"/>
      <c r="G24" s="334"/>
    </row>
    <row r="25" spans="1:7" ht="50.1" customHeight="1">
      <c r="A25" s="331"/>
      <c r="B25" s="332"/>
      <c r="C25" s="159"/>
      <c r="D25" s="332"/>
      <c r="E25" s="332"/>
      <c r="F25" s="333"/>
      <c r="G25" s="334"/>
    </row>
    <row r="26" spans="1:7" ht="50.1" customHeight="1">
      <c r="A26" s="331"/>
      <c r="B26" s="332"/>
      <c r="C26" s="159"/>
      <c r="D26" s="332"/>
      <c r="E26" s="332"/>
      <c r="F26" s="333"/>
      <c r="G26" s="334"/>
    </row>
    <row r="27" spans="1:7" ht="50.1" customHeight="1">
      <c r="A27" s="331"/>
      <c r="B27" s="332"/>
      <c r="C27" s="159"/>
      <c r="D27" s="332"/>
      <c r="E27" s="332"/>
      <c r="F27" s="333"/>
      <c r="G27" s="334"/>
    </row>
    <row r="28" spans="1:7" ht="50.1" customHeight="1">
      <c r="A28" s="331"/>
      <c r="B28" s="332"/>
      <c r="C28" s="159"/>
      <c r="D28" s="332"/>
      <c r="E28" s="332"/>
      <c r="F28" s="333"/>
      <c r="G28" s="334"/>
    </row>
    <row r="29" spans="1:7" ht="50.1" customHeight="1">
      <c r="A29" s="331"/>
      <c r="B29" s="332"/>
      <c r="C29" s="159"/>
      <c r="D29" s="332"/>
      <c r="E29" s="332"/>
      <c r="F29" s="333"/>
      <c r="G29" s="334"/>
    </row>
    <row r="30" spans="1:7" ht="50.1" customHeight="1">
      <c r="A30" s="331"/>
      <c r="B30" s="332"/>
      <c r="C30" s="159"/>
      <c r="D30" s="332"/>
      <c r="E30" s="332"/>
      <c r="F30" s="333"/>
      <c r="G30" s="334"/>
    </row>
    <row r="31" spans="1:7" ht="50.1" customHeight="1">
      <c r="A31" s="331"/>
      <c r="B31" s="332"/>
      <c r="C31" s="159"/>
      <c r="D31" s="332"/>
      <c r="E31" s="332"/>
      <c r="F31" s="333"/>
      <c r="G31" s="334"/>
    </row>
    <row r="32" spans="1:7" ht="50.1" customHeight="1">
      <c r="A32" s="331"/>
      <c r="B32" s="332"/>
      <c r="C32" s="159"/>
      <c r="D32" s="332"/>
      <c r="E32" s="332"/>
      <c r="F32" s="333"/>
      <c r="G32" s="334"/>
    </row>
    <row r="33" spans="1:7" ht="50.1" customHeight="1">
      <c r="A33" s="331"/>
      <c r="B33" s="332"/>
      <c r="C33" s="159"/>
      <c r="D33" s="332"/>
      <c r="E33" s="332"/>
      <c r="F33" s="333"/>
      <c r="G33" s="334"/>
    </row>
    <row r="34" spans="1:7" ht="50.1" customHeight="1">
      <c r="A34" s="331"/>
      <c r="B34" s="332"/>
      <c r="C34" s="159"/>
      <c r="D34" s="332"/>
      <c r="E34" s="332"/>
      <c r="F34" s="333"/>
      <c r="G34" s="334"/>
    </row>
    <row r="35" spans="1:7" ht="50.1" customHeight="1">
      <c r="A35" s="331"/>
      <c r="B35" s="332"/>
      <c r="C35" s="159"/>
      <c r="D35" s="332"/>
      <c r="E35" s="332"/>
      <c r="F35" s="333"/>
      <c r="G35" s="334"/>
    </row>
    <row r="36" spans="1:7" ht="50.1" customHeight="1">
      <c r="A36" s="331"/>
      <c r="B36" s="332"/>
      <c r="C36" s="159"/>
      <c r="D36" s="332"/>
      <c r="E36" s="332"/>
      <c r="F36" s="333"/>
      <c r="G36" s="334"/>
    </row>
    <row r="37" spans="1:7" ht="50.1" customHeight="1">
      <c r="A37" s="331"/>
      <c r="B37" s="332"/>
      <c r="C37" s="159"/>
      <c r="D37" s="332"/>
      <c r="E37" s="332"/>
      <c r="F37" s="333"/>
      <c r="G37" s="334"/>
    </row>
    <row r="38" spans="1:7" ht="50.1" customHeight="1">
      <c r="A38" s="331"/>
      <c r="B38" s="332"/>
      <c r="C38" s="159"/>
      <c r="D38" s="332"/>
      <c r="E38" s="332"/>
      <c r="F38" s="333"/>
      <c r="G38" s="334"/>
    </row>
    <row r="39" spans="1:7" ht="50.1" customHeight="1">
      <c r="A39" s="331"/>
      <c r="B39" s="332"/>
      <c r="C39" s="159"/>
      <c r="D39" s="332"/>
      <c r="E39" s="332"/>
      <c r="F39" s="333"/>
      <c r="G39" s="334"/>
    </row>
    <row r="40" spans="1:7" ht="50.1" customHeight="1">
      <c r="A40" s="331"/>
      <c r="B40" s="332"/>
      <c r="C40" s="159"/>
      <c r="D40" s="332"/>
      <c r="E40" s="332"/>
      <c r="F40" s="333"/>
      <c r="G40" s="334"/>
    </row>
    <row r="41" spans="1:7" ht="50.1" customHeight="1">
      <c r="A41" s="331"/>
      <c r="B41" s="332"/>
      <c r="C41" s="159"/>
      <c r="D41" s="332"/>
      <c r="E41" s="332"/>
      <c r="F41" s="333"/>
      <c r="G41" s="334"/>
    </row>
    <row r="42" spans="1:7" ht="50.1" customHeight="1">
      <c r="A42" s="331"/>
      <c r="B42" s="332"/>
      <c r="C42" s="159"/>
      <c r="D42" s="332"/>
      <c r="E42" s="332"/>
      <c r="F42" s="333"/>
      <c r="G42" s="334"/>
    </row>
    <row r="43" spans="1:7" ht="50.1" customHeight="1">
      <c r="A43" s="331"/>
      <c r="B43" s="332"/>
      <c r="C43" s="159"/>
      <c r="D43" s="332"/>
      <c r="E43" s="332"/>
      <c r="F43" s="333"/>
      <c r="G43" s="334"/>
    </row>
    <row r="44" spans="1:7" ht="50.1" customHeight="1">
      <c r="A44" s="331"/>
      <c r="B44" s="332"/>
      <c r="C44" s="159"/>
      <c r="D44" s="332"/>
      <c r="E44" s="332"/>
      <c r="F44" s="333"/>
      <c r="G44" s="334"/>
    </row>
    <row r="45" spans="1:7" ht="50.1" customHeight="1">
      <c r="A45" s="331"/>
      <c r="B45" s="332"/>
      <c r="C45" s="159"/>
      <c r="D45" s="332"/>
      <c r="E45" s="332"/>
      <c r="F45" s="333"/>
      <c r="G45" s="334"/>
    </row>
    <row r="46" spans="1:7" ht="50.1" customHeight="1">
      <c r="A46" s="331"/>
      <c r="B46" s="332"/>
      <c r="C46" s="159"/>
      <c r="D46" s="332"/>
      <c r="E46" s="332"/>
      <c r="F46" s="333"/>
      <c r="G46" s="334"/>
    </row>
  </sheetData>
  <sheetProtection algorithmName="SHA-512" hashValue="ePjdxFImQOf7LdVYUWp0Y5eA5kg0vGmxzoDUNTN+NP2e/l673x7nKclVzh0aH2pPawUGpvUlhsqbCkTd33I82g==" saltValue="C7inhBn45Gug81x97iRcuA==" spinCount="100000" sheet="1" formatRows="0"/>
  <mergeCells count="1">
    <mergeCell ref="A1:G1"/>
  </mergeCells>
  <hyperlinks>
    <hyperlink ref="H2" location="PORTADA!A1" display="Portada" xr:uid="{3068EEAB-C279-4824-89E6-1DCB2FFB3F61}"/>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783A9-C455-45BF-B3E6-A636F87DE735}">
  <sheetPr>
    <tabColor rgb="FF00B0F0"/>
  </sheetPr>
  <dimension ref="A1:J48"/>
  <sheetViews>
    <sheetView zoomScale="90" zoomScaleNormal="90" workbookViewId="0">
      <selection activeCell="A8" sqref="A8"/>
    </sheetView>
  </sheetViews>
  <sheetFormatPr baseColWidth="10" defaultColWidth="11.42578125" defaultRowHeight="15"/>
  <cols>
    <col min="1" max="1" width="10.85546875" customWidth="1"/>
    <col min="2" max="2" width="56.140625" customWidth="1"/>
    <col min="3" max="3" width="48.42578125" customWidth="1"/>
    <col min="4" max="4" width="35.85546875" customWidth="1"/>
    <col min="5" max="5" width="30.140625" customWidth="1"/>
    <col min="6" max="6" width="28.7109375" customWidth="1"/>
  </cols>
  <sheetData>
    <row r="1" spans="1:10" ht="21.75" thickBot="1">
      <c r="A1" s="567" t="s">
        <v>1616</v>
      </c>
      <c r="B1" s="568"/>
      <c r="C1" s="568"/>
      <c r="D1" s="568"/>
      <c r="E1" s="568"/>
      <c r="F1" s="569"/>
      <c r="G1" s="325" t="s">
        <v>1481</v>
      </c>
    </row>
    <row r="2" spans="1:10" ht="33" customHeight="1" thickBot="1">
      <c r="A2" s="570" t="s">
        <v>2656</v>
      </c>
      <c r="B2" s="571"/>
      <c r="C2" s="572" t="s">
        <v>2657</v>
      </c>
      <c r="D2" s="572"/>
      <c r="E2" s="572"/>
      <c r="F2" s="573"/>
    </row>
    <row r="3" spans="1:10" s="8" customFormat="1" ht="15.75" customHeight="1">
      <c r="A3" s="574" t="s">
        <v>1578</v>
      </c>
      <c r="B3" s="575"/>
      <c r="C3" s="576" t="s">
        <v>2658</v>
      </c>
      <c r="D3" s="576"/>
      <c r="E3" s="576"/>
      <c r="F3" s="577"/>
      <c r="G3" s="125"/>
      <c r="H3" s="125"/>
      <c r="I3" s="125"/>
      <c r="J3" s="125"/>
    </row>
    <row r="4" spans="1:10" ht="14.25" customHeight="1">
      <c r="A4" s="574"/>
      <c r="B4" s="575"/>
      <c r="C4" s="335" t="s">
        <v>2659</v>
      </c>
      <c r="D4" s="335" t="s">
        <v>2660</v>
      </c>
      <c r="E4" s="335" t="s">
        <v>2661</v>
      </c>
      <c r="F4" s="336" t="s">
        <v>2662</v>
      </c>
      <c r="G4" s="125"/>
      <c r="H4" s="125"/>
      <c r="I4" s="125"/>
      <c r="J4" s="125"/>
    </row>
    <row r="5" spans="1:10" s="3" customFormat="1" ht="15.75" customHeight="1">
      <c r="A5" s="544" t="s">
        <v>2663</v>
      </c>
      <c r="B5" s="545"/>
      <c r="C5" s="267">
        <f>'2.Ambientes Adecuados y Seguros'!D94</f>
        <v>0</v>
      </c>
      <c r="D5" s="267">
        <f>'2.Ambientes Adecuados y Seguros'!D95</f>
        <v>0</v>
      </c>
      <c r="E5" s="267">
        <f>'2.Ambientes Adecuados y Seguros'!D96</f>
        <v>13</v>
      </c>
      <c r="F5" s="337">
        <f>SUM(C5:E5)</f>
        <v>13</v>
      </c>
      <c r="G5" s="125"/>
      <c r="H5" s="125"/>
      <c r="I5" s="125"/>
      <c r="J5" s="125"/>
    </row>
    <row r="6" spans="1:10">
      <c r="A6" s="544" t="s">
        <v>2664</v>
      </c>
      <c r="B6" s="545"/>
      <c r="C6" s="39">
        <f>'3. Alimentacion y Nutrición'!D65</f>
        <v>0</v>
      </c>
      <c r="D6" s="39">
        <f>'3. Alimentacion y Nutrición'!D66</f>
        <v>0</v>
      </c>
      <c r="E6" s="39">
        <f>'3. Alimentacion y Nutrición'!D67</f>
        <v>12</v>
      </c>
      <c r="F6" s="337">
        <f t="shared" ref="F6:F12" si="0">SUM(C6:E6)</f>
        <v>12</v>
      </c>
      <c r="G6" s="125"/>
      <c r="H6" s="125"/>
      <c r="I6" s="125"/>
      <c r="J6" s="125"/>
    </row>
    <row r="7" spans="1:10">
      <c r="A7" s="544" t="s">
        <v>2665</v>
      </c>
      <c r="B7" s="545"/>
      <c r="C7" s="39">
        <f>'4. Modelo de Atención'!D34</f>
        <v>0</v>
      </c>
      <c r="D7" s="39">
        <f>'4. Modelo de Atención'!D35</f>
        <v>0</v>
      </c>
      <c r="E7" s="39">
        <f>'4. Modelo de Atención'!D36</f>
        <v>5</v>
      </c>
      <c r="F7" s="337">
        <f t="shared" si="0"/>
        <v>5</v>
      </c>
      <c r="G7" s="125"/>
      <c r="H7" s="125"/>
      <c r="I7" s="125"/>
      <c r="J7" s="125"/>
    </row>
    <row r="8" spans="1:10">
      <c r="A8" s="544" t="s">
        <v>2666</v>
      </c>
      <c r="B8" s="545"/>
      <c r="C8" s="39">
        <f>'5. Situaciones Especiales'!D125</f>
        <v>0</v>
      </c>
      <c r="D8" s="39">
        <f>'5. Situaciones Especiales'!D126</f>
        <v>0</v>
      </c>
      <c r="E8" s="39">
        <f>'5. Situaciones Especiales'!D127</f>
        <v>14</v>
      </c>
      <c r="F8" s="337">
        <f t="shared" si="0"/>
        <v>14</v>
      </c>
      <c r="G8" s="125"/>
      <c r="H8" s="125"/>
      <c r="I8" s="125"/>
      <c r="J8" s="125"/>
    </row>
    <row r="9" spans="1:10">
      <c r="A9" s="544" t="s">
        <v>2667</v>
      </c>
      <c r="B9" s="545"/>
      <c r="C9" s="39">
        <f>'6. Código Ético'!D33</f>
        <v>0</v>
      </c>
      <c r="D9" s="39">
        <f>'6. Código Ético'!D34</f>
        <v>0</v>
      </c>
      <c r="E9" s="39">
        <f>'6. Código Ético'!D35</f>
        <v>3</v>
      </c>
      <c r="F9" s="337">
        <f t="shared" si="0"/>
        <v>3</v>
      </c>
      <c r="G9" s="125"/>
      <c r="H9" s="125"/>
      <c r="I9" s="125"/>
      <c r="J9" s="125"/>
    </row>
    <row r="10" spans="1:10">
      <c r="A10" s="544" t="s">
        <v>2668</v>
      </c>
      <c r="B10" s="545"/>
      <c r="C10" s="39">
        <f>'7. Talento Humano'!D22</f>
        <v>0</v>
      </c>
      <c r="D10" s="39">
        <f>'7. Talento Humano'!D23</f>
        <v>0</v>
      </c>
      <c r="E10" s="39">
        <f>'7. Talento Humano'!D24</f>
        <v>5</v>
      </c>
      <c r="F10" s="337">
        <f t="shared" si="0"/>
        <v>5</v>
      </c>
      <c r="G10" s="125"/>
      <c r="H10" s="125"/>
      <c r="I10" s="125"/>
      <c r="J10" s="125"/>
    </row>
    <row r="11" spans="1:10" ht="14.45" customHeight="1">
      <c r="A11" s="544" t="s">
        <v>2669</v>
      </c>
      <c r="B11" s="545"/>
      <c r="C11" s="39">
        <f>'8. Financiero'!D17</f>
        <v>0</v>
      </c>
      <c r="D11" s="39">
        <f>'8. Financiero'!D18</f>
        <v>0</v>
      </c>
      <c r="E11" s="39">
        <f>'8. Financiero'!D19</f>
        <v>2</v>
      </c>
      <c r="F11" s="337">
        <f t="shared" si="0"/>
        <v>2</v>
      </c>
      <c r="G11" s="125"/>
      <c r="H11" s="125"/>
      <c r="I11" s="125"/>
      <c r="J11" s="125"/>
    </row>
    <row r="12" spans="1:10" ht="14.45" customHeight="1">
      <c r="A12" s="544" t="s">
        <v>2670</v>
      </c>
      <c r="B12" s="545"/>
      <c r="C12" s="39">
        <f>'9. Dotación'!D10</f>
        <v>0</v>
      </c>
      <c r="D12" s="39">
        <f>'9. Dotación'!D11</f>
        <v>0</v>
      </c>
      <c r="E12" s="39">
        <f>'9. Dotación'!D12</f>
        <v>2</v>
      </c>
      <c r="F12" s="337">
        <f t="shared" si="0"/>
        <v>2</v>
      </c>
    </row>
    <row r="13" spans="1:10">
      <c r="A13" s="546" t="s">
        <v>2671</v>
      </c>
      <c r="B13" s="546"/>
      <c r="C13" s="338">
        <f>SUM(C5:C12)</f>
        <v>0</v>
      </c>
      <c r="D13" s="338">
        <f>SUM(D5:D12)</f>
        <v>0</v>
      </c>
      <c r="E13" s="338">
        <f>SUM(E5:E12)</f>
        <v>56</v>
      </c>
      <c r="F13" s="339">
        <f>SUM(F5:F12)</f>
        <v>56</v>
      </c>
    </row>
    <row r="14" spans="1:10" ht="33" customHeight="1" thickBot="1">
      <c r="A14" s="340"/>
      <c r="B14" s="341"/>
      <c r="C14" s="342" t="s">
        <v>2672</v>
      </c>
      <c r="D14" s="343" t="s">
        <v>2673</v>
      </c>
      <c r="E14" s="342" t="s">
        <v>2672</v>
      </c>
      <c r="F14" s="344"/>
    </row>
    <row r="15" spans="1:10" ht="36" customHeight="1">
      <c r="A15" s="547" t="s">
        <v>2674</v>
      </c>
      <c r="B15" s="548"/>
      <c r="C15" s="548"/>
      <c r="D15" s="548"/>
      <c r="E15" s="548"/>
      <c r="F15" s="549"/>
    </row>
    <row r="16" spans="1:10" ht="54.75" customHeight="1">
      <c r="A16" s="550"/>
      <c r="B16" s="551"/>
      <c r="C16" s="551"/>
      <c r="D16" s="551"/>
      <c r="E16" s="551"/>
      <c r="F16" s="552"/>
    </row>
    <row r="17" spans="1:6" ht="56.25" customHeight="1">
      <c r="A17" s="553"/>
      <c r="B17" s="554"/>
      <c r="C17" s="554"/>
      <c r="D17" s="554"/>
      <c r="E17" s="554"/>
      <c r="F17" s="555"/>
    </row>
    <row r="18" spans="1:6" ht="53.25" customHeight="1">
      <c r="A18" s="553"/>
      <c r="B18" s="554"/>
      <c r="C18" s="554"/>
      <c r="D18" s="554"/>
      <c r="E18" s="554"/>
      <c r="F18" s="555"/>
    </row>
    <row r="19" spans="1:6" ht="50.25" customHeight="1" thickBot="1">
      <c r="A19" s="556"/>
      <c r="B19" s="557"/>
      <c r="C19" s="557"/>
      <c r="D19" s="557"/>
      <c r="E19" s="557"/>
      <c r="F19" s="558"/>
    </row>
    <row r="20" spans="1:6" ht="25.5" customHeight="1">
      <c r="A20" s="547" t="s">
        <v>1621</v>
      </c>
      <c r="B20" s="548"/>
      <c r="C20" s="548"/>
      <c r="D20" s="548"/>
      <c r="E20" s="548"/>
      <c r="F20" s="549"/>
    </row>
    <row r="21" spans="1:6">
      <c r="A21" s="559"/>
      <c r="B21" s="560"/>
      <c r="C21" s="560"/>
      <c r="D21" s="560"/>
      <c r="E21" s="560"/>
      <c r="F21" s="561"/>
    </row>
    <row r="22" spans="1:6">
      <c r="A22" s="559"/>
      <c r="B22" s="560"/>
      <c r="C22" s="560"/>
      <c r="D22" s="560"/>
      <c r="E22" s="560"/>
      <c r="F22" s="561"/>
    </row>
    <row r="23" spans="1:6">
      <c r="A23" s="559"/>
      <c r="B23" s="560"/>
      <c r="C23" s="560"/>
      <c r="D23" s="560"/>
      <c r="E23" s="560"/>
      <c r="F23" s="561"/>
    </row>
    <row r="24" spans="1:6">
      <c r="A24" s="559"/>
      <c r="B24" s="560"/>
      <c r="C24" s="560"/>
      <c r="D24" s="560"/>
      <c r="E24" s="560"/>
      <c r="F24" s="561"/>
    </row>
    <row r="25" spans="1:6">
      <c r="A25" s="559"/>
      <c r="B25" s="560"/>
      <c r="C25" s="560"/>
      <c r="D25" s="560"/>
      <c r="E25" s="560"/>
      <c r="F25" s="561"/>
    </row>
    <row r="26" spans="1:6">
      <c r="A26" s="559"/>
      <c r="B26" s="560"/>
      <c r="C26" s="560"/>
      <c r="D26" s="560"/>
      <c r="E26" s="560"/>
      <c r="F26" s="561"/>
    </row>
    <row r="27" spans="1:6">
      <c r="A27" s="559"/>
      <c r="B27" s="560"/>
      <c r="C27" s="560"/>
      <c r="D27" s="560"/>
      <c r="E27" s="560"/>
      <c r="F27" s="561"/>
    </row>
    <row r="28" spans="1:6" ht="18" customHeight="1">
      <c r="A28" s="559"/>
      <c r="B28" s="560"/>
      <c r="C28" s="560"/>
      <c r="D28" s="560"/>
      <c r="E28" s="560"/>
      <c r="F28" s="561"/>
    </row>
    <row r="29" spans="1:6" ht="18" customHeight="1">
      <c r="A29" s="559"/>
      <c r="B29" s="560"/>
      <c r="C29" s="560"/>
      <c r="D29" s="560"/>
      <c r="E29" s="560"/>
      <c r="F29" s="561"/>
    </row>
    <row r="30" spans="1:6">
      <c r="A30" s="559"/>
      <c r="B30" s="560"/>
      <c r="C30" s="560"/>
      <c r="D30" s="560"/>
      <c r="E30" s="560"/>
      <c r="F30" s="561"/>
    </row>
    <row r="31" spans="1:6">
      <c r="A31" s="559"/>
      <c r="B31" s="560"/>
      <c r="C31" s="560"/>
      <c r="D31" s="560"/>
      <c r="E31" s="560"/>
      <c r="F31" s="561"/>
    </row>
    <row r="32" spans="1:6" ht="15" customHeight="1">
      <c r="A32" s="559"/>
      <c r="B32" s="560"/>
      <c r="C32" s="560"/>
      <c r="D32" s="560"/>
      <c r="E32" s="560"/>
      <c r="F32" s="561"/>
    </row>
    <row r="33" spans="1:10" ht="68.25" customHeight="1">
      <c r="A33" s="562" t="s">
        <v>2675</v>
      </c>
      <c r="B33" s="562"/>
      <c r="C33" s="563" t="s">
        <v>2676</v>
      </c>
      <c r="D33" s="563"/>
      <c r="E33" s="563"/>
      <c r="F33" s="563"/>
    </row>
    <row r="34" spans="1:10" ht="29.45" customHeight="1">
      <c r="A34" s="564" t="s">
        <v>2677</v>
      </c>
      <c r="B34" s="565"/>
      <c r="C34" s="565"/>
      <c r="D34" s="565"/>
      <c r="E34" s="565"/>
      <c r="F34" s="566"/>
      <c r="G34" s="345"/>
    </row>
    <row r="35" spans="1:10" ht="19.350000000000001" customHeight="1">
      <c r="A35" s="540" t="s">
        <v>2678</v>
      </c>
      <c r="B35" s="541"/>
      <c r="C35" s="542" t="s">
        <v>2679</v>
      </c>
      <c r="D35" s="543"/>
      <c r="E35" s="541"/>
      <c r="F35" s="346" t="s">
        <v>2680</v>
      </c>
      <c r="G35" s="345"/>
    </row>
    <row r="36" spans="1:10" ht="30" customHeight="1">
      <c r="A36" s="528"/>
      <c r="B36" s="529"/>
      <c r="C36" s="530"/>
      <c r="D36" s="531"/>
      <c r="E36" s="529"/>
      <c r="F36" s="347"/>
      <c r="G36" s="345"/>
      <c r="H36" s="348"/>
      <c r="I36" s="348"/>
      <c r="J36" s="348"/>
    </row>
    <row r="37" spans="1:10" ht="30" customHeight="1">
      <c r="A37" s="528"/>
      <c r="B37" s="529"/>
      <c r="C37" s="530"/>
      <c r="D37" s="531"/>
      <c r="E37" s="529"/>
      <c r="F37" s="347"/>
      <c r="G37" s="345"/>
    </row>
    <row r="38" spans="1:10" ht="30" customHeight="1">
      <c r="A38" s="528"/>
      <c r="B38" s="529"/>
      <c r="C38" s="530"/>
      <c r="D38" s="531"/>
      <c r="E38" s="529"/>
      <c r="F38" s="347"/>
      <c r="G38" s="345"/>
    </row>
    <row r="39" spans="1:10" ht="30" customHeight="1">
      <c r="A39" s="528"/>
      <c r="B39" s="529"/>
      <c r="C39" s="530"/>
      <c r="D39" s="531"/>
      <c r="E39" s="529"/>
      <c r="F39" s="347"/>
      <c r="G39" s="345"/>
    </row>
    <row r="40" spans="1:10" ht="30" customHeight="1" thickBot="1">
      <c r="A40" s="532"/>
      <c r="B40" s="533"/>
      <c r="C40" s="534"/>
      <c r="D40" s="535"/>
      <c r="E40" s="533"/>
      <c r="F40" s="349"/>
      <c r="G40" s="345"/>
    </row>
    <row r="41" spans="1:10" ht="15.75" thickBot="1">
      <c r="A41" s="536"/>
      <c r="B41" s="536"/>
      <c r="C41" s="536"/>
      <c r="D41" s="536"/>
      <c r="E41" s="536"/>
      <c r="F41" s="350"/>
      <c r="G41" s="345"/>
    </row>
    <row r="42" spans="1:10">
      <c r="A42" s="537" t="s">
        <v>2681</v>
      </c>
      <c r="B42" s="538"/>
      <c r="C42" s="538"/>
      <c r="D42" s="538"/>
      <c r="E42" s="538"/>
      <c r="F42" s="539"/>
      <c r="G42" s="345"/>
    </row>
    <row r="43" spans="1:10">
      <c r="A43" s="540" t="s">
        <v>2678</v>
      </c>
      <c r="B43" s="541"/>
      <c r="C43" s="542" t="s">
        <v>2682</v>
      </c>
      <c r="D43" s="543"/>
      <c r="E43" s="541"/>
      <c r="F43" s="346" t="s">
        <v>2680</v>
      </c>
      <c r="G43" s="345"/>
    </row>
    <row r="44" spans="1:10" ht="30" customHeight="1">
      <c r="A44" s="528"/>
      <c r="B44" s="529"/>
      <c r="C44" s="530"/>
      <c r="D44" s="531"/>
      <c r="E44" s="529"/>
      <c r="F44" s="347"/>
      <c r="G44" s="345"/>
    </row>
    <row r="45" spans="1:10" ht="30" customHeight="1">
      <c r="A45" s="528"/>
      <c r="B45" s="529"/>
      <c r="C45" s="530"/>
      <c r="D45" s="531"/>
      <c r="E45" s="529"/>
      <c r="F45" s="347"/>
      <c r="G45" s="345"/>
    </row>
    <row r="46" spans="1:10" ht="30" customHeight="1">
      <c r="A46" s="528"/>
      <c r="B46" s="529"/>
      <c r="C46" s="530"/>
      <c r="D46" s="531"/>
      <c r="E46" s="529"/>
      <c r="F46" s="347"/>
      <c r="G46" s="345"/>
    </row>
    <row r="47" spans="1:10" ht="30" customHeight="1">
      <c r="A47" s="528"/>
      <c r="B47" s="529"/>
      <c r="C47" s="530"/>
      <c r="D47" s="531"/>
      <c r="E47" s="529"/>
      <c r="F47" s="347"/>
      <c r="G47" s="345"/>
    </row>
    <row r="48" spans="1:10" ht="30" customHeight="1" thickBot="1">
      <c r="A48" s="532"/>
      <c r="B48" s="533"/>
      <c r="C48" s="534"/>
      <c r="D48" s="535"/>
      <c r="E48" s="533"/>
      <c r="F48" s="349"/>
      <c r="G48" s="345"/>
    </row>
  </sheetData>
  <sheetProtection algorithmName="SHA-512" hashValue="lORdmCLfeaONoDTVlgzmO7ym6+fP81JyUwz5QoQfRzkrBiErFaCQOObqriUaXKgTNyhO4347WnLSjLrWKWeOYg==" saltValue="GkFRgWRYRXx12GzGAfsiqw==" spinCount="100000" sheet="1" formatRows="0"/>
  <mergeCells count="48">
    <mergeCell ref="A11:B11"/>
    <mergeCell ref="A1:F1"/>
    <mergeCell ref="A2:B2"/>
    <mergeCell ref="C2:F2"/>
    <mergeCell ref="A3:B4"/>
    <mergeCell ref="C3:F3"/>
    <mergeCell ref="A5:B5"/>
    <mergeCell ref="A6:B6"/>
    <mergeCell ref="A7:B7"/>
    <mergeCell ref="A8:B8"/>
    <mergeCell ref="A9:B9"/>
    <mergeCell ref="A10:B10"/>
    <mergeCell ref="A35:B35"/>
    <mergeCell ref="C35:E35"/>
    <mergeCell ref="A12:B12"/>
    <mergeCell ref="A13:B13"/>
    <mergeCell ref="A15:F15"/>
    <mergeCell ref="A16:F19"/>
    <mergeCell ref="A20:F20"/>
    <mergeCell ref="A21:F32"/>
    <mergeCell ref="A33:B33"/>
    <mergeCell ref="C33:F33"/>
    <mergeCell ref="A34:F34"/>
    <mergeCell ref="A36:B36"/>
    <mergeCell ref="C36:E36"/>
    <mergeCell ref="A37:B37"/>
    <mergeCell ref="C37:E37"/>
    <mergeCell ref="A38:B38"/>
    <mergeCell ref="C38:E38"/>
    <mergeCell ref="A45:B45"/>
    <mergeCell ref="C45:E45"/>
    <mergeCell ref="A39:B39"/>
    <mergeCell ref="C39:E39"/>
    <mergeCell ref="A40:B40"/>
    <mergeCell ref="C40:E40"/>
    <mergeCell ref="A41:B41"/>
    <mergeCell ref="C41:E41"/>
    <mergeCell ref="A42:F42"/>
    <mergeCell ref="A43:B43"/>
    <mergeCell ref="C43:E43"/>
    <mergeCell ref="A44:B44"/>
    <mergeCell ref="C44:E44"/>
    <mergeCell ref="A46:B46"/>
    <mergeCell ref="C46:E46"/>
    <mergeCell ref="A47:B47"/>
    <mergeCell ref="C47:E47"/>
    <mergeCell ref="A48:B48"/>
    <mergeCell ref="C48:E48"/>
  </mergeCells>
  <hyperlinks>
    <hyperlink ref="G1" location="PORTADA!A1" display="Portada" xr:uid="{A8C32859-F00E-4670-92C1-CB6321254E7D}"/>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2144-255B-4F52-BD45-976BBEE7C2B3}">
  <sheetPr>
    <pageSetUpPr fitToPage="1"/>
  </sheetPr>
  <dimension ref="A1:E41"/>
  <sheetViews>
    <sheetView showGridLines="0" tabSelected="1" zoomScale="90" zoomScaleNormal="90" workbookViewId="0">
      <selection activeCell="A8" sqref="A8"/>
    </sheetView>
  </sheetViews>
  <sheetFormatPr baseColWidth="10" defaultColWidth="11.42578125" defaultRowHeight="15"/>
  <cols>
    <col min="1" max="1" width="35.85546875" customWidth="1"/>
    <col min="2" max="2" width="38.85546875" customWidth="1"/>
    <col min="3" max="3" width="37.42578125" customWidth="1"/>
    <col min="4" max="4" width="64.28515625" customWidth="1"/>
    <col min="5" max="5" width="19.140625" customWidth="1"/>
  </cols>
  <sheetData>
    <row r="1" spans="1:5" ht="18" customHeight="1">
      <c r="A1" s="2"/>
      <c r="B1" s="2"/>
      <c r="C1" s="2"/>
      <c r="D1" s="2"/>
      <c r="E1" s="443" t="s">
        <v>2706</v>
      </c>
    </row>
    <row r="2" spans="1:5" ht="23.25" customHeight="1">
      <c r="A2" s="2"/>
      <c r="B2" s="445" t="s">
        <v>2704</v>
      </c>
      <c r="C2" s="446"/>
      <c r="D2" s="446"/>
      <c r="E2" s="444"/>
    </row>
    <row r="3" spans="1:5">
      <c r="B3" s="446"/>
      <c r="C3" s="446"/>
      <c r="D3" s="446"/>
      <c r="E3" s="444"/>
    </row>
    <row r="4" spans="1:5" ht="54.75" customHeight="1">
      <c r="A4" s="2"/>
      <c r="B4" s="446"/>
      <c r="C4" s="446"/>
      <c r="D4" s="446"/>
      <c r="E4" s="444"/>
    </row>
    <row r="5" spans="1:5" ht="30.6" customHeight="1">
      <c r="A5" s="2"/>
      <c r="B5" s="2"/>
      <c r="C5" s="2"/>
      <c r="D5" s="2"/>
      <c r="E5" s="444"/>
    </row>
    <row r="6" spans="1:5">
      <c r="A6" s="2"/>
      <c r="B6" s="2"/>
      <c r="C6" s="2"/>
      <c r="D6" s="2"/>
      <c r="E6" s="2"/>
    </row>
    <row r="7" spans="1:5">
      <c r="A7" s="2"/>
      <c r="B7" s="2"/>
      <c r="C7" s="2"/>
      <c r="D7" s="2"/>
      <c r="E7" s="2"/>
    </row>
    <row r="8" spans="1:5">
      <c r="A8" s="2"/>
      <c r="B8" s="2"/>
      <c r="C8" s="2"/>
      <c r="D8" s="2"/>
      <c r="E8" s="2"/>
    </row>
    <row r="9" spans="1:5">
      <c r="A9" s="2"/>
      <c r="B9" s="2"/>
      <c r="C9" s="2"/>
      <c r="D9" s="2"/>
      <c r="E9" s="2"/>
    </row>
    <row r="10" spans="1:5">
      <c r="A10" s="2"/>
      <c r="B10" s="2"/>
      <c r="C10" s="2"/>
      <c r="D10" s="2"/>
      <c r="E10" s="2"/>
    </row>
    <row r="11" spans="1:5">
      <c r="A11" s="2"/>
      <c r="B11" s="2"/>
      <c r="C11" s="2"/>
      <c r="D11" s="2"/>
      <c r="E11" s="2"/>
    </row>
    <row r="12" spans="1:5">
      <c r="A12" s="2"/>
      <c r="B12" s="2"/>
      <c r="C12" s="2"/>
      <c r="D12" s="2"/>
      <c r="E12" s="2"/>
    </row>
    <row r="13" spans="1:5">
      <c r="A13" s="2"/>
      <c r="B13" s="2"/>
      <c r="C13" s="2"/>
      <c r="D13" s="2"/>
      <c r="E13" s="2"/>
    </row>
    <row r="14" spans="1:5">
      <c r="A14" s="2"/>
      <c r="B14" s="2"/>
      <c r="C14" s="2"/>
      <c r="D14" s="2"/>
      <c r="E14" s="2"/>
    </row>
    <row r="15" spans="1:5">
      <c r="A15" s="2"/>
      <c r="B15" s="2"/>
      <c r="C15" s="2"/>
      <c r="D15" s="2"/>
      <c r="E15" s="2"/>
    </row>
    <row r="16" spans="1:5">
      <c r="A16" s="2"/>
      <c r="B16" s="2"/>
      <c r="C16" s="2"/>
      <c r="D16" s="2"/>
      <c r="E16" s="2"/>
    </row>
    <row r="17" spans="1:5">
      <c r="A17" s="2"/>
      <c r="B17" s="2"/>
      <c r="C17" s="2"/>
      <c r="D17" s="2"/>
      <c r="E17" s="2"/>
    </row>
    <row r="18" spans="1:5">
      <c r="A18" s="2"/>
      <c r="B18" s="2"/>
      <c r="C18" s="2"/>
      <c r="D18" s="2"/>
      <c r="E18" s="2"/>
    </row>
    <row r="19" spans="1:5">
      <c r="A19" s="2"/>
      <c r="B19" s="2"/>
      <c r="C19" s="2"/>
      <c r="D19" s="2"/>
      <c r="E19" s="2"/>
    </row>
    <row r="20" spans="1:5">
      <c r="A20" s="2"/>
      <c r="B20" s="2"/>
      <c r="C20" s="2"/>
      <c r="D20" s="2"/>
      <c r="E20" s="2"/>
    </row>
    <row r="21" spans="1:5">
      <c r="A21" s="2"/>
      <c r="B21" s="2"/>
      <c r="C21" s="2"/>
      <c r="D21" s="2"/>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c r="A26" s="2"/>
      <c r="B26" s="2"/>
      <c r="C26" s="2"/>
      <c r="D26" s="2"/>
      <c r="E26" s="2"/>
    </row>
    <row r="27" spans="1:5">
      <c r="A27" s="2"/>
      <c r="B27" s="2"/>
      <c r="C27" s="2"/>
      <c r="D27" s="2"/>
      <c r="E27" s="2"/>
    </row>
    <row r="28" spans="1:5">
      <c r="A28" s="2"/>
      <c r="B28" s="2"/>
      <c r="C28" s="2"/>
      <c r="D28" s="2"/>
      <c r="E28" s="2"/>
    </row>
    <row r="29" spans="1:5">
      <c r="A29" s="2"/>
      <c r="B29" s="2"/>
      <c r="C29" s="2"/>
      <c r="D29" s="2"/>
      <c r="E29" s="2"/>
    </row>
    <row r="30" spans="1:5">
      <c r="A30" s="2"/>
      <c r="B30" s="2"/>
      <c r="C30" s="2"/>
      <c r="D30" s="2"/>
      <c r="E30" s="2"/>
    </row>
    <row r="31" spans="1:5">
      <c r="A31" s="2"/>
      <c r="B31" s="2"/>
      <c r="C31" s="2"/>
      <c r="D31" s="2"/>
      <c r="E31" s="2"/>
    </row>
    <row r="32" spans="1:5">
      <c r="A32" s="2"/>
      <c r="B32" s="2"/>
      <c r="C32" s="2"/>
      <c r="D32" s="2"/>
      <c r="E32" s="2"/>
    </row>
    <row r="33" spans="1:5">
      <c r="A33" s="2"/>
      <c r="B33" s="2"/>
      <c r="C33" s="2"/>
      <c r="D33" s="2"/>
      <c r="E33" s="2"/>
    </row>
    <row r="34" spans="1:5">
      <c r="A34" s="2"/>
      <c r="B34" s="2"/>
      <c r="C34" s="2"/>
      <c r="D34" s="2"/>
      <c r="E34" s="2"/>
    </row>
    <row r="35" spans="1:5">
      <c r="A35" s="2"/>
      <c r="B35" s="2"/>
      <c r="C35" s="2"/>
      <c r="D35" s="2"/>
      <c r="E35" s="2"/>
    </row>
    <row r="36" spans="1:5">
      <c r="A36" s="2"/>
      <c r="B36" s="2"/>
      <c r="C36" s="2"/>
      <c r="D36" s="2"/>
      <c r="E36" s="2"/>
    </row>
    <row r="37" spans="1:5">
      <c r="A37" s="2"/>
      <c r="B37" s="2"/>
      <c r="C37" s="2"/>
      <c r="D37" s="2"/>
      <c r="E37" s="2"/>
    </row>
    <row r="38" spans="1:5" ht="20.25" customHeight="1">
      <c r="A38" s="447"/>
      <c r="B38" s="448"/>
      <c r="C38" s="448"/>
      <c r="D38" s="448"/>
      <c r="E38" s="448"/>
    </row>
    <row r="41" spans="1:5" ht="54" customHeight="1">
      <c r="A41" s="447" t="s">
        <v>2705</v>
      </c>
      <c r="B41" s="448"/>
      <c r="C41" s="448"/>
      <c r="D41" s="448"/>
      <c r="E41" s="448"/>
    </row>
  </sheetData>
  <sheetProtection algorithmName="SHA-512" hashValue="JlODi06e6m7LNAybkjuWs/MU87DQfb8PkugCpHkdhovVArADx7nJ4XLyjzhzTfmfKUU2Jx01vMEPj05gYODgyw==" saltValue="ekpHB3m9DyQ532sfdNliEQ==" spinCount="100000" sheet="1" insertHyperlinks="0"/>
  <mergeCells count="4">
    <mergeCell ref="E1:E5"/>
    <mergeCell ref="B2:D4"/>
    <mergeCell ref="A38:E38"/>
    <mergeCell ref="A41:E41"/>
  </mergeCells>
  <printOptions horizontalCentered="1"/>
  <pageMargins left="0.11811023622047245" right="0.11811023622047245" top="0.35433070866141736" bottom="0.35433070866141736" header="0.31496062992125984" footer="0.31496062992125984"/>
  <pageSetup scale="6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DEDFD-FA53-49EA-B456-DE2832CBAFBE}">
  <dimension ref="A1:PU4"/>
  <sheetViews>
    <sheetView topLeftCell="PG1" zoomScale="70" zoomScaleNormal="70" workbookViewId="0">
      <selection activeCell="PM3" sqref="PM3"/>
    </sheetView>
  </sheetViews>
  <sheetFormatPr baseColWidth="10" defaultColWidth="11.42578125" defaultRowHeight="1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5" width="31.28515625" customWidth="1"/>
    <col min="46" max="46" width="30.28515625" customWidth="1"/>
    <col min="47" max="47" width="33.140625" customWidth="1"/>
    <col min="48" max="48" width="30.42578125" customWidth="1"/>
    <col min="49" max="49" width="42" customWidth="1"/>
    <col min="50" max="50" width="49.85546875" customWidth="1"/>
    <col min="51" max="51" width="23.85546875" customWidth="1"/>
    <col min="52" max="52" width="42.42578125" customWidth="1"/>
    <col min="53" max="53" width="19.42578125" customWidth="1"/>
    <col min="54" max="54" width="18.28515625" customWidth="1"/>
    <col min="55" max="55" width="18.42578125" customWidth="1"/>
    <col min="56" max="56" width="32" customWidth="1"/>
    <col min="57" max="57" width="27" customWidth="1"/>
    <col min="60" max="60" width="15.140625" customWidth="1"/>
    <col min="61" max="61" width="30.42578125" customWidth="1"/>
    <col min="62" max="62" width="40.140625" customWidth="1"/>
    <col min="63" max="63" width="19.140625" customWidth="1"/>
    <col min="64" max="64" width="17.85546875" customWidth="1"/>
    <col min="65" max="65" width="17.42578125" customWidth="1"/>
    <col min="66" max="66" width="42.7109375" customWidth="1"/>
    <col min="67" max="67" width="35.140625" customWidth="1"/>
    <col min="70" max="70" width="26.140625" customWidth="1"/>
  </cols>
  <sheetData>
    <row r="1" spans="1:437" ht="15.75" thickBot="1">
      <c r="A1" s="585"/>
      <c r="B1" s="585"/>
      <c r="C1" s="585"/>
      <c r="D1" s="585"/>
      <c r="E1" s="585"/>
      <c r="F1" s="585"/>
      <c r="G1" s="585"/>
      <c r="H1" s="585"/>
      <c r="I1" s="585"/>
      <c r="J1" s="585"/>
      <c r="K1" s="585"/>
      <c r="L1" s="585"/>
      <c r="M1" s="585"/>
      <c r="N1" s="585"/>
      <c r="O1" s="586"/>
      <c r="AY1" s="587"/>
      <c r="AZ1" s="588"/>
      <c r="BA1" s="588"/>
      <c r="BB1" s="588"/>
      <c r="BC1" s="588"/>
      <c r="BD1" s="588"/>
      <c r="BE1" s="588"/>
      <c r="BF1" s="588"/>
      <c r="BG1" s="588"/>
      <c r="BH1" s="588"/>
      <c r="BI1" s="588"/>
      <c r="BJ1" s="588"/>
      <c r="BK1" s="588"/>
      <c r="BL1" s="588"/>
      <c r="BM1" s="588"/>
      <c r="BN1" s="588"/>
      <c r="BO1" s="588"/>
      <c r="BP1" s="588"/>
      <c r="BQ1" s="588"/>
      <c r="BR1" s="588"/>
      <c r="BS1" s="592" t="s">
        <v>2640</v>
      </c>
      <c r="BT1" s="592"/>
      <c r="BU1" s="592"/>
      <c r="BV1" s="592"/>
      <c r="BW1" s="592"/>
      <c r="BX1" s="592"/>
      <c r="BY1" s="592"/>
      <c r="BZ1" s="592"/>
      <c r="CA1" s="592"/>
      <c r="CB1" s="592"/>
      <c r="CC1" s="592"/>
      <c r="CD1" s="592"/>
      <c r="CE1" s="592"/>
      <c r="CF1" s="592"/>
      <c r="CG1" s="592"/>
      <c r="CH1" s="592"/>
      <c r="CI1" s="592"/>
      <c r="CJ1" s="592"/>
      <c r="CK1" s="592"/>
      <c r="CL1" s="592"/>
      <c r="CM1" s="592"/>
      <c r="CN1" s="592"/>
      <c r="CO1" s="592"/>
      <c r="CP1" s="592"/>
      <c r="CQ1" s="592"/>
      <c r="CR1" s="592"/>
      <c r="CS1" s="592"/>
      <c r="CT1" s="592"/>
      <c r="CU1" s="592"/>
      <c r="CV1" s="592"/>
      <c r="CW1" s="592"/>
      <c r="CX1" s="592"/>
      <c r="CY1" s="592"/>
      <c r="CZ1" s="592"/>
      <c r="DA1" s="592"/>
      <c r="DB1" s="592"/>
      <c r="DC1" s="592"/>
      <c r="DD1" s="592"/>
      <c r="DE1" s="592"/>
      <c r="DF1" s="592"/>
      <c r="DG1" s="592"/>
      <c r="DH1" s="592"/>
      <c r="DI1" s="592"/>
      <c r="DJ1" s="592"/>
      <c r="DK1" s="592"/>
      <c r="DL1" s="592"/>
      <c r="DM1" s="592"/>
      <c r="DN1" s="592"/>
      <c r="DO1" s="592"/>
      <c r="DP1" s="592"/>
      <c r="DQ1" s="592"/>
      <c r="DR1" s="592"/>
      <c r="DS1" s="592"/>
      <c r="DT1" s="592"/>
      <c r="DU1" s="592"/>
      <c r="DV1" s="592"/>
      <c r="DW1" s="592"/>
      <c r="DX1" s="592"/>
      <c r="DY1" s="592"/>
      <c r="DZ1" s="592"/>
      <c r="EA1" s="592"/>
      <c r="EB1" s="592"/>
      <c r="EC1" s="592"/>
      <c r="ED1" s="592"/>
      <c r="EE1" s="592"/>
      <c r="EF1" s="592"/>
      <c r="EG1" s="592"/>
      <c r="EH1" s="592"/>
      <c r="EI1" s="592"/>
      <c r="EJ1" s="592"/>
      <c r="EK1" s="592"/>
      <c r="EL1" s="592"/>
      <c r="EM1" s="592"/>
      <c r="EN1" s="592"/>
      <c r="EO1" s="592"/>
      <c r="EP1" s="592"/>
      <c r="EQ1" s="592"/>
      <c r="ER1" s="592"/>
      <c r="ES1" s="592"/>
      <c r="ET1" s="592"/>
      <c r="EU1" s="592"/>
      <c r="EV1" s="592"/>
      <c r="EW1" s="592"/>
      <c r="EX1" s="592"/>
      <c r="EY1" s="592"/>
      <c r="EZ1" s="592"/>
      <c r="FA1" s="592"/>
      <c r="FB1" s="592"/>
      <c r="FC1" s="592"/>
      <c r="FD1" s="592"/>
      <c r="FE1" s="593" t="s">
        <v>2642</v>
      </c>
      <c r="FF1" s="593"/>
      <c r="FG1" s="593"/>
      <c r="FH1" s="593"/>
      <c r="FI1" s="593"/>
      <c r="FJ1" s="593"/>
      <c r="FK1" s="593"/>
      <c r="FL1" s="593"/>
      <c r="FM1" s="593"/>
      <c r="FN1" s="593"/>
      <c r="FO1" s="593"/>
      <c r="FP1" s="593"/>
      <c r="FQ1" s="593"/>
      <c r="FR1" s="593"/>
      <c r="FS1" s="593"/>
      <c r="FT1" s="593"/>
      <c r="FU1" s="593"/>
      <c r="FV1" s="593"/>
      <c r="FW1" s="593"/>
      <c r="FX1" s="593"/>
      <c r="FY1" s="593"/>
      <c r="FZ1" s="593"/>
      <c r="GA1" s="593"/>
      <c r="GB1" s="593"/>
      <c r="GC1" s="593"/>
      <c r="GD1" s="593"/>
      <c r="GE1" s="593"/>
      <c r="GF1" s="593"/>
      <c r="GG1" s="593"/>
      <c r="GH1" s="593"/>
      <c r="GI1" s="593"/>
      <c r="GJ1" s="593"/>
      <c r="GK1" s="593"/>
      <c r="GL1" s="593"/>
      <c r="GM1" s="593"/>
      <c r="GN1" s="593"/>
      <c r="GO1" s="593"/>
      <c r="GP1" s="593"/>
      <c r="GQ1" s="593"/>
      <c r="GR1" s="593"/>
      <c r="GS1" s="593"/>
      <c r="GT1" s="593"/>
      <c r="GU1" s="593"/>
      <c r="GV1" s="593"/>
      <c r="GW1" s="593"/>
      <c r="GX1" s="593"/>
      <c r="GY1" s="593"/>
      <c r="GZ1" s="593"/>
      <c r="HA1" s="593"/>
      <c r="HB1" s="593"/>
      <c r="HC1" s="593"/>
      <c r="HD1" s="593"/>
      <c r="HE1" s="593"/>
      <c r="HF1" s="593"/>
      <c r="HG1" s="593"/>
      <c r="HH1" s="593"/>
      <c r="HI1" s="593"/>
      <c r="HJ1" s="593"/>
      <c r="HK1" s="593"/>
      <c r="HL1" s="593"/>
      <c r="HM1" s="593"/>
      <c r="HN1" s="594" t="s">
        <v>1591</v>
      </c>
      <c r="HO1" s="594"/>
      <c r="HP1" s="594"/>
      <c r="HQ1" s="594"/>
      <c r="HR1" s="594"/>
      <c r="HS1" s="594"/>
      <c r="HT1" s="594"/>
      <c r="HU1" s="594"/>
      <c r="HV1" s="594"/>
      <c r="HW1" s="594"/>
      <c r="HX1" s="594"/>
      <c r="HY1" s="594"/>
      <c r="HZ1" s="594"/>
      <c r="IA1" s="594"/>
      <c r="IB1" s="594"/>
      <c r="IC1" s="594"/>
      <c r="ID1" s="594"/>
      <c r="IE1" s="594"/>
      <c r="IF1" s="594"/>
      <c r="IG1" s="594"/>
      <c r="IH1" s="594"/>
      <c r="II1" s="594"/>
      <c r="IJ1" s="594"/>
      <c r="IK1" s="594"/>
      <c r="IL1" s="594"/>
      <c r="IM1" s="594"/>
      <c r="IN1" s="594"/>
      <c r="IO1" s="594"/>
      <c r="IP1" s="594"/>
      <c r="IQ1" s="594"/>
      <c r="IR1" s="595" t="s">
        <v>2703</v>
      </c>
      <c r="IS1" s="595"/>
      <c r="IT1" s="595"/>
      <c r="IU1" s="595"/>
      <c r="IV1" s="595"/>
      <c r="IW1" s="595"/>
      <c r="IX1" s="595"/>
      <c r="IY1" s="595"/>
      <c r="IZ1" s="595"/>
      <c r="JA1" s="595"/>
      <c r="JB1" s="595"/>
      <c r="JC1" s="595"/>
      <c r="JD1" s="595"/>
      <c r="JE1" s="595"/>
      <c r="JF1" s="595"/>
      <c r="JG1" s="595"/>
      <c r="JH1" s="595"/>
      <c r="JI1" s="595"/>
      <c r="JJ1" s="595"/>
      <c r="JK1" s="595"/>
      <c r="JL1" s="595"/>
      <c r="JM1" s="595"/>
      <c r="JN1" s="595"/>
      <c r="JO1" s="595"/>
      <c r="JP1" s="595"/>
      <c r="JQ1" s="595"/>
      <c r="JR1" s="595"/>
      <c r="JS1" s="595"/>
      <c r="JT1" s="595"/>
      <c r="JU1" s="595"/>
      <c r="JV1" s="595"/>
      <c r="JW1" s="595"/>
      <c r="JX1" s="595"/>
      <c r="JY1" s="595"/>
      <c r="JZ1" s="595"/>
      <c r="KA1" s="595"/>
      <c r="KB1" s="595"/>
      <c r="KC1" s="595"/>
      <c r="KD1" s="595"/>
      <c r="KE1" s="595"/>
      <c r="KF1" s="595"/>
      <c r="KG1" s="595"/>
      <c r="KH1" s="595"/>
      <c r="KI1" s="595"/>
      <c r="KJ1" s="595"/>
      <c r="KK1" s="595"/>
      <c r="KL1" s="595"/>
      <c r="KM1" s="595"/>
      <c r="KN1" s="595"/>
      <c r="KO1" s="595"/>
      <c r="KP1" s="595"/>
      <c r="KQ1" s="595"/>
      <c r="KR1" s="595"/>
      <c r="KS1" s="595"/>
      <c r="KT1" s="595"/>
      <c r="KU1" s="595"/>
      <c r="KV1" s="595"/>
      <c r="KW1" s="595"/>
      <c r="KX1" s="595"/>
      <c r="KY1" s="595"/>
      <c r="KZ1" s="595"/>
      <c r="LA1" s="595"/>
      <c r="LB1" s="595"/>
      <c r="LC1" s="595"/>
      <c r="LD1" s="595"/>
      <c r="LE1" s="595"/>
      <c r="LF1" s="595"/>
      <c r="LG1" s="595"/>
      <c r="LH1" s="595"/>
      <c r="LI1" s="595"/>
      <c r="LJ1" s="595"/>
      <c r="LK1" s="595"/>
      <c r="LL1" s="595"/>
      <c r="LM1" s="595"/>
      <c r="LN1" s="595"/>
      <c r="LO1" s="595"/>
      <c r="LP1" s="595"/>
      <c r="LQ1" s="595"/>
      <c r="LR1" s="595"/>
      <c r="LS1" s="595"/>
      <c r="LT1" s="595"/>
      <c r="LU1" s="595"/>
      <c r="LV1" s="595"/>
      <c r="LW1" s="595"/>
      <c r="LX1" s="595"/>
      <c r="LY1" s="595"/>
      <c r="LZ1" s="595"/>
      <c r="MA1" s="595"/>
      <c r="MB1" s="595"/>
      <c r="MC1" s="595"/>
      <c r="MD1" s="595"/>
      <c r="ME1" s="595"/>
      <c r="MF1" s="595"/>
      <c r="MG1" s="595"/>
      <c r="MH1" s="595"/>
      <c r="MI1" s="595"/>
      <c r="MJ1" s="595"/>
      <c r="MK1" s="595"/>
      <c r="ML1" s="595"/>
      <c r="MM1" s="595"/>
      <c r="MN1" s="595"/>
      <c r="MO1" s="595"/>
      <c r="MP1" s="595"/>
      <c r="MQ1" s="595"/>
      <c r="MR1" s="595"/>
      <c r="MS1" s="595"/>
      <c r="MT1" s="595"/>
      <c r="MU1" s="595"/>
      <c r="MV1" s="595"/>
      <c r="MW1" s="595"/>
      <c r="MX1" s="595"/>
      <c r="MY1" s="595"/>
      <c r="MZ1" s="595"/>
      <c r="NA1" s="595"/>
      <c r="NB1" s="595"/>
      <c r="NC1" s="595"/>
      <c r="ND1" s="595"/>
      <c r="NE1" s="595"/>
      <c r="NF1" s="595"/>
      <c r="NG1" s="595"/>
      <c r="NH1" s="595"/>
      <c r="NI1" s="596" t="s">
        <v>2702</v>
      </c>
      <c r="NJ1" s="596"/>
      <c r="NK1" s="596"/>
      <c r="NL1" s="596"/>
      <c r="NM1" s="596"/>
      <c r="NN1" s="596"/>
      <c r="NO1" s="596"/>
      <c r="NP1" s="596"/>
      <c r="NQ1" s="596"/>
      <c r="NR1" s="596"/>
      <c r="NS1" s="596"/>
      <c r="NT1" s="596"/>
      <c r="NU1" s="596"/>
      <c r="NV1" s="596"/>
      <c r="NW1" s="596"/>
      <c r="NX1" s="596"/>
      <c r="NY1" s="596"/>
      <c r="NZ1" s="596"/>
      <c r="OA1" s="596"/>
      <c r="OB1" s="596"/>
      <c r="OC1" s="596"/>
      <c r="OD1" s="596"/>
      <c r="OE1" s="596"/>
      <c r="OF1" s="596"/>
      <c r="OG1" s="596"/>
      <c r="OH1" s="596"/>
      <c r="OI1" s="596"/>
      <c r="OJ1" s="596"/>
      <c r="OK1" s="596"/>
      <c r="OL1" s="589" t="s">
        <v>2649</v>
      </c>
      <c r="OM1" s="589"/>
      <c r="ON1" s="589"/>
      <c r="OO1" s="589"/>
      <c r="OP1" s="589"/>
      <c r="OQ1" s="589"/>
      <c r="OR1" s="589"/>
      <c r="OS1" s="589"/>
      <c r="OT1" s="589"/>
      <c r="OU1" s="589"/>
      <c r="OV1" s="589"/>
      <c r="OW1" s="589"/>
      <c r="OX1" s="589"/>
      <c r="OY1" s="589"/>
      <c r="OZ1" s="589"/>
      <c r="PA1" s="589"/>
      <c r="PB1" s="589"/>
      <c r="PC1" s="589"/>
      <c r="PD1" s="590" t="s">
        <v>2650</v>
      </c>
      <c r="PE1" s="590"/>
      <c r="PF1" s="590"/>
      <c r="PG1" s="590"/>
      <c r="PH1" s="590"/>
      <c r="PI1" s="590"/>
      <c r="PJ1" s="590"/>
      <c r="PK1" s="590"/>
      <c r="PL1" s="590"/>
      <c r="PM1" s="590"/>
      <c r="PN1" s="590"/>
      <c r="PO1" s="590"/>
      <c r="PP1" s="591" t="s">
        <v>2651</v>
      </c>
      <c r="PQ1" s="591"/>
      <c r="PR1" s="591"/>
      <c r="PS1" s="591"/>
      <c r="PT1" s="591"/>
      <c r="PU1" s="591"/>
    </row>
    <row r="2" spans="1:437" ht="15.75" thickBot="1">
      <c r="A2" s="578" t="s">
        <v>2683</v>
      </c>
      <c r="B2" s="578"/>
      <c r="C2" s="578"/>
      <c r="D2" s="578"/>
      <c r="E2" s="578"/>
      <c r="F2" s="578"/>
      <c r="G2" s="578"/>
      <c r="H2" s="578"/>
      <c r="I2" s="578"/>
      <c r="J2" s="578"/>
      <c r="K2" s="578"/>
      <c r="L2" s="578"/>
      <c r="M2" s="578"/>
      <c r="N2" s="578"/>
      <c r="O2" s="579"/>
      <c r="P2" s="580" t="s">
        <v>1626</v>
      </c>
      <c r="Q2" s="580"/>
      <c r="R2" s="580"/>
      <c r="S2" s="580"/>
      <c r="T2" s="580"/>
      <c r="U2" s="580"/>
      <c r="V2" s="580"/>
      <c r="W2" s="580"/>
      <c r="X2" s="580"/>
      <c r="Y2" s="580"/>
      <c r="Z2" s="580"/>
      <c r="AA2" s="580"/>
      <c r="AB2" s="580"/>
      <c r="AC2" s="580"/>
      <c r="AD2" s="580"/>
      <c r="AE2" s="580"/>
      <c r="AF2" s="580"/>
      <c r="AG2" s="580"/>
      <c r="AH2" s="581"/>
      <c r="AI2" s="582" t="s">
        <v>1633</v>
      </c>
      <c r="AJ2" s="582"/>
      <c r="AK2" s="582"/>
      <c r="AL2" s="582"/>
      <c r="AM2" s="582"/>
      <c r="AN2" s="582"/>
      <c r="AO2" s="582"/>
      <c r="AP2" s="582"/>
      <c r="AQ2" s="582"/>
      <c r="AR2" s="582"/>
      <c r="AS2" s="582"/>
      <c r="AT2" s="582"/>
      <c r="AU2" s="582"/>
      <c r="AV2" s="582"/>
      <c r="AW2" s="582"/>
      <c r="AX2" s="582"/>
      <c r="AY2" s="583" t="s">
        <v>1659</v>
      </c>
      <c r="AZ2" s="584"/>
      <c r="BA2" s="584"/>
      <c r="BB2" s="584"/>
      <c r="BC2" s="584"/>
      <c r="BD2" s="584"/>
      <c r="BE2" s="584"/>
      <c r="BF2" s="584"/>
      <c r="BG2" s="584"/>
      <c r="BH2" s="584"/>
      <c r="BI2" s="584"/>
      <c r="BJ2" s="584"/>
      <c r="BK2" s="584"/>
      <c r="BL2" s="584"/>
      <c r="BM2" s="584"/>
      <c r="BN2" s="584"/>
      <c r="BO2" s="584"/>
      <c r="BP2" s="584"/>
      <c r="BQ2" s="584"/>
      <c r="BR2" s="584"/>
      <c r="BS2" s="86" t="s">
        <v>1669</v>
      </c>
      <c r="BT2" s="81" t="s">
        <v>1673</v>
      </c>
      <c r="BU2" s="81" t="s">
        <v>1676</v>
      </c>
      <c r="BV2" s="89" t="s">
        <v>1678</v>
      </c>
      <c r="BW2" s="81" t="s">
        <v>1681</v>
      </c>
      <c r="BX2" s="89" t="s">
        <v>1684</v>
      </c>
      <c r="BY2" s="81" t="s">
        <v>1686</v>
      </c>
      <c r="BZ2" s="89" t="s">
        <v>1688</v>
      </c>
      <c r="CA2" s="81" t="s">
        <v>1691</v>
      </c>
      <c r="CB2" s="89" t="s">
        <v>1694</v>
      </c>
      <c r="CC2" s="81" t="s">
        <v>1697</v>
      </c>
      <c r="CD2" s="81" t="s">
        <v>1700</v>
      </c>
      <c r="CE2" s="81" t="s">
        <v>1702</v>
      </c>
      <c r="CF2" s="81" t="s">
        <v>1704</v>
      </c>
      <c r="CG2" s="81" t="s">
        <v>1706</v>
      </c>
      <c r="CH2" s="81" t="s">
        <v>1708</v>
      </c>
      <c r="CI2" s="95" t="s">
        <v>1710</v>
      </c>
      <c r="CJ2" s="95" t="s">
        <v>1710</v>
      </c>
      <c r="CK2" s="95" t="s">
        <v>1710</v>
      </c>
      <c r="CL2" s="81" t="s">
        <v>1713</v>
      </c>
      <c r="CM2" s="81" t="s">
        <v>1716</v>
      </c>
      <c r="CN2" s="81" t="s">
        <v>1718</v>
      </c>
      <c r="CO2" s="81" t="s">
        <v>1720</v>
      </c>
      <c r="CP2" s="81" t="s">
        <v>1722</v>
      </c>
      <c r="CQ2" s="81" t="s">
        <v>1724</v>
      </c>
      <c r="CR2" s="81" t="s">
        <v>1726</v>
      </c>
      <c r="CS2" s="81" t="s">
        <v>1728</v>
      </c>
      <c r="CT2" s="81" t="s">
        <v>1730</v>
      </c>
      <c r="CU2" s="81" t="s">
        <v>1732</v>
      </c>
      <c r="CV2" s="81" t="s">
        <v>1734</v>
      </c>
      <c r="CW2" s="81" t="s">
        <v>1736</v>
      </c>
      <c r="CX2" s="81" t="s">
        <v>1738</v>
      </c>
      <c r="CY2" s="81" t="s">
        <v>1741</v>
      </c>
      <c r="CZ2" s="81" t="s">
        <v>1743</v>
      </c>
      <c r="DA2" s="81" t="s">
        <v>1745</v>
      </c>
      <c r="DB2" s="81" t="s">
        <v>1748</v>
      </c>
      <c r="DC2" s="81" t="s">
        <v>1750</v>
      </c>
      <c r="DD2" s="81" t="s">
        <v>1752</v>
      </c>
      <c r="DE2" s="81" t="s">
        <v>1754</v>
      </c>
      <c r="DF2" s="81" t="s">
        <v>1756</v>
      </c>
      <c r="DG2" s="81" t="s">
        <v>1758</v>
      </c>
      <c r="DH2" s="81" t="s">
        <v>1761</v>
      </c>
      <c r="DI2" s="81" t="s">
        <v>1763</v>
      </c>
      <c r="DJ2" s="81" t="s">
        <v>1766</v>
      </c>
      <c r="DK2" s="89" t="s">
        <v>1769</v>
      </c>
      <c r="DL2" s="89" t="s">
        <v>1769</v>
      </c>
      <c r="DM2" s="89" t="s">
        <v>1769</v>
      </c>
      <c r="DN2" s="89" t="s">
        <v>1769</v>
      </c>
      <c r="DO2" s="81" t="s">
        <v>1772</v>
      </c>
      <c r="DP2" s="81" t="s">
        <v>1775</v>
      </c>
      <c r="DQ2" s="81" t="s">
        <v>1777</v>
      </c>
      <c r="DR2" s="81" t="s">
        <v>1779</v>
      </c>
      <c r="DS2" s="81" t="s">
        <v>1781</v>
      </c>
      <c r="DT2" s="81" t="s">
        <v>1783</v>
      </c>
      <c r="DU2" s="81" t="s">
        <v>1785</v>
      </c>
      <c r="DV2" s="81" t="s">
        <v>1788</v>
      </c>
      <c r="DW2" s="81" t="s">
        <v>1791</v>
      </c>
      <c r="DX2" s="81" t="s">
        <v>1794</v>
      </c>
      <c r="DY2" s="81" t="s">
        <v>1796</v>
      </c>
      <c r="DZ2" s="81" t="s">
        <v>1798</v>
      </c>
      <c r="EA2" s="81" t="s">
        <v>1800</v>
      </c>
      <c r="EB2" s="81" t="s">
        <v>1802</v>
      </c>
      <c r="EC2" s="81" t="s">
        <v>1804</v>
      </c>
      <c r="ED2" s="81" t="s">
        <v>1806</v>
      </c>
      <c r="EE2" s="361" t="s">
        <v>1808</v>
      </c>
      <c r="EF2" s="361" t="s">
        <v>1810</v>
      </c>
      <c r="EG2" s="361" t="s">
        <v>1812</v>
      </c>
      <c r="EH2" s="361" t="s">
        <v>1815</v>
      </c>
      <c r="EI2" s="361" t="s">
        <v>1817</v>
      </c>
      <c r="EJ2" s="361" t="s">
        <v>1819</v>
      </c>
      <c r="EK2" s="361" t="s">
        <v>1821</v>
      </c>
      <c r="EL2" s="361" t="s">
        <v>1823</v>
      </c>
      <c r="EM2" s="361" t="s">
        <v>1825</v>
      </c>
      <c r="EN2" s="361" t="s">
        <v>1827</v>
      </c>
      <c r="EO2" s="361" t="s">
        <v>1829</v>
      </c>
      <c r="EP2" s="361" t="s">
        <v>1831</v>
      </c>
      <c r="EQ2" s="361" t="s">
        <v>1833</v>
      </c>
      <c r="ER2" s="361" t="s">
        <v>1835</v>
      </c>
      <c r="ES2" s="361" t="s">
        <v>1837</v>
      </c>
      <c r="ET2" s="361" t="s">
        <v>1839</v>
      </c>
      <c r="EU2" s="361" t="s">
        <v>1841</v>
      </c>
      <c r="EV2" s="361" t="s">
        <v>1843</v>
      </c>
      <c r="EW2" s="361" t="s">
        <v>1845</v>
      </c>
      <c r="EX2" s="361" t="s">
        <v>1847</v>
      </c>
      <c r="EY2" s="361" t="s">
        <v>1849</v>
      </c>
      <c r="EZ2" s="362" t="s">
        <v>1851</v>
      </c>
      <c r="FA2" s="361" t="s">
        <v>1854</v>
      </c>
      <c r="FB2" s="81" t="s">
        <v>1857</v>
      </c>
      <c r="FC2" s="81" t="s">
        <v>1860</v>
      </c>
      <c r="FD2" s="189" t="s">
        <v>1862</v>
      </c>
      <c r="FE2" s="129" t="s">
        <v>1868</v>
      </c>
      <c r="FF2" s="126" t="s">
        <v>1872</v>
      </c>
      <c r="FG2" s="126" t="s">
        <v>1875</v>
      </c>
      <c r="FH2" s="126" t="s">
        <v>1878</v>
      </c>
      <c r="FI2" s="126" t="s">
        <v>1880</v>
      </c>
      <c r="FJ2" s="126" t="s">
        <v>1882</v>
      </c>
      <c r="FK2" s="129" t="s">
        <v>1885</v>
      </c>
      <c r="FL2" s="131"/>
      <c r="FM2" s="126" t="s">
        <v>1889</v>
      </c>
      <c r="FN2" s="126" t="s">
        <v>1892</v>
      </c>
      <c r="FO2" s="126" t="s">
        <v>1894</v>
      </c>
      <c r="FP2" s="126" t="s">
        <v>1896</v>
      </c>
      <c r="FQ2" s="126" t="s">
        <v>1898</v>
      </c>
      <c r="FR2" s="129" t="s">
        <v>1900</v>
      </c>
      <c r="FS2" s="126" t="s">
        <v>1903</v>
      </c>
      <c r="FT2" s="126" t="s">
        <v>1906</v>
      </c>
      <c r="FU2" s="126" t="s">
        <v>1909</v>
      </c>
      <c r="FV2" s="129" t="s">
        <v>1912</v>
      </c>
      <c r="FW2" s="126" t="s">
        <v>1915</v>
      </c>
      <c r="FX2" s="126" t="s">
        <v>1918</v>
      </c>
      <c r="FY2" s="126" t="s">
        <v>1921</v>
      </c>
      <c r="FZ2" s="129" t="s">
        <v>1924</v>
      </c>
      <c r="GA2" s="133" t="s">
        <v>1927</v>
      </c>
      <c r="GB2" s="133" t="s">
        <v>1929</v>
      </c>
      <c r="GC2" s="133" t="s">
        <v>1931</v>
      </c>
      <c r="GD2" s="129" t="s">
        <v>1933</v>
      </c>
      <c r="GE2" s="126" t="s">
        <v>1936</v>
      </c>
      <c r="GF2" s="129" t="s">
        <v>1938</v>
      </c>
      <c r="GG2" s="126" t="s">
        <v>1941</v>
      </c>
      <c r="GH2" s="126" t="s">
        <v>1943</v>
      </c>
      <c r="GI2" s="126" t="s">
        <v>1945</v>
      </c>
      <c r="GJ2" s="126" t="s">
        <v>1947</v>
      </c>
      <c r="GK2" s="126" t="s">
        <v>1950</v>
      </c>
      <c r="GL2" s="129" t="s">
        <v>1952</v>
      </c>
      <c r="GM2" s="131"/>
      <c r="GN2" s="126" t="s">
        <v>1956</v>
      </c>
      <c r="GO2" s="126" t="s">
        <v>1959</v>
      </c>
      <c r="GP2" s="126" t="s">
        <v>1962</v>
      </c>
      <c r="GQ2" s="126" t="s">
        <v>1965</v>
      </c>
      <c r="GR2" s="126" t="s">
        <v>1968</v>
      </c>
      <c r="GS2" s="126" t="s">
        <v>1971</v>
      </c>
      <c r="GT2" s="126" t="s">
        <v>1974</v>
      </c>
      <c r="GU2" s="129" t="s">
        <v>1977</v>
      </c>
      <c r="GV2" s="126" t="s">
        <v>1980</v>
      </c>
      <c r="GW2" s="126" t="s">
        <v>1983</v>
      </c>
      <c r="GX2" s="126" t="s">
        <v>1986</v>
      </c>
      <c r="GY2" s="126" t="s">
        <v>1989</v>
      </c>
      <c r="GZ2" s="126" t="s">
        <v>1992</v>
      </c>
      <c r="HA2" s="126" t="s">
        <v>1994</v>
      </c>
      <c r="HB2" s="129" t="s">
        <v>1997</v>
      </c>
      <c r="HC2" s="126" t="s">
        <v>2000</v>
      </c>
      <c r="HD2" s="126" t="s">
        <v>2003</v>
      </c>
      <c r="HE2" s="129" t="s">
        <v>2005</v>
      </c>
      <c r="HF2" s="126" t="s">
        <v>2008</v>
      </c>
      <c r="HG2" s="129" t="s">
        <v>2010</v>
      </c>
      <c r="HH2" s="126" t="s">
        <v>2013</v>
      </c>
      <c r="HI2" s="126" t="s">
        <v>2015</v>
      </c>
      <c r="HJ2" s="126" t="s">
        <v>2017</v>
      </c>
      <c r="HK2" s="126" t="s">
        <v>2019</v>
      </c>
      <c r="HL2" s="126" t="s">
        <v>2021</v>
      </c>
      <c r="HM2" s="136" t="s">
        <v>2023</v>
      </c>
      <c r="HN2" s="43" t="s">
        <v>2027</v>
      </c>
      <c r="HO2" s="45" t="s">
        <v>2031</v>
      </c>
      <c r="HP2" s="45" t="s">
        <v>2034</v>
      </c>
      <c r="HQ2" s="45" t="s">
        <v>2037</v>
      </c>
      <c r="HR2" s="46" t="s">
        <v>2040</v>
      </c>
      <c r="HS2" s="52"/>
      <c r="HT2" s="45" t="s">
        <v>2045</v>
      </c>
      <c r="HU2" s="45" t="s">
        <v>2048</v>
      </c>
      <c r="HV2" s="45" t="s">
        <v>2050</v>
      </c>
      <c r="HW2" s="45" t="s">
        <v>2053</v>
      </c>
      <c r="HX2" s="45" t="s">
        <v>2055</v>
      </c>
      <c r="HY2" s="45" t="s">
        <v>2058</v>
      </c>
      <c r="HZ2" s="45" t="s">
        <v>2061</v>
      </c>
      <c r="IA2" s="45" t="s">
        <v>2064</v>
      </c>
      <c r="IB2" s="45" t="s">
        <v>2067</v>
      </c>
      <c r="IC2" s="45" t="s">
        <v>2070</v>
      </c>
      <c r="ID2" s="45" t="s">
        <v>2073</v>
      </c>
      <c r="IE2" s="45" t="s">
        <v>2076</v>
      </c>
      <c r="IF2" s="45" t="s">
        <v>2079</v>
      </c>
      <c r="IG2" s="46" t="s">
        <v>2082</v>
      </c>
      <c r="IH2" s="52"/>
      <c r="II2" s="45" t="s">
        <v>2086</v>
      </c>
      <c r="IJ2" s="45" t="s">
        <v>2089</v>
      </c>
      <c r="IK2" s="45" t="s">
        <v>2092</v>
      </c>
      <c r="IL2" s="46" t="s">
        <v>2095</v>
      </c>
      <c r="IM2" s="52"/>
      <c r="IN2" s="48" t="s">
        <v>2098</v>
      </c>
      <c r="IO2" s="46" t="s">
        <v>2101</v>
      </c>
      <c r="IP2" s="52"/>
      <c r="IQ2" s="389" t="s">
        <v>2104</v>
      </c>
      <c r="IR2" s="259" t="s">
        <v>2111</v>
      </c>
      <c r="IS2" s="262"/>
      <c r="IT2" s="244" t="s">
        <v>2115</v>
      </c>
      <c r="IU2" s="244" t="s">
        <v>2117</v>
      </c>
      <c r="IV2" s="244" t="s">
        <v>2120</v>
      </c>
      <c r="IW2" s="240" t="s">
        <v>2122</v>
      </c>
      <c r="IX2" s="262"/>
      <c r="IY2" s="248" t="s">
        <v>2126</v>
      </c>
      <c r="IZ2" s="248" t="s">
        <v>2128</v>
      </c>
      <c r="JA2" s="248" t="s">
        <v>2130</v>
      </c>
      <c r="JB2" s="248" t="s">
        <v>2132</v>
      </c>
      <c r="JC2" s="248" t="s">
        <v>2134</v>
      </c>
      <c r="JD2" s="248" t="s">
        <v>2137</v>
      </c>
      <c r="JE2" s="248" t="s">
        <v>2140</v>
      </c>
      <c r="JF2" s="240" t="s">
        <v>2142</v>
      </c>
      <c r="JG2" s="262"/>
      <c r="JH2" s="248" t="s">
        <v>2144</v>
      </c>
      <c r="JI2" s="248" t="s">
        <v>2147</v>
      </c>
      <c r="JJ2" s="248" t="s">
        <v>2150</v>
      </c>
      <c r="JK2" s="248" t="s">
        <v>2152</v>
      </c>
      <c r="JL2" s="248" t="s">
        <v>2154</v>
      </c>
      <c r="JM2" s="240" t="s">
        <v>2157</v>
      </c>
      <c r="JN2" s="262"/>
      <c r="JO2" s="248" t="s">
        <v>2159</v>
      </c>
      <c r="JP2" s="248" t="s">
        <v>2161</v>
      </c>
      <c r="JQ2" s="248" t="s">
        <v>2163</v>
      </c>
      <c r="JR2" s="248" t="s">
        <v>2166</v>
      </c>
      <c r="JS2" s="240" t="s">
        <v>2168</v>
      </c>
      <c r="JT2" s="262"/>
      <c r="JU2" s="248" t="s">
        <v>2171</v>
      </c>
      <c r="JV2" s="248" t="s">
        <v>2173</v>
      </c>
      <c r="JW2" s="248" t="s">
        <v>2175</v>
      </c>
      <c r="JX2" s="248" t="s">
        <v>2177</v>
      </c>
      <c r="JY2" s="240" t="s">
        <v>2179</v>
      </c>
      <c r="JZ2" s="262"/>
      <c r="KA2" s="244" t="s">
        <v>2182</v>
      </c>
      <c r="KB2" s="244" t="s">
        <v>2185</v>
      </c>
      <c r="KC2" s="244" t="s">
        <v>2188</v>
      </c>
      <c r="KD2" s="244" t="s">
        <v>2191</v>
      </c>
      <c r="KE2" s="244" t="s">
        <v>2194</v>
      </c>
      <c r="KF2" s="244" t="s">
        <v>2197</v>
      </c>
      <c r="KG2" s="244" t="s">
        <v>2200</v>
      </c>
      <c r="KH2" s="244" t="s">
        <v>2202</v>
      </c>
      <c r="KI2" s="244" t="s">
        <v>2204</v>
      </c>
      <c r="KJ2" s="244" t="s">
        <v>2207</v>
      </c>
      <c r="KK2" s="240" t="s">
        <v>2209</v>
      </c>
      <c r="KL2" s="262"/>
      <c r="KM2" s="244" t="s">
        <v>2212</v>
      </c>
      <c r="KN2" s="244" t="s">
        <v>2214</v>
      </c>
      <c r="KO2" s="244" t="s">
        <v>2217</v>
      </c>
      <c r="KP2" s="244" t="s">
        <v>2220</v>
      </c>
      <c r="KQ2" s="244" t="s">
        <v>2223</v>
      </c>
      <c r="KR2" s="244" t="s">
        <v>2226</v>
      </c>
      <c r="KS2" s="244" t="s">
        <v>2229</v>
      </c>
      <c r="KT2" s="244" t="s">
        <v>2232</v>
      </c>
      <c r="KU2" s="244" t="s">
        <v>2235</v>
      </c>
      <c r="KV2" s="244" t="s">
        <v>2238</v>
      </c>
      <c r="KW2" s="240" t="s">
        <v>2241</v>
      </c>
      <c r="KX2" s="240" t="s">
        <v>2241</v>
      </c>
      <c r="KY2" s="262"/>
      <c r="KZ2" s="244" t="s">
        <v>2244</v>
      </c>
      <c r="LA2" s="244" t="s">
        <v>2246</v>
      </c>
      <c r="LB2" s="244" t="s">
        <v>2249</v>
      </c>
      <c r="LC2" s="244" t="s">
        <v>2252</v>
      </c>
      <c r="LD2" s="244" t="s">
        <v>2255</v>
      </c>
      <c r="LE2" s="244" t="s">
        <v>2258</v>
      </c>
      <c r="LF2" s="244" t="s">
        <v>2261</v>
      </c>
      <c r="LG2" s="244" t="s">
        <v>2264</v>
      </c>
      <c r="LH2" s="244" t="s">
        <v>2267</v>
      </c>
      <c r="LI2" s="244" t="s">
        <v>2270</v>
      </c>
      <c r="LJ2" s="244" t="s">
        <v>2273</v>
      </c>
      <c r="LK2" s="244" t="s">
        <v>2276</v>
      </c>
      <c r="LL2" s="244" t="s">
        <v>2279</v>
      </c>
      <c r="LM2" s="244" t="s">
        <v>2282</v>
      </c>
      <c r="LN2" s="244" t="s">
        <v>2285</v>
      </c>
      <c r="LO2" s="244" t="s">
        <v>2288</v>
      </c>
      <c r="LP2" s="244" t="s">
        <v>2291</v>
      </c>
      <c r="LQ2" s="244" t="s">
        <v>2294</v>
      </c>
      <c r="LR2" s="240" t="s">
        <v>2297</v>
      </c>
      <c r="LS2" s="240" t="s">
        <v>2297</v>
      </c>
      <c r="LT2" s="262"/>
      <c r="LU2" s="244" t="s">
        <v>2300</v>
      </c>
      <c r="LV2" s="244" t="s">
        <v>2303</v>
      </c>
      <c r="LW2" s="244" t="s">
        <v>2306</v>
      </c>
      <c r="LX2" s="244" t="s">
        <v>2309</v>
      </c>
      <c r="LY2" s="244" t="s">
        <v>2312</v>
      </c>
      <c r="LZ2" s="244" t="s">
        <v>2315</v>
      </c>
      <c r="MA2" s="244" t="s">
        <v>2318</v>
      </c>
      <c r="MB2" s="244" t="s">
        <v>2321</v>
      </c>
      <c r="MC2" s="244" t="s">
        <v>2324</v>
      </c>
      <c r="MD2" s="244" t="s">
        <v>2327</v>
      </c>
      <c r="ME2" s="244" t="s">
        <v>2330</v>
      </c>
      <c r="MF2" s="244" t="s">
        <v>2333</v>
      </c>
      <c r="MG2" s="244" t="s">
        <v>2336</v>
      </c>
      <c r="MH2" s="244" t="s">
        <v>2339</v>
      </c>
      <c r="MI2" s="240" t="s">
        <v>2342</v>
      </c>
      <c r="MJ2" s="240" t="s">
        <v>2342</v>
      </c>
      <c r="MK2" s="247"/>
      <c r="ML2" s="244" t="s">
        <v>2345</v>
      </c>
      <c r="MM2" s="244" t="s">
        <v>2347</v>
      </c>
      <c r="MN2" s="244" t="s">
        <v>2350</v>
      </c>
      <c r="MO2" s="244" t="s">
        <v>2353</v>
      </c>
      <c r="MP2" s="244" t="s">
        <v>2356</v>
      </c>
      <c r="MQ2" s="244" t="s">
        <v>2359</v>
      </c>
      <c r="MR2" s="244" t="s">
        <v>2362</v>
      </c>
      <c r="MS2" s="244" t="s">
        <v>2365</v>
      </c>
      <c r="MT2" s="244" t="s">
        <v>2368</v>
      </c>
      <c r="MU2" s="244" t="s">
        <v>2371</v>
      </c>
      <c r="MV2" s="244" t="s">
        <v>2374</v>
      </c>
      <c r="MW2" s="244" t="s">
        <v>2377</v>
      </c>
      <c r="MX2" s="244" t="s">
        <v>2380</v>
      </c>
      <c r="MY2" s="244" t="s">
        <v>2383</v>
      </c>
      <c r="MZ2" s="244" t="s">
        <v>2386</v>
      </c>
      <c r="NA2" s="244" t="s">
        <v>2389</v>
      </c>
      <c r="NB2" s="244" t="s">
        <v>2392</v>
      </c>
      <c r="NC2" s="244" t="s">
        <v>2395</v>
      </c>
      <c r="ND2" s="240" t="s">
        <v>2398</v>
      </c>
      <c r="NE2" s="244" t="s">
        <v>2401</v>
      </c>
      <c r="NF2" s="244" t="s">
        <v>2403</v>
      </c>
      <c r="NG2" s="244" t="s">
        <v>2406</v>
      </c>
      <c r="NH2" s="276" t="s">
        <v>2409</v>
      </c>
      <c r="NI2" s="46" t="s">
        <v>2413</v>
      </c>
      <c r="NJ2" s="46" t="s">
        <v>2413</v>
      </c>
      <c r="NK2" s="46" t="s">
        <v>2413</v>
      </c>
      <c r="NL2" s="45" t="s">
        <v>2416</v>
      </c>
      <c r="NM2" s="45" t="s">
        <v>2419</v>
      </c>
      <c r="NN2" s="52"/>
      <c r="NO2" s="45" t="s">
        <v>2422</v>
      </c>
      <c r="NP2" s="45" t="s">
        <v>2425</v>
      </c>
      <c r="NQ2" s="45" t="s">
        <v>2427</v>
      </c>
      <c r="NR2" s="45" t="s">
        <v>2429</v>
      </c>
      <c r="NS2" s="45" t="s">
        <v>2431</v>
      </c>
      <c r="NT2" s="45" t="s">
        <v>2433</v>
      </c>
      <c r="NU2" s="45" t="s">
        <v>2435</v>
      </c>
      <c r="NV2" s="45" t="s">
        <v>2438</v>
      </c>
      <c r="NW2" s="45" t="s">
        <v>2441</v>
      </c>
      <c r="NX2" s="45" t="s">
        <v>2443</v>
      </c>
      <c r="NY2" s="45" t="s">
        <v>2445</v>
      </c>
      <c r="NZ2" s="45" t="s">
        <v>2447</v>
      </c>
      <c r="OA2" s="45" t="s">
        <v>2449</v>
      </c>
      <c r="OB2" s="45" t="s">
        <v>2451</v>
      </c>
      <c r="OC2" s="45" t="s">
        <v>2453</v>
      </c>
      <c r="OD2" s="45" t="s">
        <v>2455</v>
      </c>
      <c r="OE2" s="45" t="s">
        <v>2457</v>
      </c>
      <c r="OF2" s="45" t="s">
        <v>2459</v>
      </c>
      <c r="OG2" s="45" t="s">
        <v>2461</v>
      </c>
      <c r="OH2" s="45" t="s">
        <v>2463</v>
      </c>
      <c r="OI2" s="45" t="s">
        <v>2465</v>
      </c>
      <c r="OJ2" s="73" t="s">
        <v>2467</v>
      </c>
      <c r="OK2" s="410" t="s">
        <v>2469</v>
      </c>
      <c r="OL2" s="139" t="s">
        <v>2472</v>
      </c>
      <c r="OM2" s="81" t="s">
        <v>2475</v>
      </c>
      <c r="ON2" s="144" t="s">
        <v>2477</v>
      </c>
      <c r="OO2" s="81" t="s">
        <v>2480</v>
      </c>
      <c r="OP2" s="81" t="s">
        <v>2483</v>
      </c>
      <c r="OQ2" s="81" t="s">
        <v>2486</v>
      </c>
      <c r="OR2" s="144" t="s">
        <v>2489</v>
      </c>
      <c r="OS2" s="81" t="s">
        <v>2492</v>
      </c>
      <c r="OT2" s="81" t="s">
        <v>2494</v>
      </c>
      <c r="OU2" s="81" t="s">
        <v>2497</v>
      </c>
      <c r="OV2" s="81" t="s">
        <v>2500</v>
      </c>
      <c r="OW2" s="144" t="s">
        <v>2503</v>
      </c>
      <c r="OX2" s="248" t="s">
        <v>2506</v>
      </c>
      <c r="OY2" s="248" t="s">
        <v>2508</v>
      </c>
      <c r="OZ2" s="144" t="s">
        <v>2510</v>
      </c>
      <c r="PA2" s="81" t="s">
        <v>2513</v>
      </c>
      <c r="PB2" s="81" t="s">
        <v>2515</v>
      </c>
      <c r="PC2" s="189" t="s">
        <v>2517</v>
      </c>
      <c r="PD2" s="252" t="s">
        <v>2521</v>
      </c>
      <c r="PE2" s="81" t="s">
        <v>2524</v>
      </c>
      <c r="PF2" s="81" t="s">
        <v>2527</v>
      </c>
      <c r="PG2" s="81" t="s">
        <v>2529</v>
      </c>
      <c r="PH2" s="81" t="s">
        <v>2531</v>
      </c>
      <c r="PI2" s="144" t="s">
        <v>2533</v>
      </c>
      <c r="PJ2" s="81" t="s">
        <v>2536</v>
      </c>
      <c r="PK2" s="81" t="s">
        <v>2539</v>
      </c>
      <c r="PL2" s="81" t="s">
        <v>2541</v>
      </c>
      <c r="PM2" s="81" t="s">
        <v>2544</v>
      </c>
      <c r="PN2" s="81" t="s">
        <v>2547</v>
      </c>
      <c r="PO2" s="189" t="s">
        <v>2550</v>
      </c>
      <c r="PP2" s="424" t="s">
        <v>2554</v>
      </c>
      <c r="PQ2" s="81" t="s">
        <v>2557</v>
      </c>
      <c r="PR2" s="174" t="s">
        <v>2560</v>
      </c>
      <c r="PS2" s="126" t="s">
        <v>2563</v>
      </c>
      <c r="PT2" s="126" t="s">
        <v>2565</v>
      </c>
      <c r="PU2" s="136" t="s">
        <v>2567</v>
      </c>
    </row>
    <row r="3" spans="1:437" ht="396" customHeight="1" thickBot="1">
      <c r="A3" s="351" t="s">
        <v>1624</v>
      </c>
      <c r="B3" s="351" t="s">
        <v>1488</v>
      </c>
      <c r="C3" s="351" t="s">
        <v>1490</v>
      </c>
      <c r="D3" s="351" t="s">
        <v>1492</v>
      </c>
      <c r="E3" s="351" t="s">
        <v>1494</v>
      </c>
      <c r="F3" s="351" t="s">
        <v>1496</v>
      </c>
      <c r="G3" s="351" t="s">
        <v>1498</v>
      </c>
      <c r="H3" s="351" t="s">
        <v>1500</v>
      </c>
      <c r="I3" s="351" t="s">
        <v>1502</v>
      </c>
      <c r="J3" s="351" t="s">
        <v>1625</v>
      </c>
      <c r="K3" s="351" t="s">
        <v>1506</v>
      </c>
      <c r="L3" s="351" t="s">
        <v>1531</v>
      </c>
      <c r="M3" s="351" t="s">
        <v>1508</v>
      </c>
      <c r="N3" s="351" t="s">
        <v>1510</v>
      </c>
      <c r="O3" s="352" t="s">
        <v>1512</v>
      </c>
      <c r="P3" s="351" t="s">
        <v>1515</v>
      </c>
      <c r="Q3" s="351" t="s">
        <v>1516</v>
      </c>
      <c r="R3" s="351" t="s">
        <v>1518</v>
      </c>
      <c r="S3" s="351" t="s">
        <v>1520</v>
      </c>
      <c r="T3" s="351" t="s">
        <v>1522</v>
      </c>
      <c r="U3" s="351" t="s">
        <v>1492</v>
      </c>
      <c r="V3" s="351" t="s">
        <v>1627</v>
      </c>
      <c r="W3" s="351" t="s">
        <v>1628</v>
      </c>
      <c r="X3" s="351" t="s">
        <v>1629</v>
      </c>
      <c r="Y3" s="351" t="s">
        <v>1525</v>
      </c>
      <c r="Z3" s="351" t="s">
        <v>1527</v>
      </c>
      <c r="AA3" s="351" t="s">
        <v>1529</v>
      </c>
      <c r="AB3" s="351" t="s">
        <v>1531</v>
      </c>
      <c r="AC3" s="351" t="s">
        <v>1508</v>
      </c>
      <c r="AD3" s="351" t="s">
        <v>1510</v>
      </c>
      <c r="AE3" s="351" t="s">
        <v>1535</v>
      </c>
      <c r="AF3" s="351" t="s">
        <v>1630</v>
      </c>
      <c r="AG3" s="353" t="s">
        <v>1631</v>
      </c>
      <c r="AH3" s="354" t="s">
        <v>1632</v>
      </c>
      <c r="AI3" s="351" t="s">
        <v>1538</v>
      </c>
      <c r="AJ3" s="351" t="s">
        <v>1540</v>
      </c>
      <c r="AK3" s="351" t="s">
        <v>2684</v>
      </c>
      <c r="AL3" s="351" t="str">
        <f>+'[2]1. Información General'!A22</f>
        <v>Número de auto de la visita</v>
      </c>
      <c r="AM3" s="351" t="str">
        <f>+'[2]1. Información General'!E22</f>
        <v>Número de la bitácora</v>
      </c>
      <c r="AN3" s="351" t="s">
        <v>1544</v>
      </c>
      <c r="AO3" s="355" t="s">
        <v>1546</v>
      </c>
      <c r="AP3" s="351" t="s">
        <v>1639</v>
      </c>
      <c r="AQ3" s="351" t="str">
        <f>+'[3]1. Información General'!D27</f>
        <v>Primera Infancia</v>
      </c>
      <c r="AR3" s="351" t="str">
        <f>+'[3]1. Información General'!D28</f>
        <v>Infancia</v>
      </c>
      <c r="AS3" s="351" t="str">
        <f>+'[3]1. Información General'!D29</f>
        <v>Adolescencia</v>
      </c>
      <c r="AT3" s="351" t="str">
        <f>+'[3]1. Información General'!D30</f>
        <v>Juventud</v>
      </c>
      <c r="AU3" s="351" t="str">
        <f>+'[3]1. Información General'!D31</f>
        <v>Adultez</v>
      </c>
      <c r="AV3" s="351" t="str">
        <f>+'[3]1. Información General'!D32</f>
        <v>Persona Mayor</v>
      </c>
      <c r="AW3" s="351" t="s">
        <v>1552</v>
      </c>
      <c r="AX3" s="352" t="s">
        <v>1554</v>
      </c>
      <c r="AY3" s="351" t="s">
        <v>1660</v>
      </c>
      <c r="AZ3" s="351" t="s">
        <v>1559</v>
      </c>
      <c r="BA3" s="351" t="s">
        <v>1561</v>
      </c>
      <c r="BB3" s="351" t="s">
        <v>1563</v>
      </c>
      <c r="BC3" s="351" t="s">
        <v>1565</v>
      </c>
      <c r="BD3" s="351" t="s">
        <v>1567</v>
      </c>
      <c r="BE3" s="351" t="s">
        <v>1571</v>
      </c>
      <c r="BF3" s="351" t="s">
        <v>1573</v>
      </c>
      <c r="BG3" s="351" t="s">
        <v>1575</v>
      </c>
      <c r="BH3" s="351" t="s">
        <v>1527</v>
      </c>
      <c r="BI3" s="351" t="s">
        <v>1661</v>
      </c>
      <c r="BJ3" s="351" t="s">
        <v>1559</v>
      </c>
      <c r="BK3" s="351" t="s">
        <v>1561</v>
      </c>
      <c r="BL3" s="351" t="s">
        <v>1563</v>
      </c>
      <c r="BM3" s="351" t="s">
        <v>1565</v>
      </c>
      <c r="BN3" s="351" t="s">
        <v>1567</v>
      </c>
      <c r="BO3" s="351" t="s">
        <v>1571</v>
      </c>
      <c r="BP3" s="351" t="s">
        <v>1573</v>
      </c>
      <c r="BQ3" s="351" t="s">
        <v>1575</v>
      </c>
      <c r="BR3" s="352" t="s">
        <v>1527</v>
      </c>
      <c r="BS3" s="87" t="s">
        <v>1670</v>
      </c>
      <c r="BT3" s="82" t="s">
        <v>1674</v>
      </c>
      <c r="BU3" s="82" t="s">
        <v>1677</v>
      </c>
      <c r="BV3" s="90" t="s">
        <v>1679</v>
      </c>
      <c r="BW3" s="82" t="s">
        <v>1682</v>
      </c>
      <c r="BX3" s="90" t="s">
        <v>1685</v>
      </c>
      <c r="BY3" s="82" t="s">
        <v>1687</v>
      </c>
      <c r="BZ3" s="90" t="s">
        <v>1689</v>
      </c>
      <c r="CA3" s="82" t="s">
        <v>1692</v>
      </c>
      <c r="CB3" s="93" t="s">
        <v>1695</v>
      </c>
      <c r="CC3" s="94" t="s">
        <v>1698</v>
      </c>
      <c r="CD3" s="94" t="s">
        <v>1701</v>
      </c>
      <c r="CE3" s="94" t="s">
        <v>1703</v>
      </c>
      <c r="CF3" s="94" t="s">
        <v>1705</v>
      </c>
      <c r="CG3" s="94" t="s">
        <v>1707</v>
      </c>
      <c r="CH3" s="94" t="s">
        <v>1709</v>
      </c>
      <c r="CI3" s="96" t="s">
        <v>1711</v>
      </c>
      <c r="CJ3" s="96" t="s">
        <v>1711</v>
      </c>
      <c r="CK3" s="96" t="s">
        <v>1711</v>
      </c>
      <c r="CL3" s="94" t="s">
        <v>1714</v>
      </c>
      <c r="CM3" s="94" t="s">
        <v>1717</v>
      </c>
      <c r="CN3" s="94" t="s">
        <v>1719</v>
      </c>
      <c r="CO3" s="94" t="s">
        <v>1721</v>
      </c>
      <c r="CP3" s="94" t="s">
        <v>1723</v>
      </c>
      <c r="CQ3" s="94" t="s">
        <v>1725</v>
      </c>
      <c r="CR3" s="94" t="s">
        <v>1727</v>
      </c>
      <c r="CS3" s="94" t="s">
        <v>1729</v>
      </c>
      <c r="CT3" s="94" t="s">
        <v>1731</v>
      </c>
      <c r="CU3" s="94" t="s">
        <v>1733</v>
      </c>
      <c r="CV3" s="94" t="s">
        <v>1735</v>
      </c>
      <c r="CW3" s="94" t="s">
        <v>1737</v>
      </c>
      <c r="CX3" s="94" t="s">
        <v>1739</v>
      </c>
      <c r="CY3" s="94" t="s">
        <v>1742</v>
      </c>
      <c r="CZ3" s="94" t="s">
        <v>1744</v>
      </c>
      <c r="DA3" s="94" t="s">
        <v>1746</v>
      </c>
      <c r="DB3" s="94" t="s">
        <v>1749</v>
      </c>
      <c r="DC3" s="94" t="s">
        <v>1751</v>
      </c>
      <c r="DD3" s="94" t="s">
        <v>1753</v>
      </c>
      <c r="DE3" s="94" t="s">
        <v>1755</v>
      </c>
      <c r="DF3" s="94" t="s">
        <v>1757</v>
      </c>
      <c r="DG3" s="94" t="s">
        <v>1759</v>
      </c>
      <c r="DH3" s="94" t="s">
        <v>1762</v>
      </c>
      <c r="DI3" s="94" t="s">
        <v>1764</v>
      </c>
      <c r="DJ3" s="94" t="s">
        <v>1767</v>
      </c>
      <c r="DK3" s="93" t="s">
        <v>1770</v>
      </c>
      <c r="DL3" s="93" t="s">
        <v>1770</v>
      </c>
      <c r="DM3" s="93" t="s">
        <v>1770</v>
      </c>
      <c r="DN3" s="93" t="s">
        <v>1770</v>
      </c>
      <c r="DO3" s="97" t="s">
        <v>1773</v>
      </c>
      <c r="DP3" s="97" t="s">
        <v>1776</v>
      </c>
      <c r="DQ3" s="97" t="s">
        <v>1778</v>
      </c>
      <c r="DR3" s="97" t="s">
        <v>1780</v>
      </c>
      <c r="DS3" s="97" t="s">
        <v>1782</v>
      </c>
      <c r="DT3" s="97" t="s">
        <v>1784</v>
      </c>
      <c r="DU3" s="98" t="s">
        <v>1786</v>
      </c>
      <c r="DV3" s="99" t="s">
        <v>1789</v>
      </c>
      <c r="DW3" s="99" t="s">
        <v>1792</v>
      </c>
      <c r="DX3" s="100" t="s">
        <v>1795</v>
      </c>
      <c r="DY3" s="100" t="s">
        <v>1797</v>
      </c>
      <c r="DZ3" s="100" t="s">
        <v>1799</v>
      </c>
      <c r="EA3" s="100" t="s">
        <v>1801</v>
      </c>
      <c r="EB3" s="100" t="s">
        <v>1803</v>
      </c>
      <c r="EC3" s="101" t="s">
        <v>1805</v>
      </c>
      <c r="ED3" s="97" t="s">
        <v>1807</v>
      </c>
      <c r="EE3" s="94" t="s">
        <v>1809</v>
      </c>
      <c r="EF3" s="94" t="s">
        <v>1811</v>
      </c>
      <c r="EG3" s="97" t="s">
        <v>1813</v>
      </c>
      <c r="EH3" s="97" t="s">
        <v>1816</v>
      </c>
      <c r="EI3" s="97" t="s">
        <v>1818</v>
      </c>
      <c r="EJ3" s="97" t="s">
        <v>1820</v>
      </c>
      <c r="EK3" s="97" t="s">
        <v>1822</v>
      </c>
      <c r="EL3" s="97" t="s">
        <v>1824</v>
      </c>
      <c r="EM3" s="97" t="s">
        <v>1826</v>
      </c>
      <c r="EN3" s="97" t="s">
        <v>1828</v>
      </c>
      <c r="EO3" s="97" t="s">
        <v>1830</v>
      </c>
      <c r="EP3" s="97" t="s">
        <v>1832</v>
      </c>
      <c r="EQ3" s="97" t="s">
        <v>1834</v>
      </c>
      <c r="ER3" s="97" t="s">
        <v>1836</v>
      </c>
      <c r="ES3" s="97" t="s">
        <v>1838</v>
      </c>
      <c r="ET3" s="97" t="s">
        <v>1840</v>
      </c>
      <c r="EU3" s="97" t="s">
        <v>1842</v>
      </c>
      <c r="EV3" s="97" t="s">
        <v>1844</v>
      </c>
      <c r="EW3" s="97" t="s">
        <v>1846</v>
      </c>
      <c r="EX3" s="97" t="s">
        <v>1848</v>
      </c>
      <c r="EY3" s="97" t="s">
        <v>1850</v>
      </c>
      <c r="EZ3" s="96" t="s">
        <v>1852</v>
      </c>
      <c r="FA3" s="94" t="s">
        <v>1855</v>
      </c>
      <c r="FB3" s="94" t="s">
        <v>1858</v>
      </c>
      <c r="FC3" s="94" t="s">
        <v>1861</v>
      </c>
      <c r="FD3" s="102" t="s">
        <v>1863</v>
      </c>
      <c r="FE3" s="130" t="s">
        <v>1869</v>
      </c>
      <c r="FF3" s="127" t="s">
        <v>1873</v>
      </c>
      <c r="FG3" s="127" t="s">
        <v>1876</v>
      </c>
      <c r="FH3" s="127" t="s">
        <v>1879</v>
      </c>
      <c r="FI3" s="127" t="s">
        <v>1881</v>
      </c>
      <c r="FJ3" s="128" t="s">
        <v>1883</v>
      </c>
      <c r="FK3" s="130" t="s">
        <v>1886</v>
      </c>
      <c r="FL3" s="132" t="s">
        <v>1888</v>
      </c>
      <c r="FM3" s="128" t="s">
        <v>1890</v>
      </c>
      <c r="FN3" s="128" t="s">
        <v>1893</v>
      </c>
      <c r="FO3" s="128" t="s">
        <v>1895</v>
      </c>
      <c r="FP3" s="128" t="s">
        <v>1897</v>
      </c>
      <c r="FQ3" s="128" t="s">
        <v>1899</v>
      </c>
      <c r="FR3" s="130" t="s">
        <v>1901</v>
      </c>
      <c r="FS3" s="366" t="s">
        <v>1904</v>
      </c>
      <c r="FT3" s="94" t="s">
        <v>1907</v>
      </c>
      <c r="FU3" s="128" t="s">
        <v>1910</v>
      </c>
      <c r="FV3" s="130" t="s">
        <v>1913</v>
      </c>
      <c r="FW3" s="128" t="s">
        <v>1916</v>
      </c>
      <c r="FX3" s="128" t="s">
        <v>1919</v>
      </c>
      <c r="FY3" s="128" t="s">
        <v>1922</v>
      </c>
      <c r="FZ3" s="130" t="s">
        <v>1925</v>
      </c>
      <c r="GA3" s="128" t="s">
        <v>1928</v>
      </c>
      <c r="GB3" s="128" t="s">
        <v>1930</v>
      </c>
      <c r="GC3" s="128" t="s">
        <v>1932</v>
      </c>
      <c r="GD3" s="130" t="s">
        <v>1934</v>
      </c>
      <c r="GE3" s="367" t="s">
        <v>1937</v>
      </c>
      <c r="GF3" s="130" t="s">
        <v>1939</v>
      </c>
      <c r="GG3" s="128" t="s">
        <v>1942</v>
      </c>
      <c r="GH3" s="128" t="s">
        <v>1944</v>
      </c>
      <c r="GI3" s="128" t="s">
        <v>1946</v>
      </c>
      <c r="GJ3" s="128" t="s">
        <v>1948</v>
      </c>
      <c r="GK3" s="128" t="s">
        <v>1951</v>
      </c>
      <c r="GL3" s="130" t="s">
        <v>1953</v>
      </c>
      <c r="GM3" s="132" t="s">
        <v>1955</v>
      </c>
      <c r="GN3" s="127" t="s">
        <v>1957</v>
      </c>
      <c r="GO3" s="128" t="s">
        <v>1960</v>
      </c>
      <c r="GP3" s="128" t="s">
        <v>1963</v>
      </c>
      <c r="GQ3" s="134" t="s">
        <v>1966</v>
      </c>
      <c r="GR3" s="128" t="s">
        <v>1969</v>
      </c>
      <c r="GS3" s="128" t="s">
        <v>1972</v>
      </c>
      <c r="GT3" s="128" t="s">
        <v>1975</v>
      </c>
      <c r="GU3" s="130" t="s">
        <v>1978</v>
      </c>
      <c r="GV3" s="128" t="s">
        <v>1981</v>
      </c>
      <c r="GW3" s="128" t="s">
        <v>1984</v>
      </c>
      <c r="GX3" s="128" t="s">
        <v>1987</v>
      </c>
      <c r="GY3" s="128" t="s">
        <v>1990</v>
      </c>
      <c r="GZ3" s="128" t="s">
        <v>1993</v>
      </c>
      <c r="HA3" s="135" t="s">
        <v>1995</v>
      </c>
      <c r="HB3" s="130" t="s">
        <v>1998</v>
      </c>
      <c r="HC3" s="128" t="s">
        <v>2001</v>
      </c>
      <c r="HD3" s="94" t="s">
        <v>2004</v>
      </c>
      <c r="HE3" s="130" t="s">
        <v>2006</v>
      </c>
      <c r="HF3" s="128" t="s">
        <v>2009</v>
      </c>
      <c r="HG3" s="130" t="s">
        <v>2011</v>
      </c>
      <c r="HH3" s="128" t="s">
        <v>2014</v>
      </c>
      <c r="HI3" s="128" t="s">
        <v>2016</v>
      </c>
      <c r="HJ3" s="128" t="s">
        <v>2018</v>
      </c>
      <c r="HK3" s="128" t="s">
        <v>2020</v>
      </c>
      <c r="HL3" s="128" t="s">
        <v>2022</v>
      </c>
      <c r="HM3" s="137" t="s">
        <v>2024</v>
      </c>
      <c r="HN3" s="5" t="s">
        <v>2028</v>
      </c>
      <c r="HO3" s="357" t="s">
        <v>2032</v>
      </c>
      <c r="HP3" s="6" t="s">
        <v>2035</v>
      </c>
      <c r="HQ3" s="6" t="s">
        <v>2038</v>
      </c>
      <c r="HR3" s="41" t="s">
        <v>2041</v>
      </c>
      <c r="HS3" s="15" t="s">
        <v>2043</v>
      </c>
      <c r="HT3" s="231" t="s">
        <v>2046</v>
      </c>
      <c r="HU3" s="6" t="s">
        <v>2049</v>
      </c>
      <c r="HV3" s="17" t="s">
        <v>2051</v>
      </c>
      <c r="HW3" s="17" t="s">
        <v>2054</v>
      </c>
      <c r="HX3" s="17" t="s">
        <v>2056</v>
      </c>
      <c r="HY3" s="386" t="s">
        <v>2059</v>
      </c>
      <c r="HZ3" s="231" t="s">
        <v>2062</v>
      </c>
      <c r="IA3" s="11" t="s">
        <v>2065</v>
      </c>
      <c r="IB3" s="17" t="s">
        <v>2068</v>
      </c>
      <c r="IC3" s="6" t="s">
        <v>2071</v>
      </c>
      <c r="ID3" s="17" t="s">
        <v>2074</v>
      </c>
      <c r="IE3" s="11" t="s">
        <v>2077</v>
      </c>
      <c r="IF3" s="75" t="s">
        <v>2080</v>
      </c>
      <c r="IG3" s="4" t="s">
        <v>2083</v>
      </c>
      <c r="IH3" s="16" t="s">
        <v>2085</v>
      </c>
      <c r="II3" s="11" t="s">
        <v>2087</v>
      </c>
      <c r="IJ3" s="11" t="s">
        <v>2090</v>
      </c>
      <c r="IK3" s="11" t="s">
        <v>2093</v>
      </c>
      <c r="IL3" s="234" t="s">
        <v>2096</v>
      </c>
      <c r="IM3" s="16" t="s">
        <v>2085</v>
      </c>
      <c r="IN3" s="11" t="s">
        <v>2099</v>
      </c>
      <c r="IO3" s="234" t="s">
        <v>2102</v>
      </c>
      <c r="IP3" s="16" t="s">
        <v>2085</v>
      </c>
      <c r="IQ3" s="390" t="s">
        <v>2105</v>
      </c>
      <c r="IR3" s="260" t="s">
        <v>2112</v>
      </c>
      <c r="IS3" s="15" t="s">
        <v>2114</v>
      </c>
      <c r="IT3" s="265" t="s">
        <v>2116</v>
      </c>
      <c r="IU3" s="265" t="s">
        <v>2118</v>
      </c>
      <c r="IV3" s="265" t="s">
        <v>2121</v>
      </c>
      <c r="IW3" s="4" t="s">
        <v>2123</v>
      </c>
      <c r="IX3" s="15" t="s">
        <v>2125</v>
      </c>
      <c r="IY3" s="265" t="s">
        <v>2127</v>
      </c>
      <c r="IZ3" s="265" t="s">
        <v>2129</v>
      </c>
      <c r="JA3" s="265" t="s">
        <v>2131</v>
      </c>
      <c r="JB3" s="265" t="s">
        <v>2133</v>
      </c>
      <c r="JC3" s="265" t="s">
        <v>2135</v>
      </c>
      <c r="JD3" s="265" t="s">
        <v>2138</v>
      </c>
      <c r="JE3" s="265" t="s">
        <v>2141</v>
      </c>
      <c r="JF3" s="4" t="s">
        <v>2143</v>
      </c>
      <c r="JG3" s="15" t="s">
        <v>2125</v>
      </c>
      <c r="JH3" s="265" t="s">
        <v>2145</v>
      </c>
      <c r="JI3" s="265" t="s">
        <v>2148</v>
      </c>
      <c r="JJ3" s="265" t="s">
        <v>2151</v>
      </c>
      <c r="JK3" s="265" t="s">
        <v>2153</v>
      </c>
      <c r="JL3" s="265" t="s">
        <v>2155</v>
      </c>
      <c r="JM3" s="4" t="s">
        <v>2143</v>
      </c>
      <c r="JN3" s="15" t="s">
        <v>2125</v>
      </c>
      <c r="JO3" s="265" t="s">
        <v>2160</v>
      </c>
      <c r="JP3" s="265" t="s">
        <v>2162</v>
      </c>
      <c r="JQ3" s="265" t="s">
        <v>2164</v>
      </c>
      <c r="JR3" s="265" t="s">
        <v>2167</v>
      </c>
      <c r="JS3" s="4" t="s">
        <v>2169</v>
      </c>
      <c r="JT3" s="15" t="s">
        <v>2125</v>
      </c>
      <c r="JU3" s="265" t="s">
        <v>2172</v>
      </c>
      <c r="JV3" s="265" t="s">
        <v>2174</v>
      </c>
      <c r="JW3" s="265" t="s">
        <v>2176</v>
      </c>
      <c r="JX3" s="265" t="s">
        <v>2178</v>
      </c>
      <c r="JY3" s="234" t="s">
        <v>2180</v>
      </c>
      <c r="JZ3" s="15" t="s">
        <v>2125</v>
      </c>
      <c r="KA3" s="231" t="s">
        <v>2183</v>
      </c>
      <c r="KB3" s="231" t="s">
        <v>2186</v>
      </c>
      <c r="KC3" s="231" t="s">
        <v>2189</v>
      </c>
      <c r="KD3" s="231" t="s">
        <v>2192</v>
      </c>
      <c r="KE3" s="231" t="s">
        <v>2195</v>
      </c>
      <c r="KF3" s="231" t="s">
        <v>2198</v>
      </c>
      <c r="KG3" s="231" t="s">
        <v>2201</v>
      </c>
      <c r="KH3" s="231" t="s">
        <v>2203</v>
      </c>
      <c r="KI3" s="231" t="s">
        <v>2205</v>
      </c>
      <c r="KJ3" s="231" t="s">
        <v>2208</v>
      </c>
      <c r="KK3" s="234" t="s">
        <v>2210</v>
      </c>
      <c r="KL3" s="15" t="s">
        <v>2125</v>
      </c>
      <c r="KM3" s="231" t="s">
        <v>2213</v>
      </c>
      <c r="KN3" s="231" t="s">
        <v>2215</v>
      </c>
      <c r="KO3" s="231" t="s">
        <v>2218</v>
      </c>
      <c r="KP3" s="231" t="s">
        <v>2221</v>
      </c>
      <c r="KQ3" s="231" t="s">
        <v>2224</v>
      </c>
      <c r="KR3" s="231" t="s">
        <v>2227</v>
      </c>
      <c r="KS3" s="231" t="s">
        <v>2230</v>
      </c>
      <c r="KT3" s="231" t="s">
        <v>2233</v>
      </c>
      <c r="KU3" s="231" t="s">
        <v>2236</v>
      </c>
      <c r="KV3" s="231" t="s">
        <v>2239</v>
      </c>
      <c r="KW3" s="234" t="s">
        <v>2242</v>
      </c>
      <c r="KX3" s="234" t="s">
        <v>2242</v>
      </c>
      <c r="KY3" s="15" t="s">
        <v>2125</v>
      </c>
      <c r="KZ3" s="231" t="s">
        <v>2245</v>
      </c>
      <c r="LA3" s="231" t="s">
        <v>2247</v>
      </c>
      <c r="LB3" s="231" t="s">
        <v>2250</v>
      </c>
      <c r="LC3" s="231" t="s">
        <v>2253</v>
      </c>
      <c r="LD3" s="231" t="s">
        <v>2256</v>
      </c>
      <c r="LE3" s="231" t="s">
        <v>2259</v>
      </c>
      <c r="LF3" s="231" t="s">
        <v>2262</v>
      </c>
      <c r="LG3" s="231" t="s">
        <v>2265</v>
      </c>
      <c r="LH3" s="231" t="s">
        <v>2268</v>
      </c>
      <c r="LI3" s="231" t="s">
        <v>2271</v>
      </c>
      <c r="LJ3" s="231" t="s">
        <v>2274</v>
      </c>
      <c r="LK3" s="231" t="s">
        <v>2277</v>
      </c>
      <c r="LL3" s="231" t="s">
        <v>2280</v>
      </c>
      <c r="LM3" s="231" t="s">
        <v>2283</v>
      </c>
      <c r="LN3" s="231" t="s">
        <v>2286</v>
      </c>
      <c r="LO3" s="231" t="s">
        <v>2289</v>
      </c>
      <c r="LP3" s="231" t="s">
        <v>2292</v>
      </c>
      <c r="LQ3" s="231" t="s">
        <v>2295</v>
      </c>
      <c r="LR3" s="234" t="s">
        <v>2298</v>
      </c>
      <c r="LS3" s="234" t="s">
        <v>2298</v>
      </c>
      <c r="LT3" s="15" t="s">
        <v>2125</v>
      </c>
      <c r="LU3" s="231" t="s">
        <v>2301</v>
      </c>
      <c r="LV3" s="231" t="s">
        <v>2304</v>
      </c>
      <c r="LW3" s="231" t="s">
        <v>2307</v>
      </c>
      <c r="LX3" s="231" t="s">
        <v>2310</v>
      </c>
      <c r="LY3" s="231" t="s">
        <v>2313</v>
      </c>
      <c r="LZ3" s="231" t="s">
        <v>2316</v>
      </c>
      <c r="MA3" s="231" t="s">
        <v>2319</v>
      </c>
      <c r="MB3" s="231" t="s">
        <v>2322</v>
      </c>
      <c r="MC3" s="231" t="s">
        <v>2325</v>
      </c>
      <c r="MD3" s="231" t="s">
        <v>2328</v>
      </c>
      <c r="ME3" s="231" t="s">
        <v>2331</v>
      </c>
      <c r="MF3" s="231" t="s">
        <v>2334</v>
      </c>
      <c r="MG3" s="231" t="s">
        <v>2337</v>
      </c>
      <c r="MH3" s="231" t="s">
        <v>2340</v>
      </c>
      <c r="MI3" s="41" t="s">
        <v>2343</v>
      </c>
      <c r="MJ3" s="41" t="s">
        <v>2343</v>
      </c>
      <c r="MK3" s="171" t="s">
        <v>2125</v>
      </c>
      <c r="ML3" s="231" t="s">
        <v>2346</v>
      </c>
      <c r="MM3" s="231" t="s">
        <v>2348</v>
      </c>
      <c r="MN3" s="231" t="s">
        <v>2351</v>
      </c>
      <c r="MO3" s="231" t="s">
        <v>2354</v>
      </c>
      <c r="MP3" s="231" t="s">
        <v>2357</v>
      </c>
      <c r="MQ3" s="231" t="s">
        <v>2360</v>
      </c>
      <c r="MR3" s="231" t="s">
        <v>2363</v>
      </c>
      <c r="MS3" s="231" t="s">
        <v>2366</v>
      </c>
      <c r="MT3" s="231" t="s">
        <v>2369</v>
      </c>
      <c r="MU3" s="231" t="s">
        <v>2372</v>
      </c>
      <c r="MV3" s="231" t="s">
        <v>2375</v>
      </c>
      <c r="MW3" s="231" t="s">
        <v>2378</v>
      </c>
      <c r="MX3" s="231" t="s">
        <v>2381</v>
      </c>
      <c r="MY3" s="231" t="s">
        <v>2384</v>
      </c>
      <c r="MZ3" s="231" t="s">
        <v>2387</v>
      </c>
      <c r="NA3" s="231" t="s">
        <v>2390</v>
      </c>
      <c r="NB3" s="231" t="s">
        <v>2393</v>
      </c>
      <c r="NC3" s="231" t="s">
        <v>2396</v>
      </c>
      <c r="ND3" s="234" t="s">
        <v>2399</v>
      </c>
      <c r="NE3" s="231" t="s">
        <v>2402</v>
      </c>
      <c r="NF3" s="231" t="s">
        <v>2404</v>
      </c>
      <c r="NG3" s="231" t="s">
        <v>2407</v>
      </c>
      <c r="NH3" s="277" t="s">
        <v>2410</v>
      </c>
      <c r="NI3" s="4" t="s">
        <v>2414</v>
      </c>
      <c r="NJ3" s="4" t="s">
        <v>2414</v>
      </c>
      <c r="NK3" s="4" t="s">
        <v>2414</v>
      </c>
      <c r="NL3" s="1" t="s">
        <v>2417</v>
      </c>
      <c r="NM3" s="42" t="s">
        <v>2420</v>
      </c>
      <c r="NN3" s="15" t="s">
        <v>2421</v>
      </c>
      <c r="NO3" s="6" t="s">
        <v>2423</v>
      </c>
      <c r="NP3" s="9" t="s">
        <v>2426</v>
      </c>
      <c r="NQ3" s="9" t="s">
        <v>2428</v>
      </c>
      <c r="NR3" s="6" t="s">
        <v>2430</v>
      </c>
      <c r="NS3" s="6" t="s">
        <v>2432</v>
      </c>
      <c r="NT3" s="6" t="s">
        <v>2434</v>
      </c>
      <c r="NU3" s="6" t="s">
        <v>2436</v>
      </c>
      <c r="NV3" s="6" t="s">
        <v>2439</v>
      </c>
      <c r="NW3" s="6" t="s">
        <v>2442</v>
      </c>
      <c r="NX3" s="6" t="s">
        <v>2444</v>
      </c>
      <c r="NY3" s="6" t="s">
        <v>2446</v>
      </c>
      <c r="NZ3" s="1" t="s">
        <v>2448</v>
      </c>
      <c r="OA3" s="6" t="s">
        <v>2450</v>
      </c>
      <c r="OB3" s="6" t="s">
        <v>2452</v>
      </c>
      <c r="OC3" s="6" t="s">
        <v>2454</v>
      </c>
      <c r="OD3" s="6" t="s">
        <v>2456</v>
      </c>
      <c r="OE3" s="1" t="s">
        <v>2458</v>
      </c>
      <c r="OF3" s="6" t="s">
        <v>2460</v>
      </c>
      <c r="OG3" s="6" t="s">
        <v>2462</v>
      </c>
      <c r="OH3" s="6" t="s">
        <v>2464</v>
      </c>
      <c r="OI3" s="6" t="s">
        <v>2466</v>
      </c>
      <c r="OJ3" s="74" t="s">
        <v>2468</v>
      </c>
      <c r="OK3" s="411" t="s">
        <v>2470</v>
      </c>
      <c r="OL3" s="140" t="s">
        <v>2473</v>
      </c>
      <c r="OM3" s="94" t="s">
        <v>2476</v>
      </c>
      <c r="ON3" s="145" t="s">
        <v>2478</v>
      </c>
      <c r="OO3" s="97" t="s">
        <v>2481</v>
      </c>
      <c r="OP3" s="97" t="s">
        <v>2484</v>
      </c>
      <c r="OQ3" s="97" t="s">
        <v>2487</v>
      </c>
      <c r="OR3" s="145" t="s">
        <v>2490</v>
      </c>
      <c r="OS3" s="94" t="s">
        <v>2493</v>
      </c>
      <c r="OT3" s="146" t="s">
        <v>2495</v>
      </c>
      <c r="OU3" s="94" t="s">
        <v>2498</v>
      </c>
      <c r="OV3" s="94" t="s">
        <v>2501</v>
      </c>
      <c r="OW3" s="145" t="s">
        <v>2504</v>
      </c>
      <c r="OX3" s="82" t="s">
        <v>2507</v>
      </c>
      <c r="OY3" s="82" t="s">
        <v>2509</v>
      </c>
      <c r="OZ3" s="145" t="s">
        <v>2511</v>
      </c>
      <c r="PA3" s="94" t="s">
        <v>2514</v>
      </c>
      <c r="PB3" s="94" t="s">
        <v>2516</v>
      </c>
      <c r="PC3" s="102" t="s">
        <v>2518</v>
      </c>
      <c r="PD3" s="253" t="s">
        <v>2522</v>
      </c>
      <c r="PE3" s="94" t="s">
        <v>2525</v>
      </c>
      <c r="PF3" s="94" t="s">
        <v>2528</v>
      </c>
      <c r="PG3" s="94" t="s">
        <v>2530</v>
      </c>
      <c r="PH3" s="94" t="s">
        <v>2532</v>
      </c>
      <c r="PI3" s="145" t="s">
        <v>2534</v>
      </c>
      <c r="PJ3" s="94" t="s">
        <v>2537</v>
      </c>
      <c r="PK3" s="94" t="s">
        <v>2540</v>
      </c>
      <c r="PL3" s="82" t="s">
        <v>2542</v>
      </c>
      <c r="PM3" s="94" t="s">
        <v>2545</v>
      </c>
      <c r="PN3" s="150" t="s">
        <v>2548</v>
      </c>
      <c r="PO3" s="258" t="s">
        <v>2551</v>
      </c>
      <c r="PP3" s="425" t="s">
        <v>2555</v>
      </c>
      <c r="PQ3" s="97" t="s">
        <v>2558</v>
      </c>
      <c r="PR3" s="175" t="s">
        <v>2561</v>
      </c>
      <c r="PS3" s="94" t="s">
        <v>2564</v>
      </c>
      <c r="PT3" s="94" t="s">
        <v>2566</v>
      </c>
      <c r="PU3" s="102" t="s">
        <v>2568</v>
      </c>
    </row>
    <row r="4" spans="1:437">
      <c r="A4">
        <f>'1. Información General'!B2</f>
        <v>0</v>
      </c>
      <c r="B4">
        <f>'1. Información General'!F2</f>
        <v>0</v>
      </c>
      <c r="C4">
        <f>'1. Información General'!B3</f>
        <v>0</v>
      </c>
      <c r="D4" s="364">
        <f>'1. Información General'!F3</f>
        <v>0</v>
      </c>
      <c r="E4">
        <f>'1. Información General'!B4</f>
        <v>0</v>
      </c>
      <c r="F4">
        <f>'1. Información General'!D4</f>
        <v>0</v>
      </c>
      <c r="G4">
        <f>'1. Información General'!B5</f>
        <v>0</v>
      </c>
      <c r="H4">
        <f>'1. Información General'!D5</f>
        <v>0</v>
      </c>
      <c r="I4">
        <f>'1. Información General'!B6</f>
        <v>0</v>
      </c>
      <c r="J4">
        <f>'1. Información General'!D6</f>
        <v>0</v>
      </c>
      <c r="K4">
        <f>'1. Información General'!B7</f>
        <v>0</v>
      </c>
      <c r="L4" s="364">
        <f>'1. Información General'!F7</f>
        <v>0</v>
      </c>
      <c r="M4">
        <f>'1. Información General'!B8</f>
        <v>0</v>
      </c>
      <c r="N4">
        <f>'1. Información General'!D8</f>
        <v>0</v>
      </c>
      <c r="O4">
        <f>'1. Información General'!F8</f>
        <v>0</v>
      </c>
      <c r="P4">
        <f>'1. Información General'!B11</f>
        <v>0</v>
      </c>
      <c r="Q4">
        <f>'1. Información General'!F11</f>
        <v>0</v>
      </c>
      <c r="R4">
        <f>'1. Información General'!B12</f>
        <v>0</v>
      </c>
      <c r="S4">
        <f>'1. Información General'!D12</f>
        <v>0</v>
      </c>
      <c r="T4">
        <f>'1. Información General'!B13</f>
        <v>0</v>
      </c>
      <c r="U4" s="364">
        <f>'1. Información General'!F13</f>
        <v>0</v>
      </c>
      <c r="V4">
        <f>'1. Información General'!B14</f>
        <v>0</v>
      </c>
      <c r="W4">
        <f>'1. Información General'!D14</f>
        <v>0</v>
      </c>
      <c r="X4">
        <f>'1. Información General'!B15</f>
        <v>0</v>
      </c>
      <c r="Y4">
        <f>'1. Información General'!D15</f>
        <v>0</v>
      </c>
      <c r="Z4">
        <f>'1. Información General'!F15</f>
        <v>0</v>
      </c>
      <c r="AA4">
        <f>'1. Información General'!B16</f>
        <v>0</v>
      </c>
      <c r="AB4" s="364">
        <f>'1. Información General'!F16</f>
        <v>0</v>
      </c>
      <c r="AC4">
        <f>'1. Información General'!B17</f>
        <v>0</v>
      </c>
      <c r="AD4">
        <f>'1. Información General'!D17</f>
        <v>0</v>
      </c>
      <c r="AE4">
        <f>'1. Información General'!F17</f>
        <v>0</v>
      </c>
      <c r="AF4">
        <f>'1. Información General'!B18</f>
        <v>0</v>
      </c>
      <c r="AI4">
        <f>'1. Información General'!B21</f>
        <v>0</v>
      </c>
      <c r="AJ4" s="365">
        <f>'1. Información General'!D21</f>
        <v>0</v>
      </c>
      <c r="AK4" s="365">
        <f>'1. Información General'!F21</f>
        <v>0</v>
      </c>
      <c r="AL4">
        <f>'1. Información General'!B22</f>
        <v>0</v>
      </c>
      <c r="AM4">
        <f>'1. Información General'!F22</f>
        <v>0</v>
      </c>
      <c r="AN4" t="str">
        <f>'1. Información General'!B23</f>
        <v>PROTECCIÓN</v>
      </c>
      <c r="AO4" t="str">
        <f>'1. Información General'!D23</f>
        <v>SISTEMA DE RESPONSABIIDAD PENAL PARA ADOLESCENTES - SRPA</v>
      </c>
      <c r="AP4">
        <f>'1. Información General'!B24</f>
        <v>0</v>
      </c>
      <c r="AQ4" t="b">
        <f>'1. Información General'!C27</f>
        <v>0</v>
      </c>
      <c r="AR4" t="b">
        <f>'1. Información General'!C28</f>
        <v>0</v>
      </c>
      <c r="AS4" t="b">
        <f>'1. Información General'!C29</f>
        <v>0</v>
      </c>
      <c r="AT4" t="b">
        <f>'1. Información General'!C30</f>
        <v>0</v>
      </c>
      <c r="AU4" t="b">
        <f>'1. Información General'!C31</f>
        <v>0</v>
      </c>
      <c r="AV4" t="b">
        <f>'1. Información General'!C32</f>
        <v>0</v>
      </c>
      <c r="AW4" t="str">
        <f>'1. Información General'!B33</f>
        <v>MODALIDADES COMPLEMENTARIAS Y DE RESTABLECIMIENTOS EN ADMINISTRACIÓN DE JUSTICIA</v>
      </c>
      <c r="AX4" t="str">
        <f>'1. Información General'!E33</f>
        <v>EXTERNADO MEDIA JORNADA _ RAJ</v>
      </c>
      <c r="AY4">
        <f>'1. Información General'!B36</f>
        <v>0</v>
      </c>
      <c r="AZ4">
        <f>'1. Información General'!D36</f>
        <v>0</v>
      </c>
      <c r="BA4">
        <f>'1. Información General'!B37</f>
        <v>0</v>
      </c>
      <c r="BB4" s="365">
        <f>'1. Información General'!D37</f>
        <v>0</v>
      </c>
      <c r="BC4" s="365">
        <f>'1. Información General'!F37</f>
        <v>0</v>
      </c>
      <c r="BD4">
        <f>'1. Información General'!B38</f>
        <v>0</v>
      </c>
      <c r="BE4">
        <f>'1. Información General'!F38</f>
        <v>0</v>
      </c>
      <c r="BF4">
        <f>'1. Información General'!B39</f>
        <v>0</v>
      </c>
      <c r="BG4">
        <f>'1. Información General'!D39</f>
        <v>0</v>
      </c>
      <c r="BH4">
        <f>'1. Información General'!F39</f>
        <v>0</v>
      </c>
      <c r="BI4">
        <f>'1. Información General'!B40</f>
        <v>0</v>
      </c>
      <c r="BJ4">
        <f>'1. Información General'!D40</f>
        <v>0</v>
      </c>
      <c r="BK4">
        <f>'1. Información General'!B41</f>
        <v>0</v>
      </c>
      <c r="BL4" s="365">
        <f>'1. Información General'!D41</f>
        <v>0</v>
      </c>
      <c r="BM4" s="365">
        <f>'1. Información General'!F41</f>
        <v>0</v>
      </c>
      <c r="BN4">
        <f>'1. Información General'!B42</f>
        <v>0</v>
      </c>
      <c r="BO4">
        <f>'1. Información General'!F42</f>
        <v>0</v>
      </c>
      <c r="BP4">
        <f>'1. Información General'!B43</f>
        <v>0</v>
      </c>
      <c r="BQ4">
        <f>'1. Información General'!D43</f>
        <v>0</v>
      </c>
      <c r="BR4">
        <f>'1. Información General'!F43</f>
        <v>0</v>
      </c>
      <c r="BS4" t="str">
        <f>+'2.Ambientes Adecuados y Seguros'!$D3</f>
        <v>NO APLICA</v>
      </c>
      <c r="BT4">
        <f>+'2.Ambientes Adecuados y Seguros'!$D4</f>
        <v>0</v>
      </c>
      <c r="BU4">
        <f>+'2.Ambientes Adecuados y Seguros'!$D5</f>
        <v>0</v>
      </c>
      <c r="BV4" t="str">
        <f>+'2.Ambientes Adecuados y Seguros'!$D6</f>
        <v>NO APLICA</v>
      </c>
      <c r="BW4">
        <f>+'2.Ambientes Adecuados y Seguros'!$D7</f>
        <v>0</v>
      </c>
      <c r="BX4" t="str">
        <f>+'2.Ambientes Adecuados y Seguros'!$D8</f>
        <v>NO APLICA</v>
      </c>
      <c r="BY4">
        <f>+'2.Ambientes Adecuados y Seguros'!$D9</f>
        <v>0</v>
      </c>
      <c r="BZ4" t="str">
        <f>+'2.Ambientes Adecuados y Seguros'!$D10</f>
        <v>NO APLICA</v>
      </c>
      <c r="CA4">
        <f>+'2.Ambientes Adecuados y Seguros'!$D11</f>
        <v>0</v>
      </c>
      <c r="CB4" t="str">
        <f>+'2.Ambientes Adecuados y Seguros'!$D12</f>
        <v>NO APLICA</v>
      </c>
      <c r="CC4">
        <f>+'2.Ambientes Adecuados y Seguros'!$D13</f>
        <v>0</v>
      </c>
      <c r="CD4">
        <f>+'2.Ambientes Adecuados y Seguros'!$D14</f>
        <v>0</v>
      </c>
      <c r="CE4">
        <f>+'2.Ambientes Adecuados y Seguros'!$D15</f>
        <v>0</v>
      </c>
      <c r="CF4">
        <f>+'2.Ambientes Adecuados y Seguros'!$D16</f>
        <v>0</v>
      </c>
      <c r="CG4">
        <f>+'2.Ambientes Adecuados y Seguros'!$D17</f>
        <v>0</v>
      </c>
      <c r="CH4">
        <f>+'2.Ambientes Adecuados y Seguros'!$D18</f>
        <v>0</v>
      </c>
      <c r="CI4" t="str">
        <f>+'2.Ambientes Adecuados y Seguros'!$D19</f>
        <v>NO APLICA</v>
      </c>
      <c r="CJ4" t="str">
        <f>+'2.Ambientes Adecuados y Seguros'!$D20</f>
        <v>NO APLICA</v>
      </c>
      <c r="CK4" t="str">
        <f>+'2.Ambientes Adecuados y Seguros'!$D21</f>
        <v>NO APLICA</v>
      </c>
      <c r="CL4">
        <f>+'2.Ambientes Adecuados y Seguros'!$D22</f>
        <v>0</v>
      </c>
      <c r="CM4">
        <f>+'2.Ambientes Adecuados y Seguros'!$D23</f>
        <v>0</v>
      </c>
      <c r="CN4">
        <f>+'2.Ambientes Adecuados y Seguros'!$D24</f>
        <v>0</v>
      </c>
      <c r="CO4">
        <f>+'2.Ambientes Adecuados y Seguros'!$D25</f>
        <v>0</v>
      </c>
      <c r="CP4">
        <f>+'2.Ambientes Adecuados y Seguros'!$D26</f>
        <v>0</v>
      </c>
      <c r="CQ4">
        <f>+'2.Ambientes Adecuados y Seguros'!$D27</f>
        <v>0</v>
      </c>
      <c r="CR4">
        <f>+'2.Ambientes Adecuados y Seguros'!$D28</f>
        <v>0</v>
      </c>
      <c r="CS4">
        <f>+'2.Ambientes Adecuados y Seguros'!$D29</f>
        <v>0</v>
      </c>
      <c r="CT4">
        <f>+'2.Ambientes Adecuados y Seguros'!$D30</f>
        <v>0</v>
      </c>
      <c r="CU4">
        <f>+'2.Ambientes Adecuados y Seguros'!$D31</f>
        <v>0</v>
      </c>
      <c r="CV4">
        <f>+'2.Ambientes Adecuados y Seguros'!$D32</f>
        <v>0</v>
      </c>
      <c r="CW4">
        <f>+'2.Ambientes Adecuados y Seguros'!$D33</f>
        <v>0</v>
      </c>
      <c r="CX4">
        <f>+'2.Ambientes Adecuados y Seguros'!$D34</f>
        <v>0</v>
      </c>
      <c r="CY4">
        <f>+'2.Ambientes Adecuados y Seguros'!$D35</f>
        <v>0</v>
      </c>
      <c r="CZ4">
        <f>+'2.Ambientes Adecuados y Seguros'!$D36</f>
        <v>0</v>
      </c>
      <c r="DA4">
        <f>+'2.Ambientes Adecuados y Seguros'!$D37</f>
        <v>0</v>
      </c>
      <c r="DB4">
        <f>+'2.Ambientes Adecuados y Seguros'!$D38</f>
        <v>0</v>
      </c>
      <c r="DC4">
        <f>+'2.Ambientes Adecuados y Seguros'!$D39</f>
        <v>0</v>
      </c>
      <c r="DD4">
        <f>+'2.Ambientes Adecuados y Seguros'!$D40</f>
        <v>0</v>
      </c>
      <c r="DE4">
        <f>+'2.Ambientes Adecuados y Seguros'!$D41</f>
        <v>0</v>
      </c>
      <c r="DF4">
        <f>+'2.Ambientes Adecuados y Seguros'!$D42</f>
        <v>0</v>
      </c>
      <c r="DG4">
        <f>+'2.Ambientes Adecuados y Seguros'!$D43</f>
        <v>0</v>
      </c>
      <c r="DH4">
        <f>+'2.Ambientes Adecuados y Seguros'!$D44</f>
        <v>0</v>
      </c>
      <c r="DI4">
        <f>+'2.Ambientes Adecuados y Seguros'!$D45</f>
        <v>0</v>
      </c>
      <c r="DJ4">
        <f>+'2.Ambientes Adecuados y Seguros'!$D46</f>
        <v>0</v>
      </c>
      <c r="DK4" t="str">
        <f>+'2.Ambientes Adecuados y Seguros'!$D47</f>
        <v>NO APLICA</v>
      </c>
      <c r="DL4" t="str">
        <f>+'2.Ambientes Adecuados y Seguros'!$D48</f>
        <v>NO APLICA</v>
      </c>
      <c r="DM4" t="str">
        <f>+'2.Ambientes Adecuados y Seguros'!$D49</f>
        <v>NO APLICA</v>
      </c>
      <c r="DN4" t="str">
        <f>+'2.Ambientes Adecuados y Seguros'!$D50</f>
        <v>NO APLICA</v>
      </c>
      <c r="DO4">
        <f>+'2.Ambientes Adecuados y Seguros'!$D51</f>
        <v>0</v>
      </c>
      <c r="DP4">
        <f>+'2.Ambientes Adecuados y Seguros'!$D52</f>
        <v>0</v>
      </c>
      <c r="DQ4">
        <f>+'2.Ambientes Adecuados y Seguros'!$D53</f>
        <v>0</v>
      </c>
      <c r="DR4">
        <f>+'2.Ambientes Adecuados y Seguros'!$D54</f>
        <v>0</v>
      </c>
      <c r="DS4">
        <f>+'2.Ambientes Adecuados y Seguros'!$D55</f>
        <v>0</v>
      </c>
      <c r="DT4">
        <f>+'2.Ambientes Adecuados y Seguros'!$D56</f>
        <v>0</v>
      </c>
      <c r="DU4">
        <f>+'2.Ambientes Adecuados y Seguros'!$D57</f>
        <v>0</v>
      </c>
      <c r="DV4">
        <f>+'2.Ambientes Adecuados y Seguros'!$D58</f>
        <v>0</v>
      </c>
      <c r="DW4">
        <f>+'2.Ambientes Adecuados y Seguros'!$D59</f>
        <v>0</v>
      </c>
      <c r="DX4">
        <f>+'2.Ambientes Adecuados y Seguros'!$D60</f>
        <v>0</v>
      </c>
      <c r="DY4">
        <f>+'2.Ambientes Adecuados y Seguros'!$D61</f>
        <v>0</v>
      </c>
      <c r="DZ4">
        <f>+'2.Ambientes Adecuados y Seguros'!$D62</f>
        <v>0</v>
      </c>
      <c r="EA4">
        <f>+'2.Ambientes Adecuados y Seguros'!$D63</f>
        <v>0</v>
      </c>
      <c r="EB4">
        <f>+'2.Ambientes Adecuados y Seguros'!$D64</f>
        <v>0</v>
      </c>
      <c r="EC4">
        <f>+'2.Ambientes Adecuados y Seguros'!$D65</f>
        <v>0</v>
      </c>
      <c r="ED4">
        <f>+'2.Ambientes Adecuados y Seguros'!$D66</f>
        <v>0</v>
      </c>
      <c r="EE4">
        <f>+'2.Ambientes Adecuados y Seguros'!$D67</f>
        <v>0</v>
      </c>
      <c r="EF4">
        <f>+'2.Ambientes Adecuados y Seguros'!$D68</f>
        <v>0</v>
      </c>
      <c r="EG4">
        <f>+'2.Ambientes Adecuados y Seguros'!$D69</f>
        <v>0</v>
      </c>
      <c r="EH4">
        <f>+'2.Ambientes Adecuados y Seguros'!$D70</f>
        <v>0</v>
      </c>
      <c r="EI4">
        <f>+'2.Ambientes Adecuados y Seguros'!$D71</f>
        <v>0</v>
      </c>
      <c r="EJ4">
        <f>+'2.Ambientes Adecuados y Seguros'!$D72</f>
        <v>0</v>
      </c>
      <c r="EK4">
        <f>+'2.Ambientes Adecuados y Seguros'!$D73</f>
        <v>0</v>
      </c>
      <c r="EL4">
        <f>+'2.Ambientes Adecuados y Seguros'!$D74</f>
        <v>0</v>
      </c>
      <c r="EM4">
        <f>+'2.Ambientes Adecuados y Seguros'!$D75</f>
        <v>0</v>
      </c>
      <c r="EN4">
        <f>+'2.Ambientes Adecuados y Seguros'!$D76</f>
        <v>0</v>
      </c>
      <c r="EO4">
        <f>+'2.Ambientes Adecuados y Seguros'!$D77</f>
        <v>0</v>
      </c>
      <c r="EP4">
        <f>+'2.Ambientes Adecuados y Seguros'!$D78</f>
        <v>0</v>
      </c>
      <c r="EQ4">
        <f>+'2.Ambientes Adecuados y Seguros'!$D79</f>
        <v>0</v>
      </c>
      <c r="ER4">
        <f>+'2.Ambientes Adecuados y Seguros'!$D80</f>
        <v>0</v>
      </c>
      <c r="ES4">
        <f>+'2.Ambientes Adecuados y Seguros'!$D81</f>
        <v>0</v>
      </c>
      <c r="ET4">
        <f>+'2.Ambientes Adecuados y Seguros'!$D82</f>
        <v>0</v>
      </c>
      <c r="EU4">
        <f>+'2.Ambientes Adecuados y Seguros'!$D83</f>
        <v>0</v>
      </c>
      <c r="EV4">
        <f>+'2.Ambientes Adecuados y Seguros'!$D84</f>
        <v>0</v>
      </c>
      <c r="EW4">
        <f>+'2.Ambientes Adecuados y Seguros'!$D85</f>
        <v>0</v>
      </c>
      <c r="EX4">
        <f>+'2.Ambientes Adecuados y Seguros'!$D86</f>
        <v>0</v>
      </c>
      <c r="EY4">
        <f>+'2.Ambientes Adecuados y Seguros'!$D87</f>
        <v>0</v>
      </c>
      <c r="EZ4" t="str">
        <f>+'2.Ambientes Adecuados y Seguros'!$D88</f>
        <v>NO APLICA</v>
      </c>
      <c r="FA4">
        <f>+'2.Ambientes Adecuados y Seguros'!$D89</f>
        <v>0</v>
      </c>
      <c r="FB4">
        <f>+'2.Ambientes Adecuados y Seguros'!$D90</f>
        <v>0</v>
      </c>
      <c r="FC4">
        <f>+'2.Ambientes Adecuados y Seguros'!$D91</f>
        <v>0</v>
      </c>
      <c r="FD4">
        <f>+'2.Ambientes Adecuados y Seguros'!$D92</f>
        <v>0</v>
      </c>
      <c r="FE4" t="str">
        <f>+'3. Alimentacion y Nutrición'!$D3</f>
        <v>NO APLICA</v>
      </c>
      <c r="FF4">
        <f>+'3. Alimentacion y Nutrición'!$D4</f>
        <v>0</v>
      </c>
      <c r="FG4">
        <f>+'3. Alimentacion y Nutrición'!$D5</f>
        <v>0</v>
      </c>
      <c r="FH4">
        <f>+'3. Alimentacion y Nutrición'!$D6</f>
        <v>0</v>
      </c>
      <c r="FI4">
        <f>+'3. Alimentacion y Nutrición'!$D7</f>
        <v>0</v>
      </c>
      <c r="FJ4">
        <f>+'3. Alimentacion y Nutrición'!$D8</f>
        <v>0</v>
      </c>
      <c r="FK4" t="str">
        <f>+'3. Alimentacion y Nutrición'!$D9</f>
        <v>NO APLICA</v>
      </c>
      <c r="FL4">
        <f>+'3. Alimentacion y Nutrición'!$D10</f>
        <v>0</v>
      </c>
      <c r="FM4">
        <f>+'3. Alimentacion y Nutrición'!$D11</f>
        <v>0</v>
      </c>
      <c r="FN4">
        <f>+'3. Alimentacion y Nutrición'!$D12</f>
        <v>0</v>
      </c>
      <c r="FO4">
        <f>+'3. Alimentacion y Nutrición'!$D13</f>
        <v>0</v>
      </c>
      <c r="FP4">
        <f>+'3. Alimentacion y Nutrición'!$D14</f>
        <v>0</v>
      </c>
      <c r="FQ4">
        <f>+'3. Alimentacion y Nutrición'!$D15</f>
        <v>0</v>
      </c>
      <c r="FR4" t="str">
        <f>+'3. Alimentacion y Nutrición'!$D16</f>
        <v>NO APLICA</v>
      </c>
      <c r="FS4">
        <f>+'3. Alimentacion y Nutrición'!$D17</f>
        <v>0</v>
      </c>
      <c r="FT4">
        <f>+'3. Alimentacion y Nutrición'!$D18</f>
        <v>0</v>
      </c>
      <c r="FU4">
        <f>+'3. Alimentacion y Nutrición'!$D19</f>
        <v>0</v>
      </c>
      <c r="FV4" t="str">
        <f>+'3. Alimentacion y Nutrición'!$D20</f>
        <v>NO APLICA</v>
      </c>
      <c r="FW4">
        <f>+'3. Alimentacion y Nutrición'!$D21</f>
        <v>0</v>
      </c>
      <c r="FX4">
        <f>+'3. Alimentacion y Nutrición'!$D22</f>
        <v>0</v>
      </c>
      <c r="FY4">
        <f>+'3. Alimentacion y Nutrición'!$D23</f>
        <v>0</v>
      </c>
      <c r="FZ4" t="str">
        <f>+'3. Alimentacion y Nutrición'!$D24</f>
        <v>NO APLICA</v>
      </c>
      <c r="GA4">
        <f>+'3. Alimentacion y Nutrición'!$D25</f>
        <v>0</v>
      </c>
      <c r="GB4">
        <f>+'3. Alimentacion y Nutrición'!$D26</f>
        <v>0</v>
      </c>
      <c r="GC4">
        <f>+'3. Alimentacion y Nutrición'!$D27</f>
        <v>0</v>
      </c>
      <c r="GD4" t="str">
        <f>+'3. Alimentacion y Nutrición'!$D28</f>
        <v>NO APLICA</v>
      </c>
      <c r="GE4">
        <f>+'3. Alimentacion y Nutrición'!$D29</f>
        <v>0</v>
      </c>
      <c r="GF4" t="str">
        <f>+'3. Alimentacion y Nutrición'!$D30</f>
        <v>NO APLICA</v>
      </c>
      <c r="GG4">
        <f>+'3. Alimentacion y Nutrición'!$D31</f>
        <v>0</v>
      </c>
      <c r="GH4">
        <f>+'3. Alimentacion y Nutrición'!$D32</f>
        <v>0</v>
      </c>
      <c r="GI4">
        <f>+'3. Alimentacion y Nutrición'!$D33</f>
        <v>0</v>
      </c>
      <c r="GJ4">
        <f>+'3. Alimentacion y Nutrición'!$D34</f>
        <v>0</v>
      </c>
      <c r="GK4">
        <f>+'3. Alimentacion y Nutrición'!$D35</f>
        <v>0</v>
      </c>
      <c r="GL4" t="str">
        <f>+'3. Alimentacion y Nutrición'!$D36</f>
        <v>NO APLICA</v>
      </c>
      <c r="GM4">
        <f>+'3. Alimentacion y Nutrición'!$D37</f>
        <v>0</v>
      </c>
      <c r="GN4">
        <f>+'3. Alimentacion y Nutrición'!$D38</f>
        <v>0</v>
      </c>
      <c r="GO4">
        <f>+'3. Alimentacion y Nutrición'!$D39</f>
        <v>0</v>
      </c>
      <c r="GP4">
        <f>+'3. Alimentacion y Nutrición'!$D40</f>
        <v>0</v>
      </c>
      <c r="GQ4">
        <f>+'3. Alimentacion y Nutrición'!$D41</f>
        <v>0</v>
      </c>
      <c r="GR4">
        <f>+'3. Alimentacion y Nutrición'!$D42</f>
        <v>0</v>
      </c>
      <c r="GS4">
        <f>+'3. Alimentacion y Nutrición'!$D43</f>
        <v>0</v>
      </c>
      <c r="GT4">
        <f>+'3. Alimentacion y Nutrición'!$D44</f>
        <v>0</v>
      </c>
      <c r="GU4" t="str">
        <f>+'3. Alimentacion y Nutrición'!$D45</f>
        <v>NO APLICA</v>
      </c>
      <c r="GV4">
        <f>+'3. Alimentacion y Nutrición'!$D46</f>
        <v>0</v>
      </c>
      <c r="GW4">
        <f>+'3. Alimentacion y Nutrición'!$D47</f>
        <v>0</v>
      </c>
      <c r="GX4">
        <f>+'3. Alimentacion y Nutrición'!$D48</f>
        <v>0</v>
      </c>
      <c r="GY4">
        <f>+'3. Alimentacion y Nutrición'!$D49</f>
        <v>0</v>
      </c>
      <c r="GZ4">
        <f>+'3. Alimentacion y Nutrición'!$D50</f>
        <v>0</v>
      </c>
      <c r="HA4">
        <f>+'3. Alimentacion y Nutrición'!$D51</f>
        <v>0</v>
      </c>
      <c r="HB4" t="str">
        <f>+'3. Alimentacion y Nutrición'!$D52</f>
        <v>NO APLICA</v>
      </c>
      <c r="HC4">
        <f>+'3. Alimentacion y Nutrición'!$D53</f>
        <v>0</v>
      </c>
      <c r="HD4">
        <f>+'3. Alimentacion y Nutrición'!$D54</f>
        <v>0</v>
      </c>
      <c r="HE4" t="str">
        <f>+'3. Alimentacion y Nutrición'!$D55</f>
        <v>NO APLICA</v>
      </c>
      <c r="HF4">
        <f>+'3. Alimentacion y Nutrición'!$D56</f>
        <v>0</v>
      </c>
      <c r="HG4" t="str">
        <f>+'3. Alimentacion y Nutrición'!$D57</f>
        <v>NO APLICA</v>
      </c>
      <c r="HH4">
        <f>+'3. Alimentacion y Nutrición'!$D58</f>
        <v>0</v>
      </c>
      <c r="HI4">
        <f>+'3. Alimentacion y Nutrición'!$D59</f>
        <v>0</v>
      </c>
      <c r="HJ4">
        <f>+'3. Alimentacion y Nutrición'!$D60</f>
        <v>0</v>
      </c>
      <c r="HK4">
        <f>+'3. Alimentacion y Nutrición'!$D61</f>
        <v>0</v>
      </c>
      <c r="HL4">
        <f>+'3. Alimentacion y Nutrición'!$D62</f>
        <v>0</v>
      </c>
      <c r="HM4">
        <f>+'3. Alimentacion y Nutrición'!$D63</f>
        <v>0</v>
      </c>
      <c r="HN4" t="str">
        <f>+'4. Modelo de Atención'!$D3</f>
        <v>NO APLICA</v>
      </c>
      <c r="HO4">
        <f>+'4. Modelo de Atención'!$D4</f>
        <v>0</v>
      </c>
      <c r="HP4">
        <f>+'4. Modelo de Atención'!$D5</f>
        <v>0</v>
      </c>
      <c r="HQ4">
        <f>+'4. Modelo de Atención'!$D6</f>
        <v>0</v>
      </c>
      <c r="HR4" t="str">
        <f>+'4. Modelo de Atención'!$D7</f>
        <v>NO APLICA</v>
      </c>
      <c r="HS4">
        <f>+'4. Modelo de Atención'!$D8</f>
        <v>0</v>
      </c>
      <c r="HT4">
        <f>+'4. Modelo de Atención'!$D9</f>
        <v>0</v>
      </c>
      <c r="HU4">
        <f>+'4. Modelo de Atención'!$D10</f>
        <v>0</v>
      </c>
      <c r="HV4">
        <f>+'4. Modelo de Atención'!$D11</f>
        <v>0</v>
      </c>
      <c r="HW4">
        <f>+'4. Modelo de Atención'!$D12</f>
        <v>0</v>
      </c>
      <c r="HX4">
        <f>+'4. Modelo de Atención'!$D13</f>
        <v>0</v>
      </c>
      <c r="HY4">
        <f>+'4. Modelo de Atención'!$D14</f>
        <v>0</v>
      </c>
      <c r="HZ4">
        <f>+'4. Modelo de Atención'!$D15</f>
        <v>0</v>
      </c>
      <c r="IA4">
        <f>+'4. Modelo de Atención'!$D16</f>
        <v>0</v>
      </c>
      <c r="IB4">
        <f>+'4. Modelo de Atención'!$D17</f>
        <v>0</v>
      </c>
      <c r="IC4">
        <f>+'4. Modelo de Atención'!$D18</f>
        <v>0</v>
      </c>
      <c r="ID4">
        <f>+'4. Modelo de Atención'!$D19</f>
        <v>0</v>
      </c>
      <c r="IE4">
        <f>+'4. Modelo de Atención'!$D20</f>
        <v>0</v>
      </c>
      <c r="IF4">
        <f>+'4. Modelo de Atención'!$D21</f>
        <v>0</v>
      </c>
      <c r="IG4" t="str">
        <f>+'4. Modelo de Atención'!$D22</f>
        <v>NO APLICA</v>
      </c>
      <c r="IH4">
        <f>+'4. Modelo de Atención'!$D23</f>
        <v>0</v>
      </c>
      <c r="II4">
        <f>+'4. Modelo de Atención'!$D24</f>
        <v>0</v>
      </c>
      <c r="IJ4">
        <f>+'4. Modelo de Atención'!$D25</f>
        <v>0</v>
      </c>
      <c r="IK4">
        <f>+'4. Modelo de Atención'!$D26</f>
        <v>0</v>
      </c>
      <c r="IL4" t="str">
        <f>+'4. Modelo de Atención'!$D27</f>
        <v>NO APLICA</v>
      </c>
      <c r="IM4">
        <f>+'4. Modelo de Atención'!$D28</f>
        <v>0</v>
      </c>
      <c r="IN4">
        <f>+'4. Modelo de Atención'!$D29</f>
        <v>0</v>
      </c>
      <c r="IO4" t="str">
        <f>+'4. Modelo de Atención'!$D30</f>
        <v>NO APLICA</v>
      </c>
      <c r="IP4">
        <f>+'4. Modelo de Atención'!$D31</f>
        <v>0</v>
      </c>
      <c r="IQ4">
        <f>+'4. Modelo de Atención'!$D32</f>
        <v>0</v>
      </c>
      <c r="IR4" t="str">
        <f>+'5. Situaciones Especiales'!$D3</f>
        <v>NO APLICA</v>
      </c>
      <c r="IS4">
        <f>+'5. Situaciones Especiales'!$D4</f>
        <v>0</v>
      </c>
      <c r="IT4">
        <f>+'5. Situaciones Especiales'!$D5</f>
        <v>0</v>
      </c>
      <c r="IU4">
        <f>+'5. Situaciones Especiales'!$D6</f>
        <v>0</v>
      </c>
      <c r="IV4">
        <f>+'5. Situaciones Especiales'!$D7</f>
        <v>0</v>
      </c>
      <c r="IW4" t="str">
        <f>+'5. Situaciones Especiales'!$D8</f>
        <v>NO APLICA</v>
      </c>
      <c r="IX4">
        <f>+'5. Situaciones Especiales'!$D9</f>
        <v>0</v>
      </c>
      <c r="IY4">
        <f>+'5. Situaciones Especiales'!$D10</f>
        <v>0</v>
      </c>
      <c r="IZ4">
        <f>+'5. Situaciones Especiales'!$D11</f>
        <v>0</v>
      </c>
      <c r="JA4">
        <f>+'5. Situaciones Especiales'!$D12</f>
        <v>0</v>
      </c>
      <c r="JB4">
        <f>+'5. Situaciones Especiales'!$D13</f>
        <v>0</v>
      </c>
      <c r="JC4">
        <f>+'5. Situaciones Especiales'!$D14</f>
        <v>0</v>
      </c>
      <c r="JD4">
        <f>+'5. Situaciones Especiales'!$D15</f>
        <v>0</v>
      </c>
      <c r="JE4">
        <f>+'5. Situaciones Especiales'!$D16</f>
        <v>0</v>
      </c>
      <c r="JF4" t="str">
        <f>+'5. Situaciones Especiales'!$D17</f>
        <v>NO APLICA</v>
      </c>
      <c r="JG4">
        <f>+'5. Situaciones Especiales'!$D18</f>
        <v>0</v>
      </c>
      <c r="JH4">
        <f>+'5. Situaciones Especiales'!$D19</f>
        <v>0</v>
      </c>
      <c r="JI4">
        <f>+'5. Situaciones Especiales'!$D20</f>
        <v>0</v>
      </c>
      <c r="JJ4">
        <f>+'5. Situaciones Especiales'!$D21</f>
        <v>0</v>
      </c>
      <c r="JK4">
        <f>+'5. Situaciones Especiales'!$D22</f>
        <v>0</v>
      </c>
      <c r="JL4">
        <f>+'5. Situaciones Especiales'!$D23</f>
        <v>0</v>
      </c>
      <c r="JM4" t="str">
        <f>+'5. Situaciones Especiales'!$D24</f>
        <v>NO APLICA</v>
      </c>
      <c r="JN4">
        <f>+'5. Situaciones Especiales'!$D25</f>
        <v>0</v>
      </c>
      <c r="JO4">
        <f>+'5. Situaciones Especiales'!$D26</f>
        <v>0</v>
      </c>
      <c r="JP4">
        <f>+'5. Situaciones Especiales'!$D27</f>
        <v>0</v>
      </c>
      <c r="JQ4">
        <f>+'5. Situaciones Especiales'!$D28</f>
        <v>0</v>
      </c>
      <c r="JR4">
        <f>+'5. Situaciones Especiales'!$D29</f>
        <v>0</v>
      </c>
      <c r="JS4" t="str">
        <f>+'5. Situaciones Especiales'!$D30</f>
        <v>NO APLICA</v>
      </c>
      <c r="JT4">
        <f>+'5. Situaciones Especiales'!$D31</f>
        <v>0</v>
      </c>
      <c r="JU4">
        <f>+'5. Situaciones Especiales'!$D32</f>
        <v>0</v>
      </c>
      <c r="JV4">
        <f>+'5. Situaciones Especiales'!$D33</f>
        <v>0</v>
      </c>
      <c r="JW4">
        <f>+'5. Situaciones Especiales'!$D34</f>
        <v>0</v>
      </c>
      <c r="JX4">
        <f>+'5. Situaciones Especiales'!$D35</f>
        <v>0</v>
      </c>
      <c r="JY4" t="str">
        <f>+'5. Situaciones Especiales'!$D36</f>
        <v>NO APLICA</v>
      </c>
      <c r="JZ4">
        <f>+'5. Situaciones Especiales'!$D37</f>
        <v>0</v>
      </c>
      <c r="KA4">
        <f>+'5. Situaciones Especiales'!$D38</f>
        <v>0</v>
      </c>
      <c r="KB4">
        <f>+'5. Situaciones Especiales'!$D39</f>
        <v>0</v>
      </c>
      <c r="KC4">
        <f>+'5. Situaciones Especiales'!$D40</f>
        <v>0</v>
      </c>
      <c r="KD4">
        <f>+'5. Situaciones Especiales'!$D41</f>
        <v>0</v>
      </c>
      <c r="KE4">
        <f>+'5. Situaciones Especiales'!$D42</f>
        <v>0</v>
      </c>
      <c r="KF4">
        <f>+'5. Situaciones Especiales'!$D43</f>
        <v>0</v>
      </c>
      <c r="KG4">
        <f>+'5. Situaciones Especiales'!$D44</f>
        <v>0</v>
      </c>
      <c r="KH4">
        <f>+'5. Situaciones Especiales'!$D45</f>
        <v>0</v>
      </c>
      <c r="KI4">
        <f>+'5. Situaciones Especiales'!$D46</f>
        <v>0</v>
      </c>
      <c r="KJ4">
        <f>+'5. Situaciones Especiales'!$D47</f>
        <v>0</v>
      </c>
      <c r="KK4" t="str">
        <f>+'5. Situaciones Especiales'!$D48</f>
        <v>NO APLICA</v>
      </c>
      <c r="KL4">
        <f>+'5. Situaciones Especiales'!$D49</f>
        <v>0</v>
      </c>
      <c r="KM4">
        <f>+'5. Situaciones Especiales'!$D50</f>
        <v>0</v>
      </c>
      <c r="KN4">
        <f>+'5. Situaciones Especiales'!$D51</f>
        <v>0</v>
      </c>
      <c r="KO4">
        <f>+'5. Situaciones Especiales'!$D52</f>
        <v>0</v>
      </c>
      <c r="KP4">
        <f>+'5. Situaciones Especiales'!$D53</f>
        <v>0</v>
      </c>
      <c r="KQ4">
        <f>+'5. Situaciones Especiales'!$D54</f>
        <v>0</v>
      </c>
      <c r="KR4">
        <f>+'5. Situaciones Especiales'!$D55</f>
        <v>0</v>
      </c>
      <c r="KS4">
        <f>+'5. Situaciones Especiales'!$D56</f>
        <v>0</v>
      </c>
      <c r="KT4">
        <f>+'5. Situaciones Especiales'!$D57</f>
        <v>0</v>
      </c>
      <c r="KU4">
        <f>+'5. Situaciones Especiales'!$D58</f>
        <v>0</v>
      </c>
      <c r="KV4">
        <f>+'5. Situaciones Especiales'!$D59</f>
        <v>0</v>
      </c>
      <c r="KW4" t="str">
        <f>+'5. Situaciones Especiales'!$D60</f>
        <v>NO APLICA</v>
      </c>
      <c r="KX4" t="str">
        <f>+'5. Situaciones Especiales'!$D61</f>
        <v>NO APLICA</v>
      </c>
      <c r="KY4">
        <f>+'5. Situaciones Especiales'!$D62</f>
        <v>0</v>
      </c>
      <c r="KZ4">
        <f>+'5. Situaciones Especiales'!$D63</f>
        <v>0</v>
      </c>
      <c r="LA4">
        <f>+'5. Situaciones Especiales'!$D64</f>
        <v>0</v>
      </c>
      <c r="LB4">
        <f>+'5. Situaciones Especiales'!$D65</f>
        <v>0</v>
      </c>
      <c r="LC4">
        <f>+'5. Situaciones Especiales'!$D66</f>
        <v>0</v>
      </c>
      <c r="LD4">
        <f>+'5. Situaciones Especiales'!$D67</f>
        <v>0</v>
      </c>
      <c r="LE4">
        <f>+'5. Situaciones Especiales'!$D68</f>
        <v>0</v>
      </c>
      <c r="LF4">
        <f>+'5. Situaciones Especiales'!$D69</f>
        <v>0</v>
      </c>
      <c r="LG4">
        <f>+'5. Situaciones Especiales'!$D70</f>
        <v>0</v>
      </c>
      <c r="LH4">
        <f>+'5. Situaciones Especiales'!$D71</f>
        <v>0</v>
      </c>
      <c r="LI4">
        <f>+'5. Situaciones Especiales'!$D72</f>
        <v>0</v>
      </c>
      <c r="LJ4">
        <f>+'5. Situaciones Especiales'!$D73</f>
        <v>0</v>
      </c>
      <c r="LK4">
        <f>+'5. Situaciones Especiales'!$D74</f>
        <v>0</v>
      </c>
      <c r="LL4">
        <f>+'5. Situaciones Especiales'!$D75</f>
        <v>0</v>
      </c>
      <c r="LM4">
        <f>+'5. Situaciones Especiales'!$D76</f>
        <v>0</v>
      </c>
      <c r="LN4">
        <f>+'5. Situaciones Especiales'!$D77</f>
        <v>0</v>
      </c>
      <c r="LO4">
        <f>+'5. Situaciones Especiales'!$D78</f>
        <v>0</v>
      </c>
      <c r="LP4">
        <f>+'5. Situaciones Especiales'!$D79</f>
        <v>0</v>
      </c>
      <c r="LQ4">
        <f>+'5. Situaciones Especiales'!$D80</f>
        <v>0</v>
      </c>
      <c r="LR4" t="str">
        <f>+'5. Situaciones Especiales'!$D81</f>
        <v>NO APLICA</v>
      </c>
      <c r="LS4" t="str">
        <f>+'5. Situaciones Especiales'!$D82</f>
        <v>NO APLICA</v>
      </c>
      <c r="LT4">
        <f>+'5. Situaciones Especiales'!$D83</f>
        <v>0</v>
      </c>
      <c r="LU4">
        <f>+'5. Situaciones Especiales'!$D84</f>
        <v>0</v>
      </c>
      <c r="LV4">
        <f>+'5. Situaciones Especiales'!$D85</f>
        <v>0</v>
      </c>
      <c r="LW4">
        <f>+'5. Situaciones Especiales'!$D86</f>
        <v>0</v>
      </c>
      <c r="LX4">
        <f>+'5. Situaciones Especiales'!$D87</f>
        <v>0</v>
      </c>
      <c r="LY4">
        <f>+'5. Situaciones Especiales'!$D88</f>
        <v>0</v>
      </c>
      <c r="LZ4">
        <f>+'5. Situaciones Especiales'!$D89</f>
        <v>0</v>
      </c>
      <c r="MA4">
        <f>+'5. Situaciones Especiales'!$D90</f>
        <v>0</v>
      </c>
      <c r="MB4">
        <f>+'5. Situaciones Especiales'!$D91</f>
        <v>0</v>
      </c>
      <c r="MC4">
        <f>+'5. Situaciones Especiales'!$D92</f>
        <v>0</v>
      </c>
      <c r="MD4">
        <f>+'5. Situaciones Especiales'!$D93</f>
        <v>0</v>
      </c>
      <c r="ME4">
        <f>+'5. Situaciones Especiales'!$D94</f>
        <v>0</v>
      </c>
      <c r="MF4">
        <f>+'5. Situaciones Especiales'!$D95</f>
        <v>0</v>
      </c>
      <c r="MG4">
        <f>+'5. Situaciones Especiales'!$D96</f>
        <v>0</v>
      </c>
      <c r="MH4">
        <f>+'5. Situaciones Especiales'!$D97</f>
        <v>0</v>
      </c>
      <c r="MI4" t="str">
        <f>+'5. Situaciones Especiales'!$D98</f>
        <v>NO APLICA</v>
      </c>
      <c r="MJ4" t="str">
        <f>+'5. Situaciones Especiales'!$D99</f>
        <v>NO APLICA</v>
      </c>
      <c r="MK4">
        <f>+'5. Situaciones Especiales'!$D100</f>
        <v>0</v>
      </c>
      <c r="ML4">
        <f>+'5. Situaciones Especiales'!$D101</f>
        <v>0</v>
      </c>
      <c r="MM4">
        <f>+'5. Situaciones Especiales'!$D102</f>
        <v>0</v>
      </c>
      <c r="MN4">
        <f>+'5. Situaciones Especiales'!$D103</f>
        <v>0</v>
      </c>
      <c r="MO4">
        <f>+'5. Situaciones Especiales'!$D104</f>
        <v>0</v>
      </c>
      <c r="MP4">
        <f>+'5. Situaciones Especiales'!$D105</f>
        <v>0</v>
      </c>
      <c r="MQ4">
        <f>+'5. Situaciones Especiales'!$D106</f>
        <v>0</v>
      </c>
      <c r="MR4">
        <f>+'5. Situaciones Especiales'!$D107</f>
        <v>0</v>
      </c>
      <c r="MS4">
        <f>+'5. Situaciones Especiales'!$D108</f>
        <v>0</v>
      </c>
      <c r="MT4">
        <f>+'5. Situaciones Especiales'!$D109</f>
        <v>0</v>
      </c>
      <c r="MU4">
        <f>+'5. Situaciones Especiales'!$D110</f>
        <v>0</v>
      </c>
      <c r="MV4">
        <f>+'5. Situaciones Especiales'!$D111</f>
        <v>0</v>
      </c>
      <c r="MW4">
        <f>+'5. Situaciones Especiales'!$D112</f>
        <v>0</v>
      </c>
      <c r="MX4">
        <f>+'5. Situaciones Especiales'!$D113</f>
        <v>0</v>
      </c>
      <c r="MY4">
        <f>+'5. Situaciones Especiales'!$D114</f>
        <v>0</v>
      </c>
      <c r="MZ4">
        <f>+'5. Situaciones Especiales'!$D115</f>
        <v>0</v>
      </c>
      <c r="NA4">
        <f>+'5. Situaciones Especiales'!$D116</f>
        <v>0</v>
      </c>
      <c r="NB4">
        <f>+'5. Situaciones Especiales'!$D117</f>
        <v>0</v>
      </c>
      <c r="NC4">
        <f>+'5. Situaciones Especiales'!$D118</f>
        <v>0</v>
      </c>
      <c r="ND4" t="str">
        <f>+'5. Situaciones Especiales'!$D119</f>
        <v>NO APLICA</v>
      </c>
      <c r="NE4">
        <f>+'5. Situaciones Especiales'!$D120</f>
        <v>0</v>
      </c>
      <c r="NF4">
        <f>+'5. Situaciones Especiales'!$D121</f>
        <v>0</v>
      </c>
      <c r="NG4">
        <f>+'5. Situaciones Especiales'!$D122</f>
        <v>0</v>
      </c>
      <c r="NH4">
        <f>+'5. Situaciones Especiales'!$D123</f>
        <v>0</v>
      </c>
      <c r="NI4" t="str">
        <f>+'6. Código Ético'!$D3</f>
        <v>NO APLICA</v>
      </c>
      <c r="NJ4" t="str">
        <f>+'6. Código Ético'!$D4</f>
        <v>NO APLICA</v>
      </c>
      <c r="NK4" t="str">
        <f>+'6. Código Ético'!$D5</f>
        <v>NO APLICA</v>
      </c>
      <c r="NL4">
        <f>+'6. Código Ético'!$D6</f>
        <v>0</v>
      </c>
      <c r="NM4">
        <f>+'6. Código Ético'!$D7</f>
        <v>0</v>
      </c>
      <c r="NN4">
        <f>+'6. Código Ético'!$D8</f>
        <v>0</v>
      </c>
      <c r="NO4">
        <f>+'6. Código Ético'!$D9</f>
        <v>0</v>
      </c>
      <c r="NP4">
        <f>+'6. Código Ético'!$D10</f>
        <v>0</v>
      </c>
      <c r="NQ4">
        <f>+'6. Código Ético'!$D11</f>
        <v>0</v>
      </c>
      <c r="NR4">
        <f>+'6. Código Ético'!$D12</f>
        <v>0</v>
      </c>
      <c r="NS4">
        <f>+'6. Código Ético'!$D13</f>
        <v>0</v>
      </c>
      <c r="NT4">
        <f>+'6. Código Ético'!$D14</f>
        <v>0</v>
      </c>
      <c r="NU4">
        <f>+'6. Código Ético'!$D15</f>
        <v>0</v>
      </c>
      <c r="NV4">
        <f>+'6. Código Ético'!$D16</f>
        <v>0</v>
      </c>
      <c r="NW4">
        <f>+'6. Código Ético'!$D17</f>
        <v>0</v>
      </c>
      <c r="NX4">
        <f>+'6. Código Ético'!$D18</f>
        <v>0</v>
      </c>
      <c r="NY4">
        <f>+'6. Código Ético'!$D19</f>
        <v>0</v>
      </c>
      <c r="NZ4">
        <f>+'6. Código Ético'!$D20</f>
        <v>0</v>
      </c>
      <c r="OA4">
        <f>+'6. Código Ético'!$D21</f>
        <v>0</v>
      </c>
      <c r="OB4">
        <f>+'6. Código Ético'!$D22</f>
        <v>0</v>
      </c>
      <c r="OC4">
        <f>+'6. Código Ético'!$D23</f>
        <v>0</v>
      </c>
      <c r="OD4">
        <f>+'6. Código Ético'!$D24</f>
        <v>0</v>
      </c>
      <c r="OE4">
        <f>+'6. Código Ético'!$D25</f>
        <v>0</v>
      </c>
      <c r="OF4">
        <f>+'6. Código Ético'!$D26</f>
        <v>0</v>
      </c>
      <c r="OG4">
        <f>+'6. Código Ético'!$D27</f>
        <v>0</v>
      </c>
      <c r="OH4">
        <f>+'6. Código Ético'!$D28</f>
        <v>0</v>
      </c>
      <c r="OI4">
        <f>+'6. Código Ético'!$D29</f>
        <v>0</v>
      </c>
      <c r="OJ4">
        <f>+'6. Código Ético'!$D30</f>
        <v>0</v>
      </c>
      <c r="OK4">
        <f>+'6. Código Ético'!$D31</f>
        <v>0</v>
      </c>
      <c r="OL4" t="str">
        <f>+'7. Talento Humano'!$D3</f>
        <v>NO APLICA</v>
      </c>
      <c r="OM4">
        <f>+'7. Talento Humano'!$D4</f>
        <v>0</v>
      </c>
      <c r="ON4" t="str">
        <f>+'7. Talento Humano'!$D5</f>
        <v>NO APLICA</v>
      </c>
      <c r="OO4">
        <f>+'7. Talento Humano'!$D6</f>
        <v>0</v>
      </c>
      <c r="OP4">
        <f>+'7. Talento Humano'!$D7</f>
        <v>0</v>
      </c>
      <c r="OQ4">
        <f>+'7. Talento Humano'!$D8</f>
        <v>0</v>
      </c>
      <c r="OR4" t="str">
        <f>+'7. Talento Humano'!$D9</f>
        <v>NO APLICA</v>
      </c>
      <c r="OS4">
        <f>+'7. Talento Humano'!$D10</f>
        <v>0</v>
      </c>
      <c r="OT4">
        <f>+'7. Talento Humano'!$D11</f>
        <v>0</v>
      </c>
      <c r="OU4">
        <f>+'7. Talento Humano'!$D12</f>
        <v>0</v>
      </c>
      <c r="OV4">
        <f>+'7. Talento Humano'!$D13</f>
        <v>0</v>
      </c>
      <c r="OW4" t="str">
        <f>+'7. Talento Humano'!$D14</f>
        <v>NO APLICA</v>
      </c>
      <c r="OX4">
        <f>+'7. Talento Humano'!$D15</f>
        <v>0</v>
      </c>
      <c r="OY4">
        <f>+'7. Talento Humano'!$D16</f>
        <v>0</v>
      </c>
      <c r="OZ4" t="str">
        <f>+'7. Talento Humano'!$D17</f>
        <v>NO APLICA</v>
      </c>
      <c r="PA4">
        <f>+'7. Talento Humano'!$D18</f>
        <v>0</v>
      </c>
      <c r="PB4">
        <f>+'7. Talento Humano'!$D19</f>
        <v>0</v>
      </c>
      <c r="PC4">
        <f>+'7. Talento Humano'!$D20</f>
        <v>0</v>
      </c>
      <c r="PD4" t="str">
        <f>+'8. Financiero'!$D3</f>
        <v>NO APLICA</v>
      </c>
      <c r="PE4">
        <f>+'8. Financiero'!$D4</f>
        <v>0</v>
      </c>
      <c r="PF4">
        <f>+'8. Financiero'!$D5</f>
        <v>0</v>
      </c>
      <c r="PG4">
        <f>+'8. Financiero'!$D6</f>
        <v>0</v>
      </c>
      <c r="PH4">
        <f>+'8. Financiero'!$D7</f>
        <v>0</v>
      </c>
      <c r="PI4" t="str">
        <f>+'8. Financiero'!$D8</f>
        <v>NO APLICA</v>
      </c>
      <c r="PJ4">
        <f>+'8. Financiero'!$D9</f>
        <v>0</v>
      </c>
      <c r="PK4">
        <f>+'8. Financiero'!$D10</f>
        <v>0</v>
      </c>
      <c r="PL4">
        <f>+'8. Financiero'!$D11</f>
        <v>0</v>
      </c>
      <c r="PM4">
        <f>+'8. Financiero'!$D12</f>
        <v>0</v>
      </c>
      <c r="PN4">
        <f>+'8. Financiero'!$D13</f>
        <v>0</v>
      </c>
      <c r="PO4">
        <f>+'8. Financiero'!$D14</f>
        <v>0</v>
      </c>
      <c r="PP4" t="str">
        <f>+'9. Dotación'!$D3</f>
        <v>NO APLICA</v>
      </c>
      <c r="PQ4">
        <f>+'9. Dotación'!$D4</f>
        <v>0</v>
      </c>
      <c r="PR4" t="str">
        <f>+'9. Dotación'!$D5</f>
        <v>NO APLICA</v>
      </c>
      <c r="PS4">
        <f>+'9. Dotación'!$D6</f>
        <v>0</v>
      </c>
      <c r="PT4">
        <f>+'9. Dotación'!$D7</f>
        <v>0</v>
      </c>
      <c r="PU4">
        <f>+'9. Dotación'!$D8</f>
        <v>0</v>
      </c>
    </row>
  </sheetData>
  <sheetProtection algorithmName="SHA-512" hashValue="qaBqjUaYJBh9O0SZ6S5izkNrOtTs7rHWVtOvElYf7XsACCuyA6oXHVcHYeS64Q9eftfHuXZfX02vvBpGSR62jA==" saltValue="zwKd7mov4Fww73yms9FgkA==" spinCount="100000" sheet="1" formatRows="0"/>
  <mergeCells count="14">
    <mergeCell ref="OL1:PC1"/>
    <mergeCell ref="PD1:PO1"/>
    <mergeCell ref="PP1:PU1"/>
    <mergeCell ref="BS1:FD1"/>
    <mergeCell ref="FE1:HM1"/>
    <mergeCell ref="HN1:IQ1"/>
    <mergeCell ref="IR1:NH1"/>
    <mergeCell ref="NI1:OK1"/>
    <mergeCell ref="A2:O2"/>
    <mergeCell ref="P2:AH2"/>
    <mergeCell ref="AI2:AX2"/>
    <mergeCell ref="AY2:BR2"/>
    <mergeCell ref="A1:O1"/>
    <mergeCell ref="AY1:BR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18387-2CD4-4F1F-A5B4-AA25C2ADE004}">
  <dimension ref="A1:E82"/>
  <sheetViews>
    <sheetView zoomScale="110" zoomScaleNormal="110" workbookViewId="0">
      <selection activeCell="A8" sqref="A8"/>
    </sheetView>
  </sheetViews>
  <sheetFormatPr baseColWidth="10" defaultColWidth="11.42578125" defaultRowHeight="15"/>
  <cols>
    <col min="1" max="1" width="86.85546875" style="23" customWidth="1"/>
    <col min="2" max="2" width="142.140625" style="21" customWidth="1"/>
    <col min="3" max="3" width="7.7109375" customWidth="1"/>
  </cols>
  <sheetData>
    <row r="1" spans="1:5" ht="6.75" customHeight="1"/>
    <row r="2" spans="1:5" ht="17.25" thickBot="1">
      <c r="A2" s="450" t="s">
        <v>1480</v>
      </c>
      <c r="B2" s="451"/>
      <c r="C2" s="325" t="s">
        <v>1481</v>
      </c>
    </row>
    <row r="3" spans="1:5" ht="17.25" customHeight="1">
      <c r="A3" s="22" t="s">
        <v>1482</v>
      </c>
      <c r="B3" s="22" t="s">
        <v>1483</v>
      </c>
      <c r="E3" t="str">
        <f>UPPER(D2)</f>
        <v/>
      </c>
    </row>
    <row r="4" spans="1:5" ht="17.25" thickBot="1">
      <c r="A4" s="450" t="s">
        <v>1484</v>
      </c>
      <c r="B4" s="451"/>
    </row>
    <row r="5" spans="1:5" ht="16.5">
      <c r="A5" s="449" t="s">
        <v>1485</v>
      </c>
      <c r="B5" s="449"/>
    </row>
    <row r="6" spans="1:5">
      <c r="A6" s="23" t="s">
        <v>1486</v>
      </c>
      <c r="B6" s="21" t="s">
        <v>1487</v>
      </c>
    </row>
    <row r="7" spans="1:5">
      <c r="A7" s="23" t="s">
        <v>1488</v>
      </c>
      <c r="B7" s="21" t="s">
        <v>1489</v>
      </c>
    </row>
    <row r="8" spans="1:5">
      <c r="A8" s="23" t="s">
        <v>1490</v>
      </c>
      <c r="B8" s="21" t="s">
        <v>1491</v>
      </c>
    </row>
    <row r="9" spans="1:5">
      <c r="A9" s="23" t="s">
        <v>1492</v>
      </c>
      <c r="B9" s="21" t="s">
        <v>1493</v>
      </c>
    </row>
    <row r="10" spans="1:5" ht="17.25" customHeight="1">
      <c r="A10" s="23" t="s">
        <v>1494</v>
      </c>
      <c r="B10" s="21" t="s">
        <v>1495</v>
      </c>
    </row>
    <row r="11" spans="1:5">
      <c r="A11" s="23" t="s">
        <v>1496</v>
      </c>
      <c r="B11" s="21" t="s">
        <v>1497</v>
      </c>
    </row>
    <row r="12" spans="1:5">
      <c r="A12" s="23" t="s">
        <v>1498</v>
      </c>
      <c r="B12" s="21" t="s">
        <v>1499</v>
      </c>
    </row>
    <row r="13" spans="1:5">
      <c r="A13" s="23" t="s">
        <v>1500</v>
      </c>
      <c r="B13" s="21" t="s">
        <v>1501</v>
      </c>
    </row>
    <row r="14" spans="1:5">
      <c r="A14" s="23" t="s">
        <v>1502</v>
      </c>
      <c r="B14" s="21" t="s">
        <v>1503</v>
      </c>
    </row>
    <row r="15" spans="1:5" ht="17.25" customHeight="1">
      <c r="A15" s="23" t="s">
        <v>1504</v>
      </c>
      <c r="B15" s="21" t="s">
        <v>1505</v>
      </c>
    </row>
    <row r="16" spans="1:5">
      <c r="A16" s="23" t="s">
        <v>1506</v>
      </c>
      <c r="B16" s="21" t="s">
        <v>1507</v>
      </c>
    </row>
    <row r="17" spans="1:2">
      <c r="A17" s="23" t="s">
        <v>1508</v>
      </c>
      <c r="B17" s="21" t="s">
        <v>1509</v>
      </c>
    </row>
    <row r="18" spans="1:2">
      <c r="A18" s="23" t="s">
        <v>1510</v>
      </c>
      <c r="B18" s="21" t="s">
        <v>1511</v>
      </c>
    </row>
    <row r="19" spans="1:2" ht="15.75" thickBot="1">
      <c r="A19" s="23" t="s">
        <v>1512</v>
      </c>
      <c r="B19" s="21" t="s">
        <v>1513</v>
      </c>
    </row>
    <row r="20" spans="1:2" ht="16.5">
      <c r="A20" s="449" t="s">
        <v>1514</v>
      </c>
      <c r="B20" s="449"/>
    </row>
    <row r="21" spans="1:2">
      <c r="A21" s="23" t="s">
        <v>1515</v>
      </c>
      <c r="B21" s="21" t="s">
        <v>1487</v>
      </c>
    </row>
    <row r="22" spans="1:2">
      <c r="A22" s="23" t="s">
        <v>1516</v>
      </c>
      <c r="B22" s="21" t="s">
        <v>1517</v>
      </c>
    </row>
    <row r="23" spans="1:2">
      <c r="A23" s="23" t="s">
        <v>1518</v>
      </c>
      <c r="B23" s="21" t="s">
        <v>1519</v>
      </c>
    </row>
    <row r="24" spans="1:2">
      <c r="A24" s="23" t="s">
        <v>1520</v>
      </c>
      <c r="B24" s="21" t="s">
        <v>1521</v>
      </c>
    </row>
    <row r="25" spans="1:2">
      <c r="A25" s="23" t="s">
        <v>1522</v>
      </c>
      <c r="B25" s="21" t="s">
        <v>1523</v>
      </c>
    </row>
    <row r="26" spans="1:2">
      <c r="A26" s="23" t="s">
        <v>1492</v>
      </c>
      <c r="B26" s="21" t="s">
        <v>1524</v>
      </c>
    </row>
    <row r="27" spans="1:2">
      <c r="A27" s="23" t="s">
        <v>1525</v>
      </c>
      <c r="B27" s="21" t="s">
        <v>1526</v>
      </c>
    </row>
    <row r="28" spans="1:2">
      <c r="A28" s="23" t="s">
        <v>1527</v>
      </c>
      <c r="B28" s="21" t="s">
        <v>1528</v>
      </c>
    </row>
    <row r="29" spans="1:2">
      <c r="A29" s="23" t="s">
        <v>1529</v>
      </c>
      <c r="B29" s="21" t="s">
        <v>1530</v>
      </c>
    </row>
    <row r="30" spans="1:2">
      <c r="A30" s="23" t="s">
        <v>1531</v>
      </c>
      <c r="B30" s="21" t="s">
        <v>1532</v>
      </c>
    </row>
    <row r="31" spans="1:2">
      <c r="A31" s="23" t="s">
        <v>1508</v>
      </c>
      <c r="B31" s="21" t="s">
        <v>1533</v>
      </c>
    </row>
    <row r="32" spans="1:2">
      <c r="A32" s="23" t="s">
        <v>1510</v>
      </c>
      <c r="B32" s="21" t="s">
        <v>1534</v>
      </c>
    </row>
    <row r="33" spans="1:2" ht="15.75" thickBot="1">
      <c r="A33" s="23" t="s">
        <v>1535</v>
      </c>
      <c r="B33" s="21" t="s">
        <v>1536</v>
      </c>
    </row>
    <row r="34" spans="1:2" ht="16.5">
      <c r="A34" s="449" t="s">
        <v>1537</v>
      </c>
      <c r="B34" s="449"/>
    </row>
    <row r="35" spans="1:2">
      <c r="A35" s="23" t="s">
        <v>1538</v>
      </c>
      <c r="B35" s="21" t="s">
        <v>1539</v>
      </c>
    </row>
    <row r="36" spans="1:2">
      <c r="A36" s="23" t="s">
        <v>1540</v>
      </c>
      <c r="B36" s="21" t="s">
        <v>1541</v>
      </c>
    </row>
    <row r="37" spans="1:2">
      <c r="A37" s="23" t="s">
        <v>1542</v>
      </c>
      <c r="B37" s="21" t="s">
        <v>1543</v>
      </c>
    </row>
    <row r="38" spans="1:2">
      <c r="A38" s="23" t="s">
        <v>1544</v>
      </c>
      <c r="B38" s="21" t="s">
        <v>1545</v>
      </c>
    </row>
    <row r="39" spans="1:2">
      <c r="A39" s="23" t="s">
        <v>1546</v>
      </c>
      <c r="B39" s="21" t="s">
        <v>1547</v>
      </c>
    </row>
    <row r="40" spans="1:2">
      <c r="A40" s="23" t="s">
        <v>1548</v>
      </c>
      <c r="B40" s="24" t="s">
        <v>1549</v>
      </c>
    </row>
    <row r="41" spans="1:2">
      <c r="A41" s="23" t="s">
        <v>1550</v>
      </c>
      <c r="B41" s="24" t="s">
        <v>1551</v>
      </c>
    </row>
    <row r="42" spans="1:2">
      <c r="A42" s="23" t="s">
        <v>1552</v>
      </c>
      <c r="B42" s="21" t="s">
        <v>1553</v>
      </c>
    </row>
    <row r="43" spans="1:2" ht="15.75" thickBot="1">
      <c r="A43" s="23" t="s">
        <v>1554</v>
      </c>
      <c r="B43" s="21" t="s">
        <v>1555</v>
      </c>
    </row>
    <row r="44" spans="1:2" ht="16.5">
      <c r="A44" s="449" t="s">
        <v>1556</v>
      </c>
      <c r="B44" s="449"/>
    </row>
    <row r="45" spans="1:2">
      <c r="A45" s="23" t="s">
        <v>1557</v>
      </c>
      <c r="B45" s="21" t="s">
        <v>1558</v>
      </c>
    </row>
    <row r="46" spans="1:2">
      <c r="A46" s="23" t="s">
        <v>1559</v>
      </c>
      <c r="B46" s="21" t="s">
        <v>1560</v>
      </c>
    </row>
    <row r="47" spans="1:2">
      <c r="A47" s="23" t="s">
        <v>1561</v>
      </c>
      <c r="B47" s="21" t="s">
        <v>1562</v>
      </c>
    </row>
    <row r="48" spans="1:2">
      <c r="A48" s="23" t="s">
        <v>1563</v>
      </c>
      <c r="B48" s="21" t="s">
        <v>1564</v>
      </c>
    </row>
    <row r="49" spans="1:2">
      <c r="A49" s="23" t="s">
        <v>1565</v>
      </c>
      <c r="B49" s="21" t="s">
        <v>1566</v>
      </c>
    </row>
    <row r="50" spans="1:2">
      <c r="A50" s="23" t="s">
        <v>1567</v>
      </c>
      <c r="B50" s="21" t="s">
        <v>1568</v>
      </c>
    </row>
    <row r="51" spans="1:2">
      <c r="A51" s="23" t="s">
        <v>1569</v>
      </c>
      <c r="B51" s="21" t="s">
        <v>1570</v>
      </c>
    </row>
    <row r="52" spans="1:2">
      <c r="A52" s="23" t="s">
        <v>1571</v>
      </c>
      <c r="B52" s="21" t="s">
        <v>1572</v>
      </c>
    </row>
    <row r="53" spans="1:2">
      <c r="A53" s="23" t="s">
        <v>1573</v>
      </c>
      <c r="B53" s="21" t="s">
        <v>1574</v>
      </c>
    </row>
    <row r="54" spans="1:2">
      <c r="A54" s="23" t="s">
        <v>1575</v>
      </c>
      <c r="B54" s="21" t="s">
        <v>1576</v>
      </c>
    </row>
    <row r="55" spans="1:2">
      <c r="A55" s="23" t="s">
        <v>1527</v>
      </c>
      <c r="B55" s="21" t="s">
        <v>1577</v>
      </c>
    </row>
    <row r="56" spans="1:2" ht="16.5">
      <c r="A56" s="453" t="s">
        <v>1578</v>
      </c>
      <c r="B56" s="454"/>
    </row>
    <row r="57" spans="1:2">
      <c r="A57" s="455" t="s">
        <v>1579</v>
      </c>
      <c r="B57" s="25" t="s">
        <v>1580</v>
      </c>
    </row>
    <row r="58" spans="1:2">
      <c r="A58" s="455"/>
      <c r="B58" s="26" t="s">
        <v>1581</v>
      </c>
    </row>
    <row r="59" spans="1:2">
      <c r="A59" s="455"/>
      <c r="B59" s="27" t="s">
        <v>1582</v>
      </c>
    </row>
    <row r="60" spans="1:2">
      <c r="A60" s="455"/>
      <c r="B60" s="28" t="s">
        <v>1583</v>
      </c>
    </row>
    <row r="61" spans="1:2">
      <c r="A61" s="455"/>
      <c r="B61" s="29" t="s">
        <v>1584</v>
      </c>
    </row>
    <row r="62" spans="1:2">
      <c r="A62" s="23" t="s">
        <v>1585</v>
      </c>
      <c r="B62" s="21" t="s">
        <v>1586</v>
      </c>
    </row>
    <row r="63" spans="1:2" ht="105">
      <c r="A63" s="23" t="s">
        <v>1587</v>
      </c>
      <c r="B63" s="21" t="s">
        <v>1588</v>
      </c>
    </row>
    <row r="64" spans="1:2" ht="45.75" thickBot="1">
      <c r="A64" s="23" t="s">
        <v>1589</v>
      </c>
      <c r="B64" s="21" t="s">
        <v>1590</v>
      </c>
    </row>
    <row r="65" spans="1:2" ht="16.5">
      <c r="A65" s="456" t="s">
        <v>1591</v>
      </c>
      <c r="B65" s="456"/>
    </row>
    <row r="66" spans="1:2" ht="134.25" customHeight="1">
      <c r="A66" s="40" t="s">
        <v>1592</v>
      </c>
      <c r="B66" s="17" t="s">
        <v>1593</v>
      </c>
    </row>
    <row r="67" spans="1:2" ht="66.75" customHeight="1">
      <c r="A67" s="40" t="s">
        <v>1594</v>
      </c>
      <c r="B67" s="17" t="s">
        <v>1595</v>
      </c>
    </row>
    <row r="68" spans="1:2" ht="48.75" customHeight="1">
      <c r="A68" s="40" t="s">
        <v>1596</v>
      </c>
      <c r="B68" s="25" t="s">
        <v>1597</v>
      </c>
    </row>
    <row r="69" spans="1:2" ht="276" customHeight="1">
      <c r="A69" s="40" t="s">
        <v>1598</v>
      </c>
      <c r="B69" s="25" t="s">
        <v>1599</v>
      </c>
    </row>
    <row r="70" spans="1:2" ht="232.5" customHeight="1">
      <c r="A70" s="40" t="s">
        <v>1600</v>
      </c>
      <c r="B70" s="25" t="s">
        <v>1601</v>
      </c>
    </row>
    <row r="71" spans="1:2" ht="368.1" customHeight="1">
      <c r="A71" s="40" t="s">
        <v>1602</v>
      </c>
      <c r="B71" s="25" t="s">
        <v>1603</v>
      </c>
    </row>
    <row r="72" spans="1:2" ht="132" customHeight="1">
      <c r="A72" s="40" t="s">
        <v>1604</v>
      </c>
      <c r="B72" s="25" t="s">
        <v>1605</v>
      </c>
    </row>
    <row r="73" spans="1:2" ht="162.75" customHeight="1">
      <c r="A73" s="40" t="s">
        <v>1606</v>
      </c>
      <c r="B73" s="25" t="s">
        <v>1607</v>
      </c>
    </row>
    <row r="74" spans="1:2" ht="117" customHeight="1" thickBot="1">
      <c r="A74" s="40" t="s">
        <v>1608</v>
      </c>
      <c r="B74" s="25" t="s">
        <v>1609</v>
      </c>
    </row>
    <row r="75" spans="1:2" ht="17.45" customHeight="1">
      <c r="A75" s="456" t="s">
        <v>1610</v>
      </c>
      <c r="B75" s="456"/>
    </row>
    <row r="76" spans="1:2" ht="63.95" customHeight="1">
      <c r="A76" s="40" t="s">
        <v>1611</v>
      </c>
      <c r="B76" s="25" t="s">
        <v>1612</v>
      </c>
    </row>
    <row r="77" spans="1:2" ht="16.5">
      <c r="A77" s="457" t="s">
        <v>1613</v>
      </c>
      <c r="B77" s="457"/>
    </row>
    <row r="78" spans="1:2" ht="30">
      <c r="A78" s="58" t="s">
        <v>1614</v>
      </c>
      <c r="B78" s="57" t="s">
        <v>1615</v>
      </c>
    </row>
    <row r="79" spans="1:2" ht="16.5">
      <c r="A79" s="452" t="s">
        <v>1616</v>
      </c>
      <c r="B79" s="452"/>
    </row>
    <row r="80" spans="1:2" ht="30">
      <c r="A80" s="40" t="s">
        <v>1617</v>
      </c>
      <c r="B80" s="25" t="s">
        <v>1618</v>
      </c>
    </row>
    <row r="81" spans="1:2" ht="30">
      <c r="A81" s="40" t="s">
        <v>1619</v>
      </c>
      <c r="B81" s="25" t="s">
        <v>1620</v>
      </c>
    </row>
    <row r="82" spans="1:2" ht="30">
      <c r="A82" s="40" t="s">
        <v>1621</v>
      </c>
      <c r="B82" s="25" t="s">
        <v>1622</v>
      </c>
    </row>
  </sheetData>
  <sheetProtection algorithmName="SHA-512" hashValue="VPjIdL3dxFECeTp8kyjLbu1z0Q+OU1sFtYbE/+ei7EYAgaPzIvI8ENG1sISNU+qfVsgGpUaoMfflysrBFkwhnA==" saltValue="pEMkEObVdVw0V8cZPfAyaA==" spinCount="100000" sheet="1" objects="1" scenarios="1"/>
  <mergeCells count="12">
    <mergeCell ref="A79:B79"/>
    <mergeCell ref="A56:B56"/>
    <mergeCell ref="A57:A61"/>
    <mergeCell ref="A65:B65"/>
    <mergeCell ref="A75:B75"/>
    <mergeCell ref="A77:B77"/>
    <mergeCell ref="A44:B44"/>
    <mergeCell ref="A2:B2"/>
    <mergeCell ref="A4:B4"/>
    <mergeCell ref="A5:B5"/>
    <mergeCell ref="A20:B20"/>
    <mergeCell ref="A34:B34"/>
  </mergeCells>
  <hyperlinks>
    <hyperlink ref="C2" location="PORTADA!A1" display="Portada" xr:uid="{EBF0A78A-431C-44C1-9D85-E18A55AB31E3}"/>
  </hyperlinks>
  <pageMargins left="0.70866141732283472" right="0.70866141732283472" top="0.74803149606299213" bottom="0.74803149606299213" header="0.31496062992125984" footer="0.31496062992125984"/>
  <pageSetup paperSize="9"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54DE1-D9B3-4C6E-87D5-B4B078777C8B}">
  <dimension ref="A1:G43"/>
  <sheetViews>
    <sheetView zoomScale="110" zoomScaleNormal="110" workbookViewId="0">
      <selection activeCell="A8" sqref="A8"/>
    </sheetView>
  </sheetViews>
  <sheetFormatPr baseColWidth="10" defaultColWidth="11.42578125" defaultRowHeight="15"/>
  <cols>
    <col min="1" max="1" width="23.85546875" style="2" customWidth="1"/>
    <col min="2" max="2" width="37.42578125" style="2" customWidth="1"/>
    <col min="3" max="3" width="30.140625" style="2" customWidth="1"/>
    <col min="4" max="4" width="18.85546875" style="2" customWidth="1"/>
    <col min="5" max="5" width="21.140625" style="2" customWidth="1"/>
    <col min="6" max="6" width="49.42578125" style="2" customWidth="1"/>
    <col min="7" max="7" width="7.42578125" style="2" customWidth="1"/>
    <col min="8" max="16384" width="11.42578125" style="2"/>
  </cols>
  <sheetData>
    <row r="1" spans="1:7" ht="15.75" thickBot="1">
      <c r="A1" s="463" t="s">
        <v>1623</v>
      </c>
      <c r="B1" s="464"/>
      <c r="C1" s="464"/>
      <c r="D1" s="464"/>
      <c r="E1" s="464"/>
      <c r="F1" s="465"/>
      <c r="G1" s="325" t="s">
        <v>1481</v>
      </c>
    </row>
    <row r="2" spans="1:7" ht="29.25" customHeight="1" thickBot="1">
      <c r="A2" s="30" t="s">
        <v>1624</v>
      </c>
      <c r="B2" s="458"/>
      <c r="C2" s="458"/>
      <c r="D2" s="480"/>
      <c r="E2" s="30" t="s">
        <v>1488</v>
      </c>
      <c r="F2" s="307"/>
    </row>
    <row r="3" spans="1:7" ht="36" customHeight="1" thickBot="1">
      <c r="A3" s="30" t="s">
        <v>1490</v>
      </c>
      <c r="B3" s="458"/>
      <c r="C3" s="458"/>
      <c r="D3" s="458"/>
      <c r="E3" s="30" t="s">
        <v>1492</v>
      </c>
      <c r="F3" s="308"/>
    </row>
    <row r="4" spans="1:7" ht="33.6" customHeight="1" thickBot="1">
      <c r="A4" s="30" t="s">
        <v>1494</v>
      </c>
      <c r="B4" s="32"/>
      <c r="C4" s="30" t="s">
        <v>1496</v>
      </c>
      <c r="D4" s="466"/>
      <c r="E4" s="466"/>
      <c r="F4" s="467"/>
    </row>
    <row r="5" spans="1:7" ht="30.75" thickBot="1">
      <c r="A5" s="30" t="s">
        <v>1498</v>
      </c>
      <c r="B5" s="307"/>
      <c r="C5" s="30" t="s">
        <v>1500</v>
      </c>
      <c r="D5" s="458"/>
      <c r="E5" s="458"/>
      <c r="F5" s="480"/>
    </row>
    <row r="6" spans="1:7" ht="45.75" thickBot="1">
      <c r="A6" s="30" t="s">
        <v>1502</v>
      </c>
      <c r="B6" s="307"/>
      <c r="C6" s="31" t="s">
        <v>1625</v>
      </c>
      <c r="D6" s="458"/>
      <c r="E6" s="458"/>
      <c r="F6" s="480"/>
    </row>
    <row r="7" spans="1:7" ht="31.5" customHeight="1" thickBot="1">
      <c r="A7" s="30" t="s">
        <v>1506</v>
      </c>
      <c r="B7" s="458"/>
      <c r="C7" s="458"/>
      <c r="D7" s="480"/>
      <c r="E7" s="30" t="s">
        <v>1531</v>
      </c>
      <c r="F7" s="308"/>
    </row>
    <row r="8" spans="1:7" ht="30" customHeight="1" thickBot="1">
      <c r="A8" s="30" t="s">
        <v>1508</v>
      </c>
      <c r="B8" s="307"/>
      <c r="C8" s="30" t="s">
        <v>1510</v>
      </c>
      <c r="D8" s="307"/>
      <c r="E8" s="30" t="s">
        <v>1512</v>
      </c>
      <c r="F8" s="307"/>
    </row>
    <row r="9" spans="1:7" ht="9" customHeight="1" thickBot="1">
      <c r="A9" s="309"/>
      <c r="B9" s="309"/>
      <c r="C9" s="309"/>
      <c r="D9" s="309"/>
      <c r="E9" s="309"/>
      <c r="F9" s="309"/>
    </row>
    <row r="10" spans="1:7" ht="15.75" thickBot="1">
      <c r="A10" s="481" t="s">
        <v>1626</v>
      </c>
      <c r="B10" s="482"/>
      <c r="C10" s="482"/>
      <c r="D10" s="482"/>
      <c r="E10" s="482"/>
      <c r="F10" s="483"/>
    </row>
    <row r="11" spans="1:7" ht="30.75" thickBot="1">
      <c r="A11" s="30" t="s">
        <v>1515</v>
      </c>
      <c r="B11" s="458"/>
      <c r="C11" s="458"/>
      <c r="D11" s="480"/>
      <c r="E11" s="30" t="s">
        <v>1516</v>
      </c>
      <c r="F11" s="307"/>
    </row>
    <row r="12" spans="1:7" ht="33.75" customHeight="1" thickBot="1">
      <c r="A12" s="30" t="s">
        <v>1518</v>
      </c>
      <c r="B12" s="32"/>
      <c r="C12" s="30" t="s">
        <v>1520</v>
      </c>
      <c r="D12" s="466"/>
      <c r="E12" s="466"/>
      <c r="F12" s="467"/>
    </row>
    <row r="13" spans="1:7" ht="30.75" thickBot="1">
      <c r="A13" s="30" t="s">
        <v>1522</v>
      </c>
      <c r="B13" s="458"/>
      <c r="C13" s="458"/>
      <c r="D13" s="458"/>
      <c r="E13" s="30" t="s">
        <v>1492</v>
      </c>
      <c r="F13" s="308"/>
    </row>
    <row r="14" spans="1:7" ht="60.75" thickBot="1">
      <c r="A14" s="30" t="s">
        <v>1627</v>
      </c>
      <c r="B14" s="305"/>
      <c r="C14" s="30" t="s">
        <v>1628</v>
      </c>
      <c r="D14" s="458"/>
      <c r="E14" s="458"/>
      <c r="F14" s="480"/>
    </row>
    <row r="15" spans="1:7" ht="37.5" customHeight="1" thickBot="1">
      <c r="A15" s="30" t="s">
        <v>1629</v>
      </c>
      <c r="B15" s="307"/>
      <c r="C15" s="30" t="s">
        <v>1525</v>
      </c>
      <c r="D15" s="307"/>
      <c r="E15" s="30" t="s">
        <v>1527</v>
      </c>
      <c r="F15" s="307"/>
    </row>
    <row r="16" spans="1:7" ht="45.75" thickBot="1">
      <c r="A16" s="30" t="s">
        <v>1529</v>
      </c>
      <c r="B16" s="458"/>
      <c r="C16" s="458"/>
      <c r="D16" s="480"/>
      <c r="E16" s="30" t="s">
        <v>1531</v>
      </c>
      <c r="F16" s="308"/>
    </row>
    <row r="17" spans="1:6" ht="22.35" customHeight="1" thickBot="1">
      <c r="A17" s="30" t="s">
        <v>1508</v>
      </c>
      <c r="B17" s="307"/>
      <c r="C17" s="30" t="s">
        <v>1510</v>
      </c>
      <c r="D17" s="307"/>
      <c r="E17" s="30" t="s">
        <v>1535</v>
      </c>
      <c r="F17" s="307"/>
    </row>
    <row r="18" spans="1:6" ht="48.6" customHeight="1" thickBot="1">
      <c r="A18" s="30" t="s">
        <v>1630</v>
      </c>
      <c r="B18" s="310"/>
      <c r="C18" s="311" t="s">
        <v>1631</v>
      </c>
      <c r="D18" s="312" t="str">
        <f>IFERROR(LEFT($B$18,FIND(",",$B$18)-1)," ")</f>
        <v xml:space="preserve"> </v>
      </c>
      <c r="E18" s="313" t="s">
        <v>1632</v>
      </c>
      <c r="F18" s="312" t="str">
        <f>IFERROR(RIGHT($B$18,FIND(",",$B$18))," ")</f>
        <v xml:space="preserve"> </v>
      </c>
    </row>
    <row r="19" spans="1:6" ht="57.75" customHeight="1" thickBot="1">
      <c r="A19" s="309"/>
      <c r="B19" s="309"/>
      <c r="C19" s="309"/>
      <c r="D19" s="309"/>
      <c r="E19" s="309"/>
      <c r="F19" s="309"/>
    </row>
    <row r="20" spans="1:6" ht="15.75" thickBot="1">
      <c r="A20" s="463" t="s">
        <v>1633</v>
      </c>
      <c r="B20" s="464"/>
      <c r="C20" s="464"/>
      <c r="D20" s="464"/>
      <c r="E20" s="464"/>
      <c r="F20" s="465"/>
    </row>
    <row r="21" spans="1:6" ht="30.75" thickBot="1">
      <c r="A21" s="30" t="s">
        <v>1538</v>
      </c>
      <c r="B21" s="32"/>
      <c r="C21" s="30" t="s">
        <v>1540</v>
      </c>
      <c r="D21" s="33"/>
      <c r="E21" s="30" t="s">
        <v>1634</v>
      </c>
      <c r="F21" s="33"/>
    </row>
    <row r="22" spans="1:6" ht="30.75" thickBot="1">
      <c r="A22" s="30" t="s">
        <v>1635</v>
      </c>
      <c r="B22" s="466"/>
      <c r="C22" s="466"/>
      <c r="D22" s="466"/>
      <c r="E22" s="30" t="s">
        <v>1636</v>
      </c>
      <c r="F22" s="32"/>
    </row>
    <row r="23" spans="1:6" ht="35.25" customHeight="1" thickBot="1">
      <c r="A23" s="30" t="s">
        <v>1544</v>
      </c>
      <c r="B23" s="32" t="s">
        <v>1637</v>
      </c>
      <c r="C23" s="34" t="s">
        <v>1546</v>
      </c>
      <c r="D23" s="484" t="s">
        <v>1638</v>
      </c>
      <c r="E23" s="484"/>
      <c r="F23" s="485"/>
    </row>
    <row r="24" spans="1:6" ht="45.75" customHeight="1" thickBot="1">
      <c r="A24" s="30" t="s">
        <v>1639</v>
      </c>
      <c r="B24" s="486"/>
      <c r="C24" s="486"/>
      <c r="D24" s="486"/>
      <c r="E24" s="486"/>
      <c r="F24" s="487"/>
    </row>
    <row r="25" spans="1:6" ht="23.25" customHeight="1" thickBot="1">
      <c r="A25" s="468" t="s">
        <v>1640</v>
      </c>
      <c r="B25" s="471" t="s">
        <v>1641</v>
      </c>
      <c r="C25" s="472"/>
      <c r="D25" s="472"/>
      <c r="E25" s="472"/>
      <c r="F25" s="473"/>
    </row>
    <row r="26" spans="1:6" ht="20.25" customHeight="1" thickBot="1">
      <c r="A26" s="469"/>
      <c r="B26" s="474"/>
      <c r="C26" s="35" t="s">
        <v>1642</v>
      </c>
      <c r="D26" s="35" t="s">
        <v>1643</v>
      </c>
      <c r="E26" s="35" t="s">
        <v>1644</v>
      </c>
      <c r="F26" s="477"/>
    </row>
    <row r="27" spans="1:6" ht="19.5" customHeight="1">
      <c r="A27" s="469"/>
      <c r="B27" s="475"/>
      <c r="C27" s="36" t="b">
        <v>0</v>
      </c>
      <c r="D27" s="18" t="s">
        <v>1645</v>
      </c>
      <c r="E27" s="18" t="s">
        <v>1646</v>
      </c>
      <c r="F27" s="478"/>
    </row>
    <row r="28" spans="1:6" ht="19.5" customHeight="1">
      <c r="A28" s="469"/>
      <c r="B28" s="475"/>
      <c r="C28" s="36" t="b">
        <v>0</v>
      </c>
      <c r="D28" s="18" t="s">
        <v>1647</v>
      </c>
      <c r="E28" s="18" t="s">
        <v>1648</v>
      </c>
      <c r="F28" s="478"/>
    </row>
    <row r="29" spans="1:6" ht="18" customHeight="1">
      <c r="A29" s="469"/>
      <c r="B29" s="475"/>
      <c r="C29" s="36" t="b">
        <v>0</v>
      </c>
      <c r="D29" s="18" t="s">
        <v>1649</v>
      </c>
      <c r="E29" s="18" t="s">
        <v>1650</v>
      </c>
      <c r="F29" s="478"/>
    </row>
    <row r="30" spans="1:6" ht="18" customHeight="1">
      <c r="A30" s="469"/>
      <c r="B30" s="475"/>
      <c r="C30" s="36" t="b">
        <v>0</v>
      </c>
      <c r="D30" s="18" t="s">
        <v>1651</v>
      </c>
      <c r="E30" s="18" t="s">
        <v>1652</v>
      </c>
      <c r="F30" s="478"/>
    </row>
    <row r="31" spans="1:6" ht="21" customHeight="1">
      <c r="A31" s="469"/>
      <c r="B31" s="475"/>
      <c r="C31" s="36" t="b">
        <v>0</v>
      </c>
      <c r="D31" s="18" t="s">
        <v>1653</v>
      </c>
      <c r="E31" s="18" t="s">
        <v>1654</v>
      </c>
      <c r="F31" s="478"/>
    </row>
    <row r="32" spans="1:6" ht="20.25" customHeight="1" thickBot="1">
      <c r="A32" s="470"/>
      <c r="B32" s="476"/>
      <c r="C32" s="36" t="b">
        <v>0</v>
      </c>
      <c r="D32" s="18" t="s">
        <v>1655</v>
      </c>
      <c r="E32" s="18" t="s">
        <v>1656</v>
      </c>
      <c r="F32" s="479"/>
    </row>
    <row r="33" spans="1:6" ht="31.5" customHeight="1" thickBot="1">
      <c r="A33" s="30" t="s">
        <v>1552</v>
      </c>
      <c r="B33" s="459" t="s">
        <v>1657</v>
      </c>
      <c r="C33" s="460"/>
      <c r="D33" s="37" t="s">
        <v>1554</v>
      </c>
      <c r="E33" s="461" t="s">
        <v>1658</v>
      </c>
      <c r="F33" s="462"/>
    </row>
    <row r="34" spans="1:6" ht="8.25" customHeight="1" thickBot="1">
      <c r="A34" s="169"/>
      <c r="B34" s="169"/>
      <c r="C34" s="169"/>
      <c r="D34" s="169"/>
      <c r="E34" s="169"/>
      <c r="F34" s="169"/>
    </row>
    <row r="35" spans="1:6" ht="15.75" thickBot="1">
      <c r="A35" s="463" t="s">
        <v>1659</v>
      </c>
      <c r="B35" s="464"/>
      <c r="C35" s="464"/>
      <c r="D35" s="464"/>
      <c r="E35" s="464"/>
      <c r="F35" s="465"/>
    </row>
    <row r="36" spans="1:6" ht="20.25" customHeight="1" thickBot="1">
      <c r="A36" s="30" t="s">
        <v>1660</v>
      </c>
      <c r="B36" s="32"/>
      <c r="C36" s="30" t="s">
        <v>1559</v>
      </c>
      <c r="D36" s="466"/>
      <c r="E36" s="466"/>
      <c r="F36" s="467"/>
    </row>
    <row r="37" spans="1:6" ht="30.75" thickBot="1">
      <c r="A37" s="30" t="s">
        <v>1561</v>
      </c>
      <c r="B37" s="306"/>
      <c r="C37" s="30" t="s">
        <v>1563</v>
      </c>
      <c r="D37" s="314"/>
      <c r="E37" s="30" t="s">
        <v>1565</v>
      </c>
      <c r="F37" s="314"/>
    </row>
    <row r="38" spans="1:6" ht="30.75" thickBot="1">
      <c r="A38" s="30" t="s">
        <v>1567</v>
      </c>
      <c r="B38" s="458"/>
      <c r="C38" s="458"/>
      <c r="D38" s="458"/>
      <c r="E38" s="30" t="s">
        <v>1571</v>
      </c>
      <c r="F38" s="307"/>
    </row>
    <row r="39" spans="1:6" ht="30.75" thickBot="1">
      <c r="A39" s="30" t="s">
        <v>1573</v>
      </c>
      <c r="B39" s="307"/>
      <c r="C39" s="30" t="s">
        <v>1575</v>
      </c>
      <c r="D39" s="307"/>
      <c r="E39" s="30" t="s">
        <v>1527</v>
      </c>
      <c r="F39" s="307"/>
    </row>
    <row r="40" spans="1:6" ht="20.25" customHeight="1" thickBot="1">
      <c r="A40" s="30" t="s">
        <v>1661</v>
      </c>
      <c r="B40" s="32"/>
      <c r="C40" s="30" t="s">
        <v>1559</v>
      </c>
      <c r="D40" s="466"/>
      <c r="E40" s="466"/>
      <c r="F40" s="467"/>
    </row>
    <row r="41" spans="1:6" ht="30.75" thickBot="1">
      <c r="A41" s="30" t="s">
        <v>1561</v>
      </c>
      <c r="B41" s="306"/>
      <c r="C41" s="30" t="s">
        <v>1563</v>
      </c>
      <c r="D41" s="314"/>
      <c r="E41" s="30" t="s">
        <v>1565</v>
      </c>
      <c r="F41" s="314"/>
    </row>
    <row r="42" spans="1:6" ht="30.75" thickBot="1">
      <c r="A42" s="30" t="s">
        <v>1567</v>
      </c>
      <c r="B42" s="458"/>
      <c r="C42" s="458"/>
      <c r="D42" s="458"/>
      <c r="E42" s="30" t="s">
        <v>1571</v>
      </c>
      <c r="F42" s="306"/>
    </row>
    <row r="43" spans="1:6" ht="30.75" thickBot="1">
      <c r="A43" s="30" t="s">
        <v>1573</v>
      </c>
      <c r="B43" s="306"/>
      <c r="C43" s="30" t="s">
        <v>1575</v>
      </c>
      <c r="D43" s="306"/>
      <c r="E43" s="30" t="s">
        <v>1527</v>
      </c>
      <c r="F43" s="306"/>
    </row>
  </sheetData>
  <sheetProtection algorithmName="SHA-512" hashValue="k65su7Nef0ddm52nrw7Y74wC3pY71+QSeq6k803x00DOzn91IIGmr9wRfnVtem0IW8itSzCC7qLRNV6HBSW98w==" saltValue="gD97xR3yILgYZyL7IcjNPw==" spinCount="100000" sheet="1" objects="1" scenarios="1" formatRows="0"/>
  <mergeCells count="28">
    <mergeCell ref="D6:F6"/>
    <mergeCell ref="A1:F1"/>
    <mergeCell ref="B2:D2"/>
    <mergeCell ref="B3:D3"/>
    <mergeCell ref="D4:F4"/>
    <mergeCell ref="D5:F5"/>
    <mergeCell ref="A25:A32"/>
    <mergeCell ref="B25:F25"/>
    <mergeCell ref="B26:B32"/>
    <mergeCell ref="F26:F32"/>
    <mergeCell ref="B7:D7"/>
    <mergeCell ref="A10:F10"/>
    <mergeCell ref="B11:D11"/>
    <mergeCell ref="D12:F12"/>
    <mergeCell ref="B13:D13"/>
    <mergeCell ref="D14:F14"/>
    <mergeCell ref="B16:D16"/>
    <mergeCell ref="A20:F20"/>
    <mergeCell ref="B22:D22"/>
    <mergeCell ref="D23:F23"/>
    <mergeCell ref="B24:F24"/>
    <mergeCell ref="B42:D42"/>
    <mergeCell ref="B33:C33"/>
    <mergeCell ref="E33:F33"/>
    <mergeCell ref="A35:F35"/>
    <mergeCell ref="D36:F36"/>
    <mergeCell ref="B38:D38"/>
    <mergeCell ref="D40:F40"/>
  </mergeCells>
  <dataValidations count="8">
    <dataValidation type="list" allowBlank="1" showInputMessage="1" showErrorMessage="1" sqref="D40:F40" xr:uid="{A0F0C8F2-A9F5-49E4-A934-1C7F30F81C97}">
      <formula1>INDIRECT($B$40)</formula1>
    </dataValidation>
    <dataValidation showInputMessage="1" showErrorMessage="1" promptTitle="RANGOS DE EDAD: ETAPA DE LA VIDA" sqref="B25:B26 C26:E32 F26" xr:uid="{13823374-9BC5-4879-87F2-35E931D6AD40}"/>
    <dataValidation type="list" allowBlank="1" showInputMessage="1" showErrorMessage="1" sqref="D12:F12" xr:uid="{437EA0F0-B84B-4EE4-A706-084F48F804BB}">
      <formula1>INDIRECT($B$12)</formula1>
    </dataValidation>
    <dataValidation type="list" allowBlank="1" showInputMessage="1" showErrorMessage="1" sqref="D4:F4" xr:uid="{8B75BDDE-E83D-48C2-924E-9AC0BD9A76E5}">
      <formula1>INDIRECT($B$4)</formula1>
    </dataValidation>
    <dataValidation type="list" allowBlank="1" showInputMessage="1" showErrorMessage="1" sqref="D36:F36" xr:uid="{DDBDB174-CE7E-413E-A871-AD469D40437E}">
      <formula1>INDIRECT($B$36)</formula1>
    </dataValidation>
    <dataValidation type="list" allowBlank="1" showInputMessage="1" showErrorMessage="1" sqref="F11" xr:uid="{5F882D14-0827-4034-91D4-47BD2A0F34BC}">
      <formula1>"Rural,Úrbano"</formula1>
    </dataValidation>
    <dataValidation type="list" allowBlank="1" showInputMessage="1" showErrorMessage="1" sqref="B8 B17" xr:uid="{29F3F663-3BAB-486D-9AD4-60D5DF3DB5F2}">
      <formula1>"Cédula,Cédula de Extranjeria,Pasaporte,PPT"</formula1>
    </dataValidation>
    <dataValidation type="list" allowBlank="1" showInputMessage="1" showErrorMessage="1" sqref="B21" xr:uid="{C0867ECD-5E37-4D76-8C08-BEEC41713592}">
      <formula1>"Visita de Inspección,Visita de Vigilancia"</formula1>
    </dataValidation>
  </dataValidations>
  <hyperlinks>
    <hyperlink ref="G1" location="PORTADA!A1" display="Portada" xr:uid="{92E225D6-7462-40E5-A460-F2E0B505A0E8}"/>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E82DC851-25FB-4A68-8F6F-58E359695C82}">
          <x14:formula1>
            <xm:f>LISTAS!$D$204:$AJ$204</xm:f>
          </x14:formula1>
          <xm:sqref>B4 B12</xm:sqref>
        </x14:dataValidation>
        <x14:dataValidation type="list" allowBlank="1" showInputMessage="1" showErrorMessage="1" xr:uid="{5AA32A8B-852D-4F7B-8977-C95E9437FD69}">
          <x14:formula1>
            <xm:f>LISTAS!$D$171:$AJ$171</xm:f>
          </x14:formula1>
          <xm:sqref>B36 B40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548F7-1D2A-43FC-AA38-4C25FA541862}">
  <sheetPr>
    <tabColor rgb="FFFFFF00"/>
  </sheetPr>
  <dimension ref="A1:G96"/>
  <sheetViews>
    <sheetView zoomScale="90" zoomScaleNormal="90" zoomScalePageLayoutView="60" workbookViewId="0">
      <selection activeCell="A8" sqref="A8"/>
    </sheetView>
  </sheetViews>
  <sheetFormatPr baseColWidth="10" defaultColWidth="11.42578125" defaultRowHeight="15"/>
  <cols>
    <col min="1" max="1" width="7.42578125" style="88" customWidth="1"/>
    <col min="2" max="2" width="7.85546875" style="3" customWidth="1"/>
    <col min="3" max="3" width="72.28515625" customWidth="1"/>
    <col min="4" max="4" width="21.140625" customWidth="1"/>
    <col min="5" max="5" width="87.42578125" customWidth="1"/>
    <col min="6" max="6" width="37.42578125" customWidth="1"/>
    <col min="7" max="7" width="11.42578125" hidden="1" customWidth="1"/>
  </cols>
  <sheetData>
    <row r="1" spans="1:7" s="8" customFormat="1" ht="21.75" customHeight="1" thickBot="1">
      <c r="A1" s="325" t="s">
        <v>1481</v>
      </c>
      <c r="B1" s="488" t="s">
        <v>1662</v>
      </c>
      <c r="C1" s="489"/>
      <c r="D1" s="489"/>
      <c r="E1" s="490"/>
      <c r="F1" s="7"/>
    </row>
    <row r="2" spans="1:7" s="78" customFormat="1" ht="59.25" customHeight="1" thickBot="1">
      <c r="A2" s="76" t="s">
        <v>1663</v>
      </c>
      <c r="B2" s="104" t="s">
        <v>1664</v>
      </c>
      <c r="C2" s="177" t="s">
        <v>1665</v>
      </c>
      <c r="D2" s="106" t="s">
        <v>1666</v>
      </c>
      <c r="E2" s="107" t="s">
        <v>1667</v>
      </c>
      <c r="F2" s="178" t="s">
        <v>1668</v>
      </c>
    </row>
    <row r="3" spans="1:7" ht="53.1" customHeight="1">
      <c r="A3" s="79"/>
      <c r="B3" s="86" t="s">
        <v>1669</v>
      </c>
      <c r="C3" s="87" t="s">
        <v>1670</v>
      </c>
      <c r="D3" s="179" t="str">
        <f>IF(COUNTIF(D4:D5,"NO CUMPLE")&gt;0,"NO CUMPLE CONDICIÓN",IF(COUNTIF(D4:D5,"CUMPLE")=0,"NO APLICA","CUMPLE"))</f>
        <v>NO APLICA</v>
      </c>
      <c r="E3" s="180" t="str">
        <f>CONCATENATE(IF(D4="NO CUMPLE",CONCATENATE(E4," / "),""),IF(D5="NO CUMPLE",CONCATENATE(E5,"  "),""))</f>
        <v/>
      </c>
      <c r="F3" s="181" t="s">
        <v>1671</v>
      </c>
      <c r="G3" s="3">
        <f>IF(D3="CUMPLE",1,IF(D3="NO CUMPLE CONDICIÓN",2,3))</f>
        <v>3</v>
      </c>
    </row>
    <row r="4" spans="1:7" ht="63" customHeight="1">
      <c r="A4" s="80" t="s">
        <v>1672</v>
      </c>
      <c r="B4" s="81" t="s">
        <v>1673</v>
      </c>
      <c r="C4" s="82" t="s">
        <v>1674</v>
      </c>
      <c r="D4" s="83"/>
      <c r="E4" s="84"/>
      <c r="F4" s="85" t="s">
        <v>1675</v>
      </c>
      <c r="G4" s="3"/>
    </row>
    <row r="5" spans="1:7" ht="101.25">
      <c r="A5" s="80" t="s">
        <v>1672</v>
      </c>
      <c r="B5" s="81" t="s">
        <v>1676</v>
      </c>
      <c r="C5" s="82" t="s">
        <v>1677</v>
      </c>
      <c r="D5" s="83"/>
      <c r="E5" s="84"/>
      <c r="F5" s="85" t="s">
        <v>1675</v>
      </c>
      <c r="G5" s="3"/>
    </row>
    <row r="6" spans="1:7" ht="35.25" customHeight="1">
      <c r="B6" s="89" t="s">
        <v>1678</v>
      </c>
      <c r="C6" s="90" t="s">
        <v>1679</v>
      </c>
      <c r="D6" s="91" t="str">
        <f>IF(COUNTIF(D7:D7,"NO CUMPLE")&gt;0,"NO CUMPLE CONDICIÓN",IF(COUNTIF(D7:D7,"CUMPLE")=0,"NO APLICA","CUMPLE"))</f>
        <v>NO APLICA</v>
      </c>
      <c r="E6" s="92" t="str">
        <f>CONCATENATE(IF(D7="NO CUMPLE",CONCATENATE(E7," "),""))</f>
        <v/>
      </c>
      <c r="F6" s="182" t="s">
        <v>1680</v>
      </c>
      <c r="G6" s="3">
        <f t="shared" ref="G6:G88" si="0">IF(D6="CUMPLE",1,IF(D6="NO CUMPLE CONDICIÓN",2,3))</f>
        <v>3</v>
      </c>
    </row>
    <row r="7" spans="1:7" ht="66" customHeight="1">
      <c r="A7" s="80" t="s">
        <v>1672</v>
      </c>
      <c r="B7" s="81" t="s">
        <v>1681</v>
      </c>
      <c r="C7" s="82" t="s">
        <v>1682</v>
      </c>
      <c r="D7" s="83"/>
      <c r="E7" s="368"/>
      <c r="F7" s="85" t="s">
        <v>1683</v>
      </c>
      <c r="G7" s="3"/>
    </row>
    <row r="8" spans="1:7" ht="33.75" customHeight="1">
      <c r="B8" s="89" t="s">
        <v>1684</v>
      </c>
      <c r="C8" s="90" t="s">
        <v>1685</v>
      </c>
      <c r="D8" s="91" t="str">
        <f>IF(COUNTIF(D9:D9,"NO CUMPLE")&gt;0,"NO CUMPLE CONDICIÓN",IF(COUNTIF(D9:D9,"CUMPLE")=0,"NO APLICA","CUMPLE"))</f>
        <v>NO APLICA</v>
      </c>
      <c r="E8" s="92" t="str">
        <f>CONCATENATE(IF(D9="NO CUMPLE",CONCATENATE(E9," "),""))</f>
        <v/>
      </c>
      <c r="F8" s="182" t="s">
        <v>1680</v>
      </c>
      <c r="G8" s="3">
        <f t="shared" si="0"/>
        <v>3</v>
      </c>
    </row>
    <row r="9" spans="1:7" ht="63.75" customHeight="1">
      <c r="A9" s="80" t="s">
        <v>1672</v>
      </c>
      <c r="B9" s="81" t="s">
        <v>1686</v>
      </c>
      <c r="C9" s="82" t="s">
        <v>1687</v>
      </c>
      <c r="D9" s="83"/>
      <c r="E9" s="368"/>
      <c r="F9" s="85" t="s">
        <v>1683</v>
      </c>
      <c r="G9" s="3"/>
    </row>
    <row r="10" spans="1:7" ht="37.5" customHeight="1">
      <c r="B10" s="89" t="s">
        <v>1688</v>
      </c>
      <c r="C10" s="90" t="s">
        <v>1689</v>
      </c>
      <c r="D10" s="91" t="str">
        <f>IF(COUNTIF(D11:D11,"NO CUMPLE")&gt;0,"NO CUMPLE CONDICIÓN",IF(COUNTIF(D11:D11,"CUMPLE")=0,"NO APLICA","CUMPLE"))</f>
        <v>NO APLICA</v>
      </c>
      <c r="E10" s="92" t="str">
        <f>CONCATENATE(IF(D11="NO CUMPLE",CONCATENATE(E11," "),""))</f>
        <v/>
      </c>
      <c r="F10" s="182" t="s">
        <v>1690</v>
      </c>
      <c r="G10" s="3">
        <f t="shared" si="0"/>
        <v>3</v>
      </c>
    </row>
    <row r="11" spans="1:7" ht="37.5" customHeight="1">
      <c r="A11" s="80" t="s">
        <v>1672</v>
      </c>
      <c r="B11" s="81" t="s">
        <v>1691</v>
      </c>
      <c r="C11" s="82" t="s">
        <v>1692</v>
      </c>
      <c r="D11" s="83"/>
      <c r="E11" s="84"/>
      <c r="F11" s="85" t="s">
        <v>1693</v>
      </c>
      <c r="G11" s="3"/>
    </row>
    <row r="12" spans="1:7" ht="33" customHeight="1">
      <c r="B12" s="89" t="s">
        <v>1694</v>
      </c>
      <c r="C12" s="93" t="s">
        <v>1695</v>
      </c>
      <c r="D12" s="91" t="str">
        <f>IF(COUNTIF(D13:D18,"NO CUMPLE")&gt;0,"NO CUMPLE CONDICIÓN",IF(COUNTIF(D13:D18,"CUMPLE")=0,"NO APLICA","CUMPLE"))</f>
        <v>NO APLICA</v>
      </c>
      <c r="E12" s="369" t="str">
        <f>CONCATENATE(IF(D13="NO CUMPLE",CONCATENATE(E13," / "),""),IF(D14="NO CUMPLE",CONCATENATE(E14," / "),""),IF(D15="NO CUMPLE",CONCATENATE(E15," / "),""),IF(D16="NO CUMPLE",CONCATENATE(E16," / "),""),IF(D17="NO CUMPLE",CONCATENATE(E17," / "),""),IF(D18="NO CUMPLE",CONCATENATE(E18," / "),""))</f>
        <v/>
      </c>
      <c r="F12" s="182" t="s">
        <v>1696</v>
      </c>
      <c r="G12" s="3">
        <f t="shared" si="0"/>
        <v>3</v>
      </c>
    </row>
    <row r="13" spans="1:7" ht="25.5" customHeight="1">
      <c r="A13" s="80" t="s">
        <v>1672</v>
      </c>
      <c r="B13" s="81" t="s">
        <v>1697</v>
      </c>
      <c r="C13" s="94" t="s">
        <v>1698</v>
      </c>
      <c r="D13" s="83"/>
      <c r="E13" s="84"/>
      <c r="F13" s="85" t="s">
        <v>1699</v>
      </c>
      <c r="G13" s="3"/>
    </row>
    <row r="14" spans="1:7" ht="28.5" customHeight="1">
      <c r="A14" s="80" t="s">
        <v>1672</v>
      </c>
      <c r="B14" s="81" t="s">
        <v>1700</v>
      </c>
      <c r="C14" s="94" t="s">
        <v>1701</v>
      </c>
      <c r="D14" s="83"/>
      <c r="E14" s="84"/>
      <c r="F14" s="85" t="s">
        <v>1699</v>
      </c>
      <c r="G14" s="3"/>
    </row>
    <row r="15" spans="1:7" ht="34.35" customHeight="1">
      <c r="A15" s="80" t="s">
        <v>1672</v>
      </c>
      <c r="B15" s="81" t="s">
        <v>1702</v>
      </c>
      <c r="C15" s="94" t="s">
        <v>1703</v>
      </c>
      <c r="D15" s="83"/>
      <c r="E15" s="84"/>
      <c r="F15" s="85" t="s">
        <v>1699</v>
      </c>
      <c r="G15" s="3"/>
    </row>
    <row r="16" spans="1:7" ht="31.5" customHeight="1">
      <c r="A16" s="80" t="s">
        <v>1672</v>
      </c>
      <c r="B16" s="81" t="s">
        <v>1704</v>
      </c>
      <c r="C16" s="94" t="s">
        <v>1705</v>
      </c>
      <c r="D16" s="83"/>
      <c r="E16" s="84"/>
      <c r="F16" s="85" t="s">
        <v>1699</v>
      </c>
      <c r="G16" s="3"/>
    </row>
    <row r="17" spans="1:7" ht="33" customHeight="1">
      <c r="A17" s="80" t="s">
        <v>1672</v>
      </c>
      <c r="B17" s="81" t="s">
        <v>1706</v>
      </c>
      <c r="C17" s="94" t="s">
        <v>1707</v>
      </c>
      <c r="D17" s="83"/>
      <c r="E17" s="84"/>
      <c r="F17" s="85" t="s">
        <v>1699</v>
      </c>
      <c r="G17" s="3"/>
    </row>
    <row r="18" spans="1:7" ht="63" customHeight="1">
      <c r="A18" s="80" t="s">
        <v>1672</v>
      </c>
      <c r="B18" s="81" t="s">
        <v>1708</v>
      </c>
      <c r="C18" s="94" t="s">
        <v>1709</v>
      </c>
      <c r="D18" s="83"/>
      <c r="E18" s="84"/>
      <c r="F18" s="85" t="s">
        <v>1699</v>
      </c>
      <c r="G18" s="3"/>
    </row>
    <row r="19" spans="1:7" ht="36.75" customHeight="1">
      <c r="B19" s="95" t="s">
        <v>1710</v>
      </c>
      <c r="C19" s="96" t="s">
        <v>1711</v>
      </c>
      <c r="D19" s="183" t="str">
        <f>IF(COUNTIF(D22:D29,"NO CUMPLE")&gt;0,"NO CUMPLE CONDICIÓN",IF(COUNTIF(D22:D29,"CUMPLE")=0,"NO APLICA","CUMPLE"))</f>
        <v>NO APLICA</v>
      </c>
      <c r="E19" s="184" t="str">
        <f>CONCATENATE(IF(D22="NO CUMPLE",CONCATENATE(E22," / "),""),IF(D23="NO CUMPLE",CONCATENATE(E23," / "),""),IF(D24="NO CUMPLE",CONCATENATE(E24," / "),""),IF(D25="NO CUMPLE",CONCATENATE(E25," / "),""),IF(D26="NO CUMPLE",CONCATENATE(E26," / "),""),IF(D27="NO CUMPLE",CONCATENATE(E27," / "),""),IF(D28="NO CUMPLE",CONCATENATE(E28," / "),""),IF(D29="NO CUMPLE",CONCATENATE(E29," / "),""))</f>
        <v/>
      </c>
      <c r="F19" s="185" t="s">
        <v>1712</v>
      </c>
      <c r="G19" s="3">
        <f t="shared" si="0"/>
        <v>3</v>
      </c>
    </row>
    <row r="20" spans="1:7" ht="36.75" customHeight="1">
      <c r="B20" s="95" t="s">
        <v>1710</v>
      </c>
      <c r="C20" s="96" t="s">
        <v>1711</v>
      </c>
      <c r="D20" s="183" t="str">
        <f>IF(COUNTIF(D30:D38,"NO CUMPLE")&gt;0,"NO CUMPLE CONDICIÓN",IF(COUNTIF(D30:D38,"CUMPLE")=0,"NO APLICA","CUMPLE"))</f>
        <v>NO APLICA</v>
      </c>
      <c r="E20" s="184" t="str">
        <f>CONCATENATE(IF(D30="NO CUMPLE",CONCATENATE(E30," / "),""),IF(D31="NO CUMPLE",CONCATENATE(E31," / "),""),IF(D32="NO CUMPLE",CONCATENATE(E32," / "),""),IF(D33="NO CUMPLE",CONCATENATE(E33," / "),""),CONCATENATE(IF(D34="NO CUMPLE",CONCATENATE(E34," / "),""),IF(D35="NO CUMPLE",CONCATENATE(E35," / "),""),IF(D36="NO CUMPLE",CONCATENATE(E36," / "),""),IF(D37="NO CUMPLE",CONCATENATE(E37," / "),""),IF(D38="NO CUMPLE",CONCATENATE(E38," / "),"")))</f>
        <v/>
      </c>
      <c r="F20" s="185" t="s">
        <v>1712</v>
      </c>
      <c r="G20" s="3">
        <f t="shared" si="0"/>
        <v>3</v>
      </c>
    </row>
    <row r="21" spans="1:7" ht="36.75" customHeight="1">
      <c r="B21" s="95" t="s">
        <v>1710</v>
      </c>
      <c r="C21" s="96" t="s">
        <v>1711</v>
      </c>
      <c r="D21" s="183" t="str">
        <f>IF(COUNTIF(D39:D46,"NO CUMPLE")&gt;0,"NO CUMPLE CONDICIÓN",IF(COUNTIF(D39:D46,"CUMPLE")=0,"NO APLICA","CUMPLE"))</f>
        <v>NO APLICA</v>
      </c>
      <c r="E21" s="184" t="str">
        <f>CONCATENATE(IF(D39="NO CUMPLE",CONCATENATE(E39," / "),""),IF(D40="NO CUMPLE",CONCATENATE(E40," / "),""),IF(D41="NO CUMPLE",CONCATENATE(E41," / "),""),IF(D42="NO CUMPLE",CONCATENATE(E42," / "),""),IF(D43="NO CUMPLE",CONCATENATE(E43," / "),""),IF(D44="NO CUMPLE",CONCATENATE(E44," / "),""),IF(D45="NO CUMPLE",CONCATENATE(E45," / "),""),IF(D46="NO CUMPLE",CONCATENATE(E46," / "),""))</f>
        <v/>
      </c>
      <c r="F21" s="185" t="s">
        <v>1712</v>
      </c>
      <c r="G21" s="3">
        <f t="shared" si="0"/>
        <v>3</v>
      </c>
    </row>
    <row r="22" spans="1:7" ht="27" customHeight="1">
      <c r="A22" s="80" t="s">
        <v>1672</v>
      </c>
      <c r="B22" s="81" t="s">
        <v>1713</v>
      </c>
      <c r="C22" s="94" t="s">
        <v>1714</v>
      </c>
      <c r="D22" s="83"/>
      <c r="E22" s="84"/>
      <c r="F22" s="85" t="s">
        <v>1715</v>
      </c>
      <c r="G22" s="3"/>
    </row>
    <row r="23" spans="1:7" ht="47.25" customHeight="1">
      <c r="A23" s="80" t="s">
        <v>1672</v>
      </c>
      <c r="B23" s="81" t="s">
        <v>1716</v>
      </c>
      <c r="C23" s="94" t="s">
        <v>1717</v>
      </c>
      <c r="D23" s="83"/>
      <c r="E23" s="84"/>
      <c r="F23" s="85" t="s">
        <v>1715</v>
      </c>
      <c r="G23" s="3"/>
    </row>
    <row r="24" spans="1:7" ht="32.25" customHeight="1">
      <c r="A24" s="80" t="s">
        <v>1672</v>
      </c>
      <c r="B24" s="81" t="s">
        <v>1718</v>
      </c>
      <c r="C24" s="94" t="s">
        <v>1719</v>
      </c>
      <c r="D24" s="83"/>
      <c r="E24" s="84"/>
      <c r="F24" s="85" t="s">
        <v>1715</v>
      </c>
      <c r="G24" s="3"/>
    </row>
    <row r="25" spans="1:7" ht="42.6" customHeight="1">
      <c r="A25" s="80" t="s">
        <v>1672</v>
      </c>
      <c r="B25" s="81" t="s">
        <v>1720</v>
      </c>
      <c r="C25" s="94" t="s">
        <v>1721</v>
      </c>
      <c r="D25" s="83"/>
      <c r="E25" s="84"/>
      <c r="F25" s="85" t="s">
        <v>1715</v>
      </c>
      <c r="G25" s="3"/>
    </row>
    <row r="26" spans="1:7" ht="63" customHeight="1">
      <c r="A26" s="80" t="s">
        <v>1672</v>
      </c>
      <c r="B26" s="81" t="s">
        <v>1722</v>
      </c>
      <c r="C26" s="94" t="s">
        <v>1723</v>
      </c>
      <c r="D26" s="83"/>
      <c r="E26" s="84"/>
      <c r="F26" s="85" t="s">
        <v>1715</v>
      </c>
      <c r="G26" s="3"/>
    </row>
    <row r="27" spans="1:7" ht="27.75" customHeight="1">
      <c r="A27" s="80" t="s">
        <v>1672</v>
      </c>
      <c r="B27" s="81" t="s">
        <v>1724</v>
      </c>
      <c r="C27" s="94" t="s">
        <v>1725</v>
      </c>
      <c r="D27" s="83"/>
      <c r="E27" s="84"/>
      <c r="F27" s="85" t="s">
        <v>1715</v>
      </c>
      <c r="G27" s="3"/>
    </row>
    <row r="28" spans="1:7" ht="36.75" customHeight="1">
      <c r="A28" s="80" t="s">
        <v>1672</v>
      </c>
      <c r="B28" s="81" t="s">
        <v>1726</v>
      </c>
      <c r="C28" s="94" t="s">
        <v>1727</v>
      </c>
      <c r="D28" s="83"/>
      <c r="E28" s="84"/>
      <c r="F28" s="85" t="s">
        <v>1715</v>
      </c>
      <c r="G28" s="3"/>
    </row>
    <row r="29" spans="1:7" ht="52.7" customHeight="1">
      <c r="A29" s="80" t="s">
        <v>1672</v>
      </c>
      <c r="B29" s="81" t="s">
        <v>1728</v>
      </c>
      <c r="C29" s="94" t="s">
        <v>1729</v>
      </c>
      <c r="D29" s="83"/>
      <c r="E29" s="84"/>
      <c r="F29" s="85" t="s">
        <v>1715</v>
      </c>
      <c r="G29" s="3"/>
    </row>
    <row r="30" spans="1:7" ht="45" customHeight="1">
      <c r="A30" s="80" t="s">
        <v>1672</v>
      </c>
      <c r="B30" s="81" t="s">
        <v>1730</v>
      </c>
      <c r="C30" s="94" t="s">
        <v>1731</v>
      </c>
      <c r="D30" s="83"/>
      <c r="E30" s="84"/>
      <c r="F30" s="85" t="s">
        <v>1715</v>
      </c>
      <c r="G30" s="3"/>
    </row>
    <row r="31" spans="1:7" ht="37.5" customHeight="1">
      <c r="A31" s="80" t="s">
        <v>1672</v>
      </c>
      <c r="B31" s="81" t="s">
        <v>1732</v>
      </c>
      <c r="C31" s="94" t="s">
        <v>1733</v>
      </c>
      <c r="D31" s="83"/>
      <c r="E31" s="84"/>
      <c r="F31" s="85" t="s">
        <v>1715</v>
      </c>
      <c r="G31" s="3"/>
    </row>
    <row r="32" spans="1:7" ht="48.75" customHeight="1">
      <c r="A32" s="80" t="s">
        <v>1672</v>
      </c>
      <c r="B32" s="81" t="s">
        <v>1734</v>
      </c>
      <c r="C32" s="94" t="s">
        <v>1735</v>
      </c>
      <c r="D32" s="83"/>
      <c r="E32" s="84"/>
      <c r="F32" s="85" t="s">
        <v>1715</v>
      </c>
      <c r="G32" s="3"/>
    </row>
    <row r="33" spans="1:7" ht="42.75" customHeight="1">
      <c r="A33" s="80" t="s">
        <v>1672</v>
      </c>
      <c r="B33" s="81" t="s">
        <v>1736</v>
      </c>
      <c r="C33" s="94" t="s">
        <v>1737</v>
      </c>
      <c r="D33" s="83"/>
      <c r="E33" s="84"/>
      <c r="F33" s="85" t="s">
        <v>1715</v>
      </c>
      <c r="G33" s="3"/>
    </row>
    <row r="34" spans="1:7" ht="33.75" customHeight="1">
      <c r="A34" s="80" t="s">
        <v>1672</v>
      </c>
      <c r="B34" s="81" t="s">
        <v>1738</v>
      </c>
      <c r="C34" s="94" t="s">
        <v>1739</v>
      </c>
      <c r="D34" s="83"/>
      <c r="E34" s="84"/>
      <c r="F34" s="186" t="s">
        <v>1740</v>
      </c>
      <c r="G34" s="3"/>
    </row>
    <row r="35" spans="1:7" ht="52.5" customHeight="1">
      <c r="A35" s="80" t="s">
        <v>1672</v>
      </c>
      <c r="B35" s="81" t="s">
        <v>1741</v>
      </c>
      <c r="C35" s="94" t="s">
        <v>1742</v>
      </c>
      <c r="D35" s="83"/>
      <c r="E35" s="84"/>
      <c r="F35" s="85" t="s">
        <v>1715</v>
      </c>
      <c r="G35" s="3"/>
    </row>
    <row r="36" spans="1:7" ht="33.75" customHeight="1">
      <c r="A36" s="80" t="s">
        <v>1672</v>
      </c>
      <c r="B36" s="81" t="s">
        <v>1743</v>
      </c>
      <c r="C36" s="94" t="s">
        <v>1744</v>
      </c>
      <c r="D36" s="83"/>
      <c r="E36" s="84"/>
      <c r="F36" s="85" t="s">
        <v>1715</v>
      </c>
      <c r="G36" s="3"/>
    </row>
    <row r="37" spans="1:7" ht="35.25" customHeight="1">
      <c r="A37" s="80" t="s">
        <v>1672</v>
      </c>
      <c r="B37" s="81" t="s">
        <v>1745</v>
      </c>
      <c r="C37" s="94" t="s">
        <v>1746</v>
      </c>
      <c r="D37" s="83"/>
      <c r="E37" s="84"/>
      <c r="F37" s="186" t="s">
        <v>1747</v>
      </c>
      <c r="G37" s="3"/>
    </row>
    <row r="38" spans="1:7" ht="194.25" customHeight="1">
      <c r="A38" s="80" t="s">
        <v>1672</v>
      </c>
      <c r="B38" s="81" t="s">
        <v>1748</v>
      </c>
      <c r="C38" s="94" t="s">
        <v>1749</v>
      </c>
      <c r="D38" s="83"/>
      <c r="E38" s="84"/>
      <c r="F38" s="186" t="s">
        <v>1747</v>
      </c>
      <c r="G38" s="3"/>
    </row>
    <row r="39" spans="1:7" ht="41.25" customHeight="1">
      <c r="A39" s="80" t="s">
        <v>1672</v>
      </c>
      <c r="B39" s="81" t="s">
        <v>1750</v>
      </c>
      <c r="C39" s="94" t="s">
        <v>1751</v>
      </c>
      <c r="D39" s="83"/>
      <c r="E39" s="84"/>
      <c r="F39" s="85" t="s">
        <v>1715</v>
      </c>
      <c r="G39" s="3"/>
    </row>
    <row r="40" spans="1:7" ht="47.25" customHeight="1">
      <c r="A40" s="80" t="s">
        <v>1672</v>
      </c>
      <c r="B40" s="81" t="s">
        <v>1752</v>
      </c>
      <c r="C40" s="94" t="s">
        <v>1753</v>
      </c>
      <c r="D40" s="83"/>
      <c r="E40" s="84"/>
      <c r="F40" s="85" t="s">
        <v>1715</v>
      </c>
      <c r="G40" s="3"/>
    </row>
    <row r="41" spans="1:7" ht="57" customHeight="1">
      <c r="A41" s="80" t="s">
        <v>1672</v>
      </c>
      <c r="B41" s="81" t="s">
        <v>1754</v>
      </c>
      <c r="C41" s="94" t="s">
        <v>1755</v>
      </c>
      <c r="D41" s="83"/>
      <c r="E41" s="84"/>
      <c r="F41" s="85" t="s">
        <v>1715</v>
      </c>
      <c r="G41" s="3"/>
    </row>
    <row r="42" spans="1:7" ht="66.599999999999994" customHeight="1">
      <c r="A42" s="80" t="s">
        <v>1672</v>
      </c>
      <c r="B42" s="81" t="s">
        <v>1756</v>
      </c>
      <c r="C42" s="94" t="s">
        <v>1757</v>
      </c>
      <c r="D42" s="83"/>
      <c r="E42" s="84"/>
      <c r="F42" s="85" t="s">
        <v>1715</v>
      </c>
      <c r="G42" s="3"/>
    </row>
    <row r="43" spans="1:7" ht="36.75" customHeight="1">
      <c r="A43" s="80" t="s">
        <v>1672</v>
      </c>
      <c r="B43" s="81" t="s">
        <v>1758</v>
      </c>
      <c r="C43" s="94" t="s">
        <v>1759</v>
      </c>
      <c r="D43" s="83"/>
      <c r="E43" s="84"/>
      <c r="F43" s="186" t="s">
        <v>1760</v>
      </c>
      <c r="G43" s="3"/>
    </row>
    <row r="44" spans="1:7" ht="36.950000000000003" customHeight="1">
      <c r="A44" s="80" t="s">
        <v>1672</v>
      </c>
      <c r="B44" s="81" t="s">
        <v>1761</v>
      </c>
      <c r="C44" s="94" t="s">
        <v>1762</v>
      </c>
      <c r="D44" s="83"/>
      <c r="E44" s="84"/>
      <c r="F44" s="85" t="s">
        <v>1715</v>
      </c>
      <c r="G44" s="3"/>
    </row>
    <row r="45" spans="1:7" ht="32.25" customHeight="1">
      <c r="A45" s="80" t="s">
        <v>1672</v>
      </c>
      <c r="B45" s="81" t="s">
        <v>1763</v>
      </c>
      <c r="C45" s="94" t="s">
        <v>1764</v>
      </c>
      <c r="D45" s="83"/>
      <c r="E45" s="84"/>
      <c r="F45" s="186" t="s">
        <v>1765</v>
      </c>
      <c r="G45" s="3"/>
    </row>
    <row r="46" spans="1:7" ht="52.5" customHeight="1">
      <c r="A46" s="80" t="s">
        <v>1672</v>
      </c>
      <c r="B46" s="81" t="s">
        <v>1766</v>
      </c>
      <c r="C46" s="94" t="s">
        <v>1767</v>
      </c>
      <c r="D46" s="83"/>
      <c r="E46" s="84"/>
      <c r="F46" s="85" t="s">
        <v>1715</v>
      </c>
      <c r="G46" s="3"/>
    </row>
    <row r="47" spans="1:7" ht="38.25" customHeight="1">
      <c r="A47" s="187" t="s">
        <v>1768</v>
      </c>
      <c r="B47" s="89" t="s">
        <v>1769</v>
      </c>
      <c r="C47" s="93" t="s">
        <v>1770</v>
      </c>
      <c r="D47" s="183" t="str">
        <f>IF(COUNTIF(D51:D60,"NO CUMPLE")&gt;0,"NO CUMPLE CONDICIÓN",IF(COUNTIF(D51:D60,"CUMPLE")=0,"NO APLICA","CUMPLE"))</f>
        <v>NO APLICA</v>
      </c>
      <c r="E47" s="184" t="str">
        <f>CONCATENATE(IF(D51="NO CUMPLE",CONCATENATE(E51," / "),""),IF(D52="NO CUMPLE",CONCATENATE(E52," / "),""),IF(D53="NO CUMPLE",CONCATENATE(E53," / "),""),IF(D54="NO CUMPLE",CONCATENATE(E54," / "),""),IF(D55="NO CUMPLE",CONCATENATE(E55," / "),""),IF(D56="NO CUMPLE",CONCATENATE(E56," / "),""),IF(D57="NO CUMPLE",CONCATENATE(E57," / "),""),IF(D58="NO CUMPLE",CONCATENATE(E58," / "),""),IF(D59="NO CUMPLE",CONCATENATE(E59," / "),""),IF(D60="NO CUMPLE",CONCATENATE(E60," / "),""))</f>
        <v/>
      </c>
      <c r="F47" s="182" t="s">
        <v>1771</v>
      </c>
      <c r="G47" s="3">
        <f t="shared" si="0"/>
        <v>3</v>
      </c>
    </row>
    <row r="48" spans="1:7" ht="38.25" customHeight="1">
      <c r="A48" s="188"/>
      <c r="B48" s="89" t="s">
        <v>1769</v>
      </c>
      <c r="C48" s="93" t="s">
        <v>1770</v>
      </c>
      <c r="D48" s="183" t="str">
        <f>IF(COUNTIF(D61:D70,"NO CUMPLE")&gt;0,"NO CUMPLE CONDICIÓN",IF(COUNTIF(D61:D70,"CUMPLE")=0,"NO APLICA","CUMPLE"))</f>
        <v>NO APLICA</v>
      </c>
      <c r="E48" s="184" t="str">
        <f>CONCATENATE(IF(D61="NO CUMPLE",CONCATENATE(E61," / "),""),IF(D62="NO CUMPLE",CONCATENATE(E62," / "),""),IF(D63="NO CUMPLE",CONCATENATE(E63," / "),""),IF(D64="NO CUMPLE",CONCATENATE(E64," / "),""),IF(D65="NO CUMPLE",CONCATENATE(E65," / "),""),IF(D66="NO CUMPLE",CONCATENATE(E66," / "),""),IF(D67="NO CUMPLE",CONCATENATE(E67," / "),""),IF(D68="NO CUMPLE",CONCATENATE(E68," / "),""),IF(D69="NO CUMPLE",CONCATENATE(E69," / "),""),IF(D70="NO CUMPLE",CONCATENATE(E70," / "),""))</f>
        <v/>
      </c>
      <c r="F48" s="182" t="s">
        <v>1771</v>
      </c>
      <c r="G48" s="3">
        <f t="shared" si="0"/>
        <v>3</v>
      </c>
    </row>
    <row r="49" spans="1:7" ht="38.25" customHeight="1">
      <c r="A49" s="188"/>
      <c r="B49" s="89" t="s">
        <v>1769</v>
      </c>
      <c r="C49" s="93" t="s">
        <v>1770</v>
      </c>
      <c r="D49" s="183" t="str">
        <f>IF(COUNTIF(D71:D79,"NO CUMPLE")&gt;0,"NO CUMPLE CONDICIÓN",IF(COUNTIF(D71:D79,"CUMPLE")=0,"NO APLICA","CUMPLE"))</f>
        <v>NO APLICA</v>
      </c>
      <c r="E49" s="184" t="str">
        <f>CONCATENATE(IF(D71="NO CUMPLE",CONCATENATE(E71," / "),""),IF(D72="NO CUMPLE",CONCATENATE(E72," / "),""),IF(D73="NO CUMPLE",CONCATENATE(E73," / "),""),IF(D74="NO CUMPLE",CONCATENATE(E74," / "),""),IF(D75="NO CUMPLE",CONCATENATE(E75," / "),""),IF(D76="NO CUMPLE",CONCATENATE(E76," / "),""),IF(D77="NO CUMPLE",CONCATENATE(E77," / "),""),IF(D78="NO CUMPLE",CONCATENATE(E78," / "),""),IF(D79="NO CUMPLE",CONCATENATE(E79," / "),""))</f>
        <v/>
      </c>
      <c r="F49" s="182" t="s">
        <v>1771</v>
      </c>
      <c r="G49" s="3">
        <f t="shared" si="0"/>
        <v>3</v>
      </c>
    </row>
    <row r="50" spans="1:7" ht="38.25" customHeight="1">
      <c r="A50" s="188"/>
      <c r="B50" s="89" t="s">
        <v>1769</v>
      </c>
      <c r="C50" s="93" t="s">
        <v>1770</v>
      </c>
      <c r="D50" s="183" t="str">
        <f>IF(COUNTIF(D80:D87,"NO CUMPLE")&gt;0,"NO CUMPLE CONDICIÓN",IF(COUNTIF(D80:D87,"CUMPLE")=0,"NO APLICA","CUMPLE"))</f>
        <v>NO APLICA</v>
      </c>
      <c r="E50" s="184" t="str">
        <f>CONCATENATE(IF(D80="NO CUMPLE",CONCATENATE(E80," / "),""),IF(D81="NO CUMPLE",CONCATENATE(E81," / "),""),IF(D82="NO CUMPLE",CONCATENATE(E82," / "),""),IF(D83="NO CUMPLE",CONCATENATE(E83," / "),""),IF(D84="NO CUMPLE",CONCATENATE(E84," / "),""),IF(D85="NO CUMPLE",CONCATENATE(E85," / "),""),IF(D86="NO CUMPLE",CONCATENATE(E86," / "),""),IF(D87="NO CUMPLE",CONCATENATE(E87," / "),""))</f>
        <v/>
      </c>
      <c r="F50" s="182" t="s">
        <v>1771</v>
      </c>
      <c r="G50" s="3">
        <f t="shared" si="0"/>
        <v>3</v>
      </c>
    </row>
    <row r="51" spans="1:7" ht="51" customHeight="1">
      <c r="A51" s="80" t="s">
        <v>1672</v>
      </c>
      <c r="B51" s="81" t="s">
        <v>1772</v>
      </c>
      <c r="C51" s="97" t="s">
        <v>1773</v>
      </c>
      <c r="D51" s="83"/>
      <c r="E51" s="84"/>
      <c r="F51" s="85" t="s">
        <v>1774</v>
      </c>
      <c r="G51" s="3"/>
    </row>
    <row r="52" spans="1:7" ht="78" customHeight="1">
      <c r="A52" s="80" t="s">
        <v>1672</v>
      </c>
      <c r="B52" s="81" t="s">
        <v>1775</v>
      </c>
      <c r="C52" s="97" t="s">
        <v>1776</v>
      </c>
      <c r="D52" s="83"/>
      <c r="E52" s="84"/>
      <c r="F52" s="85" t="s">
        <v>1774</v>
      </c>
      <c r="G52" s="3"/>
    </row>
    <row r="53" spans="1:7" ht="37.5" customHeight="1">
      <c r="A53" s="80" t="s">
        <v>1672</v>
      </c>
      <c r="B53" s="81" t="s">
        <v>1777</v>
      </c>
      <c r="C53" s="97" t="s">
        <v>1778</v>
      </c>
      <c r="D53" s="83"/>
      <c r="E53" s="84"/>
      <c r="F53" s="85" t="s">
        <v>1774</v>
      </c>
      <c r="G53" s="3"/>
    </row>
    <row r="54" spans="1:7" ht="78" customHeight="1">
      <c r="A54" s="80" t="s">
        <v>1672</v>
      </c>
      <c r="B54" s="81" t="s">
        <v>1779</v>
      </c>
      <c r="C54" s="97" t="s">
        <v>1780</v>
      </c>
      <c r="D54" s="83"/>
      <c r="E54" s="84"/>
      <c r="F54" s="85" t="s">
        <v>1774</v>
      </c>
      <c r="G54" s="3"/>
    </row>
    <row r="55" spans="1:7" ht="37.5" customHeight="1">
      <c r="A55" s="80" t="s">
        <v>1672</v>
      </c>
      <c r="B55" s="81" t="s">
        <v>1781</v>
      </c>
      <c r="C55" s="97" t="s">
        <v>1782</v>
      </c>
      <c r="D55" s="370"/>
      <c r="E55" s="84"/>
      <c r="F55" s="85" t="s">
        <v>1774</v>
      </c>
      <c r="G55" s="3"/>
    </row>
    <row r="56" spans="1:7" ht="37.5" customHeight="1">
      <c r="A56" s="80" t="s">
        <v>1672</v>
      </c>
      <c r="B56" s="81" t="s">
        <v>1783</v>
      </c>
      <c r="C56" s="97" t="s">
        <v>1784</v>
      </c>
      <c r="D56" s="83"/>
      <c r="E56" s="84"/>
      <c r="F56" s="85" t="s">
        <v>1774</v>
      </c>
      <c r="G56" s="3"/>
    </row>
    <row r="57" spans="1:7" ht="45" customHeight="1">
      <c r="A57" s="80" t="s">
        <v>1672</v>
      </c>
      <c r="B57" s="81" t="s">
        <v>1785</v>
      </c>
      <c r="C57" s="98" t="s">
        <v>1786</v>
      </c>
      <c r="D57" s="83"/>
      <c r="E57" s="84"/>
      <c r="F57" s="85" t="s">
        <v>1787</v>
      </c>
      <c r="G57" s="3"/>
    </row>
    <row r="58" spans="1:7" ht="102.95" customHeight="1">
      <c r="A58" s="80" t="s">
        <v>1672</v>
      </c>
      <c r="B58" s="81" t="s">
        <v>1788</v>
      </c>
      <c r="C58" s="99" t="s">
        <v>1789</v>
      </c>
      <c r="D58" s="83"/>
      <c r="E58" s="84"/>
      <c r="F58" s="186" t="s">
        <v>1790</v>
      </c>
      <c r="G58" s="3"/>
    </row>
    <row r="59" spans="1:7" ht="127.5" customHeight="1">
      <c r="A59" s="80" t="s">
        <v>1672</v>
      </c>
      <c r="B59" s="81" t="s">
        <v>1791</v>
      </c>
      <c r="C59" s="99" t="s">
        <v>1792</v>
      </c>
      <c r="D59" s="83"/>
      <c r="E59" s="84"/>
      <c r="F59" s="85" t="s">
        <v>1793</v>
      </c>
      <c r="G59" s="3"/>
    </row>
    <row r="60" spans="1:7" ht="29.45" customHeight="1">
      <c r="A60" s="80" t="s">
        <v>1672</v>
      </c>
      <c r="B60" s="81" t="s">
        <v>1794</v>
      </c>
      <c r="C60" s="100" t="s">
        <v>1795</v>
      </c>
      <c r="D60" s="83"/>
      <c r="E60" s="84"/>
      <c r="F60" s="85" t="s">
        <v>1793</v>
      </c>
      <c r="G60" s="3"/>
    </row>
    <row r="61" spans="1:7" ht="29.45" customHeight="1">
      <c r="A61" s="80" t="s">
        <v>1672</v>
      </c>
      <c r="B61" s="81" t="s">
        <v>1796</v>
      </c>
      <c r="C61" s="100" t="s">
        <v>1797</v>
      </c>
      <c r="D61" s="83"/>
      <c r="E61" s="84"/>
      <c r="F61" s="85" t="s">
        <v>1793</v>
      </c>
      <c r="G61" s="3"/>
    </row>
    <row r="62" spans="1:7" ht="29.45" customHeight="1">
      <c r="A62" s="80" t="s">
        <v>1672</v>
      </c>
      <c r="B62" s="81" t="s">
        <v>1798</v>
      </c>
      <c r="C62" s="100" t="s">
        <v>1799</v>
      </c>
      <c r="D62" s="83"/>
      <c r="E62" s="84"/>
      <c r="F62" s="85" t="s">
        <v>1793</v>
      </c>
      <c r="G62" s="3"/>
    </row>
    <row r="63" spans="1:7" ht="29.45" customHeight="1">
      <c r="A63" s="80" t="s">
        <v>1672</v>
      </c>
      <c r="B63" s="81" t="s">
        <v>1800</v>
      </c>
      <c r="C63" s="100" t="s">
        <v>1801</v>
      </c>
      <c r="D63" s="83"/>
      <c r="E63" s="84"/>
      <c r="F63" s="85" t="s">
        <v>1787</v>
      </c>
      <c r="G63" s="3"/>
    </row>
    <row r="64" spans="1:7" ht="29.45" customHeight="1">
      <c r="A64" s="80" t="s">
        <v>1672</v>
      </c>
      <c r="B64" s="81" t="s">
        <v>1802</v>
      </c>
      <c r="C64" s="100" t="s">
        <v>1803</v>
      </c>
      <c r="D64" s="83"/>
      <c r="E64" s="84"/>
      <c r="F64" s="85" t="s">
        <v>1787</v>
      </c>
      <c r="G64" s="3"/>
    </row>
    <row r="65" spans="1:7" ht="42.95" customHeight="1">
      <c r="A65" s="80" t="s">
        <v>1672</v>
      </c>
      <c r="B65" s="81" t="s">
        <v>1804</v>
      </c>
      <c r="C65" s="101" t="s">
        <v>1805</v>
      </c>
      <c r="D65" s="83"/>
      <c r="E65" s="84"/>
      <c r="F65" s="85" t="s">
        <v>1787</v>
      </c>
      <c r="G65" s="3"/>
    </row>
    <row r="66" spans="1:7" ht="37.5" customHeight="1">
      <c r="A66" s="80" t="s">
        <v>1672</v>
      </c>
      <c r="B66" s="81" t="s">
        <v>1806</v>
      </c>
      <c r="C66" s="97" t="s">
        <v>1807</v>
      </c>
      <c r="D66" s="83"/>
      <c r="E66" s="84"/>
      <c r="F66" s="85" t="s">
        <v>1774</v>
      </c>
      <c r="G66" s="3"/>
    </row>
    <row r="67" spans="1:7" s="12" customFormat="1" ht="88.5" customHeight="1">
      <c r="A67" s="360" t="s">
        <v>1672</v>
      </c>
      <c r="B67" s="361" t="s">
        <v>1808</v>
      </c>
      <c r="C67" s="94" t="s">
        <v>1809</v>
      </c>
      <c r="D67" s="83"/>
      <c r="E67" s="84"/>
      <c r="F67" s="186" t="s">
        <v>1787</v>
      </c>
      <c r="G67" s="356"/>
    </row>
    <row r="68" spans="1:7" s="12" customFormat="1" ht="81" customHeight="1">
      <c r="A68" s="360" t="s">
        <v>1672</v>
      </c>
      <c r="B68" s="361" t="s">
        <v>1810</v>
      </c>
      <c r="C68" s="94" t="s">
        <v>1811</v>
      </c>
      <c r="D68" s="83"/>
      <c r="E68" s="84"/>
      <c r="F68" s="186" t="s">
        <v>1774</v>
      </c>
      <c r="G68" s="356"/>
    </row>
    <row r="69" spans="1:7" s="12" customFormat="1" ht="68.25" customHeight="1">
      <c r="A69" s="360" t="s">
        <v>1672</v>
      </c>
      <c r="B69" s="361" t="s">
        <v>1812</v>
      </c>
      <c r="C69" s="97" t="s">
        <v>1813</v>
      </c>
      <c r="D69" s="83"/>
      <c r="E69" s="84"/>
      <c r="F69" s="186" t="s">
        <v>1814</v>
      </c>
      <c r="G69" s="356"/>
    </row>
    <row r="70" spans="1:7" s="12" customFormat="1" ht="98.25" customHeight="1">
      <c r="A70" s="360" t="s">
        <v>1672</v>
      </c>
      <c r="B70" s="361" t="s">
        <v>1815</v>
      </c>
      <c r="C70" s="97" t="s">
        <v>1816</v>
      </c>
      <c r="D70" s="83"/>
      <c r="E70" s="84"/>
      <c r="F70" s="186" t="s">
        <v>1814</v>
      </c>
      <c r="G70" s="356"/>
    </row>
    <row r="71" spans="1:7" s="12" customFormat="1" ht="83.25" customHeight="1">
      <c r="A71" s="360" t="s">
        <v>1672</v>
      </c>
      <c r="B71" s="361" t="s">
        <v>1817</v>
      </c>
      <c r="C71" s="97" t="s">
        <v>1818</v>
      </c>
      <c r="D71" s="83"/>
      <c r="E71" s="84"/>
      <c r="F71" s="186" t="s">
        <v>1814</v>
      </c>
      <c r="G71" s="356"/>
    </row>
    <row r="72" spans="1:7" s="12" customFormat="1" ht="88.5" customHeight="1">
      <c r="A72" s="360" t="s">
        <v>1672</v>
      </c>
      <c r="B72" s="361" t="s">
        <v>1819</v>
      </c>
      <c r="C72" s="97" t="s">
        <v>1820</v>
      </c>
      <c r="D72" s="83"/>
      <c r="E72" s="84"/>
      <c r="F72" s="186" t="s">
        <v>1814</v>
      </c>
      <c r="G72" s="356"/>
    </row>
    <row r="73" spans="1:7" s="12" customFormat="1" ht="99.75" customHeight="1">
      <c r="A73" s="360" t="s">
        <v>1672</v>
      </c>
      <c r="B73" s="361" t="s">
        <v>1821</v>
      </c>
      <c r="C73" s="97" t="s">
        <v>1822</v>
      </c>
      <c r="D73" s="83"/>
      <c r="E73" s="84"/>
      <c r="F73" s="186" t="s">
        <v>1814</v>
      </c>
      <c r="G73" s="356"/>
    </row>
    <row r="74" spans="1:7" s="12" customFormat="1" ht="78.75" customHeight="1">
      <c r="A74" s="360" t="s">
        <v>1672</v>
      </c>
      <c r="B74" s="361" t="s">
        <v>1823</v>
      </c>
      <c r="C74" s="97" t="s">
        <v>1824</v>
      </c>
      <c r="D74" s="83"/>
      <c r="E74" s="84"/>
      <c r="F74" s="186" t="s">
        <v>1814</v>
      </c>
      <c r="G74" s="356"/>
    </row>
    <row r="75" spans="1:7" s="12" customFormat="1" ht="81" customHeight="1">
      <c r="A75" s="360" t="s">
        <v>1672</v>
      </c>
      <c r="B75" s="361" t="s">
        <v>1825</v>
      </c>
      <c r="C75" s="97" t="s">
        <v>1826</v>
      </c>
      <c r="D75" s="83"/>
      <c r="E75" s="84"/>
      <c r="F75" s="186" t="s">
        <v>1814</v>
      </c>
      <c r="G75" s="356"/>
    </row>
    <row r="76" spans="1:7" s="12" customFormat="1" ht="132.75" customHeight="1">
      <c r="A76" s="360" t="s">
        <v>1672</v>
      </c>
      <c r="B76" s="361" t="s">
        <v>1827</v>
      </c>
      <c r="C76" s="97" t="s">
        <v>1828</v>
      </c>
      <c r="D76" s="83"/>
      <c r="E76" s="84"/>
      <c r="F76" s="186" t="s">
        <v>1814</v>
      </c>
      <c r="G76" s="356"/>
    </row>
    <row r="77" spans="1:7" s="12" customFormat="1" ht="130.5" customHeight="1">
      <c r="A77" s="360" t="s">
        <v>1672</v>
      </c>
      <c r="B77" s="361" t="s">
        <v>1829</v>
      </c>
      <c r="C77" s="97" t="s">
        <v>1830</v>
      </c>
      <c r="D77" s="83"/>
      <c r="E77" s="84"/>
      <c r="F77" s="186" t="s">
        <v>1814</v>
      </c>
      <c r="G77" s="356"/>
    </row>
    <row r="78" spans="1:7" s="12" customFormat="1" ht="98.25" customHeight="1">
      <c r="A78" s="360" t="s">
        <v>1672</v>
      </c>
      <c r="B78" s="361" t="s">
        <v>1831</v>
      </c>
      <c r="C78" s="97" t="s">
        <v>1832</v>
      </c>
      <c r="D78" s="83"/>
      <c r="E78" s="84"/>
      <c r="F78" s="186" t="s">
        <v>1814</v>
      </c>
      <c r="G78" s="356"/>
    </row>
    <row r="79" spans="1:7" s="12" customFormat="1" ht="84.75" customHeight="1">
      <c r="A79" s="360" t="s">
        <v>1672</v>
      </c>
      <c r="B79" s="361" t="s">
        <v>1833</v>
      </c>
      <c r="C79" s="97" t="s">
        <v>1834</v>
      </c>
      <c r="D79" s="83"/>
      <c r="E79" s="84"/>
      <c r="F79" s="186" t="s">
        <v>1814</v>
      </c>
      <c r="G79" s="356"/>
    </row>
    <row r="80" spans="1:7" s="12" customFormat="1" ht="107.25" customHeight="1">
      <c r="A80" s="360" t="s">
        <v>1672</v>
      </c>
      <c r="B80" s="361" t="s">
        <v>1835</v>
      </c>
      <c r="C80" s="97" t="s">
        <v>1836</v>
      </c>
      <c r="D80" s="83"/>
      <c r="E80" s="84"/>
      <c r="F80" s="186" t="s">
        <v>1814</v>
      </c>
      <c r="G80" s="356"/>
    </row>
    <row r="81" spans="1:7" s="12" customFormat="1" ht="109.5" customHeight="1">
      <c r="A81" s="360" t="s">
        <v>1672</v>
      </c>
      <c r="B81" s="361" t="s">
        <v>1837</v>
      </c>
      <c r="C81" s="97" t="s">
        <v>1838</v>
      </c>
      <c r="D81" s="83"/>
      <c r="E81" s="84"/>
      <c r="F81" s="186" t="s">
        <v>1814</v>
      </c>
      <c r="G81" s="356"/>
    </row>
    <row r="82" spans="1:7" s="12" customFormat="1" ht="108.75" customHeight="1">
      <c r="A82" s="360" t="s">
        <v>1672</v>
      </c>
      <c r="B82" s="361" t="s">
        <v>1839</v>
      </c>
      <c r="C82" s="97" t="s">
        <v>1840</v>
      </c>
      <c r="D82" s="83"/>
      <c r="E82" s="84"/>
      <c r="F82" s="186" t="s">
        <v>1814</v>
      </c>
      <c r="G82" s="356"/>
    </row>
    <row r="83" spans="1:7" s="12" customFormat="1" ht="133.5" customHeight="1">
      <c r="A83" s="360" t="s">
        <v>1672</v>
      </c>
      <c r="B83" s="361" t="s">
        <v>1841</v>
      </c>
      <c r="C83" s="97" t="s">
        <v>1842</v>
      </c>
      <c r="D83" s="83"/>
      <c r="E83" s="84"/>
      <c r="F83" s="186" t="s">
        <v>1814</v>
      </c>
      <c r="G83" s="356"/>
    </row>
    <row r="84" spans="1:7" s="12" customFormat="1" ht="108" customHeight="1">
      <c r="A84" s="360" t="s">
        <v>1672</v>
      </c>
      <c r="B84" s="361" t="s">
        <v>1843</v>
      </c>
      <c r="C84" s="97" t="s">
        <v>1844</v>
      </c>
      <c r="D84" s="83"/>
      <c r="E84" s="84"/>
      <c r="F84" s="186" t="s">
        <v>1814</v>
      </c>
      <c r="G84" s="356"/>
    </row>
    <row r="85" spans="1:7" s="12" customFormat="1" ht="106.5" customHeight="1">
      <c r="A85" s="360" t="s">
        <v>1672</v>
      </c>
      <c r="B85" s="361" t="s">
        <v>1845</v>
      </c>
      <c r="C85" s="97" t="s">
        <v>1846</v>
      </c>
      <c r="D85" s="83"/>
      <c r="E85" s="84"/>
      <c r="F85" s="186" t="s">
        <v>1814</v>
      </c>
      <c r="G85" s="356"/>
    </row>
    <row r="86" spans="1:7" s="12" customFormat="1" ht="96" customHeight="1">
      <c r="A86" s="360" t="s">
        <v>1672</v>
      </c>
      <c r="B86" s="361" t="s">
        <v>1847</v>
      </c>
      <c r="C86" s="97" t="s">
        <v>1848</v>
      </c>
      <c r="D86" s="83"/>
      <c r="E86" s="84"/>
      <c r="F86" s="186" t="s">
        <v>1814</v>
      </c>
      <c r="G86" s="356"/>
    </row>
    <row r="87" spans="1:7" s="12" customFormat="1" ht="86.25" customHeight="1">
      <c r="A87" s="360" t="s">
        <v>1672</v>
      </c>
      <c r="B87" s="361" t="s">
        <v>1849</v>
      </c>
      <c r="C87" s="97" t="s">
        <v>1850</v>
      </c>
      <c r="D87" s="83"/>
      <c r="E87" s="84"/>
      <c r="F87" s="186" t="s">
        <v>1814</v>
      </c>
      <c r="G87" s="356"/>
    </row>
    <row r="88" spans="1:7" s="356" customFormat="1" ht="49.5" customHeight="1">
      <c r="A88" s="138"/>
      <c r="B88" s="362" t="s">
        <v>1851</v>
      </c>
      <c r="C88" s="96" t="s">
        <v>1852</v>
      </c>
      <c r="D88" s="91" t="str">
        <f>IF(COUNTIF(D89:D92,"NO CUMPLE")&gt;0,"NO CUMPLE CONDICIÓN",IF(COUNTIF(D89:D92,"CUMPLE")=0,"NO APLICA","CUMPLE"))</f>
        <v>NO APLICA</v>
      </c>
      <c r="E88" s="92" t="str">
        <f>CONCATENATE(IF(D89="NO CUMPLE",CONCATENATE(E89," "),""),IF(D90="NO CUMPLE",CONCATENATE(E90," "),""),IF(D91="NO CUMPLE",CONCATENATE(E91," "),""),IF(D92="NO CUMPLE",CONCATENATE(E92," "),""))</f>
        <v/>
      </c>
      <c r="F88" s="185" t="s">
        <v>1853</v>
      </c>
      <c r="G88" s="356">
        <f t="shared" si="0"/>
        <v>3</v>
      </c>
    </row>
    <row r="89" spans="1:7" s="12" customFormat="1" ht="258" customHeight="1">
      <c r="A89" s="360" t="s">
        <v>1672</v>
      </c>
      <c r="B89" s="361" t="s">
        <v>1854</v>
      </c>
      <c r="C89" s="94" t="s">
        <v>1855</v>
      </c>
      <c r="D89" s="83"/>
      <c r="E89" s="84"/>
      <c r="F89" s="85" t="s">
        <v>1856</v>
      </c>
      <c r="G89" s="356"/>
    </row>
    <row r="90" spans="1:7" ht="100.5" customHeight="1">
      <c r="A90" s="80" t="s">
        <v>1672</v>
      </c>
      <c r="B90" s="81" t="s">
        <v>1857</v>
      </c>
      <c r="C90" s="94" t="s">
        <v>1858</v>
      </c>
      <c r="D90" s="83"/>
      <c r="E90" s="84"/>
      <c r="F90" s="85" t="s">
        <v>1859</v>
      </c>
      <c r="G90" s="3"/>
    </row>
    <row r="91" spans="1:7" ht="147.75" customHeight="1">
      <c r="A91" s="80" t="s">
        <v>1672</v>
      </c>
      <c r="B91" s="81" t="s">
        <v>1860</v>
      </c>
      <c r="C91" s="94" t="s">
        <v>1861</v>
      </c>
      <c r="D91" s="83"/>
      <c r="E91" s="84"/>
      <c r="F91" s="85" t="s">
        <v>1859</v>
      </c>
      <c r="G91" s="3"/>
    </row>
    <row r="92" spans="1:7" ht="42.95" customHeight="1" thickBot="1">
      <c r="A92" s="80" t="s">
        <v>1672</v>
      </c>
      <c r="B92" s="189" t="s">
        <v>1862</v>
      </c>
      <c r="C92" s="102" t="s">
        <v>1863</v>
      </c>
      <c r="D92" s="190"/>
      <c r="E92" s="191"/>
      <c r="F92" s="192" t="s">
        <v>1859</v>
      </c>
      <c r="G92" s="3"/>
    </row>
    <row r="94" spans="1:7" hidden="1">
      <c r="C94" s="103" t="s">
        <v>1864</v>
      </c>
      <c r="D94" s="3">
        <f>COUNTIF(G3:G92,1)</f>
        <v>0</v>
      </c>
    </row>
    <row r="95" spans="1:7" hidden="1">
      <c r="C95" s="103" t="s">
        <v>1865</v>
      </c>
      <c r="D95" s="3">
        <f>COUNTIF(G3:G92,2)</f>
        <v>0</v>
      </c>
    </row>
    <row r="96" spans="1:7" hidden="1">
      <c r="C96" s="103" t="s">
        <v>1866</v>
      </c>
      <c r="D96" s="3">
        <f>COUNTIF(G3:G92,3)</f>
        <v>13</v>
      </c>
    </row>
  </sheetData>
  <sheetProtection algorithmName="SHA-512" hashValue="bCd7vQt00P7ZlDibeo7X+lt0lJtk6HmsBVM++u6Mpz1TVe9tnB5uiR1FAeB9hVFIHvyaHlnNlQ/owmaPNSBZmg==" saltValue="qP4rAKlIWxgzDYHnEW6tIQ==" spinCount="100000" sheet="1" formatRows="0" autoFilter="0"/>
  <mergeCells count="1">
    <mergeCell ref="B1:E1"/>
  </mergeCells>
  <conditionalFormatting sqref="D3">
    <cfRule type="cellIs" dxfId="95" priority="15" operator="equal">
      <formula>"NO CUMPLE CONDICIÓN"</formula>
    </cfRule>
    <cfRule type="cellIs" dxfId="94" priority="16" operator="equal">
      <formula>"No Cumple"</formula>
    </cfRule>
  </conditionalFormatting>
  <conditionalFormatting sqref="D6">
    <cfRule type="cellIs" dxfId="93" priority="13" operator="equal">
      <formula>"NO CUMPLE CONDICIÓN"</formula>
    </cfRule>
    <cfRule type="cellIs" dxfId="92" priority="14" operator="equal">
      <formula>"No Cumple"</formula>
    </cfRule>
  </conditionalFormatting>
  <conditionalFormatting sqref="D8">
    <cfRule type="cellIs" dxfId="91" priority="11" operator="equal">
      <formula>"NO CUMPLE CONDICIÓN"</formula>
    </cfRule>
    <cfRule type="cellIs" dxfId="90" priority="12" operator="equal">
      <formula>"No Cumple"</formula>
    </cfRule>
  </conditionalFormatting>
  <conditionalFormatting sqref="D10">
    <cfRule type="cellIs" dxfId="89" priority="9" operator="equal">
      <formula>"NO CUMPLE CONDICIÓN"</formula>
    </cfRule>
    <cfRule type="cellIs" dxfId="88" priority="10" operator="equal">
      <formula>"No Cumple"</formula>
    </cfRule>
  </conditionalFormatting>
  <conditionalFormatting sqref="D12">
    <cfRule type="cellIs" dxfId="87" priority="7" operator="equal">
      <formula>"NO CUMPLE CONDICIÓN"</formula>
    </cfRule>
    <cfRule type="cellIs" dxfId="86" priority="8" operator="equal">
      <formula>"No Cumple"</formula>
    </cfRule>
  </conditionalFormatting>
  <conditionalFormatting sqref="D19:D21">
    <cfRule type="cellIs" dxfId="85" priority="5" operator="equal">
      <formula>"NO CUMPLE CONDICIÓN"</formula>
    </cfRule>
    <cfRule type="cellIs" dxfId="84" priority="6" operator="equal">
      <formula>"No Cumple"</formula>
    </cfRule>
  </conditionalFormatting>
  <conditionalFormatting sqref="D47:D50">
    <cfRule type="cellIs" dxfId="83" priority="3" operator="equal">
      <formula>"NO CUMPLE CONDICIÓN"</formula>
    </cfRule>
    <cfRule type="cellIs" dxfId="82" priority="4" operator="equal">
      <formula>"No Cumple"</formula>
    </cfRule>
  </conditionalFormatting>
  <conditionalFormatting sqref="D88">
    <cfRule type="cellIs" dxfId="81" priority="1" operator="equal">
      <formula>"NO CUMPLE CONDICIÓN"</formula>
    </cfRule>
    <cfRule type="cellIs" dxfId="80" priority="2" operator="equal">
      <formula>"No Cumple"</formula>
    </cfRule>
  </conditionalFormatting>
  <dataValidations count="2">
    <dataValidation type="list" allowBlank="1" showInputMessage="1" showErrorMessage="1" sqref="D51:D53 D11 D4:D5 D16:D17 D22:D34 D13:D14 D89:D90 D92 D42:D46 D39:D40 D56:D66" xr:uid="{8602FD5A-4DBC-480D-8D1D-74A29CC60413}">
      <formula1>"CUMPLE,NO CUMPLE"</formula1>
    </dataValidation>
    <dataValidation type="list" allowBlank="1" showInputMessage="1" showErrorMessage="1" sqref="D7 D9 D15 D18 D35:D38 D91 D54:D55 D41 D67:D87" xr:uid="{2DAA7063-2BC1-4D82-9C90-4E5ACA48AD9D}">
      <formula1>"CUMPLE,NO CUMPLE,NO APLICA"</formula1>
    </dataValidation>
  </dataValidations>
  <hyperlinks>
    <hyperlink ref="A1" location="PORTADA!A1" display="Portada" xr:uid="{F8CAB7DC-BD5F-4852-A695-D246A7956DED}"/>
    <hyperlink ref="A47" location="'Tabla 3. Amb Adec y Seg - Áreas'!A1" display="Click" xr:uid="{A77E50C1-192D-4A9C-A142-007838D0A3A5}"/>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21265-9088-4DED-8D13-BDAD3D1CA3B9}">
  <sheetPr>
    <tabColor rgb="FFF2CEEF"/>
  </sheetPr>
  <dimension ref="A1:G72"/>
  <sheetViews>
    <sheetView topLeftCell="A61" zoomScale="90" zoomScaleNormal="90" workbookViewId="0">
      <selection activeCell="A8" sqref="A8"/>
    </sheetView>
  </sheetViews>
  <sheetFormatPr baseColWidth="10" defaultColWidth="11.42578125" defaultRowHeight="15"/>
  <cols>
    <col min="1" max="1" width="8.42578125" style="88" customWidth="1"/>
    <col min="2" max="2" width="7.140625" style="3" customWidth="1"/>
    <col min="3" max="3" width="74" customWidth="1"/>
    <col min="4" max="4" width="19.85546875" customWidth="1"/>
    <col min="5" max="5" width="87.85546875" customWidth="1"/>
    <col min="6" max="6" width="46.42578125" style="222" customWidth="1"/>
    <col min="7" max="7" width="11.42578125" style="3" hidden="1" customWidth="1"/>
  </cols>
  <sheetData>
    <row r="1" spans="1:7" s="8" customFormat="1" ht="20.25" customHeight="1" thickBot="1">
      <c r="A1" s="325" t="s">
        <v>1481</v>
      </c>
      <c r="B1" s="491" t="s">
        <v>1867</v>
      </c>
      <c r="C1" s="492"/>
      <c r="D1" s="492"/>
      <c r="E1" s="493"/>
      <c r="F1" s="194"/>
      <c r="G1" s="195"/>
    </row>
    <row r="2" spans="1:7" s="78" customFormat="1" ht="74.25" customHeight="1">
      <c r="A2" s="196" t="s">
        <v>1663</v>
      </c>
      <c r="B2" s="197" t="s">
        <v>1664</v>
      </c>
      <c r="C2" s="198" t="s">
        <v>1665</v>
      </c>
      <c r="D2" s="199" t="s">
        <v>1666</v>
      </c>
      <c r="E2" s="200" t="s">
        <v>1667</v>
      </c>
      <c r="F2" s="201" t="s">
        <v>1668</v>
      </c>
      <c r="G2" s="202"/>
    </row>
    <row r="3" spans="1:7" ht="59.25" customHeight="1">
      <c r="A3" s="203"/>
      <c r="B3" s="129" t="s">
        <v>1868</v>
      </c>
      <c r="C3" s="130" t="s">
        <v>1869</v>
      </c>
      <c r="D3" s="179" t="str">
        <f>IF(COUNTIF(D4:D8,"NO CUMPLE")&gt;0,"NO CUMPLE CONDICIÓN",IF(COUNTIF(D4:D8,"CUMPLE")=0,"NO APLICA","CUMPLE"))</f>
        <v>NO APLICA</v>
      </c>
      <c r="E3" s="205" t="str">
        <f>CONCATENATE(IF(D4="NO CUMPLE",CONCATENATE(E4," / "),""),IF(D5="NO CUMPLE",CONCATENATE(E5," / "),""),IF(D6="NO CUMPLE",CONCATENATE(E6," / "),""),IF(D7="NO CUMPLE",CONCATENATE(E7," / "),""),IF(D8="NO CUMPLE",CONCATENATE(E8," / "),""))</f>
        <v/>
      </c>
      <c r="F3" s="206" t="s">
        <v>1870</v>
      </c>
      <c r="G3" s="3">
        <f>IF(D3="CUMPLE",1,IF(D3="NO CUMPLE CONDICIÓN",2,3))</f>
        <v>3</v>
      </c>
    </row>
    <row r="4" spans="1:7" ht="119.25" customHeight="1">
      <c r="A4" s="207" t="s">
        <v>1871</v>
      </c>
      <c r="B4" s="126" t="s">
        <v>1872</v>
      </c>
      <c r="C4" s="127" t="s">
        <v>1873</v>
      </c>
      <c r="D4" s="208"/>
      <c r="E4" s="213"/>
      <c r="F4" s="206" t="s">
        <v>1874</v>
      </c>
    </row>
    <row r="5" spans="1:7" ht="165.75" customHeight="1">
      <c r="A5" s="207" t="s">
        <v>1871</v>
      </c>
      <c r="B5" s="126" t="s">
        <v>1875</v>
      </c>
      <c r="C5" s="127" t="s">
        <v>1876</v>
      </c>
      <c r="D5" s="208"/>
      <c r="E5" s="209"/>
      <c r="F5" s="206" t="s">
        <v>1877</v>
      </c>
    </row>
    <row r="6" spans="1:7" ht="72.75" customHeight="1">
      <c r="A6" s="207" t="s">
        <v>1871</v>
      </c>
      <c r="B6" s="126" t="s">
        <v>1878</v>
      </c>
      <c r="C6" s="127" t="s">
        <v>1879</v>
      </c>
      <c r="D6" s="208"/>
      <c r="E6" s="209"/>
      <c r="F6" s="206" t="s">
        <v>1874</v>
      </c>
    </row>
    <row r="7" spans="1:7" ht="51.75" customHeight="1">
      <c r="A7" s="207" t="s">
        <v>1871</v>
      </c>
      <c r="B7" s="126" t="s">
        <v>1880</v>
      </c>
      <c r="C7" s="127" t="s">
        <v>1881</v>
      </c>
      <c r="D7" s="208"/>
      <c r="E7" s="209"/>
      <c r="F7" s="206" t="s">
        <v>1877</v>
      </c>
    </row>
    <row r="8" spans="1:7" ht="60.95" customHeight="1">
      <c r="A8" s="207" t="s">
        <v>1871</v>
      </c>
      <c r="B8" s="126" t="s">
        <v>1882</v>
      </c>
      <c r="C8" s="128" t="s">
        <v>1883</v>
      </c>
      <c r="D8" s="83"/>
      <c r="E8" s="371"/>
      <c r="F8" s="210" t="s">
        <v>1884</v>
      </c>
    </row>
    <row r="9" spans="1:7" ht="60.95" customHeight="1">
      <c r="A9" s="203"/>
      <c r="B9" s="129" t="s">
        <v>1885</v>
      </c>
      <c r="C9" s="130" t="s">
        <v>1886</v>
      </c>
      <c r="D9" s="363" t="str">
        <f>IF(COUNTIF(D11:D15,"NO CUMPLE")&gt;0,"NO CUMPLE CONDICIÓN",IF(COUNTIF(D11:D15,"CUMPLE")=0,"NO APLICA","CUMPLE"))</f>
        <v>NO APLICA</v>
      </c>
      <c r="E9" s="369" t="str">
        <f>CONCATENATE(IF(D11="NO CUMPLE",CONCATENATE(E11," / "),""),IF(D12="NO CUMPLE",CONCATENATE(E12," / "),""),IF(D13="NO CUMPLE",CONCATENATE(E13," / "),""),IF(D14="NO CUMPLE",CONCATENATE(E14," / "),""),IF(D15="NO CUMPLE",CONCATENATE(E15," / "),""))</f>
        <v/>
      </c>
      <c r="F9" s="206" t="s">
        <v>1887</v>
      </c>
      <c r="G9" s="3">
        <f>IF(D9="CUMPLE",1,IF(D9="NO CUMPLE CONDICIÓN",2,3))</f>
        <v>3</v>
      </c>
    </row>
    <row r="10" spans="1:7" ht="60.95" customHeight="1">
      <c r="A10" s="203"/>
      <c r="B10" s="131"/>
      <c r="C10" s="132" t="s">
        <v>1888</v>
      </c>
      <c r="D10" s="211"/>
      <c r="E10" s="212"/>
      <c r="F10" s="206"/>
    </row>
    <row r="11" spans="1:7" ht="60.95" customHeight="1">
      <c r="A11" s="207" t="s">
        <v>1871</v>
      </c>
      <c r="B11" s="126" t="s">
        <v>1889</v>
      </c>
      <c r="C11" s="128" t="s">
        <v>1890</v>
      </c>
      <c r="D11" s="208"/>
      <c r="E11" s="209"/>
      <c r="F11" s="206" t="s">
        <v>1891</v>
      </c>
    </row>
    <row r="12" spans="1:7" ht="60.95" customHeight="1">
      <c r="A12" s="207" t="s">
        <v>1871</v>
      </c>
      <c r="B12" s="126" t="s">
        <v>1892</v>
      </c>
      <c r="C12" s="128" t="s">
        <v>1893</v>
      </c>
      <c r="D12" s="208"/>
      <c r="E12" s="209"/>
      <c r="F12" s="206" t="s">
        <v>1891</v>
      </c>
    </row>
    <row r="13" spans="1:7" ht="60.95" customHeight="1">
      <c r="A13" s="207" t="s">
        <v>1871</v>
      </c>
      <c r="B13" s="126" t="s">
        <v>1894</v>
      </c>
      <c r="C13" s="128" t="s">
        <v>1895</v>
      </c>
      <c r="D13" s="208"/>
      <c r="E13" s="209"/>
      <c r="F13" s="206" t="s">
        <v>1891</v>
      </c>
    </row>
    <row r="14" spans="1:7" ht="60.95" customHeight="1">
      <c r="A14" s="207" t="s">
        <v>1871</v>
      </c>
      <c r="B14" s="126" t="s">
        <v>1896</v>
      </c>
      <c r="C14" s="128" t="s">
        <v>1897</v>
      </c>
      <c r="D14" s="208"/>
      <c r="E14" s="209"/>
      <c r="F14" s="206" t="s">
        <v>1891</v>
      </c>
    </row>
    <row r="15" spans="1:7" ht="114.75" customHeight="1">
      <c r="A15" s="207" t="s">
        <v>1871</v>
      </c>
      <c r="B15" s="126" t="s">
        <v>1898</v>
      </c>
      <c r="C15" s="128" t="s">
        <v>1899</v>
      </c>
      <c r="D15" s="208"/>
      <c r="E15" s="209"/>
      <c r="F15" s="206" t="s">
        <v>1891</v>
      </c>
    </row>
    <row r="16" spans="1:7" ht="60.95" customHeight="1">
      <c r="A16" s="203"/>
      <c r="B16" s="129" t="s">
        <v>1900</v>
      </c>
      <c r="C16" s="130" t="s">
        <v>1901</v>
      </c>
      <c r="D16" s="91" t="str">
        <f>IF(COUNTIF(D17:D19,"NO CUMPLE")&gt;0,"NO CUMPLE CONDICIÓN",IF(COUNTIF(D17:D19,"CUMPLE")=0,"NO APLICA","CUMPLE"))</f>
        <v>NO APLICA</v>
      </c>
      <c r="E16" s="92" t="str">
        <f>CONCATENATE(IF(D17="NO CUMPLE",CONCATENATE(E17," "),""),IF(D18="NO CUMPLE",CONCATENATE(E18," "),""),IF(D19="NO CUMPLE",CONCATENATE(E19," "),""))</f>
        <v/>
      </c>
      <c r="F16" s="206" t="s">
        <v>1902</v>
      </c>
      <c r="G16" s="3">
        <f>IF(D16="CUMPLE",1,IF(D16="NO CUMPLE CONDICIÓN",2,3))</f>
        <v>3</v>
      </c>
    </row>
    <row r="17" spans="1:7" ht="285.75" customHeight="1">
      <c r="A17" s="207" t="s">
        <v>1871</v>
      </c>
      <c r="B17" s="126" t="s">
        <v>1903</v>
      </c>
      <c r="C17" s="366" t="s">
        <v>1904</v>
      </c>
      <c r="D17" s="208"/>
      <c r="E17" s="213"/>
      <c r="F17" s="206" t="s">
        <v>1905</v>
      </c>
    </row>
    <row r="18" spans="1:7" s="2" customFormat="1" ht="60.95" customHeight="1">
      <c r="A18" s="207" t="s">
        <v>1871</v>
      </c>
      <c r="B18" s="126" t="s">
        <v>1906</v>
      </c>
      <c r="C18" s="94" t="s">
        <v>1907</v>
      </c>
      <c r="D18" s="208"/>
      <c r="E18" s="209"/>
      <c r="F18" s="206" t="s">
        <v>1908</v>
      </c>
      <c r="G18" s="3"/>
    </row>
    <row r="19" spans="1:7" ht="60.95" customHeight="1">
      <c r="A19" s="207" t="s">
        <v>1871</v>
      </c>
      <c r="B19" s="126" t="s">
        <v>1909</v>
      </c>
      <c r="C19" s="128" t="s">
        <v>1910</v>
      </c>
      <c r="D19" s="208"/>
      <c r="E19" s="209"/>
      <c r="F19" s="206" t="s">
        <v>1911</v>
      </c>
    </row>
    <row r="20" spans="1:7" ht="60.95" customHeight="1">
      <c r="A20" s="203"/>
      <c r="B20" s="129" t="s">
        <v>1912</v>
      </c>
      <c r="C20" s="130" t="s">
        <v>1913</v>
      </c>
      <c r="D20" s="91" t="str">
        <f>IF(COUNTIF(D21:D23,"NO CUMPLE")&gt;0,"NO CUMPLE CONDICIÓN",IF(COUNTIF(D21:D23,"CUMPLE")=0,"NO APLICA","CUMPLE"))</f>
        <v>NO APLICA</v>
      </c>
      <c r="E20" s="92" t="str">
        <f>CONCATENATE(IF(D21="NO CUMPLE",CONCATENATE(E21," "),""),IF(D22="NO CUMPLE",CONCATENATE(E22," "),""),IF(D23="NO CUMPLE",CONCATENATE(E23," "),""))</f>
        <v/>
      </c>
      <c r="F20" s="206" t="s">
        <v>1914</v>
      </c>
      <c r="G20" s="3">
        <f>IF(D20="CUMPLE",1,IF(D20="NO CUMPLE CONDICIÓN",2,3))</f>
        <v>3</v>
      </c>
    </row>
    <row r="21" spans="1:7" ht="80.099999999999994" customHeight="1">
      <c r="A21" s="207" t="s">
        <v>1871</v>
      </c>
      <c r="B21" s="126" t="s">
        <v>1915</v>
      </c>
      <c r="C21" s="128" t="s">
        <v>1916</v>
      </c>
      <c r="D21" s="208"/>
      <c r="E21" s="209"/>
      <c r="F21" s="206" t="s">
        <v>1917</v>
      </c>
    </row>
    <row r="22" spans="1:7" ht="60.95" customHeight="1">
      <c r="A22" s="207" t="s">
        <v>1871</v>
      </c>
      <c r="B22" s="126" t="s">
        <v>1918</v>
      </c>
      <c r="C22" s="128" t="s">
        <v>1919</v>
      </c>
      <c r="D22" s="208"/>
      <c r="E22" s="209"/>
      <c r="F22" s="206" t="s">
        <v>1920</v>
      </c>
    </row>
    <row r="23" spans="1:7" s="19" customFormat="1" ht="153.75" customHeight="1">
      <c r="A23" s="207" t="s">
        <v>1871</v>
      </c>
      <c r="B23" s="126" t="s">
        <v>1921</v>
      </c>
      <c r="C23" s="128" t="s">
        <v>1922</v>
      </c>
      <c r="D23" s="208"/>
      <c r="E23" s="213"/>
      <c r="F23" s="214" t="s">
        <v>1923</v>
      </c>
      <c r="G23" s="3"/>
    </row>
    <row r="24" spans="1:7" s="19" customFormat="1" ht="60.95" customHeight="1">
      <c r="A24" s="215"/>
      <c r="B24" s="129" t="s">
        <v>1924</v>
      </c>
      <c r="C24" s="130" t="s">
        <v>1925</v>
      </c>
      <c r="D24" s="91" t="str">
        <f>IF(COUNTIF(D25:D27,"NO CUMPLE")&gt;0,"NO CUMPLE CONDICIÓN",IF(COUNTIF(D25:D27,"CUMPLE")=0,"NO APLICA","CUMPLE"))</f>
        <v>NO APLICA</v>
      </c>
      <c r="E24" s="92" t="str">
        <f>CONCATENATE(IF(D25="NO CUMPLE",CONCATENATE(E25," "),""),IF(D26="NO CUMPLE",CONCATENATE(E26," "),""),IF(D27="NO CUMPLE",CONCATENATE(E27," "),""))</f>
        <v/>
      </c>
      <c r="F24" s="214" t="s">
        <v>1926</v>
      </c>
      <c r="G24" s="3">
        <f>IF(D24="CUMPLE",1,IF(D24="NO CUMPLE CONDICIÓN",2,3))</f>
        <v>3</v>
      </c>
    </row>
    <row r="25" spans="1:7" s="19" customFormat="1" ht="116.25" customHeight="1">
      <c r="A25" s="207" t="s">
        <v>1871</v>
      </c>
      <c r="B25" s="133" t="s">
        <v>1927</v>
      </c>
      <c r="C25" s="128" t="s">
        <v>1928</v>
      </c>
      <c r="D25" s="208"/>
      <c r="E25" s="209"/>
      <c r="F25" s="214" t="s">
        <v>1926</v>
      </c>
      <c r="G25" s="3"/>
    </row>
    <row r="26" spans="1:7" s="19" customFormat="1" ht="87.75" customHeight="1">
      <c r="A26" s="207" t="s">
        <v>1871</v>
      </c>
      <c r="B26" s="133" t="s">
        <v>1929</v>
      </c>
      <c r="C26" s="128" t="s">
        <v>1930</v>
      </c>
      <c r="D26" s="208"/>
      <c r="E26" s="209"/>
      <c r="F26" s="214" t="s">
        <v>1926</v>
      </c>
      <c r="G26" s="3"/>
    </row>
    <row r="27" spans="1:7" s="19" customFormat="1" ht="84.75" customHeight="1">
      <c r="A27" s="207" t="s">
        <v>1871</v>
      </c>
      <c r="B27" s="133" t="s">
        <v>1931</v>
      </c>
      <c r="C27" s="128" t="s">
        <v>1932</v>
      </c>
      <c r="D27" s="208"/>
      <c r="E27" s="209"/>
      <c r="F27" s="214" t="s">
        <v>1926</v>
      </c>
      <c r="G27" s="3"/>
    </row>
    <row r="28" spans="1:7" ht="60.95" customHeight="1">
      <c r="A28" s="203"/>
      <c r="B28" s="129" t="s">
        <v>1933</v>
      </c>
      <c r="C28" s="130" t="s">
        <v>1934</v>
      </c>
      <c r="D28" s="91" t="str">
        <f>IF(COUNTIF(D29:D29,"NO CUMPLE")&gt;0,"NO CUMPLE CONDICIÓN",IF(COUNTIF(D29:D29,"CUMPLE")=0,"NO APLICA","CUMPLE"))</f>
        <v>NO APLICA</v>
      </c>
      <c r="E28" s="92" t="str">
        <f>CONCATENATE(IF(D29="NO CUMPLE",CONCATENATE(E29," "),""))</f>
        <v/>
      </c>
      <c r="F28" s="216" t="s">
        <v>1935</v>
      </c>
      <c r="G28" s="3">
        <f>IF(D28="CUMPLE",1,IF(D28="NO CUMPLE CONDICIÓN",2,3))</f>
        <v>3</v>
      </c>
    </row>
    <row r="29" spans="1:7" ht="83.25" customHeight="1">
      <c r="A29" s="207" t="s">
        <v>1871</v>
      </c>
      <c r="B29" s="126" t="s">
        <v>1936</v>
      </c>
      <c r="C29" s="367" t="s">
        <v>1937</v>
      </c>
      <c r="D29" s="208"/>
      <c r="E29" s="209"/>
      <c r="F29" s="216" t="s">
        <v>1935</v>
      </c>
    </row>
    <row r="30" spans="1:7" ht="60.95" customHeight="1">
      <c r="A30" s="203"/>
      <c r="B30" s="129" t="s">
        <v>1938</v>
      </c>
      <c r="C30" s="130" t="s">
        <v>1939</v>
      </c>
      <c r="D30" s="179" t="str">
        <f>IF(COUNTIF(D31:D35,"NO CUMPLE")&gt;0,"NO CUMPLE CONDICIÓN",IF(COUNTIF(D31:D35,"CUMPLE")=0,"NO APLICA","CUMPLE"))</f>
        <v>NO APLICA</v>
      </c>
      <c r="E30" s="205" t="str">
        <f>CONCATENATE(IF(D31="NO CUMPLE",CONCATENATE(E31," / "),""),IF(D32="NO CUMPLE",CONCATENATE(E32," / "),""),IF(D33="NO CUMPLE",CONCATENATE(E33," / "),""),IF(D34="NO CUMPLE",CONCATENATE(E34," / "),""),IF(D35="NO CUMPLE",CONCATENATE(E35," / "),""))</f>
        <v/>
      </c>
      <c r="F30" s="206" t="s">
        <v>1940</v>
      </c>
      <c r="G30" s="3">
        <f>IF(D30="CUMPLE",1,IF(D30="NO CUMPLE CONDICIÓN",2,3))</f>
        <v>3</v>
      </c>
    </row>
    <row r="31" spans="1:7" ht="109.5" customHeight="1">
      <c r="A31" s="207" t="s">
        <v>1871</v>
      </c>
      <c r="B31" s="126" t="s">
        <v>1941</v>
      </c>
      <c r="C31" s="128" t="s">
        <v>1942</v>
      </c>
      <c r="D31" s="208"/>
      <c r="E31" s="209"/>
      <c r="F31" s="206" t="s">
        <v>1940</v>
      </c>
    </row>
    <row r="32" spans="1:7" ht="60.95" customHeight="1">
      <c r="A32" s="207" t="s">
        <v>1871</v>
      </c>
      <c r="B32" s="126" t="s">
        <v>1943</v>
      </c>
      <c r="C32" s="128" t="s">
        <v>1944</v>
      </c>
      <c r="D32" s="208"/>
      <c r="E32" s="209"/>
      <c r="F32" s="206" t="s">
        <v>1940</v>
      </c>
    </row>
    <row r="33" spans="1:7" ht="60.95" customHeight="1">
      <c r="A33" s="207" t="s">
        <v>1871</v>
      </c>
      <c r="B33" s="126" t="s">
        <v>1945</v>
      </c>
      <c r="C33" s="128" t="s">
        <v>1946</v>
      </c>
      <c r="D33" s="208"/>
      <c r="E33" s="209"/>
      <c r="F33" s="206" t="s">
        <v>1940</v>
      </c>
    </row>
    <row r="34" spans="1:7" ht="60.95" customHeight="1">
      <c r="A34" s="207" t="s">
        <v>1871</v>
      </c>
      <c r="B34" s="126" t="s">
        <v>1947</v>
      </c>
      <c r="C34" s="128" t="s">
        <v>1948</v>
      </c>
      <c r="D34" s="208"/>
      <c r="E34" s="209"/>
      <c r="F34" s="206" t="s">
        <v>1949</v>
      </c>
    </row>
    <row r="35" spans="1:7" ht="60.95" customHeight="1">
      <c r="A35" s="207" t="s">
        <v>1871</v>
      </c>
      <c r="B35" s="126" t="s">
        <v>1950</v>
      </c>
      <c r="C35" s="128" t="s">
        <v>1951</v>
      </c>
      <c r="D35" s="208"/>
      <c r="E35" s="209"/>
      <c r="F35" s="206" t="s">
        <v>1940</v>
      </c>
    </row>
    <row r="36" spans="1:7" s="19" customFormat="1" ht="60.95" customHeight="1">
      <c r="A36" s="215"/>
      <c r="B36" s="129" t="s">
        <v>1952</v>
      </c>
      <c r="C36" s="130" t="s">
        <v>1953</v>
      </c>
      <c r="D36" s="363" t="str">
        <f>IF(COUNTIF(D38:D44,"NO CUMPLE")&gt;0,"NO CUMPLE CONDICIÓN",IF(COUNTIF(D38:D44,"CUMPLE")=0,"NO APLICA","CUMPLE"))</f>
        <v>NO APLICA</v>
      </c>
      <c r="E36" s="369" t="str">
        <f>CONCATENATE(IF(D38="NO CUMPLE",CONCATENATE(E38," / "),""),IF(D39="NO CUMPLE",CONCATENATE(E39," / "),""),IF(D40="NO CUMPLE",CONCATENATE(E40," / "),""),IF(D41="NO CUMPLE",CONCATENATE(E41," / "),""),IF(D42="NO CUMPLE",CONCATENATE(E42," / "),""),IF(D43="NO CUMPLE",CONCATENATE(E43," / "),""),IF(D44="NO CUMPLE",CONCATENATE(E44," / "),""))</f>
        <v/>
      </c>
      <c r="F36" s="214" t="s">
        <v>1954</v>
      </c>
      <c r="G36" s="3">
        <f>IF(D36="CUMPLE",1,IF(D36="NO CUMPLE CONDICIÓN",2,3))</f>
        <v>3</v>
      </c>
    </row>
    <row r="37" spans="1:7" s="19" customFormat="1" ht="60.95" customHeight="1">
      <c r="A37" s="215"/>
      <c r="B37" s="131"/>
      <c r="C37" s="132" t="s">
        <v>1955</v>
      </c>
      <c r="D37" s="211"/>
      <c r="E37" s="212"/>
      <c r="F37" s="214"/>
      <c r="G37" s="3"/>
    </row>
    <row r="38" spans="1:7" ht="174" customHeight="1">
      <c r="A38" s="207" t="s">
        <v>1871</v>
      </c>
      <c r="B38" s="126" t="s">
        <v>1956</v>
      </c>
      <c r="C38" s="127" t="s">
        <v>1957</v>
      </c>
      <c r="D38" s="208"/>
      <c r="E38" s="209"/>
      <c r="F38" s="206" t="s">
        <v>1958</v>
      </c>
    </row>
    <row r="39" spans="1:7" ht="210" customHeight="1">
      <c r="A39" s="207" t="s">
        <v>1871</v>
      </c>
      <c r="B39" s="126" t="s">
        <v>1959</v>
      </c>
      <c r="C39" s="128" t="s">
        <v>1960</v>
      </c>
      <c r="D39" s="208"/>
      <c r="E39" s="209"/>
      <c r="F39" s="206" t="s">
        <v>1961</v>
      </c>
    </row>
    <row r="40" spans="1:7" ht="328.5" customHeight="1">
      <c r="A40" s="207" t="s">
        <v>1871</v>
      </c>
      <c r="B40" s="126" t="s">
        <v>1962</v>
      </c>
      <c r="C40" s="128" t="s">
        <v>1963</v>
      </c>
      <c r="D40" s="208"/>
      <c r="E40" s="209"/>
      <c r="F40" s="206" t="s">
        <v>1964</v>
      </c>
    </row>
    <row r="41" spans="1:7" ht="177.75" customHeight="1">
      <c r="A41" s="207" t="s">
        <v>1871</v>
      </c>
      <c r="B41" s="126" t="s">
        <v>1965</v>
      </c>
      <c r="C41" s="134" t="s">
        <v>1966</v>
      </c>
      <c r="D41" s="208"/>
      <c r="E41" s="209"/>
      <c r="F41" s="206" t="s">
        <v>1967</v>
      </c>
    </row>
    <row r="42" spans="1:7" ht="60.95" customHeight="1">
      <c r="A42" s="207" t="s">
        <v>1871</v>
      </c>
      <c r="B42" s="126" t="s">
        <v>1968</v>
      </c>
      <c r="C42" s="128" t="s">
        <v>1969</v>
      </c>
      <c r="D42" s="208"/>
      <c r="E42" s="209"/>
      <c r="F42" s="206" t="s">
        <v>1970</v>
      </c>
    </row>
    <row r="43" spans="1:7" ht="60.95" customHeight="1">
      <c r="A43" s="207" t="s">
        <v>1871</v>
      </c>
      <c r="B43" s="126" t="s">
        <v>1971</v>
      </c>
      <c r="C43" s="128" t="s">
        <v>1972</v>
      </c>
      <c r="D43" s="208"/>
      <c r="E43" s="209"/>
      <c r="F43" s="206" t="s">
        <v>1973</v>
      </c>
    </row>
    <row r="44" spans="1:7" s="19" customFormat="1" ht="60.95" customHeight="1">
      <c r="A44" s="207" t="s">
        <v>1871</v>
      </c>
      <c r="B44" s="126" t="s">
        <v>1974</v>
      </c>
      <c r="C44" s="128" t="s">
        <v>1975</v>
      </c>
      <c r="D44" s="208"/>
      <c r="E44" s="213"/>
      <c r="F44" s="214" t="s">
        <v>1976</v>
      </c>
      <c r="G44" s="3"/>
    </row>
    <row r="45" spans="1:7" ht="60.95" customHeight="1">
      <c r="A45" s="203"/>
      <c r="B45" s="129" t="s">
        <v>1977</v>
      </c>
      <c r="C45" s="130" t="s">
        <v>1978</v>
      </c>
      <c r="D45" s="363" t="str">
        <f>IF(COUNTIF(D46:D51,"NO CUMPLE")&gt;0,"NO CUMPLE CONDICIÓN",IF(COUNTIF(D46:D51,"CUMPLE")=0,"NO APLICA","CUMPLE"))</f>
        <v>NO APLICA</v>
      </c>
      <c r="E45" s="369" t="str">
        <f>CONCATENATE(IF(D46="NO CUMPLE",CONCATENATE(E46," / "),""),IF(D47="NO CUMPLE",CONCATENATE(E47," / "),""),IF(D48="NO CUMPLE",CONCATENATE(E48," / "),""),IF(D49="NO CUMPLE",CONCATENATE(E49," / "),""),IF(D50="NO CUMPLE",CONCATENATE(E50," / "),""),IF(D51="NO CUMPLE",CONCATENATE(E51," / "),""))</f>
        <v/>
      </c>
      <c r="F45" s="217" t="s">
        <v>1979</v>
      </c>
      <c r="G45" s="3">
        <f>IF(D45="CUMPLE",1,IF(D45="NO CUMPLE CONDICIÓN",2,3))</f>
        <v>3</v>
      </c>
    </row>
    <row r="46" spans="1:7" ht="90.95" customHeight="1">
      <c r="A46" s="207" t="s">
        <v>1871</v>
      </c>
      <c r="B46" s="126" t="s">
        <v>1980</v>
      </c>
      <c r="C46" s="128" t="s">
        <v>1981</v>
      </c>
      <c r="D46" s="208"/>
      <c r="E46" s="209"/>
      <c r="F46" s="218" t="s">
        <v>1982</v>
      </c>
    </row>
    <row r="47" spans="1:7" ht="87.95" customHeight="1">
      <c r="A47" s="207" t="s">
        <v>1871</v>
      </c>
      <c r="B47" s="126" t="s">
        <v>1983</v>
      </c>
      <c r="C47" s="128" t="s">
        <v>1984</v>
      </c>
      <c r="D47" s="208"/>
      <c r="E47" s="209"/>
      <c r="F47" s="218" t="s">
        <v>1985</v>
      </c>
    </row>
    <row r="48" spans="1:7" ht="90" customHeight="1">
      <c r="A48" s="207" t="s">
        <v>1871</v>
      </c>
      <c r="B48" s="126" t="s">
        <v>1986</v>
      </c>
      <c r="C48" s="128" t="s">
        <v>1987</v>
      </c>
      <c r="D48" s="208"/>
      <c r="E48" s="209"/>
      <c r="F48" s="218" t="s">
        <v>1988</v>
      </c>
    </row>
    <row r="49" spans="1:7" ht="60.95" customHeight="1">
      <c r="A49" s="207" t="s">
        <v>1871</v>
      </c>
      <c r="B49" s="126" t="s">
        <v>1989</v>
      </c>
      <c r="C49" s="128" t="s">
        <v>1990</v>
      </c>
      <c r="D49" s="208"/>
      <c r="E49" s="209"/>
      <c r="F49" s="218" t="s">
        <v>1991</v>
      </c>
    </row>
    <row r="50" spans="1:7" ht="60.95" customHeight="1">
      <c r="A50" s="207" t="s">
        <v>1871</v>
      </c>
      <c r="B50" s="126" t="s">
        <v>1992</v>
      </c>
      <c r="C50" s="128" t="s">
        <v>1993</v>
      </c>
      <c r="D50" s="208"/>
      <c r="E50" s="209"/>
      <c r="F50" s="218" t="s">
        <v>1991</v>
      </c>
    </row>
    <row r="51" spans="1:7" ht="60.95" customHeight="1">
      <c r="A51" s="207" t="s">
        <v>1871</v>
      </c>
      <c r="B51" s="126" t="s">
        <v>1994</v>
      </c>
      <c r="C51" s="135" t="s">
        <v>1995</v>
      </c>
      <c r="D51" s="208"/>
      <c r="E51" s="209"/>
      <c r="F51" s="218" t="s">
        <v>1996</v>
      </c>
    </row>
    <row r="52" spans="1:7" ht="60.95" customHeight="1">
      <c r="A52" s="203"/>
      <c r="B52" s="129" t="s">
        <v>1997</v>
      </c>
      <c r="C52" s="130" t="s">
        <v>1998</v>
      </c>
      <c r="D52" s="91" t="str">
        <f>IF(COUNTIF(D53:D54,"NO CUMPLE")&gt;0,"NO CUMPLE CONDICIÓN",IF(COUNTIF(D53:D54,"CUMPLE")=0,"NO APLICA","CUMPLE"))</f>
        <v>NO APLICA</v>
      </c>
      <c r="E52" s="92" t="str">
        <f>CONCATENATE(IF(D53="NO CUMPLE",CONCATENATE(E53," / "),""),IF(D54="NO CUMPLE",CONCATENATE(E54," / "),""))</f>
        <v/>
      </c>
      <c r="F52" s="206" t="s">
        <v>1999</v>
      </c>
      <c r="G52" s="3">
        <f>IF(D52="CUMPLE",1,IF(D52="NO CUMPLE CONDICIÓN",2,3))</f>
        <v>3</v>
      </c>
    </row>
    <row r="53" spans="1:7" ht="182.25" customHeight="1">
      <c r="A53" s="207" t="s">
        <v>1871</v>
      </c>
      <c r="B53" s="126" t="s">
        <v>2000</v>
      </c>
      <c r="C53" s="128" t="s">
        <v>2001</v>
      </c>
      <c r="D53" s="208"/>
      <c r="E53" s="209"/>
      <c r="F53" s="206" t="s">
        <v>2002</v>
      </c>
    </row>
    <row r="54" spans="1:7" ht="61.5" customHeight="1">
      <c r="A54" s="207" t="s">
        <v>1871</v>
      </c>
      <c r="B54" s="126" t="s">
        <v>2003</v>
      </c>
      <c r="C54" s="94" t="s">
        <v>2004</v>
      </c>
      <c r="D54" s="208"/>
      <c r="E54" s="209"/>
      <c r="F54" s="206" t="s">
        <v>2002</v>
      </c>
    </row>
    <row r="55" spans="1:7" ht="60.95" customHeight="1">
      <c r="A55" s="203"/>
      <c r="B55" s="129" t="s">
        <v>2005</v>
      </c>
      <c r="C55" s="130" t="s">
        <v>2006</v>
      </c>
      <c r="D55" s="91" t="str">
        <f>IF(COUNTIF(D56:D56,"NO CUMPLE")&gt;0,"NO CUMPLE CONDICIÓN",IF(COUNTIF(D56:D56,"CUMPLE")=0,"NO APLICA","CUMPLE"))</f>
        <v>NO APLICA</v>
      </c>
      <c r="E55" s="92" t="str">
        <f>CONCATENATE(IF(D56="NO CUMPLE",CONCATENATE(E56," "),""))</f>
        <v/>
      </c>
      <c r="F55" s="206" t="s">
        <v>2007</v>
      </c>
      <c r="G55" s="3">
        <f>IF(D55="CUMPLE",1,IF(D55="NO CUMPLE CONDICIÓN",2,3))</f>
        <v>3</v>
      </c>
    </row>
    <row r="56" spans="1:7" ht="60.95" customHeight="1">
      <c r="A56" s="207" t="s">
        <v>1871</v>
      </c>
      <c r="B56" s="126" t="s">
        <v>2008</v>
      </c>
      <c r="C56" s="128" t="s">
        <v>2009</v>
      </c>
      <c r="D56" s="208"/>
      <c r="E56" s="209"/>
      <c r="F56" s="206" t="s">
        <v>2007</v>
      </c>
    </row>
    <row r="57" spans="1:7" ht="60.95" customHeight="1">
      <c r="A57" s="203"/>
      <c r="B57" s="129" t="s">
        <v>2010</v>
      </c>
      <c r="C57" s="130" t="s">
        <v>2011</v>
      </c>
      <c r="D57" s="363" t="str">
        <f>IF(COUNTIF(D58:D63,"NO CUMPLE")&gt;0,"NO CUMPLE CONDICIÓN",IF(COUNTIF(D58:D63,"CUMPLE")=0,"NO APLICA","CUMPLE"))</f>
        <v>NO APLICA</v>
      </c>
      <c r="E57" s="369" t="str">
        <f>CONCATENATE(IF(D58="NO CUMPLE",CONCATENATE(E58," / "),""),IF(D59="NO CUMPLE",CONCATENATE(E59," / "),""),IF(D60="NO CUMPLE",CONCATENATE(E60," / "),""),IF(D61="NO CUMPLE",CONCATENATE(E61," / "),""),IF(D62="NO CUMPLE",CONCATENATE(E62," / "),""),IF(D63="NO CUMPLE",CONCATENATE(E63," / "),""))</f>
        <v/>
      </c>
      <c r="F57" s="206" t="s">
        <v>2012</v>
      </c>
      <c r="G57" s="3">
        <f>IF(D57="CUMPLE",1,IF(D57="NO CUMPLE CONDICIÓN",2,3))</f>
        <v>3</v>
      </c>
    </row>
    <row r="58" spans="1:7" ht="60.95" customHeight="1">
      <c r="A58" s="207" t="s">
        <v>1871</v>
      </c>
      <c r="B58" s="126" t="s">
        <v>2013</v>
      </c>
      <c r="C58" s="128" t="s">
        <v>2014</v>
      </c>
      <c r="D58" s="208"/>
      <c r="E58" s="209"/>
      <c r="F58" s="206" t="s">
        <v>2012</v>
      </c>
    </row>
    <row r="59" spans="1:7" ht="60.95" customHeight="1">
      <c r="A59" s="207" t="s">
        <v>1871</v>
      </c>
      <c r="B59" s="126" t="s">
        <v>2015</v>
      </c>
      <c r="C59" s="128" t="s">
        <v>2016</v>
      </c>
      <c r="D59" s="208"/>
      <c r="E59" s="209"/>
      <c r="F59" s="206" t="s">
        <v>2012</v>
      </c>
    </row>
    <row r="60" spans="1:7" ht="60.95" customHeight="1">
      <c r="A60" s="207" t="s">
        <v>1871</v>
      </c>
      <c r="B60" s="126" t="s">
        <v>2017</v>
      </c>
      <c r="C60" s="128" t="s">
        <v>2018</v>
      </c>
      <c r="D60" s="208"/>
      <c r="E60" s="209"/>
      <c r="F60" s="206" t="s">
        <v>2012</v>
      </c>
    </row>
    <row r="61" spans="1:7" ht="60.95" customHeight="1">
      <c r="A61" s="207" t="s">
        <v>1871</v>
      </c>
      <c r="B61" s="126" t="s">
        <v>2019</v>
      </c>
      <c r="C61" s="128" t="s">
        <v>2020</v>
      </c>
      <c r="D61" s="208"/>
      <c r="E61" s="209"/>
      <c r="F61" s="206" t="s">
        <v>2012</v>
      </c>
    </row>
    <row r="62" spans="1:7" ht="60.95" customHeight="1">
      <c r="A62" s="207" t="s">
        <v>1871</v>
      </c>
      <c r="B62" s="126" t="s">
        <v>2021</v>
      </c>
      <c r="C62" s="128" t="s">
        <v>2022</v>
      </c>
      <c r="D62" s="208"/>
      <c r="E62" s="209"/>
      <c r="F62" s="206" t="s">
        <v>2012</v>
      </c>
    </row>
    <row r="63" spans="1:7" ht="248.25" customHeight="1" thickBot="1">
      <c r="A63" s="219" t="s">
        <v>1871</v>
      </c>
      <c r="B63" s="136" t="s">
        <v>2023</v>
      </c>
      <c r="C63" s="137" t="s">
        <v>2024</v>
      </c>
      <c r="D63" s="220"/>
      <c r="E63" s="221"/>
      <c r="F63" s="206" t="s">
        <v>2012</v>
      </c>
    </row>
    <row r="64" spans="1:7">
      <c r="C64" s="3"/>
      <c r="D64" s="3"/>
      <c r="E64" s="3"/>
      <c r="F64" s="79"/>
    </row>
    <row r="65" spans="3:6" hidden="1">
      <c r="C65" s="103" t="s">
        <v>1864</v>
      </c>
      <c r="D65" s="3">
        <f>COUNTIF(G3:G63,1)</f>
        <v>0</v>
      </c>
      <c r="E65" s="3"/>
      <c r="F65" s="79"/>
    </row>
    <row r="66" spans="3:6" hidden="1">
      <c r="C66" s="103" t="s">
        <v>1865</v>
      </c>
      <c r="D66" s="3">
        <f>COUNTIF(G3:G63,2)</f>
        <v>0</v>
      </c>
      <c r="E66" s="3"/>
      <c r="F66" s="79"/>
    </row>
    <row r="67" spans="3:6" hidden="1">
      <c r="C67" s="103" t="s">
        <v>1866</v>
      </c>
      <c r="D67" s="3">
        <f>COUNTIF(G3:G63,3)</f>
        <v>12</v>
      </c>
      <c r="E67" s="3"/>
      <c r="F67" s="79"/>
    </row>
    <row r="68" spans="3:6">
      <c r="C68" s="3"/>
      <c r="D68" s="3"/>
      <c r="E68" s="3"/>
      <c r="F68" s="79"/>
    </row>
    <row r="69" spans="3:6">
      <c r="C69" s="3"/>
      <c r="D69" s="3"/>
      <c r="E69" s="3"/>
      <c r="F69" s="79"/>
    </row>
    <row r="70" spans="3:6">
      <c r="C70" s="3"/>
      <c r="D70" s="3"/>
      <c r="E70" s="3"/>
      <c r="F70" s="79"/>
    </row>
    <row r="71" spans="3:6">
      <c r="C71" s="3"/>
      <c r="D71" s="3"/>
      <c r="E71" s="3"/>
      <c r="F71" s="79"/>
    </row>
    <row r="72" spans="3:6">
      <c r="C72" s="3"/>
      <c r="D72" s="3"/>
      <c r="E72" s="3"/>
      <c r="F72" s="79"/>
    </row>
  </sheetData>
  <sheetProtection algorithmName="SHA-512" hashValue="1e9V+vFCvYYAdWS51SBQelQr84VwF74JJzlqwQSqM6knTVCWY5CLAwY8Fv7C69hO9chAuJvWSWmikKWhhn+05g==" saltValue="su1IQZq4OhWHBDssoAhbpA==" spinCount="100000" sheet="1" formatRows="0" autoFilter="0"/>
  <mergeCells count="1">
    <mergeCell ref="B1:E1"/>
  </mergeCells>
  <conditionalFormatting sqref="D3">
    <cfRule type="cellIs" dxfId="79" priority="23" operator="equal">
      <formula>"NO CUMPLE CONDICIÓN"</formula>
    </cfRule>
    <cfRule type="cellIs" dxfId="78" priority="24" operator="equal">
      <formula>"No Cumple"</formula>
    </cfRule>
  </conditionalFormatting>
  <conditionalFormatting sqref="D9">
    <cfRule type="cellIs" dxfId="77" priority="21" operator="equal">
      <formula>"NO CUMPLE CONDICIÓN"</formula>
    </cfRule>
    <cfRule type="cellIs" dxfId="76" priority="22" operator="equal">
      <formula>"No Cumple"</formula>
    </cfRule>
  </conditionalFormatting>
  <conditionalFormatting sqref="D16">
    <cfRule type="cellIs" dxfId="75" priority="19" operator="equal">
      <formula>"NO CUMPLE CONDICIÓN"</formula>
    </cfRule>
    <cfRule type="cellIs" dxfId="74" priority="20" operator="equal">
      <formula>"No Cumple"</formula>
    </cfRule>
  </conditionalFormatting>
  <conditionalFormatting sqref="D20">
    <cfRule type="cellIs" dxfId="73" priority="17" operator="equal">
      <formula>"NO CUMPLE CONDICIÓN"</formula>
    </cfRule>
    <cfRule type="cellIs" dxfId="72" priority="18" operator="equal">
      <formula>"No Cumple"</formula>
    </cfRule>
  </conditionalFormatting>
  <conditionalFormatting sqref="D24">
    <cfRule type="cellIs" dxfId="71" priority="15" operator="equal">
      <formula>"NO CUMPLE CONDICIÓN"</formula>
    </cfRule>
    <cfRule type="cellIs" dxfId="70" priority="16" operator="equal">
      <formula>"No Cumple"</formula>
    </cfRule>
  </conditionalFormatting>
  <conditionalFormatting sqref="D28">
    <cfRule type="cellIs" dxfId="69" priority="13" operator="equal">
      <formula>"NO CUMPLE CONDICIÓN"</formula>
    </cfRule>
    <cfRule type="cellIs" dxfId="68" priority="14" operator="equal">
      <formula>"No Cumple"</formula>
    </cfRule>
  </conditionalFormatting>
  <conditionalFormatting sqref="D30">
    <cfRule type="cellIs" dxfId="67" priority="11" operator="equal">
      <formula>"NO CUMPLE CONDICIÓN"</formula>
    </cfRule>
    <cfRule type="cellIs" dxfId="66" priority="12" operator="equal">
      <formula>"No Cumple"</formula>
    </cfRule>
  </conditionalFormatting>
  <conditionalFormatting sqref="D36">
    <cfRule type="cellIs" dxfId="65" priority="9" operator="equal">
      <formula>"NO CUMPLE CONDICIÓN"</formula>
    </cfRule>
    <cfRule type="cellIs" dxfId="64" priority="10" operator="equal">
      <formula>"No Cumple"</formula>
    </cfRule>
  </conditionalFormatting>
  <conditionalFormatting sqref="D45">
    <cfRule type="cellIs" dxfId="63" priority="7" operator="equal">
      <formula>"NO CUMPLE CONDICIÓN"</formula>
    </cfRule>
    <cfRule type="cellIs" dxfId="62" priority="8" operator="equal">
      <formula>"No Cumple"</formula>
    </cfRule>
  </conditionalFormatting>
  <conditionalFormatting sqref="D52">
    <cfRule type="cellIs" dxfId="61" priority="5" operator="equal">
      <formula>"NO CUMPLE CONDICIÓN"</formula>
    </cfRule>
    <cfRule type="cellIs" dxfId="60" priority="6" operator="equal">
      <formula>"No Cumple"</formula>
    </cfRule>
  </conditionalFormatting>
  <conditionalFormatting sqref="D55">
    <cfRule type="cellIs" dxfId="59" priority="3" operator="equal">
      <formula>"NO CUMPLE CONDICIÓN"</formula>
    </cfRule>
    <cfRule type="cellIs" dxfId="58" priority="4" operator="equal">
      <formula>"No Cumple"</formula>
    </cfRule>
  </conditionalFormatting>
  <conditionalFormatting sqref="D57">
    <cfRule type="cellIs" dxfId="57" priority="1" operator="equal">
      <formula>"NO CUMPLE CONDICIÓN"</formula>
    </cfRule>
    <cfRule type="cellIs" dxfId="56" priority="2" operator="equal">
      <formula>"No Cumple"</formula>
    </cfRule>
  </conditionalFormatting>
  <dataValidations count="2">
    <dataValidation type="list" allowBlank="1" showInputMessage="1" showErrorMessage="1" sqref="D58:D63 D38:D40 D11:D15" xr:uid="{2F08A750-2D9E-454D-98D3-342B845A92C7}">
      <formula1>"CUMPLE,NO CUMPLE,NO APLICA"</formula1>
    </dataValidation>
    <dataValidation type="list" allowBlank="1" showInputMessage="1" showErrorMessage="1" sqref="D25:D27 D29 D31:D35 D41:D44 D4:D8 D53:D54 D17:D19 D21:D23 D56 D46:D51" xr:uid="{6D52FD49-657A-4CFE-B785-C8F37CC3E34B}">
      <formula1>"CUMPLE,NO CUMPLE"</formula1>
    </dataValidation>
  </dataValidations>
  <hyperlinks>
    <hyperlink ref="A1" location="PORTADA!A1" display="Portada" xr:uid="{389B999A-564A-4B1F-AD20-DF66ADC30D24}"/>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1F13-A832-4E6C-AF57-380E2EA11A76}">
  <sheetPr>
    <tabColor theme="5" tint="0.79998168889431442"/>
  </sheetPr>
  <dimension ref="A1:G67"/>
  <sheetViews>
    <sheetView zoomScaleNormal="100" workbookViewId="0">
      <selection activeCell="A8" sqref="A8"/>
    </sheetView>
  </sheetViews>
  <sheetFormatPr baseColWidth="10" defaultColWidth="11.42578125" defaultRowHeight="15"/>
  <cols>
    <col min="1" max="1" width="7.140625" style="12" customWidth="1"/>
    <col min="2" max="2" width="8.140625" customWidth="1"/>
    <col min="3" max="3" width="67.42578125" customWidth="1"/>
    <col min="4" max="4" width="20" style="12" customWidth="1"/>
    <col min="5" max="5" width="79.140625" customWidth="1"/>
    <col min="6" max="6" width="33.140625" customWidth="1"/>
    <col min="7" max="7" width="0" hidden="1" customWidth="1"/>
  </cols>
  <sheetData>
    <row r="1" spans="1:7" s="10" customFormat="1" ht="15.75" customHeight="1" thickBot="1">
      <c r="A1" s="358" t="s">
        <v>1481</v>
      </c>
      <c r="B1" s="494" t="s">
        <v>2025</v>
      </c>
      <c r="C1" s="495"/>
      <c r="D1" s="495"/>
      <c r="E1" s="496"/>
      <c r="F1" s="435"/>
    </row>
    <row r="2" spans="1:7" s="10" customFormat="1" ht="69" customHeight="1" thickBot="1">
      <c r="A2" s="223" t="s">
        <v>1663</v>
      </c>
      <c r="B2" s="224" t="s">
        <v>1664</v>
      </c>
      <c r="C2" s="225" t="s">
        <v>1665</v>
      </c>
      <c r="D2" s="226" t="s">
        <v>1666</v>
      </c>
      <c r="E2" s="227" t="s">
        <v>2026</v>
      </c>
      <c r="F2" s="227" t="s">
        <v>1668</v>
      </c>
    </row>
    <row r="3" spans="1:7" s="10" customFormat="1" ht="53.25" customHeight="1">
      <c r="A3" s="383"/>
      <c r="B3" s="43" t="s">
        <v>2027</v>
      </c>
      <c r="C3" s="5" t="s">
        <v>2028</v>
      </c>
      <c r="D3" s="372" t="str">
        <f>IF(COUNTIF(D4:D6,"NO CUMPLE")&gt;0,"NO CUMPLE CONDICIÓN",IF(COUNTIF(D4:D6,"CUMPLE")=0,"NO APLICA","CUMPLE"))</f>
        <v>NO APLICA</v>
      </c>
      <c r="E3" s="373" t="str">
        <f>CONCATENATE(IF(D4="NO CUMPLE",CONCATENATE(E4," / "),""),IF(D5="NO CUMPLE",CONCATENATE(E5,"  "),""),IF(D6="NO CUMPLE",CONCATENATE(E6,"  "),""))</f>
        <v/>
      </c>
      <c r="F3" s="228" t="s">
        <v>2029</v>
      </c>
      <c r="G3" s="3">
        <f>IF(D3="CUMPLE",1,IF(D3="NO CUMPLE CONDICIÓN",2,3))</f>
        <v>3</v>
      </c>
    </row>
    <row r="4" spans="1:7" s="10" customFormat="1" ht="33.75" customHeight="1">
      <c r="A4" s="384" t="s">
        <v>2030</v>
      </c>
      <c r="B4" s="45" t="s">
        <v>2031</v>
      </c>
      <c r="C4" s="357" t="s">
        <v>2032</v>
      </c>
      <c r="D4" s="374"/>
      <c r="E4" s="375"/>
      <c r="F4" s="53" t="s">
        <v>2033</v>
      </c>
    </row>
    <row r="5" spans="1:7" s="10" customFormat="1" ht="33.75" customHeight="1">
      <c r="A5" s="384" t="s">
        <v>2030</v>
      </c>
      <c r="B5" s="45" t="s">
        <v>2034</v>
      </c>
      <c r="C5" s="6" t="s">
        <v>2035</v>
      </c>
      <c r="D5" s="374"/>
      <c r="E5" s="375"/>
      <c r="F5" s="53" t="s">
        <v>2036</v>
      </c>
    </row>
    <row r="6" spans="1:7" s="10" customFormat="1" ht="286.5" customHeight="1">
      <c r="A6" s="384" t="s">
        <v>2030</v>
      </c>
      <c r="B6" s="45" t="s">
        <v>2037</v>
      </c>
      <c r="C6" s="6" t="s">
        <v>2038</v>
      </c>
      <c r="D6" s="374"/>
      <c r="E6" s="375"/>
      <c r="F6" s="229" t="s">
        <v>2039</v>
      </c>
    </row>
    <row r="7" spans="1:7" s="10" customFormat="1" ht="45" customHeight="1">
      <c r="A7" s="384" t="s">
        <v>2030</v>
      </c>
      <c r="B7" s="46" t="s">
        <v>2040</v>
      </c>
      <c r="C7" s="41" t="s">
        <v>2041</v>
      </c>
      <c r="D7" s="363" t="str">
        <f>IF(COUNTIF(D9:D21,"NO CUMPLE")&gt;0,"NO CUMPLE CONDICIÓN",IF(COUNTIF(D9:D21,"CUMPLE")=0,"NO APLICA","CUMPLE"))</f>
        <v>NO APLICA</v>
      </c>
      <c r="E7" s="205" t="str">
        <f>CONCATENATE(IF(D9="NO CUMPLE",CONCATENATE(E9," / "),""),IF(D10="NO CUMPLE",CONCATENATE(E10," / "),""),IF(D11="NO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7" s="230" t="s">
        <v>2042</v>
      </c>
      <c r="G7" s="3">
        <f>IF(D7="CUMPLE",1,IF(D7="NO CUMPLE CONDICIÓN",2,3))</f>
        <v>3</v>
      </c>
    </row>
    <row r="8" spans="1:7" s="10" customFormat="1" ht="46.5" customHeight="1">
      <c r="A8" s="385"/>
      <c r="B8" s="52"/>
      <c r="C8" s="15" t="s">
        <v>2043</v>
      </c>
      <c r="D8" s="376"/>
      <c r="E8" s="377"/>
      <c r="F8" s="59" t="s">
        <v>2044</v>
      </c>
    </row>
    <row r="9" spans="1:7" ht="180">
      <c r="A9" s="384" t="s">
        <v>2030</v>
      </c>
      <c r="B9" s="45" t="s">
        <v>2045</v>
      </c>
      <c r="C9" s="231" t="s">
        <v>2046</v>
      </c>
      <c r="D9" s="374"/>
      <c r="E9" s="378"/>
      <c r="F9" s="53" t="s">
        <v>2047</v>
      </c>
    </row>
    <row r="10" spans="1:7" ht="180">
      <c r="A10" s="384" t="s">
        <v>2030</v>
      </c>
      <c r="B10" s="45" t="s">
        <v>2048</v>
      </c>
      <c r="C10" s="6" t="s">
        <v>2049</v>
      </c>
      <c r="D10" s="374"/>
      <c r="E10" s="378"/>
      <c r="F10" s="53" t="s">
        <v>2047</v>
      </c>
    </row>
    <row r="11" spans="1:7" ht="123" customHeight="1">
      <c r="A11" s="384" t="s">
        <v>2030</v>
      </c>
      <c r="B11" s="45" t="s">
        <v>2050</v>
      </c>
      <c r="C11" s="17" t="s">
        <v>2051</v>
      </c>
      <c r="D11" s="374"/>
      <c r="E11" s="375"/>
      <c r="F11" s="54" t="s">
        <v>2052</v>
      </c>
    </row>
    <row r="12" spans="1:7" s="10" customFormat="1" ht="127.5" customHeight="1">
      <c r="A12" s="384" t="s">
        <v>2030</v>
      </c>
      <c r="B12" s="45" t="s">
        <v>2053</v>
      </c>
      <c r="C12" s="17" t="s">
        <v>2054</v>
      </c>
      <c r="D12" s="374"/>
      <c r="E12" s="375"/>
      <c r="F12" s="54" t="s">
        <v>2052</v>
      </c>
    </row>
    <row r="13" spans="1:7" s="10" customFormat="1" ht="153.75" customHeight="1">
      <c r="A13" s="384" t="s">
        <v>2030</v>
      </c>
      <c r="B13" s="45" t="s">
        <v>2055</v>
      </c>
      <c r="C13" s="17" t="s">
        <v>2056</v>
      </c>
      <c r="D13" s="374"/>
      <c r="E13" s="375"/>
      <c r="F13" s="54" t="s">
        <v>2057</v>
      </c>
    </row>
    <row r="14" spans="1:7" s="10" customFormat="1" ht="139.5" customHeight="1">
      <c r="A14" s="384" t="s">
        <v>2030</v>
      </c>
      <c r="B14" s="45" t="s">
        <v>2058</v>
      </c>
      <c r="C14" s="386" t="s">
        <v>2059</v>
      </c>
      <c r="D14" s="374"/>
      <c r="E14" s="375"/>
      <c r="F14" s="54" t="s">
        <v>2060</v>
      </c>
    </row>
    <row r="15" spans="1:7" s="10" customFormat="1" ht="105" customHeight="1">
      <c r="A15" s="384" t="s">
        <v>2030</v>
      </c>
      <c r="B15" s="45" t="s">
        <v>2061</v>
      </c>
      <c r="C15" s="231" t="s">
        <v>2062</v>
      </c>
      <c r="D15" s="374"/>
      <c r="E15" s="378"/>
      <c r="F15" s="53" t="s">
        <v>2063</v>
      </c>
    </row>
    <row r="16" spans="1:7" ht="120">
      <c r="A16" s="384" t="s">
        <v>2030</v>
      </c>
      <c r="B16" s="45" t="s">
        <v>2064</v>
      </c>
      <c r="C16" s="11" t="s">
        <v>2065</v>
      </c>
      <c r="D16" s="374"/>
      <c r="E16" s="375"/>
      <c r="F16" s="54" t="s">
        <v>2066</v>
      </c>
    </row>
    <row r="17" spans="1:7" ht="202.5" customHeight="1">
      <c r="A17" s="384" t="s">
        <v>2030</v>
      </c>
      <c r="B17" s="45" t="s">
        <v>2067</v>
      </c>
      <c r="C17" s="17" t="s">
        <v>2068</v>
      </c>
      <c r="D17" s="374"/>
      <c r="E17" s="375"/>
      <c r="F17" s="54" t="s">
        <v>2069</v>
      </c>
    </row>
    <row r="18" spans="1:7" s="10" customFormat="1" ht="194.25" customHeight="1">
      <c r="A18" s="384" t="s">
        <v>2030</v>
      </c>
      <c r="B18" s="45" t="s">
        <v>2070</v>
      </c>
      <c r="C18" s="6" t="s">
        <v>2071</v>
      </c>
      <c r="D18" s="374"/>
      <c r="E18" s="375"/>
      <c r="F18" s="229" t="s">
        <v>2072</v>
      </c>
    </row>
    <row r="19" spans="1:7" s="10" customFormat="1" ht="170.25" customHeight="1">
      <c r="A19" s="384" t="s">
        <v>2030</v>
      </c>
      <c r="B19" s="45" t="s">
        <v>2073</v>
      </c>
      <c r="C19" s="17" t="s">
        <v>2074</v>
      </c>
      <c r="D19" s="374"/>
      <c r="E19" s="209"/>
      <c r="F19" s="54" t="s">
        <v>2075</v>
      </c>
    </row>
    <row r="20" spans="1:7" s="10" customFormat="1" ht="90.75" customHeight="1">
      <c r="A20" s="384" t="s">
        <v>2030</v>
      </c>
      <c r="B20" s="45" t="s">
        <v>2076</v>
      </c>
      <c r="C20" s="11" t="s">
        <v>2077</v>
      </c>
      <c r="D20" s="374"/>
      <c r="E20" s="375"/>
      <c r="F20" s="54" t="s">
        <v>2078</v>
      </c>
    </row>
    <row r="21" spans="1:7" s="10" customFormat="1" ht="63.75" customHeight="1">
      <c r="A21" s="384" t="s">
        <v>2030</v>
      </c>
      <c r="B21" s="45" t="s">
        <v>2079</v>
      </c>
      <c r="C21" s="75" t="s">
        <v>2080</v>
      </c>
      <c r="D21" s="374"/>
      <c r="E21" s="375"/>
      <c r="F21" s="54" t="s">
        <v>2081</v>
      </c>
    </row>
    <row r="22" spans="1:7" s="10" customFormat="1" ht="32.1" customHeight="1">
      <c r="A22" s="387"/>
      <c r="B22" s="46" t="s">
        <v>2082</v>
      </c>
      <c r="C22" s="4" t="s">
        <v>2083</v>
      </c>
      <c r="D22" s="91" t="str">
        <f>IF(COUNTIF(D24:D26,"NO CUMPLE")&gt;0,"NO CUMPLE CONDICIÓN",IF(COUNTIF(D24:D26,"CUMPLE")=0,"NO APLICA","CUMPLE"))</f>
        <v>NO APLICA</v>
      </c>
      <c r="E22" s="379" t="str">
        <f>CONCATENATE(IF(D24="NO CUMPLE",CONCATENATE(E24,"  "),""),IF(D25="NO CUMPLE",CONCATENATE(E25,"  "),""),IF(D26="NO CUMPLE",CONCATENATE(E26," / "),""))</f>
        <v/>
      </c>
      <c r="F22" s="230" t="s">
        <v>2084</v>
      </c>
      <c r="G22" s="3">
        <f>IF(D22="CUMPLE",1,IF(D22="NO CUMPLE CONDICIÓN",2,3))</f>
        <v>3</v>
      </c>
    </row>
    <row r="23" spans="1:7" ht="65.25" customHeight="1">
      <c r="A23" s="387"/>
      <c r="B23" s="52"/>
      <c r="C23" s="16" t="s">
        <v>2085</v>
      </c>
      <c r="D23" s="376"/>
      <c r="E23" s="380"/>
      <c r="F23" s="232"/>
    </row>
    <row r="24" spans="1:7" s="233" customFormat="1" ht="213" customHeight="1">
      <c r="A24" s="384" t="s">
        <v>2030</v>
      </c>
      <c r="B24" s="45" t="s">
        <v>2086</v>
      </c>
      <c r="C24" s="11" t="s">
        <v>2087</v>
      </c>
      <c r="D24" s="374"/>
      <c r="E24" s="209"/>
      <c r="F24" s="229" t="s">
        <v>2088</v>
      </c>
    </row>
    <row r="25" spans="1:7" s="233" customFormat="1" ht="93.75" customHeight="1">
      <c r="A25" s="384" t="s">
        <v>2030</v>
      </c>
      <c r="B25" s="45" t="s">
        <v>2089</v>
      </c>
      <c r="C25" s="11" t="s">
        <v>2090</v>
      </c>
      <c r="D25" s="374"/>
      <c r="E25" s="209"/>
      <c r="F25" s="229" t="s">
        <v>2091</v>
      </c>
    </row>
    <row r="26" spans="1:7" s="233" customFormat="1" ht="139.5" customHeight="1">
      <c r="A26" s="384" t="s">
        <v>2030</v>
      </c>
      <c r="B26" s="45" t="s">
        <v>2092</v>
      </c>
      <c r="C26" s="11" t="s">
        <v>2093</v>
      </c>
      <c r="D26" s="374"/>
      <c r="E26" s="209"/>
      <c r="F26" s="229" t="s">
        <v>2094</v>
      </c>
    </row>
    <row r="27" spans="1:7" ht="46.5" customHeight="1">
      <c r="A27" s="385"/>
      <c r="B27" s="46" t="s">
        <v>2095</v>
      </c>
      <c r="C27" s="234" t="s">
        <v>2096</v>
      </c>
      <c r="D27" s="363" t="str">
        <f>IF(COUNTIF(D29:D29,"NO CUMPLE")&gt;0,"NO CUMPLE CONDICIÓN",IF(COUNTIF(D29:D29,"CUMPLE")=0,"NO APLICA","CUMPLE"))</f>
        <v>NO APLICA</v>
      </c>
      <c r="E27" s="205" t="str">
        <f>CONCATENATE(IF(D29="NO CUMPLE",CONCATENATE(E29," / "),""))</f>
        <v/>
      </c>
      <c r="F27" s="55" t="s">
        <v>2097</v>
      </c>
      <c r="G27" s="3">
        <f>IF(D27="CUMPLE",1,IF(D27="NO CUMPLE CONDICIÓN",2,3))</f>
        <v>3</v>
      </c>
    </row>
    <row r="28" spans="1:7" ht="50.25" customHeight="1">
      <c r="A28" s="385"/>
      <c r="B28" s="52"/>
      <c r="C28" s="16" t="s">
        <v>2085</v>
      </c>
      <c r="D28" s="376"/>
      <c r="E28" s="380"/>
      <c r="F28" s="235"/>
    </row>
    <row r="29" spans="1:7" ht="66" customHeight="1">
      <c r="A29" s="384" t="s">
        <v>2030</v>
      </c>
      <c r="B29" s="48" t="s">
        <v>2098</v>
      </c>
      <c r="C29" s="11" t="s">
        <v>2099</v>
      </c>
      <c r="D29" s="374"/>
      <c r="E29" s="378"/>
      <c r="F29" s="53" t="s">
        <v>2100</v>
      </c>
    </row>
    <row r="30" spans="1:7" ht="31.5" customHeight="1">
      <c r="A30" s="385"/>
      <c r="B30" s="46" t="s">
        <v>2101</v>
      </c>
      <c r="C30" s="234" t="s">
        <v>2102</v>
      </c>
      <c r="D30" s="363" t="str">
        <f>IF(COUNTIF(D32:D32,"NO CUMPLE")&gt;0,"NO CUMPLE CONDICIÓN",IF(COUNTIF(D32:D32,"CUMPLE")=0,"NO APLICA","CUMPLE"))</f>
        <v>NO APLICA</v>
      </c>
      <c r="E30" s="205" t="str">
        <f>CONCATENATE(IF(D32="NO CUMPLE",CONCATENATE(E32," / "),""))</f>
        <v/>
      </c>
      <c r="F30" s="55" t="s">
        <v>2103</v>
      </c>
      <c r="G30" s="3">
        <f>IF(D30="CUMPLE",1,IF(D30="NO CUMPLE CONDICIÓN",2,3))</f>
        <v>3</v>
      </c>
    </row>
    <row r="31" spans="1:7" ht="58.5" customHeight="1">
      <c r="A31" s="385"/>
      <c r="B31" s="52"/>
      <c r="C31" s="16" t="s">
        <v>2085</v>
      </c>
      <c r="D31" s="376"/>
      <c r="E31" s="380"/>
      <c r="F31" s="235"/>
    </row>
    <row r="32" spans="1:7" ht="54" customHeight="1" thickBot="1">
      <c r="A32" s="388" t="s">
        <v>2030</v>
      </c>
      <c r="B32" s="389" t="s">
        <v>2104</v>
      </c>
      <c r="C32" s="390" t="s">
        <v>2105</v>
      </c>
      <c r="D32" s="381"/>
      <c r="E32" s="382"/>
      <c r="F32" s="53" t="s">
        <v>2106</v>
      </c>
    </row>
    <row r="34" spans="3:4" hidden="1">
      <c r="C34" s="103" t="s">
        <v>1864</v>
      </c>
      <c r="D34" s="3">
        <f>COUNTIF(G3:G32,1)</f>
        <v>0</v>
      </c>
    </row>
    <row r="35" spans="3:4" hidden="1">
      <c r="C35" s="103" t="s">
        <v>1865</v>
      </c>
      <c r="D35" s="3">
        <f>COUNTIF(G3:G32,2)</f>
        <v>0</v>
      </c>
    </row>
    <row r="36" spans="3:4" hidden="1">
      <c r="C36" s="103" t="s">
        <v>1866</v>
      </c>
      <c r="D36" s="3">
        <f>COUNTIF(G3:G33,3)</f>
        <v>5</v>
      </c>
    </row>
    <row r="54" spans="1:6">
      <c r="A54" s="236"/>
      <c r="F54" s="237"/>
    </row>
    <row r="55" spans="1:6">
      <c r="F55" s="237"/>
    </row>
    <row r="56" spans="1:6">
      <c r="F56" s="237"/>
    </row>
    <row r="57" spans="1:6">
      <c r="F57" s="237"/>
    </row>
    <row r="58" spans="1:6">
      <c r="F58" s="237"/>
    </row>
    <row r="59" spans="1:6">
      <c r="F59" s="237"/>
    </row>
    <row r="60" spans="1:6">
      <c r="F60" s="237"/>
    </row>
    <row r="61" spans="1:6">
      <c r="F61" s="237"/>
    </row>
    <row r="62" spans="1:6">
      <c r="F62" s="237"/>
    </row>
    <row r="63" spans="1:6">
      <c r="F63" s="237"/>
    </row>
    <row r="64" spans="1:6">
      <c r="F64" s="237"/>
    </row>
    <row r="65" spans="6:6">
      <c r="F65" s="237"/>
    </row>
    <row r="66" spans="6:6">
      <c r="F66" s="237"/>
    </row>
    <row r="67" spans="6:6">
      <c r="F67" s="237"/>
    </row>
  </sheetData>
  <sheetProtection algorithmName="SHA-512" hashValue="5hu5FnmFrOiGPLg1OSxVT/ZWioaPEpbekcr5jYaqDqQ0omilPytkN3vO4OJQG/TxhkWrANnAliTzCTZkexmlDw==" saltValue="1n7SLi16NH7Qx8GYJMoWOQ==" spinCount="100000" sheet="1" objects="1" scenarios="1" formatRows="0"/>
  <mergeCells count="1">
    <mergeCell ref="B1:E1"/>
  </mergeCells>
  <phoneticPr fontId="16" type="noConversion"/>
  <conditionalFormatting sqref="D3">
    <cfRule type="cellIs" dxfId="55" priority="9" operator="equal">
      <formula>"NO CUMPLE CONDICIÓN"</formula>
    </cfRule>
    <cfRule type="cellIs" dxfId="54" priority="10" operator="equal">
      <formula>"No Cumple"</formula>
    </cfRule>
  </conditionalFormatting>
  <conditionalFormatting sqref="D7">
    <cfRule type="cellIs" dxfId="53" priority="7" operator="equal">
      <formula>"NO CUMPLE CONDICIÓN"</formula>
    </cfRule>
    <cfRule type="cellIs" dxfId="52" priority="8" operator="equal">
      <formula>"No Cumple"</formula>
    </cfRule>
  </conditionalFormatting>
  <conditionalFormatting sqref="D22">
    <cfRule type="cellIs" dxfId="51" priority="5" operator="equal">
      <formula>"NO CUMPLE CONDICIÓN"</formula>
    </cfRule>
    <cfRule type="cellIs" dxfId="50" priority="6" operator="equal">
      <formula>"No Cumple"</formula>
    </cfRule>
  </conditionalFormatting>
  <conditionalFormatting sqref="D27">
    <cfRule type="cellIs" dxfId="49" priority="3" operator="equal">
      <formula>"NO CUMPLE CONDICIÓN"</formula>
    </cfRule>
    <cfRule type="cellIs" dxfId="48" priority="4" operator="equal">
      <formula>"No Cumple"</formula>
    </cfRule>
  </conditionalFormatting>
  <conditionalFormatting sqref="D30">
    <cfRule type="cellIs" dxfId="47" priority="1" operator="equal">
      <formula>"NO CUMPLE CONDICIÓN"</formula>
    </cfRule>
    <cfRule type="cellIs" dxfId="46" priority="2" operator="equal">
      <formula>"No Cumple"</formula>
    </cfRule>
  </conditionalFormatting>
  <dataValidations count="1">
    <dataValidation type="list" allowBlank="1" showInputMessage="1" showErrorMessage="1" sqref="D4:D6 D9:D21 D24:D26 D29 D32" xr:uid="{D39E168C-ABCA-4810-8809-35E79D3D5B7C}">
      <formula1>"CUMPLE,NO CUMPLE"</formula1>
    </dataValidation>
  </dataValidations>
  <hyperlinks>
    <hyperlink ref="A1" location="PORTADA!A1" display="Portada" xr:uid="{D8C01DDD-7194-4025-A341-A75E6DF16392}"/>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F552B-E647-469D-8DA9-8E89B19697C6}">
  <sheetPr>
    <tabColor theme="5" tint="0.79998168889431442"/>
  </sheetPr>
  <dimension ref="A1:R127"/>
  <sheetViews>
    <sheetView zoomScaleNormal="100" workbookViewId="0">
      <selection activeCell="A8" sqref="A8"/>
    </sheetView>
  </sheetViews>
  <sheetFormatPr baseColWidth="10" defaultColWidth="11.42578125" defaultRowHeight="15"/>
  <cols>
    <col min="1" max="1" width="6.140625" customWidth="1"/>
    <col min="3" max="3" width="73" customWidth="1"/>
    <col min="4" max="4" width="15.85546875" customWidth="1"/>
    <col min="5" max="5" width="73.42578125" customWidth="1"/>
    <col min="6" max="6" width="53.7109375" customWidth="1"/>
    <col min="7" max="7" width="11.42578125" hidden="1" customWidth="1"/>
  </cols>
  <sheetData>
    <row r="1" spans="1:18" s="8" customFormat="1" ht="21" customHeight="1" thickBot="1">
      <c r="A1" s="358" t="s">
        <v>1481</v>
      </c>
      <c r="B1" s="497" t="s">
        <v>2107</v>
      </c>
      <c r="C1" s="498"/>
      <c r="D1" s="498"/>
      <c r="E1" s="499"/>
      <c r="F1" s="20"/>
      <c r="G1" s="7"/>
    </row>
    <row r="2" spans="1:18" s="13" customFormat="1" ht="75.75" thickBot="1">
      <c r="B2" s="436" t="s">
        <v>2108</v>
      </c>
      <c r="C2" s="437" t="s">
        <v>2109</v>
      </c>
      <c r="D2" s="251" t="s">
        <v>1666</v>
      </c>
      <c r="E2" s="438" t="s">
        <v>2026</v>
      </c>
      <c r="F2" s="239" t="s">
        <v>2110</v>
      </c>
      <c r="H2" s="14"/>
      <c r="J2" s="14"/>
      <c r="L2" s="14"/>
      <c r="N2" s="14"/>
      <c r="P2" s="14"/>
      <c r="R2" s="14"/>
    </row>
    <row r="3" spans="1:18" s="13" customFormat="1" ht="36">
      <c r="B3" s="439" t="s">
        <v>2111</v>
      </c>
      <c r="C3" s="440" t="s">
        <v>2112</v>
      </c>
      <c r="D3" s="441" t="str">
        <f>IF(COUNTIF(D5:D7,"NO CUMPLE")&gt;0,"NO CUMPLE CONDICIÓN",IF(COUNTIF(D5:D7,"CUMPLE")=0,"NO APLICA","CUMPLE"))</f>
        <v>NO APLICA</v>
      </c>
      <c r="E3" s="442" t="str">
        <f>CONCATENATE(IF(D5="NO CUMPLE",CONCATENATE(E5," / "),""),IF(D6="NO CUMPLE",CONCATENATE(E6," / "),""),IF(D7="NO CUMPLE",CONCATENATE(E7," / "),""))</f>
        <v/>
      </c>
      <c r="F3" s="243" t="s">
        <v>2113</v>
      </c>
      <c r="G3" s="3">
        <f>IF(D3="CUMPLE",1,IF(D3="NO CUMPLE CONDICIÓN",2,3))</f>
        <v>3</v>
      </c>
      <c r="H3" s="14"/>
      <c r="J3" s="14"/>
      <c r="L3" s="14"/>
      <c r="N3" s="14"/>
      <c r="P3" s="14"/>
      <c r="R3" s="14"/>
    </row>
    <row r="4" spans="1:18" s="13" customFormat="1" ht="25.5" customHeight="1">
      <c r="A4" s="47"/>
      <c r="B4" s="262"/>
      <c r="C4" s="15" t="s">
        <v>2114</v>
      </c>
      <c r="D4" s="263"/>
      <c r="E4" s="391"/>
      <c r="F4" s="264"/>
      <c r="H4" s="14"/>
      <c r="J4" s="14"/>
      <c r="L4" s="14"/>
      <c r="N4" s="14"/>
      <c r="P4" s="14"/>
      <c r="R4" s="14"/>
    </row>
    <row r="5" spans="1:18" ht="38.25" customHeight="1">
      <c r="A5" s="44" t="s">
        <v>2030</v>
      </c>
      <c r="B5" s="244" t="s">
        <v>2115</v>
      </c>
      <c r="C5" s="265" t="s">
        <v>2116</v>
      </c>
      <c r="D5" s="208"/>
      <c r="E5" s="245"/>
      <c r="F5" s="246" t="s">
        <v>2113</v>
      </c>
    </row>
    <row r="6" spans="1:18" ht="63">
      <c r="A6" s="44" t="s">
        <v>2030</v>
      </c>
      <c r="B6" s="244" t="s">
        <v>2117</v>
      </c>
      <c r="C6" s="265" t="s">
        <v>2118</v>
      </c>
      <c r="D6" s="208"/>
      <c r="E6" s="245"/>
      <c r="F6" s="246" t="s">
        <v>2119</v>
      </c>
    </row>
    <row r="7" spans="1:18" ht="35.25" customHeight="1">
      <c r="A7" s="44" t="s">
        <v>2030</v>
      </c>
      <c r="B7" s="244" t="s">
        <v>2120</v>
      </c>
      <c r="C7" s="265" t="s">
        <v>2121</v>
      </c>
      <c r="D7" s="208"/>
      <c r="E7" s="245"/>
      <c r="F7" s="246" t="s">
        <v>2119</v>
      </c>
    </row>
    <row r="8" spans="1:18" ht="27">
      <c r="B8" s="240" t="s">
        <v>2122</v>
      </c>
      <c r="C8" s="4" t="s">
        <v>2123</v>
      </c>
      <c r="D8" s="204" t="str">
        <f>IF(COUNTIF(D10:D16,"NO CUMPLE")&gt;0,"NO CUMPLE CONDICIÓN",IF(COUNTIF(D10:D16,"CUMPLE")=0,"NO APLICA","CUMPLE"))</f>
        <v>NO APLICA</v>
      </c>
      <c r="E8" s="261" t="str">
        <f>CONCATENATE(IF(D10="NO CUMPLE",CONCATENATE(E10," / "),""),IF(D11="NO CUMPLE",CONCATENATE(E11," / "),""),IF(D12="NO CUMPLE",CONCATENATE(E12," / "),""),IF(D13="NO CUMPLE",CONCATENATE(E13," / "),""),IF(D14="NO CUMPLE",CONCATENATE(E14," / "),""),IF(D15="NO CUMPLE",CONCATENATE(E15," / "),""),IF(D16="NO CUMPLE",CONCATENATE(E16," / "),""))</f>
        <v/>
      </c>
      <c r="F8" s="243" t="s">
        <v>2124</v>
      </c>
      <c r="G8" s="3">
        <f>IF(D8="CUMPLE",1,IF(D8="NO CUMPLE CONDICIÓN",2,3))</f>
        <v>3</v>
      </c>
    </row>
    <row r="9" spans="1:18" ht="30">
      <c r="A9" s="47"/>
      <c r="B9" s="262"/>
      <c r="C9" s="15" t="s">
        <v>2125</v>
      </c>
      <c r="D9" s="263"/>
      <c r="E9" s="391"/>
      <c r="F9" s="264"/>
    </row>
    <row r="10" spans="1:18" ht="47.25">
      <c r="A10" s="44" t="s">
        <v>2030</v>
      </c>
      <c r="B10" s="248" t="s">
        <v>2126</v>
      </c>
      <c r="C10" s="265" t="s">
        <v>2127</v>
      </c>
      <c r="D10" s="208"/>
      <c r="E10" s="245"/>
      <c r="F10" s="246" t="s">
        <v>2124</v>
      </c>
    </row>
    <row r="11" spans="1:18" ht="47.25">
      <c r="A11" s="44" t="s">
        <v>2030</v>
      </c>
      <c r="B11" s="248" t="s">
        <v>2128</v>
      </c>
      <c r="C11" s="265" t="s">
        <v>2129</v>
      </c>
      <c r="D11" s="208"/>
      <c r="E11" s="245"/>
      <c r="F11" s="246" t="s">
        <v>2124</v>
      </c>
    </row>
    <row r="12" spans="1:18" ht="63">
      <c r="A12" s="44" t="s">
        <v>2030</v>
      </c>
      <c r="B12" s="248" t="s">
        <v>2130</v>
      </c>
      <c r="C12" s="265" t="s">
        <v>2131</v>
      </c>
      <c r="D12" s="208"/>
      <c r="E12" s="245"/>
      <c r="F12" s="246" t="s">
        <v>2124</v>
      </c>
    </row>
    <row r="13" spans="1:18" ht="47.25">
      <c r="A13" s="44" t="s">
        <v>2030</v>
      </c>
      <c r="B13" s="248" t="s">
        <v>2132</v>
      </c>
      <c r="C13" s="265" t="s">
        <v>2133</v>
      </c>
      <c r="D13" s="208"/>
      <c r="E13" s="245"/>
      <c r="F13" s="246" t="s">
        <v>2124</v>
      </c>
    </row>
    <row r="14" spans="1:18" ht="47.25">
      <c r="A14" s="44" t="s">
        <v>2030</v>
      </c>
      <c r="B14" s="248" t="s">
        <v>2134</v>
      </c>
      <c r="C14" s="265" t="s">
        <v>2135</v>
      </c>
      <c r="D14" s="208"/>
      <c r="E14" s="245"/>
      <c r="F14" s="246" t="s">
        <v>2136</v>
      </c>
    </row>
    <row r="15" spans="1:18" ht="31.5">
      <c r="A15" s="44" t="s">
        <v>2030</v>
      </c>
      <c r="B15" s="248" t="s">
        <v>2137</v>
      </c>
      <c r="C15" s="265" t="s">
        <v>2138</v>
      </c>
      <c r="D15" s="208"/>
      <c r="E15" s="245"/>
      <c r="F15" s="246" t="s">
        <v>2139</v>
      </c>
    </row>
    <row r="16" spans="1:18" ht="21" customHeight="1">
      <c r="A16" s="44" t="s">
        <v>2030</v>
      </c>
      <c r="B16" s="248" t="s">
        <v>2140</v>
      </c>
      <c r="C16" s="265" t="s">
        <v>2141</v>
      </c>
      <c r="D16" s="208"/>
      <c r="E16" s="245"/>
      <c r="F16" s="246" t="s">
        <v>2139</v>
      </c>
    </row>
    <row r="17" spans="1:7" ht="29.25" customHeight="1">
      <c r="B17" s="240" t="s">
        <v>2142</v>
      </c>
      <c r="C17" s="4" t="s">
        <v>2143</v>
      </c>
      <c r="D17" s="204" t="str">
        <f>IF(COUNTIF(D19:D23,"NO CUMPLE")&gt;0,"NO CUMPLE CONDICIÓN",IF(COUNTIF(D19:D23,"CUMPLE")=0,"NO APLICA","CUMPLE"))</f>
        <v>NO APLICA</v>
      </c>
      <c r="E17" s="261" t="str">
        <f>CONCATENATE(IF(D19="NO CUMPLE",CONCATENATE(E19," / "),""),IF(D20="NO CUMPLE",CONCATENATE(E20," / "),""),IF(D21="NO CUMPLE",CONCATENATE(E21," / "),""),IF(D22="NO CUMPLE",CONCATENATE(E22," / "),""),IF(D23="NO CUMPLE",CONCATENATE(E23," / "),""))</f>
        <v/>
      </c>
      <c r="F17" s="243" t="s">
        <v>2139</v>
      </c>
      <c r="G17" s="3">
        <f>IF(D17="CUMPLE",1,IF(D17="NO CUMPLE CONDICIÓN",2,3))</f>
        <v>3</v>
      </c>
    </row>
    <row r="18" spans="1:7" ht="30">
      <c r="A18" s="47"/>
      <c r="B18" s="262"/>
      <c r="C18" s="15" t="s">
        <v>2125</v>
      </c>
      <c r="D18" s="263"/>
      <c r="E18" s="391"/>
      <c r="F18" s="264"/>
    </row>
    <row r="19" spans="1:7" ht="47.25">
      <c r="A19" s="44" t="s">
        <v>2030</v>
      </c>
      <c r="B19" s="248" t="s">
        <v>2144</v>
      </c>
      <c r="C19" s="265" t="s">
        <v>2145</v>
      </c>
      <c r="D19" s="208"/>
      <c r="E19" s="245"/>
      <c r="F19" s="246" t="s">
        <v>2146</v>
      </c>
    </row>
    <row r="20" spans="1:7" ht="47.25">
      <c r="A20" s="44" t="s">
        <v>2030</v>
      </c>
      <c r="B20" s="248" t="s">
        <v>2147</v>
      </c>
      <c r="C20" s="265" t="s">
        <v>2148</v>
      </c>
      <c r="D20" s="208"/>
      <c r="E20" s="245"/>
      <c r="F20" s="246" t="s">
        <v>2149</v>
      </c>
    </row>
    <row r="21" spans="1:7" ht="63">
      <c r="A21" s="44" t="s">
        <v>2030</v>
      </c>
      <c r="B21" s="248" t="s">
        <v>2150</v>
      </c>
      <c r="C21" s="265" t="s">
        <v>2151</v>
      </c>
      <c r="D21" s="208"/>
      <c r="E21" s="245"/>
      <c r="F21" s="246" t="s">
        <v>2149</v>
      </c>
    </row>
    <row r="22" spans="1:7" ht="47.25">
      <c r="A22" s="44" t="s">
        <v>2030</v>
      </c>
      <c r="B22" s="248" t="s">
        <v>2152</v>
      </c>
      <c r="C22" s="265" t="s">
        <v>2153</v>
      </c>
      <c r="D22" s="208"/>
      <c r="E22" s="245"/>
      <c r="F22" s="246" t="s">
        <v>2149</v>
      </c>
    </row>
    <row r="23" spans="1:7" ht="69" customHeight="1">
      <c r="A23" s="44" t="s">
        <v>2030</v>
      </c>
      <c r="B23" s="248" t="s">
        <v>2154</v>
      </c>
      <c r="C23" s="265" t="s">
        <v>2155</v>
      </c>
      <c r="D23" s="208"/>
      <c r="E23" s="245"/>
      <c r="F23" s="246" t="s">
        <v>2156</v>
      </c>
    </row>
    <row r="24" spans="1:7" ht="27" customHeight="1">
      <c r="B24" s="240" t="s">
        <v>2157</v>
      </c>
      <c r="C24" s="4" t="s">
        <v>2143</v>
      </c>
      <c r="D24" s="204" t="str">
        <f>IF(COUNTIF(D26:D29,"NO CUMPLE")&gt;0,"NO CUMPLE CONDICIÓN",IF(COUNTIF(D26:D29,"CUMPLE")=0,"NO APLICA","CUMPLE"))</f>
        <v>NO APLICA</v>
      </c>
      <c r="E24" s="261" t="str">
        <f>CONCATENATE(IF(D26="NO CUMPLE",CONCATENATE(E26," / "),""),IF(D27="NO CUMPLE",CONCATENATE(E27," / "),""),IF(D28="NO CUMPLE",CONCATENATE(E28," / "),""),IF(D29="NO CUMPLE",CONCATENATE(E29," / "),""))</f>
        <v/>
      </c>
      <c r="F24" s="243" t="s">
        <v>2158</v>
      </c>
      <c r="G24" s="3">
        <f>IF(D24="CUMPLE",1,IF(D24="NO CUMPLE CONDICIÓN",2,3))</f>
        <v>3</v>
      </c>
    </row>
    <row r="25" spans="1:7" ht="30">
      <c r="A25" s="44" t="s">
        <v>2030</v>
      </c>
      <c r="B25" s="262"/>
      <c r="C25" s="15" t="s">
        <v>2125</v>
      </c>
      <c r="D25" s="263"/>
      <c r="E25" s="391"/>
      <c r="F25" s="264"/>
    </row>
    <row r="26" spans="1:7" ht="31.5">
      <c r="A26" s="44" t="s">
        <v>2030</v>
      </c>
      <c r="B26" s="248" t="s">
        <v>2159</v>
      </c>
      <c r="C26" s="265" t="s">
        <v>2160</v>
      </c>
      <c r="D26" s="208"/>
      <c r="E26" s="245"/>
      <c r="F26" s="246" t="s">
        <v>2158</v>
      </c>
    </row>
    <row r="27" spans="1:7" ht="47.25">
      <c r="A27" s="44" t="s">
        <v>2030</v>
      </c>
      <c r="B27" s="248" t="s">
        <v>2161</v>
      </c>
      <c r="C27" s="265" t="s">
        <v>2162</v>
      </c>
      <c r="D27" s="208"/>
      <c r="E27" s="245"/>
      <c r="F27" s="246" t="s">
        <v>2158</v>
      </c>
    </row>
    <row r="28" spans="1:7" ht="31.5">
      <c r="A28" s="44" t="s">
        <v>2030</v>
      </c>
      <c r="B28" s="248" t="s">
        <v>2163</v>
      </c>
      <c r="C28" s="265" t="s">
        <v>2164</v>
      </c>
      <c r="D28" s="208"/>
      <c r="E28" s="245"/>
      <c r="F28" s="246" t="s">
        <v>2165</v>
      </c>
    </row>
    <row r="29" spans="1:7" ht="31.5">
      <c r="A29" s="44" t="s">
        <v>2030</v>
      </c>
      <c r="B29" s="248" t="s">
        <v>2166</v>
      </c>
      <c r="C29" s="265" t="s">
        <v>2167</v>
      </c>
      <c r="D29" s="208"/>
      <c r="E29" s="245"/>
      <c r="F29" s="246" t="s">
        <v>2165</v>
      </c>
    </row>
    <row r="30" spans="1:7" ht="21.75" customHeight="1">
      <c r="B30" s="240" t="s">
        <v>2168</v>
      </c>
      <c r="C30" s="4" t="s">
        <v>2169</v>
      </c>
      <c r="D30" s="204" t="str">
        <f>IF(COUNTIF(D32:D35,"NO CUMPLE")&gt;0,"NO CUMPLE CONDICIÓN",IF(COUNTIF(D32:D35,"CUMPLE")=0,"NO APLICA","CUMPLE"))</f>
        <v>NO APLICA</v>
      </c>
      <c r="E30" s="261" t="str">
        <f>CONCATENATE(IF(D32="NO CUMPLE",CONCATENATE(E32," / "),""),IF(D33="NO CUMPLE",CONCATENATE(E33," / "),""),IF(D34="NO CUMPLE",CONCATENATE(E34," / "),""),IF(D35="NO CUMPLE",CONCATENATE(E35," / "),""))</f>
        <v/>
      </c>
      <c r="F30" s="243" t="s">
        <v>2170</v>
      </c>
      <c r="G30" s="3">
        <f>IF(D30="CUMPLE",1,IF(D30="NO CUMPLE CONDICIÓN",2,3))</f>
        <v>3</v>
      </c>
    </row>
    <row r="31" spans="1:7" ht="30">
      <c r="A31" s="47"/>
      <c r="B31" s="262"/>
      <c r="C31" s="15" t="s">
        <v>2125</v>
      </c>
      <c r="D31" s="263"/>
      <c r="E31" s="391"/>
      <c r="F31" s="264"/>
    </row>
    <row r="32" spans="1:7" ht="31.5">
      <c r="A32" s="44" t="s">
        <v>2030</v>
      </c>
      <c r="B32" s="248" t="s">
        <v>2171</v>
      </c>
      <c r="C32" s="265" t="s">
        <v>2172</v>
      </c>
      <c r="D32" s="208"/>
      <c r="E32" s="245"/>
      <c r="F32" s="246" t="s">
        <v>2170</v>
      </c>
    </row>
    <row r="33" spans="1:18" ht="47.25">
      <c r="A33" s="44" t="s">
        <v>2030</v>
      </c>
      <c r="B33" s="248" t="s">
        <v>2173</v>
      </c>
      <c r="C33" s="265" t="s">
        <v>2174</v>
      </c>
      <c r="D33" s="208"/>
      <c r="E33" s="245"/>
      <c r="F33" s="246" t="s">
        <v>2170</v>
      </c>
    </row>
    <row r="34" spans="1:18" ht="31.5">
      <c r="A34" s="44" t="s">
        <v>2030</v>
      </c>
      <c r="B34" s="248" t="s">
        <v>2175</v>
      </c>
      <c r="C34" s="265" t="s">
        <v>2176</v>
      </c>
      <c r="D34" s="208"/>
      <c r="E34" s="245"/>
      <c r="F34" s="246" t="s">
        <v>2170</v>
      </c>
    </row>
    <row r="35" spans="1:18" ht="47.25">
      <c r="A35" s="44" t="s">
        <v>2030</v>
      </c>
      <c r="B35" s="248" t="s">
        <v>2177</v>
      </c>
      <c r="C35" s="265" t="s">
        <v>2178</v>
      </c>
      <c r="D35" s="208"/>
      <c r="E35" s="245"/>
      <c r="F35" s="246" t="s">
        <v>2170</v>
      </c>
    </row>
    <row r="36" spans="1:18" s="13" customFormat="1" ht="54.75" customHeight="1">
      <c r="B36" s="240" t="s">
        <v>2179</v>
      </c>
      <c r="C36" s="234" t="s">
        <v>2180</v>
      </c>
      <c r="D36" s="204" t="str">
        <f>IF(COUNTIF(D38:D47,"NO CUMPLE")&gt;0,"NO CUMPLE CONDICIÓN",IF(COUNTIF(D38:D47,"CUMPLE")=0,"NO APLICA","CUMPLE"))</f>
        <v>NO APLICA</v>
      </c>
      <c r="E36" s="261" t="str">
        <f>CONCATENATE(IF(D38="NO CUMPLE",CONCATENATE(E38," / "),""),IF(D39="NO CUMPLE",CONCATENATE(E39," / "),""),IF(D40="NO CUMPLE",CONCATENATE(E40," / "),""),IF(D41="NO CUMPLE",CONCATENATE(E41," / "),""),IF(D42="NO CUMPLE",CONCATENATE(E42," / "),""),IF(D43="NO CUMPLE",CONCATENATE(E43," / "),""),IF(D44="NO CUMPLE",CONCATENATE(E44," / "),""),IF(D45="NO CUMPLE",CONCATENATE(E45," / "),""),IF(D46="NO CUMPLE",CONCATENATE(E46," / "),""),IF(D47="NO CUMPLE",CONCATENATE(E47," / "),""))</f>
        <v/>
      </c>
      <c r="F36" s="266" t="s">
        <v>2181</v>
      </c>
      <c r="G36" s="3">
        <f>IF(D36="CUMPLE",1,IF(D36="NO CUMPLE CONDICIÓN",2,3))</f>
        <v>3</v>
      </c>
      <c r="H36" s="14"/>
      <c r="J36" s="14"/>
      <c r="L36" s="14"/>
      <c r="N36" s="14"/>
      <c r="P36" s="14"/>
      <c r="R36" s="14"/>
    </row>
    <row r="37" spans="1:18" ht="38.25" customHeight="1">
      <c r="A37" s="47"/>
      <c r="B37" s="262"/>
      <c r="C37" s="15" t="s">
        <v>2125</v>
      </c>
      <c r="D37" s="263"/>
      <c r="E37" s="391"/>
      <c r="F37" s="264"/>
    </row>
    <row r="38" spans="1:18" ht="114" customHeight="1">
      <c r="A38" s="44" t="s">
        <v>2030</v>
      </c>
      <c r="B38" s="244" t="s">
        <v>2182</v>
      </c>
      <c r="C38" s="231" t="s">
        <v>2183</v>
      </c>
      <c r="D38" s="208"/>
      <c r="E38" s="392"/>
      <c r="F38" s="268" t="s">
        <v>2184</v>
      </c>
    </row>
    <row r="39" spans="1:18" ht="75">
      <c r="A39" s="44" t="s">
        <v>2030</v>
      </c>
      <c r="B39" s="244" t="s">
        <v>2185</v>
      </c>
      <c r="C39" s="231" t="s">
        <v>2186</v>
      </c>
      <c r="D39" s="208"/>
      <c r="E39" s="392"/>
      <c r="F39" s="268" t="s">
        <v>2187</v>
      </c>
    </row>
    <row r="40" spans="1:18" ht="45">
      <c r="A40" s="44" t="s">
        <v>2030</v>
      </c>
      <c r="B40" s="244" t="s">
        <v>2188</v>
      </c>
      <c r="C40" s="231" t="s">
        <v>2189</v>
      </c>
      <c r="D40" s="208"/>
      <c r="E40" s="392"/>
      <c r="F40" s="268" t="s">
        <v>2190</v>
      </c>
    </row>
    <row r="41" spans="1:18" ht="45">
      <c r="A41" s="44" t="s">
        <v>2030</v>
      </c>
      <c r="B41" s="244" t="s">
        <v>2191</v>
      </c>
      <c r="C41" s="231" t="s">
        <v>2192</v>
      </c>
      <c r="D41" s="208"/>
      <c r="E41" s="392"/>
      <c r="F41" s="268" t="s">
        <v>2193</v>
      </c>
    </row>
    <row r="42" spans="1:18" ht="45">
      <c r="A42" s="44" t="s">
        <v>2030</v>
      </c>
      <c r="B42" s="244" t="s">
        <v>2194</v>
      </c>
      <c r="C42" s="231" t="s">
        <v>2195</v>
      </c>
      <c r="D42" s="208"/>
      <c r="E42" s="392"/>
      <c r="F42" s="268" t="s">
        <v>2196</v>
      </c>
    </row>
    <row r="43" spans="1:18" ht="65.25" customHeight="1">
      <c r="A43" s="44" t="s">
        <v>2030</v>
      </c>
      <c r="B43" s="244" t="s">
        <v>2197</v>
      </c>
      <c r="C43" s="231" t="s">
        <v>2198</v>
      </c>
      <c r="D43" s="208"/>
      <c r="E43" s="392"/>
      <c r="F43" s="268" t="s">
        <v>2199</v>
      </c>
    </row>
    <row r="44" spans="1:18" ht="45">
      <c r="A44" s="44" t="s">
        <v>2030</v>
      </c>
      <c r="B44" s="244" t="s">
        <v>2200</v>
      </c>
      <c r="C44" s="231" t="s">
        <v>2201</v>
      </c>
      <c r="D44" s="208"/>
      <c r="E44" s="392"/>
      <c r="F44" s="268" t="s">
        <v>2190</v>
      </c>
    </row>
    <row r="45" spans="1:18" ht="90.75" customHeight="1">
      <c r="A45" s="44" t="s">
        <v>2030</v>
      </c>
      <c r="B45" s="244" t="s">
        <v>2202</v>
      </c>
      <c r="C45" s="231" t="s">
        <v>2203</v>
      </c>
      <c r="D45" s="208"/>
      <c r="E45" s="392"/>
      <c r="F45" s="268" t="s">
        <v>2190</v>
      </c>
    </row>
    <row r="46" spans="1:18" ht="45">
      <c r="A46" s="44" t="s">
        <v>2030</v>
      </c>
      <c r="B46" s="244" t="s">
        <v>2204</v>
      </c>
      <c r="C46" s="231" t="s">
        <v>2205</v>
      </c>
      <c r="D46" s="208"/>
      <c r="E46" s="392"/>
      <c r="F46" s="268" t="s">
        <v>2206</v>
      </c>
    </row>
    <row r="47" spans="1:18" ht="54.75" customHeight="1">
      <c r="A47" s="44" t="s">
        <v>2030</v>
      </c>
      <c r="B47" s="244" t="s">
        <v>2207</v>
      </c>
      <c r="C47" s="231" t="s">
        <v>2208</v>
      </c>
      <c r="D47" s="208"/>
      <c r="E47" s="392"/>
      <c r="F47" s="268" t="s">
        <v>2190</v>
      </c>
    </row>
    <row r="48" spans="1:18" ht="30" customHeight="1">
      <c r="A48" s="44" t="s">
        <v>2030</v>
      </c>
      <c r="B48" s="240" t="s">
        <v>2209</v>
      </c>
      <c r="C48" s="234" t="s">
        <v>2210</v>
      </c>
      <c r="D48" s="204" t="str">
        <f>IF(COUNTIF(D50:D59,"NO CUMPLE")&gt;0,"NO CUMPLE CONDICIÓN",IF(COUNTIF(D50:D59,"CUMPLE")=0,"NO APLICA","CUMPLE"))</f>
        <v>NO APLICA</v>
      </c>
      <c r="E48" s="261" t="str">
        <f>CONCATENATE(IF(D50="NO CUMPLE",CONCATENATE(E50," / "),""),IF(D51="NO CUMPLE",CONCATENATE(E51," / "),""),IF(D52="NO CUMPLE",CONCATENATE(E52," / "),""),IF(D53="NO CUMPLE",CONCATENATE(E53," / "),""),IF(D54="NO CUMPLE",CONCATENATE(E54," / "),""),IF(D55="NO CUMPLE",CONCATENATE(E55," / "),""),IF(D56="NO CUMPLE",CONCATENATE(E56," / "),""),IF(D57="NO CUMPLE",CONCATENATE(E57," / "),""),IF(D58="NO CUMPLE",CONCATENATE(E58," / "),""),IF(D59="NO CUMPLE",CONCATENATE(E59," / "),""))</f>
        <v/>
      </c>
      <c r="F48" s="269" t="s">
        <v>2211</v>
      </c>
      <c r="G48" s="3">
        <f>IF(D48="CUMPLE",1,IF(D48="NO CUMPLE CONDICIÓN",2,3))</f>
        <v>3</v>
      </c>
    </row>
    <row r="49" spans="1:7" ht="30">
      <c r="A49" s="47"/>
      <c r="B49" s="262"/>
      <c r="C49" s="15" t="s">
        <v>2125</v>
      </c>
      <c r="D49" s="263"/>
      <c r="E49" s="391"/>
      <c r="F49" s="264"/>
    </row>
    <row r="50" spans="1:7" ht="66.75" customHeight="1">
      <c r="A50" s="44" t="s">
        <v>2030</v>
      </c>
      <c r="B50" s="244" t="s">
        <v>2212</v>
      </c>
      <c r="C50" s="231" t="s">
        <v>2213</v>
      </c>
      <c r="D50" s="208"/>
      <c r="E50" s="392"/>
      <c r="F50" s="269" t="s">
        <v>2211</v>
      </c>
    </row>
    <row r="51" spans="1:7" ht="69.75" customHeight="1">
      <c r="A51" s="44" t="s">
        <v>2030</v>
      </c>
      <c r="B51" s="244" t="s">
        <v>2214</v>
      </c>
      <c r="C51" s="231" t="s">
        <v>2215</v>
      </c>
      <c r="D51" s="208"/>
      <c r="E51" s="392"/>
      <c r="F51" s="269" t="s">
        <v>2216</v>
      </c>
    </row>
    <row r="52" spans="1:7" ht="57" customHeight="1">
      <c r="A52" s="44" t="s">
        <v>2030</v>
      </c>
      <c r="B52" s="244" t="s">
        <v>2217</v>
      </c>
      <c r="C52" s="231" t="s">
        <v>2218</v>
      </c>
      <c r="D52" s="208"/>
      <c r="E52" s="392"/>
      <c r="F52" s="269" t="s">
        <v>2219</v>
      </c>
    </row>
    <row r="53" spans="1:7" ht="54.75" customHeight="1">
      <c r="A53" s="44" t="s">
        <v>2030</v>
      </c>
      <c r="B53" s="244" t="s">
        <v>2220</v>
      </c>
      <c r="C53" s="231" t="s">
        <v>2221</v>
      </c>
      <c r="D53" s="208"/>
      <c r="E53" s="392"/>
      <c r="F53" s="269" t="s">
        <v>2222</v>
      </c>
    </row>
    <row r="54" spans="1:7" ht="45">
      <c r="A54" s="44" t="s">
        <v>2030</v>
      </c>
      <c r="B54" s="244" t="s">
        <v>2223</v>
      </c>
      <c r="C54" s="231" t="s">
        <v>2224</v>
      </c>
      <c r="D54" s="208"/>
      <c r="E54" s="392"/>
      <c r="F54" s="269" t="s">
        <v>2225</v>
      </c>
    </row>
    <row r="55" spans="1:7" ht="58.5" customHeight="1">
      <c r="A55" s="44" t="s">
        <v>2030</v>
      </c>
      <c r="B55" s="244" t="s">
        <v>2226</v>
      </c>
      <c r="C55" s="231" t="s">
        <v>2227</v>
      </c>
      <c r="D55" s="208"/>
      <c r="E55" s="392"/>
      <c r="F55" s="269" t="s">
        <v>2228</v>
      </c>
    </row>
    <row r="56" spans="1:7" ht="53.25" customHeight="1">
      <c r="A56" s="44" t="s">
        <v>2030</v>
      </c>
      <c r="B56" s="244" t="s">
        <v>2229</v>
      </c>
      <c r="C56" s="231" t="s">
        <v>2230</v>
      </c>
      <c r="D56" s="208"/>
      <c r="E56" s="392"/>
      <c r="F56" s="269" t="s">
        <v>2231</v>
      </c>
    </row>
    <row r="57" spans="1:7" ht="54.75" customHeight="1">
      <c r="A57" s="44" t="s">
        <v>2030</v>
      </c>
      <c r="B57" s="244" t="s">
        <v>2232</v>
      </c>
      <c r="C57" s="231" t="s">
        <v>2233</v>
      </c>
      <c r="D57" s="208"/>
      <c r="E57" s="392"/>
      <c r="F57" s="269" t="s">
        <v>2234</v>
      </c>
    </row>
    <row r="58" spans="1:7" ht="55.5" customHeight="1">
      <c r="A58" s="44" t="s">
        <v>2030</v>
      </c>
      <c r="B58" s="244" t="s">
        <v>2235</v>
      </c>
      <c r="C58" s="231" t="s">
        <v>2236</v>
      </c>
      <c r="D58" s="208"/>
      <c r="E58" s="392"/>
      <c r="F58" s="269" t="s">
        <v>2237</v>
      </c>
    </row>
    <row r="59" spans="1:7" ht="90" customHeight="1">
      <c r="A59" s="44" t="s">
        <v>2030</v>
      </c>
      <c r="B59" s="244" t="s">
        <v>2238</v>
      </c>
      <c r="C59" s="231" t="s">
        <v>2239</v>
      </c>
      <c r="D59" s="208"/>
      <c r="E59" s="392"/>
      <c r="F59" s="269" t="s">
        <v>2240</v>
      </c>
    </row>
    <row r="60" spans="1:7" ht="51" customHeight="1">
      <c r="A60" s="44" t="s">
        <v>2030</v>
      </c>
      <c r="B60" s="240" t="s">
        <v>2241</v>
      </c>
      <c r="C60" s="234" t="s">
        <v>2242</v>
      </c>
      <c r="D60" s="204" t="str">
        <f>IF(COUNTIF(D63:D71,"NO CUMPLE")&gt;0,"NO CUMPLE CONDICIÓN",IF(COUNTIF(D63:D71,"CUMPLE")=0,"NO APLICA","CUMPLE"))</f>
        <v>NO APLICA</v>
      </c>
      <c r="E60" s="261" t="str">
        <f>CONCATENATE(IF(D63="NO CUMPLE",CONCATENATE(E63," / "),""),IF(D64="NO CUMPLE",CONCATENATE(E64," / "),""),IF(D65="NO CUMPLE",CONCATENATE(E65," / "),""),IF(D66="NO CUMPLE",CONCATENATE(E66," / "),""),IF(D67="NO CUMPLE",CONCATENATE(E67," / "),""),IF(D68="NO CUMPLE",CONCATENATE(E68," / "),""),IF(D69="NO CUMPLE",CONCATENATE(E69," / "),""),IF(D70="NO CUMPLE",CONCATENATE(E70," / "),""),IF(D71="NO CUMPLE",CONCATENATE(E71," / "),""))</f>
        <v/>
      </c>
      <c r="F60" s="270" t="s">
        <v>2243</v>
      </c>
      <c r="G60" s="3">
        <f>IF(D60="CUMPLE",1,IF(D60="NO CUMPLE CONDICIÓN",2,3))</f>
        <v>3</v>
      </c>
    </row>
    <row r="61" spans="1:7" ht="54" customHeight="1">
      <c r="A61" s="44" t="s">
        <v>2030</v>
      </c>
      <c r="B61" s="240" t="s">
        <v>2241</v>
      </c>
      <c r="C61" s="234" t="s">
        <v>2242</v>
      </c>
      <c r="D61" s="204" t="str">
        <f>IF(COUNTIF(D72:D80,"NO CUMPLE")&gt;0,"NO CUMPLE CONDICIÓN",IF(COUNTIF(D72:D80,"CUMPLE")=0,"NO APLICA","CUMPLE"))</f>
        <v>NO APLICA</v>
      </c>
      <c r="E61" s="261" t="str">
        <f>CONCATENATE(IF(D72="NO CUMPLE",CONCATENATE(E72," / "),""),IF(D73="NO CUMPLE",CONCATENATE(E73," / "),""),IF(D74="NO CUMPLE",CONCATENATE(E74," / "),""),IF(D75="NO CUMPLE",CONCATENATE(E75," / "),""),IF(D76="NO CUMPLE",CONCATENATE(E76," / "),""),IF(D77="NO CUMPLE",CONCATENATE(E77," / "),""),IF(D78="NO CUMPLE",CONCATENATE(E78," / "),""),IF(D79="NO CUMPLE",CONCATENATE(E79," / "),""),IF(D80="NO CUMPLE",CONCATENATE(E80," / "),""))</f>
        <v/>
      </c>
      <c r="F61" s="270" t="s">
        <v>2243</v>
      </c>
      <c r="G61" s="3">
        <f>IF(D61="CUMPLE",1,IF(D61="NO CUMPLE CONDICIÓN",2,3))</f>
        <v>3</v>
      </c>
    </row>
    <row r="62" spans="1:7" ht="30">
      <c r="A62" s="47"/>
      <c r="B62" s="262"/>
      <c r="C62" s="15" t="s">
        <v>2125</v>
      </c>
      <c r="D62" s="263"/>
      <c r="E62" s="391"/>
      <c r="F62" s="264"/>
    </row>
    <row r="63" spans="1:7" ht="52.5" customHeight="1">
      <c r="A63" s="44" t="s">
        <v>2030</v>
      </c>
      <c r="B63" s="244" t="s">
        <v>2244</v>
      </c>
      <c r="C63" s="231" t="s">
        <v>2245</v>
      </c>
      <c r="D63" s="208"/>
      <c r="E63" s="392"/>
      <c r="F63" s="268" t="s">
        <v>2243</v>
      </c>
    </row>
    <row r="64" spans="1:7" ht="46.5" customHeight="1">
      <c r="A64" s="44" t="s">
        <v>2030</v>
      </c>
      <c r="B64" s="244" t="s">
        <v>2246</v>
      </c>
      <c r="C64" s="231" t="s">
        <v>2247</v>
      </c>
      <c r="D64" s="208"/>
      <c r="E64" s="392"/>
      <c r="F64" s="268" t="s">
        <v>2248</v>
      </c>
    </row>
    <row r="65" spans="1:6" ht="54" customHeight="1">
      <c r="A65" s="44" t="s">
        <v>2030</v>
      </c>
      <c r="B65" s="244" t="s">
        <v>2249</v>
      </c>
      <c r="C65" s="231" t="s">
        <v>2250</v>
      </c>
      <c r="D65" s="208"/>
      <c r="E65" s="392"/>
      <c r="F65" s="268" t="s">
        <v>2251</v>
      </c>
    </row>
    <row r="66" spans="1:6" ht="34.5" customHeight="1">
      <c r="A66" s="44" t="s">
        <v>2030</v>
      </c>
      <c r="B66" s="244" t="s">
        <v>2252</v>
      </c>
      <c r="C66" s="231" t="s">
        <v>2253</v>
      </c>
      <c r="D66" s="208"/>
      <c r="E66" s="392"/>
      <c r="F66" s="268" t="s">
        <v>2254</v>
      </c>
    </row>
    <row r="67" spans="1:6" ht="45">
      <c r="A67" s="44" t="s">
        <v>2030</v>
      </c>
      <c r="B67" s="244" t="s">
        <v>2255</v>
      </c>
      <c r="C67" s="231" t="s">
        <v>2256</v>
      </c>
      <c r="D67" s="208"/>
      <c r="E67" s="392"/>
      <c r="F67" s="268" t="s">
        <v>2257</v>
      </c>
    </row>
    <row r="68" spans="1:6" ht="45">
      <c r="A68" s="44" t="s">
        <v>2030</v>
      </c>
      <c r="B68" s="244" t="s">
        <v>2258</v>
      </c>
      <c r="C68" s="231" t="s">
        <v>2259</v>
      </c>
      <c r="D68" s="208"/>
      <c r="E68" s="392"/>
      <c r="F68" s="268" t="s">
        <v>2260</v>
      </c>
    </row>
    <row r="69" spans="1:6" ht="45">
      <c r="A69" s="44" t="s">
        <v>2030</v>
      </c>
      <c r="B69" s="244" t="s">
        <v>2261</v>
      </c>
      <c r="C69" s="231" t="s">
        <v>2262</v>
      </c>
      <c r="D69" s="208"/>
      <c r="E69" s="392"/>
      <c r="F69" s="268" t="s">
        <v>2263</v>
      </c>
    </row>
    <row r="70" spans="1:6" ht="57" customHeight="1">
      <c r="A70" s="44" t="s">
        <v>2030</v>
      </c>
      <c r="B70" s="244" t="s">
        <v>2264</v>
      </c>
      <c r="C70" s="231" t="s">
        <v>2265</v>
      </c>
      <c r="D70" s="208"/>
      <c r="E70" s="392"/>
      <c r="F70" s="268" t="s">
        <v>2266</v>
      </c>
    </row>
    <row r="71" spans="1:6" ht="48.75" customHeight="1">
      <c r="A71" s="44" t="s">
        <v>2030</v>
      </c>
      <c r="B71" s="244" t="s">
        <v>2267</v>
      </c>
      <c r="C71" s="231" t="s">
        <v>2268</v>
      </c>
      <c r="D71" s="208"/>
      <c r="E71" s="392"/>
      <c r="F71" s="268" t="s">
        <v>2269</v>
      </c>
    </row>
    <row r="72" spans="1:6" ht="60">
      <c r="A72" s="44" t="s">
        <v>2030</v>
      </c>
      <c r="B72" s="244" t="s">
        <v>2270</v>
      </c>
      <c r="C72" s="231" t="s">
        <v>2271</v>
      </c>
      <c r="D72" s="208"/>
      <c r="E72" s="392"/>
      <c r="F72" s="268" t="s">
        <v>2272</v>
      </c>
    </row>
    <row r="73" spans="1:6" ht="45">
      <c r="A73" s="44" t="s">
        <v>2030</v>
      </c>
      <c r="B73" s="244" t="s">
        <v>2273</v>
      </c>
      <c r="C73" s="231" t="s">
        <v>2274</v>
      </c>
      <c r="D73" s="208"/>
      <c r="E73" s="392"/>
      <c r="F73" s="268" t="s">
        <v>2275</v>
      </c>
    </row>
    <row r="74" spans="1:6" ht="60">
      <c r="A74" s="44" t="s">
        <v>2030</v>
      </c>
      <c r="B74" s="244" t="s">
        <v>2276</v>
      </c>
      <c r="C74" s="231" t="s">
        <v>2277</v>
      </c>
      <c r="D74" s="208"/>
      <c r="E74" s="392"/>
      <c r="F74" s="268" t="s">
        <v>2278</v>
      </c>
    </row>
    <row r="75" spans="1:6" ht="45">
      <c r="A75" s="44" t="s">
        <v>2030</v>
      </c>
      <c r="B75" s="244" t="s">
        <v>2279</v>
      </c>
      <c r="C75" s="231" t="s">
        <v>2280</v>
      </c>
      <c r="D75" s="208"/>
      <c r="E75" s="392"/>
      <c r="F75" s="268" t="s">
        <v>2281</v>
      </c>
    </row>
    <row r="76" spans="1:6" ht="42.75" customHeight="1">
      <c r="A76" s="44" t="s">
        <v>2030</v>
      </c>
      <c r="B76" s="244" t="s">
        <v>2282</v>
      </c>
      <c r="C76" s="231" t="s">
        <v>2283</v>
      </c>
      <c r="D76" s="208"/>
      <c r="E76" s="392"/>
      <c r="F76" s="268" t="s">
        <v>2284</v>
      </c>
    </row>
    <row r="77" spans="1:6" ht="39" customHeight="1">
      <c r="A77" s="44" t="s">
        <v>2030</v>
      </c>
      <c r="B77" s="244" t="s">
        <v>2285</v>
      </c>
      <c r="C77" s="231" t="s">
        <v>2286</v>
      </c>
      <c r="D77" s="208"/>
      <c r="E77" s="392"/>
      <c r="F77" s="268" t="s">
        <v>2287</v>
      </c>
    </row>
    <row r="78" spans="1:6" ht="59.25" customHeight="1">
      <c r="A78" s="44" t="s">
        <v>2030</v>
      </c>
      <c r="B78" s="244" t="s">
        <v>2288</v>
      </c>
      <c r="C78" s="231" t="s">
        <v>2289</v>
      </c>
      <c r="D78" s="208"/>
      <c r="E78" s="392"/>
      <c r="F78" s="268" t="s">
        <v>2290</v>
      </c>
    </row>
    <row r="79" spans="1:6" ht="268.5" customHeight="1">
      <c r="A79" s="44" t="s">
        <v>2030</v>
      </c>
      <c r="B79" s="244" t="s">
        <v>2291</v>
      </c>
      <c r="C79" s="231" t="s">
        <v>2292</v>
      </c>
      <c r="D79" s="208"/>
      <c r="E79" s="392"/>
      <c r="F79" s="268" t="s">
        <v>2293</v>
      </c>
    </row>
    <row r="80" spans="1:6" ht="55.5" customHeight="1">
      <c r="A80" s="44" t="s">
        <v>2030</v>
      </c>
      <c r="B80" s="244" t="s">
        <v>2294</v>
      </c>
      <c r="C80" s="231" t="s">
        <v>2295</v>
      </c>
      <c r="D80" s="208"/>
      <c r="E80" s="392"/>
      <c r="F80" s="268" t="s">
        <v>2296</v>
      </c>
    </row>
    <row r="81" spans="1:7" ht="64.5" customHeight="1">
      <c r="A81" s="44" t="s">
        <v>2030</v>
      </c>
      <c r="B81" s="240" t="s">
        <v>2297</v>
      </c>
      <c r="C81" s="234" t="s">
        <v>2298</v>
      </c>
      <c r="D81" s="204" t="str">
        <f>IF(COUNTIF(D84:D90,"NO CUMPLE")&gt;0,"NO CUMPLE CONDICIÓN",IF(COUNTIF(D84:D90,"CUMPLE")=0,"NO APLICA","CUMPLE"))</f>
        <v>NO APLICA</v>
      </c>
      <c r="E81" s="261" t="str">
        <f>CONCATENATE(IF(D84="NO CUMPLE",CONCATENATE(E84," / "),""),IF(D85="NO CUMPLE",CONCATENATE(E85," / "),""),IF(D86="NO CUMPLE",CONCATENATE(E86," / "),""),IF(D87="NO CUMPLE",CONCATENATE(E87," / "),""),IF(D88="NO CUMPLE",CONCATENATE(E88," / "),""),IF(D89="NO CUMPLE",CONCATENATE(E89," / "),""),IF(D90="NO CUMPLE",CONCATENATE(E90," / "),""))</f>
        <v/>
      </c>
      <c r="F81" s="266" t="s">
        <v>2299</v>
      </c>
      <c r="G81" s="3">
        <f>IF(D81="CUMPLE",1,IF(D81="NO CUMPLE CONDICIÓN",2,3))</f>
        <v>3</v>
      </c>
    </row>
    <row r="82" spans="1:7" ht="64.5" customHeight="1">
      <c r="A82" s="44"/>
      <c r="B82" s="240" t="s">
        <v>2297</v>
      </c>
      <c r="C82" s="234" t="s">
        <v>2298</v>
      </c>
      <c r="D82" s="204" t="str">
        <f>IF(COUNTIF(D91:D97,"NO CUMPLE")&gt;0,"NO CUMPLE CONDICIÓN",IF(COUNTIF(D91:D97,"CUMPLE")=0,"NO APLICA","CUMPLE"))</f>
        <v>NO APLICA</v>
      </c>
      <c r="E82" s="261" t="str">
        <f>CONCATENATE(IF(D91="NO CUMPLE",CONCATENATE(E91," / "),""),IF(D92="NO CUMPLE",CONCATENATE(E92," / "),""),IF(D93="NO CUMPLE",CONCATENATE(E93," / "),""),IF(D94="NO CUMPLE",CONCATENATE(E94," / "),""),IF(D95="NO CUMPLE",CONCATENATE(E95," / "),""),IF(D96="NO CUMPLE",CONCATENATE(E96," / "),""),IF(D97="NO CUMPLE",CONCATENATE(E97," / "),""))</f>
        <v/>
      </c>
      <c r="F82" s="266" t="s">
        <v>2299</v>
      </c>
      <c r="G82" s="3">
        <f>IF(D82="CUMPLE",1,IF(D82="NO CUMPLE CONDICIÓN",2,3))</f>
        <v>3</v>
      </c>
    </row>
    <row r="83" spans="1:7" ht="51.75" customHeight="1">
      <c r="A83" s="47"/>
      <c r="B83" s="262"/>
      <c r="C83" s="15" t="s">
        <v>2125</v>
      </c>
      <c r="D83" s="263"/>
      <c r="E83" s="391"/>
      <c r="F83" s="264"/>
    </row>
    <row r="84" spans="1:7" ht="59.25" customHeight="1">
      <c r="A84" s="44" t="s">
        <v>2030</v>
      </c>
      <c r="B84" s="244" t="s">
        <v>2300</v>
      </c>
      <c r="C84" s="231" t="s">
        <v>2301</v>
      </c>
      <c r="D84" s="83"/>
      <c r="E84" s="392"/>
      <c r="F84" s="271" t="s">
        <v>2302</v>
      </c>
    </row>
    <row r="85" spans="1:7" ht="90">
      <c r="A85" s="44" t="s">
        <v>2030</v>
      </c>
      <c r="B85" s="244" t="s">
        <v>2303</v>
      </c>
      <c r="C85" s="231" t="s">
        <v>2304</v>
      </c>
      <c r="D85" s="83"/>
      <c r="E85" s="392"/>
      <c r="F85" s="271" t="s">
        <v>2305</v>
      </c>
    </row>
    <row r="86" spans="1:7" ht="45">
      <c r="A86" s="44" t="s">
        <v>2030</v>
      </c>
      <c r="B86" s="244" t="s">
        <v>2306</v>
      </c>
      <c r="C86" s="231" t="s">
        <v>2307</v>
      </c>
      <c r="D86" s="83"/>
      <c r="E86" s="392"/>
      <c r="F86" s="271" t="s">
        <v>2308</v>
      </c>
    </row>
    <row r="87" spans="1:7" ht="45">
      <c r="A87" s="44" t="s">
        <v>2030</v>
      </c>
      <c r="B87" s="244" t="s">
        <v>2309</v>
      </c>
      <c r="C87" s="231" t="s">
        <v>2310</v>
      </c>
      <c r="D87" s="83"/>
      <c r="E87" s="392"/>
      <c r="F87" s="271" t="s">
        <v>2311</v>
      </c>
    </row>
    <row r="88" spans="1:7" ht="45">
      <c r="A88" s="44" t="s">
        <v>2030</v>
      </c>
      <c r="B88" s="244" t="s">
        <v>2312</v>
      </c>
      <c r="C88" s="231" t="s">
        <v>2313</v>
      </c>
      <c r="D88" s="83"/>
      <c r="E88" s="392"/>
      <c r="F88" s="271" t="s">
        <v>2314</v>
      </c>
    </row>
    <row r="89" spans="1:7" ht="45">
      <c r="A89" s="44" t="s">
        <v>2030</v>
      </c>
      <c r="B89" s="244" t="s">
        <v>2315</v>
      </c>
      <c r="C89" s="231" t="s">
        <v>2316</v>
      </c>
      <c r="D89" s="83"/>
      <c r="E89" s="392"/>
      <c r="F89" s="271" t="s">
        <v>2317</v>
      </c>
    </row>
    <row r="90" spans="1:7" ht="45">
      <c r="A90" s="44" t="s">
        <v>2030</v>
      </c>
      <c r="B90" s="244" t="s">
        <v>2318</v>
      </c>
      <c r="C90" s="231" t="s">
        <v>2319</v>
      </c>
      <c r="D90" s="83"/>
      <c r="E90" s="392"/>
      <c r="F90" s="271" t="s">
        <v>2320</v>
      </c>
    </row>
    <row r="91" spans="1:7" ht="45">
      <c r="A91" s="44" t="s">
        <v>2030</v>
      </c>
      <c r="B91" s="244" t="s">
        <v>2321</v>
      </c>
      <c r="C91" s="231" t="s">
        <v>2322</v>
      </c>
      <c r="D91" s="83"/>
      <c r="E91" s="392"/>
      <c r="F91" s="271" t="s">
        <v>2323</v>
      </c>
    </row>
    <row r="92" spans="1:7" ht="45">
      <c r="A92" s="44" t="s">
        <v>2030</v>
      </c>
      <c r="B92" s="244" t="s">
        <v>2324</v>
      </c>
      <c r="C92" s="231" t="s">
        <v>2325</v>
      </c>
      <c r="D92" s="83"/>
      <c r="E92" s="392"/>
      <c r="F92" s="271" t="s">
        <v>2326</v>
      </c>
    </row>
    <row r="93" spans="1:7" ht="45">
      <c r="A93" s="44" t="s">
        <v>2030</v>
      </c>
      <c r="B93" s="244" t="s">
        <v>2327</v>
      </c>
      <c r="C93" s="231" t="s">
        <v>2328</v>
      </c>
      <c r="D93" s="83"/>
      <c r="E93" s="392"/>
      <c r="F93" s="271" t="s">
        <v>2329</v>
      </c>
    </row>
    <row r="94" spans="1:7" ht="64.5" customHeight="1">
      <c r="A94" s="44" t="s">
        <v>2030</v>
      </c>
      <c r="B94" s="244" t="s">
        <v>2330</v>
      </c>
      <c r="C94" s="231" t="s">
        <v>2331</v>
      </c>
      <c r="D94" s="83"/>
      <c r="E94" s="392"/>
      <c r="F94" s="271" t="s">
        <v>2332</v>
      </c>
    </row>
    <row r="95" spans="1:7" ht="135">
      <c r="A95" s="44" t="s">
        <v>2030</v>
      </c>
      <c r="B95" s="244" t="s">
        <v>2333</v>
      </c>
      <c r="C95" s="231" t="s">
        <v>2334</v>
      </c>
      <c r="D95" s="83"/>
      <c r="E95" s="392"/>
      <c r="F95" s="271" t="s">
        <v>2335</v>
      </c>
    </row>
    <row r="96" spans="1:7" ht="375">
      <c r="A96" s="44" t="s">
        <v>2030</v>
      </c>
      <c r="B96" s="244" t="s">
        <v>2336</v>
      </c>
      <c r="C96" s="231" t="s">
        <v>2337</v>
      </c>
      <c r="D96" s="83"/>
      <c r="E96" s="392"/>
      <c r="F96" s="271" t="s">
        <v>2338</v>
      </c>
    </row>
    <row r="97" spans="1:7" ht="105">
      <c r="A97" s="44" t="s">
        <v>2030</v>
      </c>
      <c r="B97" s="244" t="s">
        <v>2339</v>
      </c>
      <c r="C97" s="231" t="s">
        <v>2340</v>
      </c>
      <c r="D97" s="83"/>
      <c r="E97" s="392"/>
      <c r="F97" s="271" t="s">
        <v>2341</v>
      </c>
    </row>
    <row r="98" spans="1:7" ht="41.25" customHeight="1">
      <c r="A98" s="44" t="s">
        <v>2030</v>
      </c>
      <c r="B98" s="240" t="s">
        <v>2342</v>
      </c>
      <c r="C98" s="41" t="s">
        <v>2343</v>
      </c>
      <c r="D98" s="204" t="str">
        <f>IF(COUNTIF(D101:D109,"NO CUMPLE")&gt;0,"NO CUMPLE CONDICIÓN",IF(COUNTIF(D101:D109,"CUMPLE")=0,"NO APLICA","CUMPLE"))</f>
        <v>NO APLICA</v>
      </c>
      <c r="E98" s="261" t="str">
        <f>CONCATENATE(IF(D101="NO CUMPLE",CONCATENATE(E101," / "),""),IF(D102="NO CUMPLE",CONCATENATE(E102," / "),""),IF(D103="NO CUMPLE",CONCATENATE(E103," / "),""),IF(D104="NO CUMPLE",CONCATENATE(E104," / "),""),IF(D105="NO CUMPLE",CONCATENATE(E105," / "),""),IF(D106="NO CUMPLE",CONCATENATE(E106," / "),""),IF(D107="NO CUMPLE",CONCATENATE(E107," / "),""),IF(D108="NO CUMPLE",CONCATENATE(E108," / "),""),IF(D109="NO CUMPLE",CONCATENATE(E109," / "),""))</f>
        <v/>
      </c>
      <c r="F98" s="272" t="s">
        <v>2344</v>
      </c>
      <c r="G98" s="3">
        <f>IF(D98="CUMPLE",1,IF(D98="NO CUMPLE CONDICIÓN",2,3))</f>
        <v>3</v>
      </c>
    </row>
    <row r="99" spans="1:7" ht="41.25" customHeight="1">
      <c r="A99" s="44"/>
      <c r="B99" s="240" t="s">
        <v>2342</v>
      </c>
      <c r="C99" s="41" t="s">
        <v>2343</v>
      </c>
      <c r="D99" s="204" t="str">
        <f>IF(COUNTIF(D110:D118,"NO CUMPLE")&gt;0,"NO CUMPLE CONDICIÓN",IF(COUNTIF(D110:D118,"CUMPLE")=0,"NO APLICA","CUMPLE"))</f>
        <v>NO APLICA</v>
      </c>
      <c r="E99" s="261" t="str">
        <f>CONCATENATE(IF(D110="NO CUMPLE",CONCATENATE(E110," / "),""),IF(D111="NO CUMPLE",CONCATENATE(E111," / "),""),IF(D112="NO CUMPLE",CONCATENATE(E112," / "),""),IF(D113="NO CUMPLE",CONCATENATE(E113," / "),""),IF(D114="NO CUMPLE",CONCATENATE(E114," / "),""),IF(D115="NO CUMPLE",CONCATENATE(E115," / "),""),IF(D116="NO CUMPLE",CONCATENATE(E116," / "),""),IF(D117="NO CUMPLE",CONCATENATE(E117," / "),""),IF(D118="NO CUMPLE",CONCATENATE(E118," / "),""))</f>
        <v/>
      </c>
      <c r="F99" s="272" t="s">
        <v>2344</v>
      </c>
      <c r="G99" s="3">
        <f>IF(D99="CUMPLE",1,IF(D99="NO CUMPLE CONDICIÓN",2,3))</f>
        <v>3</v>
      </c>
    </row>
    <row r="100" spans="1:7" ht="39" customHeight="1">
      <c r="A100" s="47"/>
      <c r="B100" s="247"/>
      <c r="C100" s="171" t="s">
        <v>2125</v>
      </c>
      <c r="D100" s="273"/>
      <c r="E100" s="393"/>
      <c r="F100" s="274" t="s">
        <v>2344</v>
      </c>
    </row>
    <row r="101" spans="1:7" ht="56.25" customHeight="1">
      <c r="A101" s="44" t="s">
        <v>2030</v>
      </c>
      <c r="B101" s="244" t="s">
        <v>2345</v>
      </c>
      <c r="C101" s="231" t="s">
        <v>2346</v>
      </c>
      <c r="D101" s="83"/>
      <c r="E101" s="392"/>
      <c r="F101" s="275" t="s">
        <v>2344</v>
      </c>
    </row>
    <row r="102" spans="1:7" ht="51" customHeight="1">
      <c r="A102" s="44" t="s">
        <v>2030</v>
      </c>
      <c r="B102" s="244" t="s">
        <v>2347</v>
      </c>
      <c r="C102" s="231" t="s">
        <v>2348</v>
      </c>
      <c r="D102" s="83"/>
      <c r="E102" s="392"/>
      <c r="F102" s="275" t="s">
        <v>2349</v>
      </c>
    </row>
    <row r="103" spans="1:7" ht="48" customHeight="1">
      <c r="A103" s="44" t="s">
        <v>2030</v>
      </c>
      <c r="B103" s="244" t="s">
        <v>2350</v>
      </c>
      <c r="C103" s="231" t="s">
        <v>2351</v>
      </c>
      <c r="D103" s="83"/>
      <c r="E103" s="392"/>
      <c r="F103" s="275" t="s">
        <v>2352</v>
      </c>
    </row>
    <row r="104" spans="1:7" ht="54.75" customHeight="1">
      <c r="A104" s="44" t="s">
        <v>2030</v>
      </c>
      <c r="B104" s="244" t="s">
        <v>2353</v>
      </c>
      <c r="C104" s="231" t="s">
        <v>2354</v>
      </c>
      <c r="D104" s="83"/>
      <c r="E104" s="392"/>
      <c r="F104" s="275" t="s">
        <v>2355</v>
      </c>
    </row>
    <row r="105" spans="1:7" ht="39" customHeight="1">
      <c r="A105" s="44" t="s">
        <v>2030</v>
      </c>
      <c r="B105" s="244" t="s">
        <v>2356</v>
      </c>
      <c r="C105" s="231" t="s">
        <v>2357</v>
      </c>
      <c r="D105" s="83"/>
      <c r="E105" s="392"/>
      <c r="F105" s="275" t="s">
        <v>2358</v>
      </c>
    </row>
    <row r="106" spans="1:7" ht="54.75" customHeight="1">
      <c r="A106" s="44" t="s">
        <v>2030</v>
      </c>
      <c r="B106" s="244" t="s">
        <v>2359</v>
      </c>
      <c r="C106" s="231" t="s">
        <v>2360</v>
      </c>
      <c r="D106" s="83"/>
      <c r="E106" s="392"/>
      <c r="F106" s="275" t="s">
        <v>2361</v>
      </c>
    </row>
    <row r="107" spans="1:7" ht="45" customHeight="1">
      <c r="A107" s="44" t="s">
        <v>2030</v>
      </c>
      <c r="B107" s="244" t="s">
        <v>2362</v>
      </c>
      <c r="C107" s="231" t="s">
        <v>2363</v>
      </c>
      <c r="D107" s="83"/>
      <c r="E107" s="392"/>
      <c r="F107" s="275" t="s">
        <v>2364</v>
      </c>
    </row>
    <row r="108" spans="1:7" ht="58.5" customHeight="1">
      <c r="A108" s="44" t="s">
        <v>2030</v>
      </c>
      <c r="B108" s="244" t="s">
        <v>2365</v>
      </c>
      <c r="C108" s="231" t="s">
        <v>2366</v>
      </c>
      <c r="D108" s="83"/>
      <c r="E108" s="392"/>
      <c r="F108" s="275" t="s">
        <v>2367</v>
      </c>
    </row>
    <row r="109" spans="1:7" ht="63" customHeight="1">
      <c r="A109" s="44" t="s">
        <v>2030</v>
      </c>
      <c r="B109" s="244" t="s">
        <v>2368</v>
      </c>
      <c r="C109" s="231" t="s">
        <v>2369</v>
      </c>
      <c r="D109" s="83"/>
      <c r="E109" s="392"/>
      <c r="F109" s="275" t="s">
        <v>2370</v>
      </c>
    </row>
    <row r="110" spans="1:7" ht="54" customHeight="1">
      <c r="A110" s="44" t="s">
        <v>2030</v>
      </c>
      <c r="B110" s="244" t="s">
        <v>2371</v>
      </c>
      <c r="C110" s="231" t="s">
        <v>2372</v>
      </c>
      <c r="D110" s="83"/>
      <c r="E110" s="392"/>
      <c r="F110" s="275" t="s">
        <v>2373</v>
      </c>
    </row>
    <row r="111" spans="1:7" ht="39" customHeight="1">
      <c r="A111" s="44" t="s">
        <v>2030</v>
      </c>
      <c r="B111" s="244" t="s">
        <v>2374</v>
      </c>
      <c r="C111" s="231" t="s">
        <v>2375</v>
      </c>
      <c r="D111" s="83"/>
      <c r="E111" s="392"/>
      <c r="F111" s="275" t="s">
        <v>2376</v>
      </c>
    </row>
    <row r="112" spans="1:7" ht="39" customHeight="1">
      <c r="A112" s="44" t="s">
        <v>2030</v>
      </c>
      <c r="B112" s="244" t="s">
        <v>2377</v>
      </c>
      <c r="C112" s="231" t="s">
        <v>2378</v>
      </c>
      <c r="D112" s="83"/>
      <c r="E112" s="392"/>
      <c r="F112" s="275" t="s">
        <v>2379</v>
      </c>
    </row>
    <row r="113" spans="1:7" ht="69" customHeight="1">
      <c r="A113" s="44" t="s">
        <v>2030</v>
      </c>
      <c r="B113" s="244" t="s">
        <v>2380</v>
      </c>
      <c r="C113" s="231" t="s">
        <v>2381</v>
      </c>
      <c r="D113" s="83"/>
      <c r="E113" s="392"/>
      <c r="F113" s="275" t="s">
        <v>2382</v>
      </c>
    </row>
    <row r="114" spans="1:7" ht="39" customHeight="1">
      <c r="A114" s="44" t="s">
        <v>2030</v>
      </c>
      <c r="B114" s="244" t="s">
        <v>2383</v>
      </c>
      <c r="C114" s="231" t="s">
        <v>2384</v>
      </c>
      <c r="D114" s="83"/>
      <c r="E114" s="392"/>
      <c r="F114" s="275" t="s">
        <v>2385</v>
      </c>
    </row>
    <row r="115" spans="1:7" ht="39" customHeight="1">
      <c r="A115" s="44" t="s">
        <v>2030</v>
      </c>
      <c r="B115" s="244" t="s">
        <v>2386</v>
      </c>
      <c r="C115" s="231" t="s">
        <v>2387</v>
      </c>
      <c r="D115" s="83"/>
      <c r="E115" s="392"/>
      <c r="F115" s="275" t="s">
        <v>2388</v>
      </c>
    </row>
    <row r="116" spans="1:7" ht="39" customHeight="1">
      <c r="A116" s="44" t="s">
        <v>2030</v>
      </c>
      <c r="B116" s="244" t="s">
        <v>2389</v>
      </c>
      <c r="C116" s="231" t="s">
        <v>2390</v>
      </c>
      <c r="D116" s="83"/>
      <c r="E116" s="392"/>
      <c r="F116" s="275" t="s">
        <v>2391</v>
      </c>
    </row>
    <row r="117" spans="1:7" ht="67.5" customHeight="1">
      <c r="A117" s="44" t="s">
        <v>2030</v>
      </c>
      <c r="B117" s="244" t="s">
        <v>2392</v>
      </c>
      <c r="C117" s="231" t="s">
        <v>2393</v>
      </c>
      <c r="D117" s="83"/>
      <c r="E117" s="392"/>
      <c r="F117" s="275" t="s">
        <v>2394</v>
      </c>
    </row>
    <row r="118" spans="1:7" ht="75" customHeight="1">
      <c r="A118" s="44" t="s">
        <v>2030</v>
      </c>
      <c r="B118" s="244" t="s">
        <v>2395</v>
      </c>
      <c r="C118" s="231" t="s">
        <v>2396</v>
      </c>
      <c r="D118" s="83"/>
      <c r="E118" s="392"/>
      <c r="F118" s="275" t="s">
        <v>2397</v>
      </c>
    </row>
    <row r="119" spans="1:7" ht="58.5" customHeight="1">
      <c r="A119" s="44" t="s">
        <v>2030</v>
      </c>
      <c r="B119" s="240" t="s">
        <v>2398</v>
      </c>
      <c r="C119" s="234" t="s">
        <v>2399</v>
      </c>
      <c r="D119" s="204" t="str">
        <f>IF(COUNTIF(D120:D123,"NO CUMPLE")&gt;0,"NO CUMPLE CONDICIÓN",IF(COUNTIF(D120:D123,"CUMPLE")=0,"NO APLICA","CUMPLE"))</f>
        <v>NO APLICA</v>
      </c>
      <c r="E119" s="261" t="str">
        <f>CONCATENATE(IF(D120="NO CUMPLE",CONCATENATE(E120," / "),""),IF(D121="NO CUMPLE",CONCATENATE(E121," / "),""),IF(D122="NO CUMPLE",CONCATENATE(E122," / "),""),IF(D123="NO CUMPLE",CONCATENATE(E123," / "),""))</f>
        <v/>
      </c>
      <c r="F119" s="275" t="s">
        <v>2400</v>
      </c>
      <c r="G119" s="3">
        <f>IF(D119="CUMPLE",1,IF(D119="NO CUMPLE CONDICIÓN",2,3))</f>
        <v>3</v>
      </c>
    </row>
    <row r="120" spans="1:7" ht="78" customHeight="1">
      <c r="A120" s="44" t="s">
        <v>2030</v>
      </c>
      <c r="B120" s="244" t="s">
        <v>2401</v>
      </c>
      <c r="C120" s="231" t="s">
        <v>2402</v>
      </c>
      <c r="D120" s="83"/>
      <c r="E120" s="378"/>
      <c r="F120" s="275" t="s">
        <v>2400</v>
      </c>
      <c r="G120" s="3"/>
    </row>
    <row r="121" spans="1:7" ht="54" customHeight="1">
      <c r="A121" s="44" t="s">
        <v>2030</v>
      </c>
      <c r="B121" s="244" t="s">
        <v>2403</v>
      </c>
      <c r="C121" s="231" t="s">
        <v>2404</v>
      </c>
      <c r="D121" s="83"/>
      <c r="E121" s="378"/>
      <c r="F121" s="275" t="s">
        <v>2405</v>
      </c>
      <c r="G121" s="3"/>
    </row>
    <row r="122" spans="1:7" ht="52.5" customHeight="1">
      <c r="A122" s="44" t="s">
        <v>2030</v>
      </c>
      <c r="B122" s="244" t="s">
        <v>2406</v>
      </c>
      <c r="C122" s="231" t="s">
        <v>2407</v>
      </c>
      <c r="D122" s="83"/>
      <c r="E122" s="378"/>
      <c r="F122" s="275" t="s">
        <v>2408</v>
      </c>
      <c r="G122" s="3"/>
    </row>
    <row r="123" spans="1:7" ht="54.75" customHeight="1" thickBot="1">
      <c r="A123" s="44" t="s">
        <v>2030</v>
      </c>
      <c r="B123" s="276" t="s">
        <v>2409</v>
      </c>
      <c r="C123" s="277" t="s">
        <v>2410</v>
      </c>
      <c r="D123" s="381"/>
      <c r="E123" s="382"/>
      <c r="F123" s="275" t="s">
        <v>2411</v>
      </c>
      <c r="G123" s="3"/>
    </row>
    <row r="124" spans="1:7">
      <c r="B124" s="3"/>
      <c r="F124" s="56"/>
    </row>
    <row r="125" spans="1:7" ht="14.25" hidden="1" customHeight="1">
      <c r="B125" s="3"/>
      <c r="C125" s="103" t="s">
        <v>1864</v>
      </c>
      <c r="D125" s="3">
        <f>COUNTIF(G3:G123,1)</f>
        <v>0</v>
      </c>
      <c r="F125" s="56"/>
    </row>
    <row r="126" spans="1:7" hidden="1">
      <c r="B126" s="3"/>
      <c r="C126" s="103" t="s">
        <v>1865</v>
      </c>
      <c r="D126" s="3">
        <f>COUNTIF(G3:G123,2)</f>
        <v>0</v>
      </c>
      <c r="F126" s="56"/>
    </row>
    <row r="127" spans="1:7" hidden="1">
      <c r="C127" s="103" t="s">
        <v>1866</v>
      </c>
      <c r="D127" s="3">
        <f>COUNTIF(G3:G123,3)</f>
        <v>14</v>
      </c>
    </row>
  </sheetData>
  <sheetProtection algorithmName="SHA-512" hashValue="Ur4SoEB0SZt9z0Be1bfirC8BuRI84IquOSEpZ5jkVOIegSGXhsezu4gTLE4oEz/thuFZmK/mZlcRJIwxkQXo3g==" saltValue="1ga7lABox51wtJfATEPFpQ==" spinCount="100000" sheet="1" objects="1" scenarios="1" formatRows="0"/>
  <mergeCells count="1">
    <mergeCell ref="B1:E1"/>
  </mergeCells>
  <conditionalFormatting sqref="D3">
    <cfRule type="cellIs" dxfId="45" priority="21" operator="equal">
      <formula>"NO CUMPLE CONDICIÓN"</formula>
    </cfRule>
    <cfRule type="cellIs" dxfId="44" priority="22" operator="equal">
      <formula>"No Cumple"</formula>
    </cfRule>
  </conditionalFormatting>
  <conditionalFormatting sqref="D8">
    <cfRule type="cellIs" dxfId="43" priority="19" operator="equal">
      <formula>"NO CUMPLE CONDICIÓN"</formula>
    </cfRule>
    <cfRule type="cellIs" dxfId="42" priority="20" operator="equal">
      <formula>"No Cumple"</formula>
    </cfRule>
  </conditionalFormatting>
  <conditionalFormatting sqref="D17">
    <cfRule type="cellIs" dxfId="41" priority="17" operator="equal">
      <formula>"NO CUMPLE CONDICIÓN"</formula>
    </cfRule>
    <cfRule type="cellIs" dxfId="40" priority="18" operator="equal">
      <formula>"No Cumple"</formula>
    </cfRule>
  </conditionalFormatting>
  <conditionalFormatting sqref="D24">
    <cfRule type="cellIs" dxfId="39" priority="15" operator="equal">
      <formula>"NO CUMPLE CONDICIÓN"</formula>
    </cfRule>
    <cfRule type="cellIs" dxfId="38" priority="16" operator="equal">
      <formula>"No Cumple"</formula>
    </cfRule>
  </conditionalFormatting>
  <conditionalFormatting sqref="D30">
    <cfRule type="cellIs" dxfId="37" priority="13" operator="equal">
      <formula>"NO CUMPLE CONDICIÓN"</formula>
    </cfRule>
    <cfRule type="cellIs" dxfId="36" priority="14" operator="equal">
      <formula>"No Cumple"</formula>
    </cfRule>
  </conditionalFormatting>
  <conditionalFormatting sqref="D36">
    <cfRule type="cellIs" dxfId="35" priority="11" operator="equal">
      <formula>"NO CUMPLE CONDICIÓN"</formula>
    </cfRule>
    <cfRule type="cellIs" dxfId="34" priority="12" operator="equal">
      <formula>"No Cumple"</formula>
    </cfRule>
  </conditionalFormatting>
  <conditionalFormatting sqref="D48">
    <cfRule type="cellIs" dxfId="33" priority="9" operator="equal">
      <formula>"NO CUMPLE CONDICIÓN"</formula>
    </cfRule>
    <cfRule type="cellIs" dxfId="32" priority="10" operator="equal">
      <formula>"No Cumple"</formula>
    </cfRule>
  </conditionalFormatting>
  <conditionalFormatting sqref="D60:D61">
    <cfRule type="cellIs" dxfId="31" priority="7" operator="equal">
      <formula>"NO CUMPLE CONDICIÓN"</formula>
    </cfRule>
    <cfRule type="cellIs" dxfId="30" priority="8" operator="equal">
      <formula>"No Cumple"</formula>
    </cfRule>
  </conditionalFormatting>
  <conditionalFormatting sqref="D81:D82">
    <cfRule type="cellIs" dxfId="29" priority="5" operator="equal">
      <formula>"NO CUMPLE CONDICIÓN"</formula>
    </cfRule>
    <cfRule type="cellIs" dxfId="28" priority="6" operator="equal">
      <formula>"No Cumple"</formula>
    </cfRule>
  </conditionalFormatting>
  <conditionalFormatting sqref="D98:D99">
    <cfRule type="cellIs" dxfId="27" priority="3" operator="equal">
      <formula>"NO CUMPLE CONDICIÓN"</formula>
    </cfRule>
    <cfRule type="cellIs" dxfId="26" priority="4" operator="equal">
      <formula>"No Cumple"</formula>
    </cfRule>
  </conditionalFormatting>
  <conditionalFormatting sqref="D119">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5:D7 D10:D16 D19:D23 D26:D29 D32:D35 D100:D118 D84:D97 D38:D47 D50:D59 D63:D80 D120:D123" xr:uid="{681C830D-817A-4763-B2DB-B5328D3DAAA8}">
      <formula1>"CUMPLE,NO CUMPLE"</formula1>
    </dataValidation>
  </dataValidations>
  <hyperlinks>
    <hyperlink ref="A1" location="PORTADA!A1" display="Portada" xr:uid="{F98A457E-6790-47B2-9611-1732B8DEAA98}"/>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C382-10D0-4303-9F28-C881F43332FC}">
  <sheetPr>
    <tabColor theme="5" tint="0.79998168889431442"/>
  </sheetPr>
  <dimension ref="A1:R35"/>
  <sheetViews>
    <sheetView zoomScaleNormal="100" workbookViewId="0">
      <selection activeCell="A8" sqref="A8"/>
    </sheetView>
  </sheetViews>
  <sheetFormatPr baseColWidth="10" defaultColWidth="11.42578125" defaultRowHeight="15"/>
  <cols>
    <col min="1" max="1" width="5.85546875" customWidth="1"/>
    <col min="3" max="3" width="63.7109375" customWidth="1"/>
    <col min="4" max="4" width="17.42578125" customWidth="1"/>
    <col min="5" max="5" width="74.42578125" customWidth="1"/>
    <col min="6" max="6" width="43.28515625" customWidth="1"/>
    <col min="7" max="7" width="0" hidden="1" customWidth="1"/>
  </cols>
  <sheetData>
    <row r="1" spans="1:18" s="8" customFormat="1" ht="21" customHeight="1" thickBot="1">
      <c r="A1" s="358" t="s">
        <v>1481</v>
      </c>
      <c r="B1" s="497" t="s">
        <v>2412</v>
      </c>
      <c r="C1" s="498"/>
      <c r="D1" s="498"/>
      <c r="E1" s="499"/>
      <c r="F1" s="20"/>
      <c r="G1" s="7"/>
    </row>
    <row r="2" spans="1:18" s="13" customFormat="1" ht="75">
      <c r="B2" s="408" t="s">
        <v>2108</v>
      </c>
      <c r="C2" s="38" t="s">
        <v>2109</v>
      </c>
      <c r="D2" s="199" t="s">
        <v>1666</v>
      </c>
      <c r="E2" s="409" t="s">
        <v>2026</v>
      </c>
      <c r="F2" s="239" t="s">
        <v>2110</v>
      </c>
      <c r="H2" s="14"/>
      <c r="J2" s="14"/>
      <c r="L2" s="14"/>
      <c r="N2" s="14"/>
      <c r="P2" s="14"/>
      <c r="R2" s="14"/>
    </row>
    <row r="3" spans="1:18" s="10" customFormat="1" ht="66.75" customHeight="1">
      <c r="A3" s="49"/>
      <c r="B3" s="46" t="s">
        <v>2413</v>
      </c>
      <c r="C3" s="4" t="s">
        <v>2414</v>
      </c>
      <c r="D3" s="394" t="str">
        <f>IF(COUNTIF(D6:D14,"NO CUMPLE")&gt;0,"NO CUMPLE CONDICIÓN",IF(COUNTIF(D6:D14,"CUMPLE")=0,"NO APLICA","CUMPLE"))</f>
        <v>NO APLICA</v>
      </c>
      <c r="E3" s="261" t="str">
        <f>CONCATENATE(IF(D6="NO CUMPLE",CONCATENATE(E6," / "),""),IF(D7="NO CUMPLE",CONCATENATE(E7," / "),""),IF(D9="NO CUMPLE",CONCATENATE(E9," / "),""),IF(D10="NO CUMPLE",CONCATENATE(E10," / "),""),IF(D11="NO CUMPLE",CONCATENATE(E11," / "),""),IF(D12="NO CUMPLE",CONCATENATE(E12," / "),""),IF(D13="NO CUMPLE",CONCATENATE(E13," / "),""),IF(D14="NO CUMPLE",CONCATENATE(E14," / "),""))</f>
        <v/>
      </c>
      <c r="F3" s="401" t="s">
        <v>2415</v>
      </c>
      <c r="G3" s="3">
        <f>IF(D3="CUMPLE",1,IF(D3="NO CUMPLE CONDICIÓN",2,3))</f>
        <v>3</v>
      </c>
    </row>
    <row r="4" spans="1:18" s="10" customFormat="1" ht="66.75" customHeight="1">
      <c r="A4" s="49"/>
      <c r="B4" s="46" t="s">
        <v>2413</v>
      </c>
      <c r="C4" s="4" t="s">
        <v>2414</v>
      </c>
      <c r="D4" s="204" t="str">
        <f>IF(COUNTIF(D15:D22,"NO CUMPLE")&gt;0,"NO CUMPLE CONDICIÓN",IF(COUNTIF(D15:D22,"CUMPLE")=0,"NO APLICA","CUMPLE"))</f>
        <v>NO APLICA</v>
      </c>
      <c r="E4" s="205" t="str">
        <f>CONCATENATE(IF(D15="NO CUMPLE",CONCATENATE(E15," / "),""),IF(D16="NO CUMPLE",CONCATENATE(E16," / "),""),IF(D17="NO CUMPLE",CONCATENATE(E17," / "),""),IF(D18="NO CUMPLE",CONCATENATE(E18," / "),""),IF(D19="NO CUMPLE",CONCATENATE(E19," / "),""),IF(D20="NO CUMPLE",CONCATENATE(E20," / "),""),IF(D21="NO CUMPLE",CONCATENATE(E21," / "),""),IF(D22="NO CUMPLE",CONCATENATE(E22," / "),""))</f>
        <v/>
      </c>
      <c r="F4" s="401" t="s">
        <v>2415</v>
      </c>
      <c r="G4" s="3">
        <f t="shared" ref="G4:G5" si="0">IF(D4="CUMPLE",1,IF(D4="NO CUMPLE CONDICIÓN",2,3))</f>
        <v>3</v>
      </c>
    </row>
    <row r="5" spans="1:18" s="10" customFormat="1" ht="66.75" customHeight="1">
      <c r="A5" s="49"/>
      <c r="B5" s="46" t="s">
        <v>2413</v>
      </c>
      <c r="C5" s="4" t="s">
        <v>2414</v>
      </c>
      <c r="D5" s="204" t="str">
        <f>IF(COUNTIF(D23:D31,"NO CUMPLE")&gt;0,"NO CUMPLE CONDICIÓN",IF(COUNTIF(D23:D31,"CUMPLE")=0,"NO APLICA","CUMPLE"))</f>
        <v>NO APLICA</v>
      </c>
      <c r="E5" s="205" t="str">
        <f>CONCATENATE(IF(D23="NO CUMPLE",CONCATENATE(E23," / "),""),IF(D24="NO CUMPLE",CONCATENATE(E24," / "),""),IF(D25="NO CUMPLE",CONCATENATE(E25," / "),""),IF(D26="NO CUMPLE",CONCATENATE(E26," / "),""),IF(D27="NO CUMPLE",CONCATENATE(E27," / "),""),IF(D28="NO CUMPLE",CONCATENATE(E28," / "),""),IF(D29="NO CUMPLE",CONCATENATE(E29," / "),""),IF(D30="NO CUMPLE",CONCATENATE(E30," / "),""),IF(D31="NO CUMPLE",CONCATENATE(E31," / "),""))</f>
        <v/>
      </c>
      <c r="F5" s="401" t="s">
        <v>2415</v>
      </c>
      <c r="G5" s="3">
        <f t="shared" si="0"/>
        <v>3</v>
      </c>
    </row>
    <row r="6" spans="1:18" s="10" customFormat="1" ht="75">
      <c r="A6" s="44" t="s">
        <v>2030</v>
      </c>
      <c r="B6" s="45" t="s">
        <v>2416</v>
      </c>
      <c r="C6" s="1" t="s">
        <v>2417</v>
      </c>
      <c r="D6" s="83"/>
      <c r="E6" s="395"/>
      <c r="F6" s="402" t="s">
        <v>2415</v>
      </c>
    </row>
    <row r="7" spans="1:18" s="70" customFormat="1" ht="48.75" customHeight="1">
      <c r="A7" s="71" t="s">
        <v>2418</v>
      </c>
      <c r="B7" s="45" t="s">
        <v>2419</v>
      </c>
      <c r="C7" s="42" t="s">
        <v>2420</v>
      </c>
      <c r="D7" s="83"/>
      <c r="E7" s="396"/>
      <c r="F7" s="402" t="s">
        <v>2415</v>
      </c>
      <c r="G7" s="68"/>
      <c r="H7" s="69"/>
    </row>
    <row r="8" spans="1:18" s="10" customFormat="1" ht="51.75" customHeight="1">
      <c r="A8" s="47"/>
      <c r="B8" s="52"/>
      <c r="C8" s="15" t="s">
        <v>2421</v>
      </c>
      <c r="D8" s="72"/>
      <c r="E8" s="397"/>
      <c r="F8" s="403" t="s">
        <v>2044</v>
      </c>
    </row>
    <row r="9" spans="1:18" s="10" customFormat="1" ht="72.75" customHeight="1">
      <c r="A9" s="44" t="s">
        <v>2030</v>
      </c>
      <c r="B9" s="45" t="s">
        <v>2422</v>
      </c>
      <c r="C9" s="6" t="s">
        <v>2423</v>
      </c>
      <c r="D9" s="83"/>
      <c r="E9" s="395"/>
      <c r="F9" s="404" t="s">
        <v>2424</v>
      </c>
    </row>
    <row r="10" spans="1:18" s="10" customFormat="1" ht="62.25" customHeight="1">
      <c r="A10" s="44" t="s">
        <v>2030</v>
      </c>
      <c r="B10" s="45" t="s">
        <v>2425</v>
      </c>
      <c r="C10" s="9" t="s">
        <v>2426</v>
      </c>
      <c r="D10" s="83"/>
      <c r="E10" s="395"/>
      <c r="F10" s="404" t="s">
        <v>2424</v>
      </c>
    </row>
    <row r="11" spans="1:18" s="10" customFormat="1" ht="57.75" customHeight="1">
      <c r="A11" s="44" t="s">
        <v>2030</v>
      </c>
      <c r="B11" s="45" t="s">
        <v>2427</v>
      </c>
      <c r="C11" s="9" t="s">
        <v>2428</v>
      </c>
      <c r="D11" s="83"/>
      <c r="E11" s="395"/>
      <c r="F11" s="405" t="s">
        <v>2424</v>
      </c>
    </row>
    <row r="12" spans="1:18" s="10" customFormat="1" ht="49.5" customHeight="1">
      <c r="A12" s="44" t="s">
        <v>2030</v>
      </c>
      <c r="B12" s="45" t="s">
        <v>2429</v>
      </c>
      <c r="C12" s="6" t="s">
        <v>2430</v>
      </c>
      <c r="D12" s="83"/>
      <c r="E12" s="395"/>
      <c r="F12" s="405" t="s">
        <v>2424</v>
      </c>
    </row>
    <row r="13" spans="1:18" s="10" customFormat="1" ht="33" customHeight="1">
      <c r="A13" s="44" t="s">
        <v>2030</v>
      </c>
      <c r="B13" s="45" t="s">
        <v>2431</v>
      </c>
      <c r="C13" s="6" t="s">
        <v>2432</v>
      </c>
      <c r="D13" s="83"/>
      <c r="E13" s="395"/>
      <c r="F13" s="405" t="s">
        <v>2424</v>
      </c>
    </row>
    <row r="14" spans="1:18" s="10" customFormat="1" ht="33" customHeight="1">
      <c r="A14" s="50" t="s">
        <v>1871</v>
      </c>
      <c r="B14" s="45" t="s">
        <v>2433</v>
      </c>
      <c r="C14" s="6" t="s">
        <v>2434</v>
      </c>
      <c r="D14" s="83"/>
      <c r="E14" s="395"/>
      <c r="F14" s="405" t="s">
        <v>2424</v>
      </c>
    </row>
    <row r="15" spans="1:18" s="10" customFormat="1" ht="63" customHeight="1">
      <c r="A15" s="50" t="s">
        <v>1871</v>
      </c>
      <c r="B15" s="45" t="s">
        <v>2435</v>
      </c>
      <c r="C15" s="6" t="s">
        <v>2436</v>
      </c>
      <c r="D15" s="83"/>
      <c r="E15" s="395"/>
      <c r="F15" s="405" t="s">
        <v>2437</v>
      </c>
    </row>
    <row r="16" spans="1:18" s="10" customFormat="1" ht="33" customHeight="1">
      <c r="A16" s="50" t="s">
        <v>1871</v>
      </c>
      <c r="B16" s="45" t="s">
        <v>2438</v>
      </c>
      <c r="C16" s="6" t="s">
        <v>2439</v>
      </c>
      <c r="D16" s="83"/>
      <c r="E16" s="395"/>
      <c r="F16" s="405" t="s">
        <v>2440</v>
      </c>
    </row>
    <row r="17" spans="1:6" s="10" customFormat="1" ht="33" customHeight="1">
      <c r="A17" s="50" t="s">
        <v>1871</v>
      </c>
      <c r="B17" s="45" t="s">
        <v>2441</v>
      </c>
      <c r="C17" s="6" t="s">
        <v>2442</v>
      </c>
      <c r="D17" s="83"/>
      <c r="E17" s="395"/>
      <c r="F17" s="405" t="s">
        <v>2440</v>
      </c>
    </row>
    <row r="18" spans="1:6" s="10" customFormat="1" ht="33" customHeight="1">
      <c r="A18" s="50" t="s">
        <v>1871</v>
      </c>
      <c r="B18" s="45" t="s">
        <v>2443</v>
      </c>
      <c r="C18" s="6" t="s">
        <v>2444</v>
      </c>
      <c r="D18" s="83"/>
      <c r="E18" s="395"/>
      <c r="F18" s="405" t="s">
        <v>2440</v>
      </c>
    </row>
    <row r="19" spans="1:6" s="10" customFormat="1" ht="54" customHeight="1">
      <c r="A19" s="44" t="s">
        <v>2030</v>
      </c>
      <c r="B19" s="45" t="s">
        <v>2445</v>
      </c>
      <c r="C19" s="6" t="s">
        <v>2446</v>
      </c>
      <c r="D19" s="83"/>
      <c r="E19" s="395"/>
      <c r="F19" s="405" t="s">
        <v>2440</v>
      </c>
    </row>
    <row r="20" spans="1:6" s="10" customFormat="1" ht="33" customHeight="1">
      <c r="A20" s="51" t="s">
        <v>1672</v>
      </c>
      <c r="B20" s="45" t="s">
        <v>2447</v>
      </c>
      <c r="C20" s="1" t="s">
        <v>2448</v>
      </c>
      <c r="D20" s="83"/>
      <c r="E20" s="395"/>
      <c r="F20" s="405" t="s">
        <v>2424</v>
      </c>
    </row>
    <row r="21" spans="1:6" s="10" customFormat="1" ht="33" customHeight="1">
      <c r="A21" s="44" t="s">
        <v>2030</v>
      </c>
      <c r="B21" s="45" t="s">
        <v>2449</v>
      </c>
      <c r="C21" s="6" t="s">
        <v>2450</v>
      </c>
      <c r="D21" s="83"/>
      <c r="E21" s="395"/>
      <c r="F21" s="405" t="s">
        <v>2424</v>
      </c>
    </row>
    <row r="22" spans="1:6" s="10" customFormat="1" ht="33" customHeight="1">
      <c r="A22" s="44" t="s">
        <v>2030</v>
      </c>
      <c r="B22" s="45" t="s">
        <v>2451</v>
      </c>
      <c r="C22" s="6" t="s">
        <v>2452</v>
      </c>
      <c r="D22" s="83"/>
      <c r="E22" s="395"/>
      <c r="F22" s="405" t="s">
        <v>2424</v>
      </c>
    </row>
    <row r="23" spans="1:6" s="10" customFormat="1" ht="33" customHeight="1">
      <c r="A23" s="44" t="s">
        <v>2030</v>
      </c>
      <c r="B23" s="45" t="s">
        <v>2453</v>
      </c>
      <c r="C23" s="6" t="s">
        <v>2454</v>
      </c>
      <c r="D23" s="83"/>
      <c r="E23" s="395"/>
      <c r="F23" s="405" t="s">
        <v>2424</v>
      </c>
    </row>
    <row r="24" spans="1:6" s="10" customFormat="1" ht="33" customHeight="1">
      <c r="A24" s="44" t="s">
        <v>2030</v>
      </c>
      <c r="B24" s="45" t="s">
        <v>2455</v>
      </c>
      <c r="C24" s="6" t="s">
        <v>2456</v>
      </c>
      <c r="D24" s="83"/>
      <c r="E24" s="395"/>
      <c r="F24" s="405" t="s">
        <v>2424</v>
      </c>
    </row>
    <row r="25" spans="1:6" s="10" customFormat="1" ht="69" customHeight="1">
      <c r="A25" s="44" t="s">
        <v>2030</v>
      </c>
      <c r="B25" s="45" t="s">
        <v>2457</v>
      </c>
      <c r="C25" s="1" t="s">
        <v>2458</v>
      </c>
      <c r="D25" s="83"/>
      <c r="E25" s="395"/>
      <c r="F25" s="405" t="s">
        <v>2424</v>
      </c>
    </row>
    <row r="26" spans="1:6" s="10" customFormat="1" ht="78.75" customHeight="1">
      <c r="A26" s="44" t="s">
        <v>2030</v>
      </c>
      <c r="B26" s="45" t="s">
        <v>2459</v>
      </c>
      <c r="C26" s="6" t="s">
        <v>2460</v>
      </c>
      <c r="D26" s="83"/>
      <c r="E26" s="395"/>
      <c r="F26" s="405" t="s">
        <v>2424</v>
      </c>
    </row>
    <row r="27" spans="1:6" s="10" customFormat="1" ht="57" customHeight="1">
      <c r="A27" s="44" t="s">
        <v>2030</v>
      </c>
      <c r="B27" s="45" t="s">
        <v>2461</v>
      </c>
      <c r="C27" s="6" t="s">
        <v>2462</v>
      </c>
      <c r="D27" s="83"/>
      <c r="E27" s="395"/>
      <c r="F27" s="405" t="s">
        <v>2424</v>
      </c>
    </row>
    <row r="28" spans="1:6" s="10" customFormat="1" ht="89.25" customHeight="1">
      <c r="A28" s="44" t="s">
        <v>2030</v>
      </c>
      <c r="B28" s="45" t="s">
        <v>2463</v>
      </c>
      <c r="C28" s="6" t="s">
        <v>2464</v>
      </c>
      <c r="D28" s="83"/>
      <c r="E28" s="395"/>
      <c r="F28" s="405" t="s">
        <v>2424</v>
      </c>
    </row>
    <row r="29" spans="1:6" s="10" customFormat="1" ht="62.25" customHeight="1">
      <c r="A29" s="44" t="s">
        <v>2030</v>
      </c>
      <c r="B29" s="45" t="s">
        <v>2465</v>
      </c>
      <c r="C29" s="6" t="s">
        <v>2466</v>
      </c>
      <c r="D29" s="83"/>
      <c r="E29" s="395"/>
      <c r="F29" s="405" t="s">
        <v>2424</v>
      </c>
    </row>
    <row r="30" spans="1:6" s="10" customFormat="1" ht="63.75" customHeight="1">
      <c r="A30" s="44" t="s">
        <v>2030</v>
      </c>
      <c r="B30" s="73" t="s">
        <v>2467</v>
      </c>
      <c r="C30" s="74" t="s">
        <v>2468</v>
      </c>
      <c r="D30" s="83"/>
      <c r="E30" s="398"/>
      <c r="F30" s="406" t="s">
        <v>2424</v>
      </c>
    </row>
    <row r="31" spans="1:6" ht="47.45" customHeight="1" thickBot="1">
      <c r="A31" s="400" t="s">
        <v>1672</v>
      </c>
      <c r="B31" s="410" t="s">
        <v>2469</v>
      </c>
      <c r="C31" s="411" t="s">
        <v>2470</v>
      </c>
      <c r="D31" s="190"/>
      <c r="E31" s="399"/>
      <c r="F31" s="407" t="s">
        <v>2424</v>
      </c>
    </row>
    <row r="32" spans="1:6">
      <c r="B32" s="3"/>
      <c r="F32" s="56"/>
    </row>
    <row r="33" spans="3:4" hidden="1">
      <c r="C33" s="103" t="s">
        <v>1864</v>
      </c>
      <c r="D33" s="3">
        <f>COUNTIF(G3:G31,1)</f>
        <v>0</v>
      </c>
    </row>
    <row r="34" spans="3:4" hidden="1">
      <c r="C34" s="103" t="s">
        <v>1865</v>
      </c>
      <c r="D34" s="3">
        <f>COUNTIF(G3:G31,2)</f>
        <v>0</v>
      </c>
    </row>
    <row r="35" spans="3:4" hidden="1">
      <c r="C35" s="103" t="s">
        <v>1866</v>
      </c>
      <c r="D35" s="3">
        <f>COUNTIF(G3:G31,3)</f>
        <v>3</v>
      </c>
    </row>
  </sheetData>
  <sheetProtection algorithmName="SHA-512" hashValue="Rgk68G51TOQIkb0thX1Oa6Y9arUOSJ3PlrBsuuCKJP0PI9KAR0MFCmffF6bwfyYlTs+lIfah3ur3G9L56c6ihw==" saltValue="UPO3B7f+Opq0qthulgsbEA==" spinCount="100000" sheet="1" objects="1" scenarios="1" formatRows="0"/>
  <mergeCells count="1">
    <mergeCell ref="B1:E1"/>
  </mergeCells>
  <phoneticPr fontId="16" type="noConversion"/>
  <conditionalFormatting sqref="D3:D5">
    <cfRule type="cellIs" dxfId="23" priority="1" operator="equal">
      <formula>"NO CUMPLE CONDICIÓN"</formula>
    </cfRule>
    <cfRule type="cellIs" dxfId="22" priority="2" operator="equal">
      <formula>"No Cumple"</formula>
    </cfRule>
  </conditionalFormatting>
  <dataValidations count="1">
    <dataValidation type="list" allowBlank="1" showInputMessage="1" showErrorMessage="1" sqref="D6:D7 D9:D31" xr:uid="{5FC77312-FC7E-40EF-BFD0-E00703D3AE44}">
      <formula1>"CUMPLE,NO CUMPLE"</formula1>
    </dataValidation>
  </dataValidations>
  <hyperlinks>
    <hyperlink ref="A1" location="PORTADA!A1" display="Portada" xr:uid="{39065514-3217-47D8-B02D-BF32311F57F7}"/>
  </hyperlinks>
  <pageMargins left="0.70866141732283472" right="0.70866141732283472" top="0.74803149606299213" bottom="0.74803149606299213" header="0.31496062992125984" footer="0.31496062992125984"/>
  <pageSetup paperSize="9" fitToHeight="0" orientation="portrait" r:id="rId1"/>
  <headerFooter>
    <oddHeader xml:space="preserve">&amp;L&amp;G&amp;CPROCESO DE INSPECCIÓN, VIGILANCIA Y CONTROL
INSTRUMENTO IV
EXTERNADO MEDIA JORNADA RAJ
&amp;R"IN105.IVC
Versión 1
30/07/2026
Clasificación de la Información
CLASIFICADA"
</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6DD9213F30674BBDD6919246128177" ma:contentTypeVersion="16" ma:contentTypeDescription="Crear nuevo documento." ma:contentTypeScope="" ma:versionID="5a6776b1a7152ee21e3f2527244004c0">
  <xsd:schema xmlns:xsd="http://www.w3.org/2001/XMLSchema" xmlns:xs="http://www.w3.org/2001/XMLSchema" xmlns:p="http://schemas.microsoft.com/office/2006/metadata/properties" xmlns:ns3="32375f16-3242-4694-93c3-a80fa36c0567" xmlns:ns4="bc706bbe-e7d5-40dc-a1fd-3a6d9935bf01" targetNamespace="http://schemas.microsoft.com/office/2006/metadata/properties" ma:root="true" ma:fieldsID="995be008108e45c875057854f4b985cf" ns3:_="" ns4:_="">
    <xsd:import namespace="32375f16-3242-4694-93c3-a80fa36c0567"/>
    <xsd:import namespace="bc706bbe-e7d5-40dc-a1fd-3a6d9935bf0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75f16-3242-4694-93c3-a80fa36c05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c706bbe-e7d5-40dc-a1fd-3a6d9935bf0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2375f16-3242-4694-93c3-a80fa36c05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58CC43-CA4B-41BB-8895-186066E78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75f16-3242-4694-93c3-a80fa36c0567"/>
    <ds:schemaRef ds:uri="bc706bbe-e7d5-40dc-a1fd-3a6d9935bf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337B51-A6D0-4A3A-BDD7-4F6246D92650}">
  <ds:schemaRefs>
    <ds:schemaRef ds:uri="http://schemas.microsoft.com/office/2006/metadata/properties"/>
    <ds:schemaRef ds:uri="http://schemas.microsoft.com/office/infopath/2007/PartnerControls"/>
    <ds:schemaRef ds:uri="32375f16-3242-4694-93c3-a80fa36c0567"/>
  </ds:schemaRefs>
</ds:datastoreItem>
</file>

<file path=customXml/itemProps3.xml><?xml version="1.0" encoding="utf-8"?>
<ds:datastoreItem xmlns:ds="http://schemas.openxmlformats.org/officeDocument/2006/customXml" ds:itemID="{75CA544D-E15A-4794-A626-C5413CAE3859}">
  <ds:schemaRefs>
    <ds:schemaRef ds:uri="http://schemas.microsoft.com/sharepoint/v3/contenttype/forms"/>
  </ds:schemaRefs>
</ds:datastoreItem>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15</vt:i4>
      </vt:variant>
    </vt:vector>
  </HeadingPairs>
  <TitlesOfParts>
    <vt:vector size="35" baseType="lpstr">
      <vt:lpstr>LISTAS</vt:lpstr>
      <vt:lpstr>PORTADA</vt:lpstr>
      <vt:lpstr>INSTRUCTIVO </vt:lpstr>
      <vt:lpstr>1. Información General</vt:lpstr>
      <vt:lpstr>2.Ambientes Adecuados y Seguros</vt:lpstr>
      <vt:lpstr>3. Alimentacion y Nutrición</vt:lpstr>
      <vt:lpstr>4. Modelo de Atención</vt:lpstr>
      <vt:lpstr>5. Situaciones Especiales</vt:lpstr>
      <vt:lpstr>6. Código Ético</vt:lpstr>
      <vt:lpstr>7. Talento Humano</vt:lpstr>
      <vt:lpstr>8. Financiero</vt:lpstr>
      <vt:lpstr>9. Dotación</vt:lpstr>
      <vt:lpstr>Tabla 1. Áreas</vt:lpstr>
      <vt:lpstr>Tabla 2. Talento Humano</vt:lpstr>
      <vt:lpstr>Tabla 3. Evid. No_Cumplimiento</vt:lpstr>
      <vt:lpstr>Tabla 4. Registro Talento Human</vt:lpstr>
      <vt:lpstr>TEMP</vt:lpstr>
      <vt:lpstr>Condiciones NO cumplimiento</vt:lpstr>
      <vt:lpstr>Acta_Cierre</vt:lpstr>
      <vt:lpstr>Oculto </vt:lpstr>
      <vt:lpstr>'1. Información General'!Área_de_impresión</vt:lpstr>
      <vt:lpstr>'2.Ambientes Adecuados y Seguros'!Área_de_impresión</vt:lpstr>
      <vt:lpstr>'3. Alimentacion y Nutrición'!Área_de_impresión</vt:lpstr>
      <vt:lpstr>'4. Modelo de Atención'!Área_de_impresión</vt:lpstr>
      <vt:lpstr>'5. Situaciones Especiales'!Área_de_impresión</vt:lpstr>
      <vt:lpstr>'6. Código Ético'!Área_de_impresión</vt:lpstr>
      <vt:lpstr>'7. Talento Humano'!Área_de_impresión</vt:lpstr>
      <vt:lpstr>'8. Financiero'!Área_de_impresión</vt:lpstr>
      <vt:lpstr>'9. Dotación'!Área_de_impresión</vt:lpstr>
      <vt:lpstr>Acta_Cierre!Área_de_impresión</vt:lpstr>
      <vt:lpstr>'Condiciones NO cumplimiento'!Área_de_impresión</vt:lpstr>
      <vt:lpstr>PORTADA!Área_de_impresión</vt:lpstr>
      <vt:lpstr>'Tabla 1. Áreas'!Área_de_impresión</vt:lpstr>
      <vt:lpstr>'Tabla 2. Talento Humano'!Área_de_impresión</vt:lpstr>
      <vt:lpstr>'Condiciones NO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Yomar Elena Frascica Escobar</dc:creator>
  <cp:keywords/>
  <dc:description/>
  <cp:lastModifiedBy>Cesar Augusto Rodriguez Chaparro</cp:lastModifiedBy>
  <cp:revision/>
  <cp:lastPrinted>2026-07-30T19:41:47Z</cp:lastPrinted>
  <dcterms:created xsi:type="dcterms:W3CDTF">2025-07-31T20:20:51Z</dcterms:created>
  <dcterms:modified xsi:type="dcterms:W3CDTF">2026-07-30T19:41:59Z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0x0101006C6DD9213F30674BBDD6919246128177</vt:lpwstr>
  </property>
  <property fmtid="{D5CDD505-2E9C-101B-9397-08002B2CF9AE}" pid="3" name="MediaServiceImageTags">
    <vt:lpwstr/>
  </property>
</Properties>
</file>