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064B9E86-C34B-7B45-B08E-3FF87A731A6A}" xr6:coauthVersionLast="47" xr6:coauthVersionMax="47" xr10:uidLastSave="{B19E580D-D1B5-4A4B-89DB-0570C2404A55}"/>
  <bookViews>
    <workbookView xWindow="-120" yWindow="-120" windowWidth="29040" windowHeight="15720" activeTab="1" xr2:uid="{00000000-000D-0000-FFFF-FFFF00000000}"/>
  </bookViews>
  <sheets>
    <sheet name="LISTAS" sheetId="46" state="hidden" r:id="rId1"/>
    <sheet name="PORTADA" sheetId="19" r:id="rId2"/>
    <sheet name="INSTRUCTIVO " sheetId="33" r:id="rId3"/>
    <sheet name="1. Información General" sheetId="51" r:id="rId4"/>
    <sheet name="2.Ambientes Adecuados y Seguros" sheetId="39" r:id="rId5"/>
    <sheet name="3. Alimentacion y Nutrición" sheetId="42" r:id="rId6"/>
    <sheet name="4. Mod. Atención" sheetId="38" r:id="rId7"/>
    <sheet name="5. Situaciones Especiales" sheetId="44" r:id="rId8"/>
    <sheet name="6. Código Ético" sheetId="20" r:id="rId9"/>
    <sheet name="7. Talento Humano" sheetId="25" r:id="rId10"/>
    <sheet name="8. Financiero" sheetId="45" r:id="rId11"/>
    <sheet name="9. Dotación" sheetId="40" r:id="rId12"/>
    <sheet name="Tabla . Amb Adec y Seg - Áreas" sheetId="23" r:id="rId13"/>
    <sheet name="Tabla 2. Talento Humano" sheetId="28" r:id="rId14"/>
    <sheet name="Tabla 3. Evid. No_Cumplimiento" sheetId="3" r:id="rId15"/>
    <sheet name="Tabla 4. Registro Talento Human" sheetId="27" r:id="rId16"/>
    <sheet name="TEMP" sheetId="47" state="hidden" r:id="rId17"/>
    <sheet name="Condiciones NO cumplimiento" sheetId="48" r:id="rId18"/>
    <sheet name="Acta_Cierre" sheetId="49" r:id="rId19"/>
    <sheet name="Oculto " sheetId="50" state="hidden" r:id="rId20"/>
  </sheets>
  <externalReferences>
    <externalReference r:id="rId21"/>
    <externalReference r:id="rId22"/>
    <externalReference r:id="rId23"/>
  </externalReferences>
  <definedNames>
    <definedName name="_xlnm._FilterDatabase" localSheetId="4" hidden="1">'2.Ambientes Adecuados y Seguros'!$A$2:$G$96</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Dotación'!$A$2:$G$4</definedName>
    <definedName name="_xlnm._FilterDatabase" localSheetId="17" hidden="1">'Condiciones NO cumplimiento'!$A$2:$G$2</definedName>
    <definedName name="_xlnm.Print_Area" localSheetId="4">'2.Ambientes Adecuados y Seguros'!$B$1:$E$92</definedName>
    <definedName name="_xlnm.Print_Area" localSheetId="5">'3. Alimentacion y Nutrición'!$B$1:$E$48</definedName>
    <definedName name="_xlnm.Print_Area" localSheetId="7">'5. Situaciones Especiales'!$B$1:$E$123</definedName>
    <definedName name="_xlnm.Print_Area" localSheetId="9">'7. Talento Humano'!$B$1:$F$19</definedName>
    <definedName name="_xlnm.Print_Area" localSheetId="10">'8. Financiero'!$B$1:$E$14</definedName>
    <definedName name="_xlnm.Print_Area" localSheetId="11">'9. Dotación'!$B$1:$E$4</definedName>
    <definedName name="_xlnm.Print_Area" localSheetId="18">Acta_Cierre!$A$1:$F$48</definedName>
    <definedName name="_xlnm.Print_Area" localSheetId="17">'Condiciones NO cumplimiento'!$A$2:$G$40</definedName>
    <definedName name="_xlnm.Print_Area" localSheetId="1">PORTADA!$A$1:$E$41</definedName>
    <definedName name="_xlnm.Print_Area" localSheetId="12">'Tabla . Amb Adec y Seg - Áreas'!$A$1:$H$77</definedName>
    <definedName name="_xlnm.Print_Area" localSheetId="13">'Tabla 2. Talento Humano'!$A$1:$C$16</definedName>
    <definedName name="_xlnm.Print_Area" localSheetId="15">'Tabla 4. Registro Talento Human'!$A$1:$AT$29</definedName>
    <definedName name="_xlnm.Print_Area" localSheetId="16">TEMP!#REF!</definedName>
    <definedName name="Auditoría" localSheetId="2">#REF!</definedName>
    <definedName name="Auditoría">[1]!Acciones[Auditoría]</definedName>
    <definedName name="b" localSheetId="10">'[1]Verificables Comp. Legal'!$D$40</definedName>
    <definedName name="b" localSheetId="2">#REF!</definedName>
    <definedName name="b" localSheetId="19">'[1]Verificables Comp. Legal'!$D$40</definedName>
    <definedName name="b" localSheetId="12">'[1]Verificables Comp. Legal'!$D$40</definedName>
    <definedName name="b">'[1]Verificables Comp. Legal'!$D$40</definedName>
    <definedName name="ca" localSheetId="10">'[1]Verificables Comp. Legal'!$K$19</definedName>
    <definedName name="ca" localSheetId="2">#REF!</definedName>
    <definedName name="ca" localSheetId="19">'[1]Verificables Comp. Legal'!$K$19</definedName>
    <definedName name="ca" localSheetId="12">'[1]Verificables Comp. Legal'!$K$19</definedName>
    <definedName name="ca">'[1]Verificables Comp. Legal'!$K$19</definedName>
    <definedName name="camp" localSheetId="10">'[1]Verificables Comp. Legal'!$U$16</definedName>
    <definedName name="camp" localSheetId="2">#REF!</definedName>
    <definedName name="camp" localSheetId="19">'[1]Verificables Comp. Legal'!$U$16</definedName>
    <definedName name="camp" localSheetId="12">'[1]Verificables Comp. Legal'!$U$16</definedName>
    <definedName name="camp">'[1]Verificables Comp. Legal'!$U$16</definedName>
    <definedName name="cap" localSheetId="10">'[1]Verificables Comp. Legal'!$O$29</definedName>
    <definedName name="cap" localSheetId="2">#REF!</definedName>
    <definedName name="cap" localSheetId="19">'[1]Verificables Comp. Legal'!$O$29</definedName>
    <definedName name="cap" localSheetId="12">'[1]Verificables Comp. Legal'!$O$29</definedName>
    <definedName name="cap">'[1]Verificables Comp. Legal'!$O$29</definedName>
    <definedName name="car" localSheetId="10">'[1]Verificables Comp. Legal'!$K$16</definedName>
    <definedName name="car" localSheetId="2">#REF!</definedName>
    <definedName name="car" localSheetId="19">'[1]Verificables Comp. Legal'!$K$16</definedName>
    <definedName name="car" localSheetId="12">'[1]Verificables Comp. Legal'!$K$16</definedName>
    <definedName name="car">'[1]Verificables Comp. Legal'!$K$16</definedName>
    <definedName name="carg" localSheetId="10">'[1]Verificables Comp. Legal'!$K$17</definedName>
    <definedName name="carg" localSheetId="2">#REF!</definedName>
    <definedName name="carg" localSheetId="19">'[1]Verificables Comp. Legal'!$K$17</definedName>
    <definedName name="carg" localSheetId="12">'[1]Verificables Comp. Legal'!$K$17</definedName>
    <definedName name="carg">'[1]Verificables Comp. Legal'!$K$17</definedName>
    <definedName name="cargo" localSheetId="10">'[1]Verificables Comp. Legal'!$K$18</definedName>
    <definedName name="cargo" localSheetId="2">#REF!</definedName>
    <definedName name="cargo" localSheetId="19">'[1]Verificables Comp. Legal'!$K$18</definedName>
    <definedName name="cargo" localSheetId="12">'[1]Verificables Comp. Legal'!$K$18</definedName>
    <definedName name="cargo">'[1]Verificables Comp. Legal'!$K$18</definedName>
    <definedName name="cargoo" localSheetId="10">'[1]Verificables Comp. Legal'!$J$38</definedName>
    <definedName name="cargoo" localSheetId="2">#REF!</definedName>
    <definedName name="cargoo" localSheetId="19">'[1]Verificables Comp. Legal'!$J$38</definedName>
    <definedName name="cargoo" localSheetId="12">'[1]Verificables Comp. Legal'!$J$38</definedName>
    <definedName name="cargoo">'[1]Verificables Comp. Legal'!$J$38</definedName>
    <definedName name="cargooo" localSheetId="10">'[1]Verificables Comp. Legal'!$J$37</definedName>
    <definedName name="cargooo" localSheetId="2">#REF!</definedName>
    <definedName name="cargooo" localSheetId="19">'[1]Verificables Comp. Legal'!$J$37</definedName>
    <definedName name="cargooo" localSheetId="12">'[1]Verificables Comp. Legal'!$J$37</definedName>
    <definedName name="cargooo">'[1]Verificables Comp. Legal'!$J$37</definedName>
    <definedName name="carrr" localSheetId="10">'[1]Verificables Comp. Legal'!$J$39</definedName>
    <definedName name="carrr" localSheetId="2">#REF!</definedName>
    <definedName name="carrr" localSheetId="19">'[1]Verificables Comp. Legal'!$J$39</definedName>
    <definedName name="carrr" localSheetId="12">'[1]Verificables Comp. Legal'!$J$39</definedName>
    <definedName name="carrr">'[1]Verificables Comp. Legal'!$J$39</definedName>
    <definedName name="carrrr" localSheetId="10">'[1]Verificables Comp. Legal'!$J$40</definedName>
    <definedName name="carrrr" localSheetId="2">#REF!</definedName>
    <definedName name="carrrr" localSheetId="19">'[1]Verificables Comp. Legal'!$J$40</definedName>
    <definedName name="carrrr" localSheetId="12">'[1]Verificables Comp. Legal'!$J$40</definedName>
    <definedName name="carrrr">'[1]Verificables Comp. Legal'!$J$40</definedName>
    <definedName name="codpo" localSheetId="10">'[1]Verificables Comp. Legal'!$B$34</definedName>
    <definedName name="codpo" localSheetId="2">#REF!</definedName>
    <definedName name="codpo" localSheetId="19">'[1]Verificables Comp. Legal'!$B$34</definedName>
    <definedName name="codpo" localSheetId="12">'[1]Verificables Comp. Legal'!$B$34</definedName>
    <definedName name="codpo">'[1]Verificables Comp. Legal'!$B$34</definedName>
    <definedName name="com" localSheetId="10">'[1]Verificables Comp. Legal'!$U$17</definedName>
    <definedName name="com" localSheetId="2">#REF!</definedName>
    <definedName name="com" localSheetId="19">'[1]Verificables Comp. Legal'!$U$17</definedName>
    <definedName name="com" localSheetId="12">'[1]Verificables Comp. Legal'!$U$17</definedName>
    <definedName name="com">'[1]Verificables Comp. Legal'!$U$17</definedName>
    <definedName name="com´p" localSheetId="10">'[1]Verificables Comp. Legal'!$U$18</definedName>
    <definedName name="com´p" localSheetId="2">#REF!</definedName>
    <definedName name="com´p" localSheetId="19">'[1]Verificables Comp. Legal'!$U$18</definedName>
    <definedName name="com´p" localSheetId="12">'[1]Verificables Comp. Legal'!$U$18</definedName>
    <definedName name="com´p">'[1]Verificables Comp. Legal'!$U$18</definedName>
    <definedName name="compel" localSheetId="10">'[1]Verificables Comp. Legal'!$Q$38</definedName>
    <definedName name="compel" localSheetId="2">#REF!</definedName>
    <definedName name="compel" localSheetId="19">'[1]Verificables Comp. Legal'!$Q$38</definedName>
    <definedName name="compel" localSheetId="12">'[1]Verificables Comp. Legal'!$Q$38</definedName>
    <definedName name="compel">'[1]Verificables Comp. Legal'!$Q$38</definedName>
    <definedName name="compen" localSheetId="10">'[1]Verificables Comp. Legal'!$Q$37</definedName>
    <definedName name="compen" localSheetId="2">#REF!</definedName>
    <definedName name="compen" localSheetId="19">'[1]Verificables Comp. Legal'!$Q$37</definedName>
    <definedName name="compen" localSheetId="12">'[1]Verificables Comp. Legal'!$Q$37</definedName>
    <definedName name="compen">'[1]Verificables Comp. Legal'!$Q$37</definedName>
    <definedName name="compo" localSheetId="10">'[1]Verificables Comp. Legal'!$U$19</definedName>
    <definedName name="compo" localSheetId="2">#REF!</definedName>
    <definedName name="compo" localSheetId="19">'[1]Verificables Comp. Legal'!$U$19</definedName>
    <definedName name="compo" localSheetId="12">'[1]Verificables Comp. Legal'!$U$19</definedName>
    <definedName name="compo">'[1]Verificables Comp. Legal'!$U$19</definedName>
    <definedName name="comppa" localSheetId="10">'[1]Verificables Comp. Legal'!$Q$39</definedName>
    <definedName name="comppa" localSheetId="2">#REF!</definedName>
    <definedName name="comppa" localSheetId="19">'[1]Verificables Comp. Legal'!$Q$39</definedName>
    <definedName name="comppa" localSheetId="12">'[1]Verificables Comp. Legal'!$Q$39</definedName>
    <definedName name="comppa">'[1]Verificables Comp. Legal'!$Q$39</definedName>
    <definedName name="comppar" localSheetId="10">'[1]Verificables Comp. Legal'!$Q$40</definedName>
    <definedName name="comppar" localSheetId="2">#REF!</definedName>
    <definedName name="comppar" localSheetId="19">'[1]Verificables Comp. Legal'!$Q$40</definedName>
    <definedName name="comppar" localSheetId="12">'[1]Verificables Comp. Legal'!$Q$40</definedName>
    <definedName name="comppar">'[1]Verificables Comp. Legal'!$Q$40</definedName>
    <definedName name="correo" localSheetId="10">'[1]Verificables Comp. Legal'!$U$23</definedName>
    <definedName name="correo" localSheetId="2">#REF!</definedName>
    <definedName name="correo" localSheetId="19">'[1]Verificables Comp. Legal'!$U$23</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10">'[1]Verificables Comp. Legal'!$Q$29</definedName>
    <definedName name="cupo" localSheetId="2">#REF!</definedName>
    <definedName name="cupo" localSheetId="19">'[1]Verificables Comp. Legal'!$Q$29</definedName>
    <definedName name="cupo" localSheetId="12">'[1]Verificables Comp. Legal'!$Q$29</definedName>
    <definedName name="cupo">'[1]Verificables Comp. Legal'!$Q$29</definedName>
    <definedName name="cz" localSheetId="10">'[1]Verificables Comp. Legal'!$O$22</definedName>
    <definedName name="cz" localSheetId="2">#REF!</definedName>
    <definedName name="cz" localSheetId="19">'[1]Verificables Comp. Legal'!$O$22</definedName>
    <definedName name="cz" localSheetId="12">'[1]Verificables Comp. Legal'!$O$22</definedName>
    <definedName name="cz">'[1]Verificables Comp. Legal'!$O$22</definedName>
    <definedName name="desp" localSheetId="10">'[1]Verificables Comp. Legal'!$M$30</definedName>
    <definedName name="desp" localSheetId="2">#REF!</definedName>
    <definedName name="desp" localSheetId="19">'[1]Verificables Comp. Legal'!$M$30</definedName>
    <definedName name="desp" localSheetId="12">'[1]Verificables Comp. Legal'!$M$30</definedName>
    <definedName name="desp">'[1]Verificables Comp. Legal'!$M$30</definedName>
    <definedName name="dir" localSheetId="10">'[1]Verificables Comp. Legal'!$D$25</definedName>
    <definedName name="dir" localSheetId="2">#REF!</definedName>
    <definedName name="dir" localSheetId="19">'[1]Verificables Comp. Legal'!$D$25</definedName>
    <definedName name="dir" localSheetId="12">'[1]Verificables Comp. Legal'!$D$25</definedName>
    <definedName name="dir">'[1]Verificables Comp. Legal'!$D$25</definedName>
    <definedName name="dirse" localSheetId="10">'[1]Verificables Comp. Legal'!$D$32</definedName>
    <definedName name="dirse" localSheetId="2">#REF!</definedName>
    <definedName name="dirse" localSheetId="19">'[1]Verificables Comp. Legal'!$D$32</definedName>
    <definedName name="dirse" localSheetId="12">'[1]Verificables Comp. Legal'!$D$32</definedName>
    <definedName name="dirse">'[1]Verificables Comp. Legal'!$D$32</definedName>
    <definedName name="dr" localSheetId="10">'[1]Verificables Comp. Legal'!$K$28</definedName>
    <definedName name="dr" localSheetId="2">#REF!</definedName>
    <definedName name="dr" localSheetId="19">'[1]Verificables Comp. Legal'!$K$28</definedName>
    <definedName name="dr" localSheetId="12">'[1]Verificables Comp. Legal'!$K$28</definedName>
    <definedName name="dr">'[1]Verificables Comp. Legal'!$K$28</definedName>
    <definedName name="email" localSheetId="10">'[1]Verificables Comp. Legal'!$S$28</definedName>
    <definedName name="email" localSheetId="2">#REF!</definedName>
    <definedName name="email" localSheetId="19">'[1]Verificables Comp. Legal'!$S$28</definedName>
    <definedName name="email" localSheetId="12">'[1]Verificables Comp. Legal'!$S$28</definedName>
    <definedName name="email">'[1]Verificables Comp. Legal'!$S$28</definedName>
    <definedName name="fal" localSheetId="10">'[1]Verificables Comp. Legal'!$C$30</definedName>
    <definedName name="fal" localSheetId="2">#REF!</definedName>
    <definedName name="fal" localSheetId="19">'[1]Verificables Comp. Legal'!$C$30</definedName>
    <definedName name="fal" localSheetId="12">'[1]Verificables Comp. Legal'!$C$30</definedName>
    <definedName name="fal">'[1]Verificables Comp. Legal'!$C$30</definedName>
    <definedName name="fecha" localSheetId="10">'[1]Verificables Comp. Legal'!$D$11</definedName>
    <definedName name="fecha" localSheetId="2">#REF!</definedName>
    <definedName name="fecha" localSheetId="19">'[1]Verificables Comp. Legal'!$D$11</definedName>
    <definedName name="fecha" localSheetId="12">'[1]Verificables Comp. Legal'!$D$11</definedName>
    <definedName name="fecha">'[1]Verificables Comp. Legal'!$D$11</definedName>
    <definedName name="fechaa" localSheetId="10">'[1]Verificables Comp. Legal'!$D$13</definedName>
    <definedName name="fechaa" localSheetId="2">#REF!</definedName>
    <definedName name="fechaa" localSheetId="19">'[1]Verificables Comp. Legal'!$D$13</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19">'[1]Verificables Comp. Legal'!$M$26</definedName>
    <definedName name="lf" localSheetId="12">'[1]Verificables Comp. Legal'!$M$26</definedName>
    <definedName name="lf">'[1]Verificables Comp. Legal'!$M$26</definedName>
    <definedName name="m" localSheetId="10">'[1]Verificables Comp. Legal'!$D$39</definedName>
    <definedName name="m" localSheetId="2">#REF!</definedName>
    <definedName name="m" localSheetId="19">'[1]Verificables Comp. Legal'!$D$39</definedName>
    <definedName name="m" localSheetId="12">'[1]Verificables Comp. Legal'!$D$39</definedName>
    <definedName name="m">'[1]Verificables Comp. Legal'!$D$39</definedName>
    <definedName name="mun" localSheetId="10">'[1]Verificables Comp. Legal'!$O$23</definedName>
    <definedName name="mun" localSheetId="2">#REF!</definedName>
    <definedName name="mun" localSheetId="19">'[1]Verificables Comp. Legal'!$O$23</definedName>
    <definedName name="mun" localSheetId="12">'[1]Verificables Comp. Legal'!$O$23</definedName>
    <definedName name="mun">'[1]Verificables Comp. Legal'!$O$23</definedName>
    <definedName name="muni" localSheetId="10">'[1]Verificables Comp. Legal'!$O$28</definedName>
    <definedName name="muni" localSheetId="2">#REF!</definedName>
    <definedName name="muni" localSheetId="19">'[1]Verificables Comp. Legal'!$O$28</definedName>
    <definedName name="muni" localSheetId="12">'[1]Verificables Comp. Legal'!$O$28</definedName>
    <definedName name="muni">'[1]Verificables Comp. Legal'!$O$28</definedName>
    <definedName name="n" localSheetId="10">'[1]Verificables Comp. Legal'!$D$37</definedName>
    <definedName name="n" localSheetId="2">#REF!</definedName>
    <definedName name="n" localSheetId="19">'[1]Verificables Comp. Legal'!$D$37</definedName>
    <definedName name="n" localSheetId="12">'[1]Verificables Comp. Legal'!$D$37</definedName>
    <definedName name="n">'[1]Verificables Comp. Legal'!$D$37</definedName>
    <definedName name="nit" localSheetId="10">'[1]Verificables Comp. Legal'!$J$23</definedName>
    <definedName name="nit" localSheetId="2">#REF!</definedName>
    <definedName name="nit" localSheetId="19">'[1]Verificables Comp. Legal'!$J$23</definedName>
    <definedName name="nit" localSheetId="12">'[1]Verificables Comp. Legal'!$J$23</definedName>
    <definedName name="nit">'[1]Verificables Comp. Legal'!$J$23</definedName>
    <definedName name="no" localSheetId="10">'[1]Verificables Comp. Legal'!$F$31</definedName>
    <definedName name="no" localSheetId="2">#REF!</definedName>
    <definedName name="no" localSheetId="19">'[1]Verificables Comp. Legal'!$F$31</definedName>
    <definedName name="no" localSheetId="12">'[1]Verificables Comp. Legal'!$F$31</definedName>
    <definedName name="no">'[1]Verificables Comp. Legal'!$F$31</definedName>
    <definedName name="noaplica" localSheetId="12">#REF!</definedName>
    <definedName name="noaplica">#REF!</definedName>
    <definedName name="nomb" localSheetId="10">'[1]Verificables Comp. Legal'!$D$23</definedName>
    <definedName name="nomb" localSheetId="2">#REF!</definedName>
    <definedName name="nomb" localSheetId="19">'[1]Verificables Comp. Legal'!$D$23</definedName>
    <definedName name="nomb" localSheetId="12">'[1]Verificables Comp. Legal'!$D$23</definedName>
    <definedName name="nomb">'[1]Verificables Comp. Legal'!$D$23</definedName>
    <definedName name="nombrep" localSheetId="10">'[1]Verificables Comp. Legal'!$D$24</definedName>
    <definedName name="nombrep" localSheetId="2">#REF!</definedName>
    <definedName name="nombrep" localSheetId="19">'[1]Verificables Comp. Legal'!$D$24</definedName>
    <definedName name="nombrep" localSheetId="12">'[1]Verificables Comp. Legal'!$D$24</definedName>
    <definedName name="nombrep">'[1]Verificables Comp. Legal'!$D$24</definedName>
    <definedName name="nomrep" localSheetId="10">'[1]Verificables Comp. Legal'!$D$29</definedName>
    <definedName name="nomrep" localSheetId="2">#REF!</definedName>
    <definedName name="nomrep" localSheetId="19">'[1]Verificables Comp. Legal'!$D$29</definedName>
    <definedName name="nomrep" localSheetId="12">'[1]Verificables Comp. Legal'!$D$29</definedName>
    <definedName name="nomrep">'[1]Verificables Comp. Legal'!$D$29</definedName>
    <definedName name="nomun" localSheetId="10">'[1]Verificables Comp. Legal'!$D$28</definedName>
    <definedName name="nomun" localSheetId="2">#REF!</definedName>
    <definedName name="nomun" localSheetId="19">'[1]Verificables Comp. Legal'!$D$28</definedName>
    <definedName name="nomun" localSheetId="12">'[1]Verificables Comp. Legal'!$D$28</definedName>
    <definedName name="nomun">'[1]Verificables Comp. Legal'!$D$28</definedName>
    <definedName name="numbe" localSheetId="10">'[1]Verificables Comp. Legal'!$S$29</definedName>
    <definedName name="numbe" localSheetId="2">#REF!</definedName>
    <definedName name="numbe" localSheetId="19">'[1]Verificables Comp. Legal'!$S$29</definedName>
    <definedName name="numbe" localSheetId="12">'[1]Verificables Comp. Legal'!$S$29</definedName>
    <definedName name="numbe">'[1]Verificables Comp. Legal'!$S$29</definedName>
    <definedName name="numbea" localSheetId="10">'[1]Verificables Comp. Legal'!$W$29</definedName>
    <definedName name="numbea" localSheetId="2">#REF!</definedName>
    <definedName name="numbea" localSheetId="19">'[1]Verificables Comp. Legal'!$W$29</definedName>
    <definedName name="numbea" localSheetId="12">'[1]Verificables Comp. Legal'!$W$29</definedName>
    <definedName name="numbea">'[1]Verificables Comp. Legal'!$W$29</definedName>
    <definedName name="numero" localSheetId="10">'[1]Verificables Comp. Legal'!$D$12</definedName>
    <definedName name="numero" localSheetId="2">#REF!</definedName>
    <definedName name="numero" localSheetId="19">'[1]Verificables Comp. Legal'!$D$12</definedName>
    <definedName name="numero" localSheetId="12">'[1]Verificables Comp. Legal'!$D$12</definedName>
    <definedName name="numero">'[1]Verificables Comp. Legal'!$D$12</definedName>
    <definedName name="numid" localSheetId="10">'[1]Verificables Comp. Legal'!$O$24</definedName>
    <definedName name="numid" localSheetId="2">#REF!</definedName>
    <definedName name="numid" localSheetId="19">'[1]Verificables Comp. Legal'!$O$24</definedName>
    <definedName name="numid" localSheetId="12">'[1]Verificables Comp. Legal'!$O$24</definedName>
    <definedName name="numid">'[1]Verificables Comp. Legal'!$O$24</definedName>
    <definedName name="o" localSheetId="10">'[1]Verificables Comp. Legal'!$D$38</definedName>
    <definedName name="o" localSheetId="2">#REF!</definedName>
    <definedName name="o" localSheetId="19">'[1]Verificables Comp. Legal'!$D$38</definedName>
    <definedName name="o" localSheetId="12">'[1]Verificables Comp. Legal'!$D$38</definedName>
    <definedName name="o">'[1]Verificables Comp. Legal'!$D$38</definedName>
    <definedName name="obj" localSheetId="10">'[1]Verificables Comp. Legal'!$D$14</definedName>
    <definedName name="obj" localSheetId="2">#REF!</definedName>
    <definedName name="obj" localSheetId="19">'[1]Verificables Comp. Legal'!$D$14</definedName>
    <definedName name="obj" localSheetId="12">'[1]Verificables Comp. Legal'!$D$14</definedName>
    <definedName name="obj">'[1]Verificables Comp. Legal'!$D$14</definedName>
    <definedName name="piyc" localSheetId="10">'[1]Verificables Comp. Legal'!$I$35</definedName>
    <definedName name="piyc" localSheetId="2">#REF!</definedName>
    <definedName name="piyc" localSheetId="19">'[1]Verificables Comp. Legal'!$I$35</definedName>
    <definedName name="piyc" localSheetId="12">'[1]Verificables Comp. Legal'!$I$35</definedName>
    <definedName name="piyc">'[1]Verificables Comp. Legal'!$I$35</definedName>
    <definedName name="pj" localSheetId="10">'[1]Verificables Comp. Legal'!$D$26</definedName>
    <definedName name="pj" localSheetId="2">#REF!</definedName>
    <definedName name="pj" localSheetId="19">'[1]Verificables Comp. Legal'!$D$26</definedName>
    <definedName name="pj" localSheetId="12">'[1]Verificables Comp. Legal'!$D$26</definedName>
    <definedName name="pj">'[1]Verificables Comp. Legal'!$D$26</definedName>
    <definedName name="porfe" localSheetId="10">'[1]Verificables Comp. Legal'!$D$19</definedName>
    <definedName name="porfe" localSheetId="2">#REF!</definedName>
    <definedName name="porfe" localSheetId="19">'[1]Verificables Comp. Legal'!$D$19</definedName>
    <definedName name="porfe" localSheetId="12">'[1]Verificables Comp. Legal'!$D$19</definedName>
    <definedName name="porfe">'[1]Verificables Comp. Legal'!$D$19</definedName>
    <definedName name="pro" localSheetId="10">'[1]Verificables Comp. Legal'!$D$17</definedName>
    <definedName name="pro" localSheetId="2">#REF!</definedName>
    <definedName name="pro" localSheetId="19">'[1]Verificables Comp. Legal'!$D$17</definedName>
    <definedName name="pro" localSheetId="12">'[1]Verificables Comp. Legal'!$D$17</definedName>
    <definedName name="pro">'[1]Verificables Comp. Legal'!$D$17</definedName>
    <definedName name="prof" localSheetId="10">'[1]Verificables Comp. Legal'!$D$18</definedName>
    <definedName name="prof" localSheetId="2">#REF!</definedName>
    <definedName name="prof" localSheetId="19">'[1]Verificables Comp. Legal'!$D$18</definedName>
    <definedName name="prof" localSheetId="12">'[1]Verificables Comp. Legal'!$D$18</definedName>
    <definedName name="prof">'[1]Verificables Comp. Legal'!$D$18</definedName>
    <definedName name="reg" localSheetId="10">'[1]Verificables Comp. Legal'!$D$22</definedName>
    <definedName name="reg" localSheetId="2">#REF!</definedName>
    <definedName name="reg" localSheetId="19">'[1]Verificables Comp. Legal'!$D$22</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19">'[1]Verificables Comp. Legal'!$D$16</definedName>
    <definedName name="respli" localSheetId="12">'[1]Verificables Comp. Legal'!$D$16</definedName>
    <definedName name="respli">'[1]Verificables Comp. Legal'!$D$16</definedName>
    <definedName name="si" localSheetId="10">'[1]Verificables Comp. Legal'!$D$31</definedName>
    <definedName name="si" localSheetId="2">#REF!</definedName>
    <definedName name="si" localSheetId="19">'[1]Verificables Comp. Legal'!$D$31</definedName>
    <definedName name="si" localSheetId="12">'[1]Verificables Comp. Legal'!$D$31</definedName>
    <definedName name="si">'[1]Verificables Comp. Legal'!$D$31</definedName>
    <definedName name="te" localSheetId="10">'[1]Verificables Comp. Legal'!$K$29</definedName>
    <definedName name="te" localSheetId="2">#REF!</definedName>
    <definedName name="te" localSheetId="19">'[1]Verificables Comp. Legal'!$K$29</definedName>
    <definedName name="te" localSheetId="12">'[1]Verificables Comp. Legal'!$K$29</definedName>
    <definedName name="te">'[1]Verificables Comp. Legal'!$K$29</definedName>
    <definedName name="tel" localSheetId="10">'[1]Verificables Comp. Legal'!$W$24</definedName>
    <definedName name="tel" localSheetId="2">#REF!</definedName>
    <definedName name="tel" localSheetId="19">'[1]Verificables Comp. Legal'!$W$24</definedName>
    <definedName name="tel" localSheetId="12">'[1]Verificables Comp. Legal'!$W$24</definedName>
    <definedName name="tel">'[1]Verificables Comp. Legal'!$W$24</definedName>
    <definedName name="telad" localSheetId="10">'[1]Verificables Comp. Legal'!$O$25</definedName>
    <definedName name="telad" localSheetId="2">#REF!</definedName>
    <definedName name="telad" localSheetId="19">'[1]Verificables Comp. Legal'!$O$25</definedName>
    <definedName name="telad" localSheetId="12">'[1]Verificables Comp. Legal'!$O$25</definedName>
    <definedName name="telad">'[1]Verificables Comp. Legal'!$O$25</definedName>
    <definedName name="telun" localSheetId="10">'[1]Verificables Comp. Legal'!$W$28</definedName>
    <definedName name="telun" localSheetId="2">#REF!</definedName>
    <definedName name="telun" localSheetId="19">'[1]Verificables Comp. Legal'!$W$28</definedName>
    <definedName name="telun" localSheetId="12">'[1]Verificables Comp. Legal'!$W$28</definedName>
    <definedName name="telun">'[1]Verificables Comp. Legal'!$W$28</definedName>
    <definedName name="tipo" localSheetId="10">'[1]Lista Información'!$J$5:$K$5</definedName>
    <definedName name="tipo" localSheetId="2">#REF!</definedName>
    <definedName name="tipo" localSheetId="19">'[1]Lista Información'!$J$5:$K$5</definedName>
    <definedName name="tipo" localSheetId="12">'[1]Lista Información'!$J$5:$K$5</definedName>
    <definedName name="tipo">'[1]Lista Información'!$J$5:$K$5</definedName>
    <definedName name="tipoa" localSheetId="10">'[1]Verificables Comp. Legal'!$D$10</definedName>
    <definedName name="tipoa" localSheetId="2">#REF!</definedName>
    <definedName name="tipoa" localSheetId="19">'[1]Verificables Comp. Legal'!$D$10</definedName>
    <definedName name="tipoa" localSheetId="12">'[1]Verificables Comp. Legal'!$D$10</definedName>
    <definedName name="tipoa">'[1]Verificables Comp. Legal'!$D$10</definedName>
    <definedName name="tipoa2" localSheetId="10">'[1]Verificables Comp. Legal'!$P$10</definedName>
    <definedName name="tipoa2" localSheetId="2">#REF!</definedName>
    <definedName name="tipoa2" localSheetId="19">'[1]Verificables Comp. Legal'!$P$10</definedName>
    <definedName name="tipoa2" localSheetId="12">'[1]Verificables Comp. Legal'!$P$10</definedName>
    <definedName name="tipoa2">'[1]Verificables Comp. Legal'!$P$10</definedName>
    <definedName name="_xlnm.Print_Titles" localSheetId="17">'Condiciones NO cumplimiento'!$1:$2</definedName>
    <definedName name="verificacion" localSheetId="10">'[1]Verificables Comp. Legal'!$V$12</definedName>
    <definedName name="verificacion" localSheetId="2">#REF!</definedName>
    <definedName name="verificacion" localSheetId="19">'[1]Verificables Comp. Legal'!$V$12</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W4" i="50" l="1"/>
  <c r="PV4" i="50"/>
  <c r="PT4" i="50"/>
  <c r="PS4" i="50"/>
  <c r="PR4" i="50"/>
  <c r="PQ4" i="50"/>
  <c r="PP4" i="50"/>
  <c r="PO4" i="50"/>
  <c r="PN4" i="50"/>
  <c r="PM4" i="50"/>
  <c r="PK4" i="50"/>
  <c r="PJ4" i="50"/>
  <c r="PI4" i="50"/>
  <c r="PH4" i="50"/>
  <c r="PG4" i="50"/>
  <c r="PF4" i="50"/>
  <c r="PE4" i="50"/>
  <c r="PD4" i="50"/>
  <c r="PB4" i="50"/>
  <c r="PA4" i="50"/>
  <c r="OZ4" i="50"/>
  <c r="OY4" i="50"/>
  <c r="OX4" i="50"/>
  <c r="OW4" i="50"/>
  <c r="OV4" i="50"/>
  <c r="OU4" i="50"/>
  <c r="OT4" i="50"/>
  <c r="OS4" i="50"/>
  <c r="OR4" i="50"/>
  <c r="OQ4" i="50"/>
  <c r="OP4" i="50"/>
  <c r="OO4" i="50"/>
  <c r="NM4" i="50"/>
  <c r="NO4" i="50"/>
  <c r="NP4" i="50"/>
  <c r="NQ4" i="50"/>
  <c r="NR4" i="50"/>
  <c r="NS4" i="50"/>
  <c r="NT4" i="50"/>
  <c r="NU4" i="50"/>
  <c r="NV4" i="50"/>
  <c r="NW4" i="50"/>
  <c r="NX4" i="50"/>
  <c r="NY4" i="50"/>
  <c r="NZ4" i="50"/>
  <c r="OA4" i="50"/>
  <c r="OB4" i="50"/>
  <c r="OC4" i="50"/>
  <c r="OD4" i="50"/>
  <c r="OE4" i="50"/>
  <c r="OF4" i="50"/>
  <c r="OG4" i="50"/>
  <c r="OH4" i="50"/>
  <c r="OI4" i="50"/>
  <c r="OJ4" i="50"/>
  <c r="OK4" i="50"/>
  <c r="OL4" i="50"/>
  <c r="OM4" i="50"/>
  <c r="ON4" i="50"/>
  <c r="NL4" i="50"/>
  <c r="NK4" i="50"/>
  <c r="NJ4" i="50"/>
  <c r="NI4" i="50"/>
  <c r="NH4" i="50"/>
  <c r="NF4" i="50"/>
  <c r="NE4" i="50"/>
  <c r="ND4" i="50"/>
  <c r="NC4" i="50"/>
  <c r="NB4" i="50"/>
  <c r="NA4" i="50"/>
  <c r="MZ4" i="50"/>
  <c r="MY4" i="50"/>
  <c r="MX4" i="50"/>
  <c r="MW4" i="50"/>
  <c r="MV4" i="50"/>
  <c r="MU4" i="50"/>
  <c r="MT4" i="50"/>
  <c r="MS4" i="50"/>
  <c r="MR4" i="50"/>
  <c r="MQ4" i="50"/>
  <c r="MP4" i="50"/>
  <c r="MO4" i="50"/>
  <c r="MN4" i="50"/>
  <c r="MM4" i="50"/>
  <c r="ML4" i="50"/>
  <c r="MK4" i="50"/>
  <c r="MJ4" i="50"/>
  <c r="MI4" i="50"/>
  <c r="MH4" i="50"/>
  <c r="MG4" i="50"/>
  <c r="MF4" i="50"/>
  <c r="ME4" i="50"/>
  <c r="MD4" i="50"/>
  <c r="MC4" i="50"/>
  <c r="MB4" i="50"/>
  <c r="MA4" i="50"/>
  <c r="LZ4" i="50"/>
  <c r="LY4" i="50"/>
  <c r="LX4" i="50"/>
  <c r="LW4" i="50"/>
  <c r="LV4" i="50"/>
  <c r="LU4" i="50"/>
  <c r="LT4" i="50"/>
  <c r="LS4" i="50"/>
  <c r="LR4" i="50"/>
  <c r="LQ4" i="50"/>
  <c r="LP4" i="50"/>
  <c r="LO4" i="50"/>
  <c r="LN4" i="50"/>
  <c r="LM4" i="50"/>
  <c r="LL4" i="50"/>
  <c r="LK4" i="50"/>
  <c r="LJ4" i="50"/>
  <c r="LI4" i="50"/>
  <c r="LH4" i="50"/>
  <c r="LG4" i="50"/>
  <c r="LF4" i="50"/>
  <c r="LE4" i="50"/>
  <c r="LD4" i="50"/>
  <c r="LC4" i="50"/>
  <c r="LB4" i="50"/>
  <c r="LA4" i="50"/>
  <c r="KZ4" i="50"/>
  <c r="KY4" i="50"/>
  <c r="KX4" i="50"/>
  <c r="KW4" i="50"/>
  <c r="KV4" i="50"/>
  <c r="KU4" i="50"/>
  <c r="KT4" i="50"/>
  <c r="KS4" i="50"/>
  <c r="KR4" i="50"/>
  <c r="KQ4" i="50"/>
  <c r="KP4" i="50"/>
  <c r="KO4" i="50"/>
  <c r="KN4" i="50"/>
  <c r="KM4" i="50"/>
  <c r="KL4" i="50"/>
  <c r="KK4" i="50"/>
  <c r="KJ4" i="50"/>
  <c r="KI4" i="50"/>
  <c r="KH4" i="50"/>
  <c r="KG4" i="50"/>
  <c r="KF4" i="50"/>
  <c r="KE4" i="50"/>
  <c r="KD4" i="50"/>
  <c r="KC4" i="50"/>
  <c r="KB4" i="50"/>
  <c r="KA4" i="50"/>
  <c r="JZ4" i="50"/>
  <c r="JY4" i="50"/>
  <c r="JX4" i="50"/>
  <c r="JW4" i="50"/>
  <c r="JV4" i="50"/>
  <c r="JU4" i="50"/>
  <c r="JT4" i="50"/>
  <c r="JS4" i="50"/>
  <c r="JR4" i="50"/>
  <c r="JQ4" i="50"/>
  <c r="JP4" i="50"/>
  <c r="JO4" i="50"/>
  <c r="JN4" i="50"/>
  <c r="JM4" i="50"/>
  <c r="JL4" i="50"/>
  <c r="JK4" i="50"/>
  <c r="JJ4" i="50"/>
  <c r="JI4" i="50"/>
  <c r="JH4" i="50"/>
  <c r="JG4" i="50"/>
  <c r="JF4" i="50"/>
  <c r="JE4" i="50"/>
  <c r="JD4" i="50"/>
  <c r="JC4" i="50"/>
  <c r="JB4" i="50"/>
  <c r="JA4" i="50"/>
  <c r="IZ4" i="50"/>
  <c r="IY4" i="50"/>
  <c r="IX4" i="50"/>
  <c r="IW4" i="50"/>
  <c r="IV4" i="50"/>
  <c r="IU4" i="50"/>
  <c r="IT4" i="50"/>
  <c r="IS4" i="50"/>
  <c r="IQ4" i="50"/>
  <c r="IP4" i="50"/>
  <c r="IO4" i="50"/>
  <c r="IN4" i="50"/>
  <c r="IM4" i="50"/>
  <c r="IL4" i="50"/>
  <c r="IK4" i="50"/>
  <c r="IJ4" i="50"/>
  <c r="II4" i="50"/>
  <c r="IH4" i="50"/>
  <c r="IG4" i="50"/>
  <c r="IF4" i="50"/>
  <c r="IE4" i="50"/>
  <c r="ID4" i="50"/>
  <c r="IC4" i="50"/>
  <c r="IB4" i="50"/>
  <c r="IA4" i="50"/>
  <c r="HZ4" i="50"/>
  <c r="HY4" i="50"/>
  <c r="HX4" i="50"/>
  <c r="HW4" i="50"/>
  <c r="HV4" i="50"/>
  <c r="HU4" i="50"/>
  <c r="HT4" i="50"/>
  <c r="HS4" i="50"/>
  <c r="HR4" i="50"/>
  <c r="HQ4" i="50"/>
  <c r="HP4" i="50"/>
  <c r="HO4" i="50"/>
  <c r="HN4" i="50"/>
  <c r="HM4" i="50"/>
  <c r="HL4" i="50"/>
  <c r="HJ4" i="50"/>
  <c r="HI4" i="50"/>
  <c r="HH4" i="50"/>
  <c r="HG4" i="50"/>
  <c r="HF4" i="50"/>
  <c r="HE4" i="50"/>
  <c r="HD4" i="50"/>
  <c r="HC4" i="50"/>
  <c r="HB4" i="50"/>
  <c r="HA4" i="50"/>
  <c r="GZ4" i="50"/>
  <c r="GY4" i="50"/>
  <c r="GX4" i="50"/>
  <c r="GW4" i="50"/>
  <c r="GV4" i="50"/>
  <c r="GU4" i="50"/>
  <c r="GT4" i="50"/>
  <c r="GS4" i="50"/>
  <c r="GR4" i="50"/>
  <c r="GQ4" i="50"/>
  <c r="GP4" i="50"/>
  <c r="GO4" i="50"/>
  <c r="GN4" i="50"/>
  <c r="GM4" i="50"/>
  <c r="GL4" i="50"/>
  <c r="GK4" i="50"/>
  <c r="GJ4" i="50"/>
  <c r="GI4" i="50"/>
  <c r="GH4" i="50"/>
  <c r="GG4" i="50"/>
  <c r="GF4" i="50"/>
  <c r="GE4" i="50"/>
  <c r="GD4" i="50"/>
  <c r="GC4" i="50"/>
  <c r="GB4" i="50"/>
  <c r="GA4" i="50"/>
  <c r="FZ4" i="50"/>
  <c r="FY4" i="50"/>
  <c r="FX4" i="50"/>
  <c r="FW4" i="50"/>
  <c r="FV4" i="50"/>
  <c r="FU4" i="50"/>
  <c r="FT4" i="50"/>
  <c r="FS4" i="50"/>
  <c r="FR4" i="50"/>
  <c r="FQ4" i="50"/>
  <c r="FP4" i="50"/>
  <c r="FO4" i="50"/>
  <c r="FN4" i="50"/>
  <c r="FM4" i="50"/>
  <c r="FL4" i="50"/>
  <c r="FK4" i="50"/>
  <c r="FJ4" i="50"/>
  <c r="FI4" i="50"/>
  <c r="FH4" i="50"/>
  <c r="FG4" i="50"/>
  <c r="FF4" i="50"/>
  <c r="FE4" i="50"/>
  <c r="FD4" i="50"/>
  <c r="FC4" i="50"/>
  <c r="FB4" i="50"/>
  <c r="FA4" i="50"/>
  <c r="EY4" i="50"/>
  <c r="EX4" i="50"/>
  <c r="EW4" i="50"/>
  <c r="EV4" i="50"/>
  <c r="EU4" i="50"/>
  <c r="ET4" i="50"/>
  <c r="ES4" i="50"/>
  <c r="ER4" i="50"/>
  <c r="EQ4" i="50"/>
  <c r="EP4" i="50"/>
  <c r="EO4" i="50"/>
  <c r="EN4" i="50"/>
  <c r="EM4" i="50"/>
  <c r="EL4" i="50"/>
  <c r="EK4" i="50"/>
  <c r="EJ4" i="50"/>
  <c r="EI4" i="50"/>
  <c r="EH4" i="50"/>
  <c r="EG4" i="50"/>
  <c r="EF4" i="50"/>
  <c r="EE4" i="50"/>
  <c r="ED4" i="50"/>
  <c r="EC4" i="50"/>
  <c r="EB4" i="50"/>
  <c r="EA4" i="50"/>
  <c r="DZ4" i="50"/>
  <c r="DY4" i="50"/>
  <c r="DX4" i="50"/>
  <c r="DW4" i="50"/>
  <c r="DV4" i="50"/>
  <c r="DU4" i="50"/>
  <c r="DT4" i="50"/>
  <c r="DS4" i="50"/>
  <c r="DR4" i="50"/>
  <c r="DQ4" i="50"/>
  <c r="DP4" i="50"/>
  <c r="DO4" i="50"/>
  <c r="DN4" i="50"/>
  <c r="DM4" i="50"/>
  <c r="DL4" i="50"/>
  <c r="DK4" i="50"/>
  <c r="DJ4" i="50"/>
  <c r="DI4" i="50"/>
  <c r="DH4" i="50"/>
  <c r="DG4" i="50"/>
  <c r="DF4" i="50"/>
  <c r="DE4" i="50"/>
  <c r="DD4" i="50"/>
  <c r="DC4" i="50"/>
  <c r="DB4" i="50"/>
  <c r="DA4" i="50"/>
  <c r="CZ4" i="50"/>
  <c r="CY4" i="50"/>
  <c r="CX4" i="50"/>
  <c r="CW4" i="50"/>
  <c r="CV4" i="50"/>
  <c r="CU4" i="50"/>
  <c r="CT4" i="50"/>
  <c r="CS4" i="50"/>
  <c r="CR4" i="50"/>
  <c r="CQ4" i="50"/>
  <c r="CP4" i="50"/>
  <c r="CO4" i="50"/>
  <c r="CN4" i="50"/>
  <c r="CM4" i="50"/>
  <c r="CL4" i="50"/>
  <c r="CK4" i="50"/>
  <c r="CJ4" i="50"/>
  <c r="CI4" i="50"/>
  <c r="CH4" i="50"/>
  <c r="CG4" i="50"/>
  <c r="CF4" i="50"/>
  <c r="CE4" i="50"/>
  <c r="CD4" i="50"/>
  <c r="CC4" i="50"/>
  <c r="CB4" i="50"/>
  <c r="CA4" i="50"/>
  <c r="BZ4" i="50"/>
  <c r="BY4" i="50"/>
  <c r="BX4" i="50"/>
  <c r="BW4" i="50"/>
  <c r="BV4" i="50"/>
  <c r="BU4" i="50"/>
  <c r="BT4" i="50"/>
  <c r="BS4" i="50"/>
  <c r="H34" i="47"/>
  <c r="H35" i="47"/>
  <c r="H36" i="47"/>
  <c r="H37" i="47"/>
  <c r="H38" i="47"/>
  <c r="H39" i="47"/>
  <c r="H40" i="47"/>
  <c r="H41" i="47"/>
  <c r="H42" i="47"/>
  <c r="H43" i="47"/>
  <c r="H44" i="47"/>
  <c r="H45" i="47"/>
  <c r="H46" i="47"/>
  <c r="H31" i="47"/>
  <c r="H32" i="47"/>
  <c r="H26" i="47"/>
  <c r="H27" i="47"/>
  <c r="C13" i="28"/>
  <c r="C12" i="28"/>
  <c r="C11" i="28"/>
  <c r="C10" i="28"/>
  <c r="C9" i="28"/>
  <c r="C8" i="28"/>
  <c r="C7" i="28"/>
  <c r="C6" i="28"/>
  <c r="C5" i="28"/>
  <c r="C4" i="28"/>
  <c r="E5" i="40"/>
  <c r="D5" i="40"/>
  <c r="C57" i="47" s="1" a="1"/>
  <c r="E3" i="40"/>
  <c r="D3" i="40"/>
  <c r="E8" i="45"/>
  <c r="D8" i="45"/>
  <c r="PL4" i="50" s="1"/>
  <c r="E3" i="45"/>
  <c r="D3" i="45"/>
  <c r="E17" i="25"/>
  <c r="D17" i="25"/>
  <c r="PC4" i="50" s="1"/>
  <c r="E14" i="25"/>
  <c r="D14" i="25"/>
  <c r="E9" i="25"/>
  <c r="D9" i="25"/>
  <c r="E5" i="25"/>
  <c r="D5" i="25"/>
  <c r="E3" i="25"/>
  <c r="D3" i="25"/>
  <c r="E5" i="20"/>
  <c r="D5" i="20"/>
  <c r="NN4" i="50" s="1"/>
  <c r="E4" i="20"/>
  <c r="D4" i="20"/>
  <c r="G4" i="20" s="1"/>
  <c r="E3" i="20"/>
  <c r="D3" i="20"/>
  <c r="E119" i="44"/>
  <c r="D119" i="44"/>
  <c r="NG4" i="50" s="1"/>
  <c r="E99" i="44"/>
  <c r="D99" i="44"/>
  <c r="E98" i="44"/>
  <c r="D98" i="44"/>
  <c r="E82" i="44"/>
  <c r="D82" i="44"/>
  <c r="E81" i="44"/>
  <c r="D81" i="44"/>
  <c r="E61" i="44"/>
  <c r="D61" i="44"/>
  <c r="E60" i="44"/>
  <c r="D60" i="44"/>
  <c r="E48" i="44"/>
  <c r="D48" i="44"/>
  <c r="E36" i="44"/>
  <c r="D36" i="44"/>
  <c r="E30" i="44"/>
  <c r="D30" i="44"/>
  <c r="E24" i="44"/>
  <c r="D24" i="44"/>
  <c r="E17" i="44"/>
  <c r="D17" i="44"/>
  <c r="E8" i="44"/>
  <c r="D8" i="44"/>
  <c r="E3" i="44"/>
  <c r="D3" i="44"/>
  <c r="E29" i="38"/>
  <c r="D29" i="38"/>
  <c r="C28" i="47" s="1" a="1"/>
  <c r="E26" i="38"/>
  <c r="D26" i="38"/>
  <c r="E21" i="38"/>
  <c r="D21" i="38"/>
  <c r="E7" i="38"/>
  <c r="D7" i="38"/>
  <c r="E3" i="38"/>
  <c r="D3" i="38"/>
  <c r="E61" i="42"/>
  <c r="E3" i="42"/>
  <c r="D3" i="42"/>
  <c r="D61" i="42"/>
  <c r="HK4" i="50" s="1"/>
  <c r="E59" i="42"/>
  <c r="D59" i="42"/>
  <c r="E56" i="42"/>
  <c r="D56" i="42"/>
  <c r="E49" i="42"/>
  <c r="D49" i="42"/>
  <c r="E40" i="42"/>
  <c r="D40" i="42"/>
  <c r="E34" i="42"/>
  <c r="D34" i="42"/>
  <c r="E32" i="42"/>
  <c r="D32" i="42"/>
  <c r="E28" i="42"/>
  <c r="D28" i="42"/>
  <c r="E24" i="42"/>
  <c r="D24" i="42"/>
  <c r="E20" i="42"/>
  <c r="D20" i="42"/>
  <c r="E13" i="42"/>
  <c r="D13" i="42"/>
  <c r="E50" i="39"/>
  <c r="E88" i="39"/>
  <c r="D88" i="39"/>
  <c r="C3" i="47" s="1" a="1"/>
  <c r="D50" i="39"/>
  <c r="E49" i="39"/>
  <c r="D49" i="39"/>
  <c r="E48" i="39"/>
  <c r="D48" i="39"/>
  <c r="E47" i="39"/>
  <c r="D47" i="39"/>
  <c r="E21" i="39"/>
  <c r="D21" i="39"/>
  <c r="E20" i="39"/>
  <c r="D20" i="39"/>
  <c r="E19" i="39"/>
  <c r="D19" i="39"/>
  <c r="E12" i="39"/>
  <c r="D12" i="39"/>
  <c r="E10" i="39"/>
  <c r="D10" i="39"/>
  <c r="E8" i="39"/>
  <c r="D8" i="39"/>
  <c r="E6" i="39"/>
  <c r="D6" i="39"/>
  <c r="E3" i="39"/>
  <c r="D3" i="39"/>
  <c r="PU4" i="50" l="1"/>
  <c r="C55" i="47" a="1"/>
  <c r="C50" i="47" a="1"/>
  <c r="G5" i="20"/>
  <c r="C47" i="47" a="1"/>
  <c r="C33" i="47" a="1"/>
  <c r="IR4" i="50"/>
  <c r="C16" i="47" a="1"/>
  <c r="EZ4" i="50"/>
  <c r="BR4" i="50"/>
  <c r="BQ4" i="50"/>
  <c r="BP4" i="50"/>
  <c r="BO4" i="50"/>
  <c r="BN4" i="50"/>
  <c r="BM4" i="50"/>
  <c r="BL4" i="50"/>
  <c r="BK4" i="50"/>
  <c r="BJ4" i="50"/>
  <c r="BI4" i="50"/>
  <c r="BH4" i="50"/>
  <c r="BG4" i="50"/>
  <c r="BF4" i="50"/>
  <c r="BE4" i="50"/>
  <c r="BD4" i="50"/>
  <c r="BC4" i="50"/>
  <c r="BB4" i="50"/>
  <c r="BA4" i="50"/>
  <c r="AZ4" i="50"/>
  <c r="AY4" i="50"/>
  <c r="AX4" i="50"/>
  <c r="AW4" i="50"/>
  <c r="AV4" i="50"/>
  <c r="AU4" i="50"/>
  <c r="AT4" i="50"/>
  <c r="AS4" i="50"/>
  <c r="AR4" i="50"/>
  <c r="AQ4" i="50"/>
  <c r="AP4" i="50"/>
  <c r="AO4" i="50"/>
  <c r="AN4" i="50"/>
  <c r="AM4" i="50"/>
  <c r="AL4" i="50"/>
  <c r="AK4" i="50"/>
  <c r="AJ4" i="50"/>
  <c r="AI4" i="50"/>
  <c r="AF4" i="50"/>
  <c r="AE4" i="50"/>
  <c r="AD4" i="50"/>
  <c r="AC4" i="50"/>
  <c r="AB4" i="50"/>
  <c r="AA4" i="50"/>
  <c r="Z4" i="50"/>
  <c r="Y4" i="50"/>
  <c r="X4" i="50"/>
  <c r="W4" i="50"/>
  <c r="V4" i="50"/>
  <c r="U4" i="50"/>
  <c r="T4" i="50"/>
  <c r="S4" i="50"/>
  <c r="R4" i="50"/>
  <c r="Q4" i="50"/>
  <c r="P4" i="50"/>
  <c r="O4" i="50"/>
  <c r="N4" i="50"/>
  <c r="M4" i="50"/>
  <c r="L4" i="50"/>
  <c r="K4" i="50"/>
  <c r="J4" i="50"/>
  <c r="I4" i="50"/>
  <c r="H4" i="50"/>
  <c r="G4" i="50"/>
  <c r="F4" i="50"/>
  <c r="E4" i="50"/>
  <c r="D4" i="50"/>
  <c r="C4" i="50"/>
  <c r="B4" i="50"/>
  <c r="A4" i="50"/>
  <c r="G5" i="40"/>
  <c r="G3" i="20"/>
  <c r="D35" i="20" s="1"/>
  <c r="E9" i="49" s="1"/>
  <c r="G99" i="44"/>
  <c r="G82" i="44"/>
  <c r="G29" i="38"/>
  <c r="G26" i="38"/>
  <c r="G7" i="38"/>
  <c r="G3" i="38"/>
  <c r="G61" i="42"/>
  <c r="G59" i="42"/>
  <c r="G56" i="42"/>
  <c r="G49" i="42"/>
  <c r="G40" i="42"/>
  <c r="G34" i="42"/>
  <c r="G32" i="42"/>
  <c r="G28" i="42"/>
  <c r="G24" i="42"/>
  <c r="G20" i="42"/>
  <c r="G21" i="39"/>
  <c r="G20" i="39"/>
  <c r="F18" i="51"/>
  <c r="D18" i="51"/>
  <c r="D33" i="20" l="1"/>
  <c r="C9" i="49" s="1"/>
  <c r="D34" i="20"/>
  <c r="D9" i="49" s="1"/>
  <c r="AV3" i="50"/>
  <c r="AU3" i="50"/>
  <c r="AT3" i="50"/>
  <c r="AS3" i="50"/>
  <c r="AR3" i="50"/>
  <c r="AQ3" i="50"/>
  <c r="AM3" i="50"/>
  <c r="AL3" i="50"/>
  <c r="H58" i="47"/>
  <c r="H57" i="47"/>
  <c r="H56" i="47"/>
  <c r="H55" i="47"/>
  <c r="H54" i="47"/>
  <c r="H53" i="47"/>
  <c r="H52" i="47"/>
  <c r="H51" i="47"/>
  <c r="H50" i="47"/>
  <c r="A3" i="48" s="1" a="1"/>
  <c r="H49" i="47"/>
  <c r="H48" i="47"/>
  <c r="H47" i="47"/>
  <c r="H33" i="47"/>
  <c r="H30" i="47"/>
  <c r="H29" i="47"/>
  <c r="H25" i="47"/>
  <c r="H24" i="47"/>
  <c r="H23" i="47"/>
  <c r="H22" i="47"/>
  <c r="H21" i="47"/>
  <c r="H20" i="47"/>
  <c r="H19" i="47"/>
  <c r="H18" i="47"/>
  <c r="H17" i="47"/>
  <c r="H16" i="47"/>
  <c r="H15" i="47"/>
  <c r="H14" i="47"/>
  <c r="H13" i="47"/>
  <c r="H12" i="47"/>
  <c r="H11" i="47"/>
  <c r="H10" i="47"/>
  <c r="H9" i="47"/>
  <c r="H8" i="47"/>
  <c r="H7" i="47"/>
  <c r="H6" i="47"/>
  <c r="H5" i="47"/>
  <c r="H4" i="47"/>
  <c r="D167" i="46" a="1"/>
  <c r="E167" i="46" s="1"/>
  <c r="F9" i="49" l="1"/>
  <c r="H28" i="47"/>
  <c r="H3" i="47"/>
  <c r="D167" i="46"/>
  <c r="G8" i="45" l="1"/>
  <c r="G3" i="45"/>
  <c r="G119" i="44"/>
  <c r="G98" i="44"/>
  <c r="G81" i="44"/>
  <c r="G61" i="44"/>
  <c r="G60" i="44"/>
  <c r="G48" i="44"/>
  <c r="G36" i="44"/>
  <c r="G30" i="44"/>
  <c r="G24" i="44"/>
  <c r="G17" i="44"/>
  <c r="G8" i="44"/>
  <c r="G3" i="44"/>
  <c r="D19" i="45" l="1"/>
  <c r="E11" i="49" s="1"/>
  <c r="D18" i="45"/>
  <c r="D11" i="49" s="1"/>
  <c r="D17" i="45"/>
  <c r="C11" i="49" s="1"/>
  <c r="D127" i="44"/>
  <c r="E8" i="49" s="1"/>
  <c r="D126" i="44"/>
  <c r="D8" i="49" s="1"/>
  <c r="D125" i="44"/>
  <c r="C8" i="49" s="1"/>
  <c r="G13" i="42"/>
  <c r="G3" i="42"/>
  <c r="F11" i="49" l="1"/>
  <c r="F8" i="49"/>
  <c r="D70" i="42"/>
  <c r="D6" i="49" s="1"/>
  <c r="D69" i="42"/>
  <c r="C6" i="49" s="1"/>
  <c r="D71" i="42"/>
  <c r="E6" i="49" s="1"/>
  <c r="G3" i="40"/>
  <c r="G88" i="39"/>
  <c r="G47" i="39"/>
  <c r="G19" i="39"/>
  <c r="G12" i="39"/>
  <c r="G10" i="39"/>
  <c r="G8" i="39"/>
  <c r="G6" i="39"/>
  <c r="G3" i="39"/>
  <c r="D11" i="40" l="1"/>
  <c r="E12" i="49" s="1"/>
  <c r="D10" i="40"/>
  <c r="D12" i="49" s="1"/>
  <c r="D9" i="40"/>
  <c r="C12" i="49" s="1"/>
  <c r="F6" i="49"/>
  <c r="G48" i="39"/>
  <c r="G49" i="39"/>
  <c r="G50" i="39"/>
  <c r="F12" i="49" l="1"/>
  <c r="D95" i="39"/>
  <c r="D5" i="49" s="1"/>
  <c r="D96" i="39"/>
  <c r="E5" i="49" s="1"/>
  <c r="D94" i="39"/>
  <c r="C5" i="49" s="1"/>
  <c r="E3" i="33"/>
  <c r="G17" i="25"/>
  <c r="G14" i="25"/>
  <c r="G9" i="25"/>
  <c r="G5" i="25"/>
  <c r="G3" i="25"/>
  <c r="D22" i="25" l="1"/>
  <c r="C10" i="49" s="1"/>
  <c r="D23" i="25"/>
  <c r="D10" i="49" s="1"/>
  <c r="D24" i="25"/>
  <c r="E10" i="49" s="1"/>
  <c r="F5" i="49"/>
  <c r="F72" i="23"/>
  <c r="F71" i="23"/>
  <c r="F70" i="23"/>
  <c r="F69" i="23"/>
  <c r="F68" i="23"/>
  <c r="F67" i="23"/>
  <c r="F66" i="23"/>
  <c r="F65" i="23"/>
  <c r="F64" i="23"/>
  <c r="F63" i="23"/>
  <c r="F62" i="23"/>
  <c r="F61" i="23"/>
  <c r="F60" i="23"/>
  <c r="F59" i="23"/>
  <c r="F58" i="23"/>
  <c r="F52" i="23"/>
  <c r="F51" i="23"/>
  <c r="F50" i="23"/>
  <c r="F49" i="23"/>
  <c r="F48" i="23"/>
  <c r="F47" i="23"/>
  <c r="F46" i="23"/>
  <c r="F45" i="23"/>
  <c r="F44" i="23"/>
  <c r="F43" i="23"/>
  <c r="F42" i="23"/>
  <c r="F41" i="23"/>
  <c r="F40" i="23"/>
  <c r="F39" i="23"/>
  <c r="F38" i="23"/>
  <c r="F37" i="23"/>
  <c r="F36" i="23"/>
  <c r="F35" i="23"/>
  <c r="F34" i="23"/>
  <c r="F33" i="23"/>
  <c r="E28" i="23"/>
  <c r="G28" i="23" s="1"/>
  <c r="E27" i="23"/>
  <c r="G27" i="23" s="1"/>
  <c r="G26" i="23"/>
  <c r="E26" i="23"/>
  <c r="E25" i="23"/>
  <c r="G25" i="23" s="1"/>
  <c r="G24" i="23"/>
  <c r="E24" i="23"/>
  <c r="E23" i="23"/>
  <c r="G23" i="23" s="1"/>
  <c r="G22" i="23"/>
  <c r="E22" i="23"/>
  <c r="E21" i="23"/>
  <c r="G21" i="23" s="1"/>
  <c r="G20" i="23"/>
  <c r="E20" i="23"/>
  <c r="E19" i="23"/>
  <c r="G19" i="23" s="1"/>
  <c r="E18" i="23"/>
  <c r="G18" i="23" s="1"/>
  <c r="E17" i="23"/>
  <c r="G17" i="23" s="1"/>
  <c r="G16" i="23"/>
  <c r="E16" i="23"/>
  <c r="E15" i="23"/>
  <c r="G15" i="23" s="1"/>
  <c r="E14" i="23"/>
  <c r="G14" i="23" s="1"/>
  <c r="E13" i="23"/>
  <c r="G13" i="23" s="1"/>
  <c r="G12" i="23"/>
  <c r="E12" i="23"/>
  <c r="E11" i="23"/>
  <c r="G11" i="23" s="1"/>
  <c r="E10" i="23"/>
  <c r="G10" i="23" s="1"/>
  <c r="E9" i="23"/>
  <c r="G9" i="23" s="1"/>
  <c r="G8" i="23"/>
  <c r="E8" i="23"/>
  <c r="E7" i="23"/>
  <c r="G7" i="23" s="1"/>
  <c r="E6" i="23"/>
  <c r="G6" i="23" s="1"/>
  <c r="E5" i="23"/>
  <c r="G5" i="23" s="1"/>
  <c r="G4" i="23"/>
  <c r="E4" i="23"/>
  <c r="G21" i="38"/>
  <c r="D33" i="38" s="1"/>
  <c r="F10" i="49" l="1"/>
  <c r="C7" i="49"/>
  <c r="D35" i="38"/>
  <c r="E7" i="49" s="1"/>
  <c r="E13" i="49" s="1"/>
  <c r="D34" i="38"/>
  <c r="D7" i="49" s="1"/>
  <c r="D13" i="49" s="1"/>
  <c r="C13" i="49" l="1"/>
  <c r="F7" i="49"/>
  <c r="F13" i="4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<sst xmlns="http://schemas.openxmlformats.org/spreadsheetml/2006/main" count="4440" uniqueCount="2743">
  <si>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</si>
  <si>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</si>
  <si>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</si>
  <si>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</si>
  <si>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</si>
  <si>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</si>
  <si>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</si>
  <si>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</si>
  <si>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</si>
  <si>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</si>
  <si>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</si>
  <si>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</si>
  <si>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</si>
  <si>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</si>
  <si>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</si>
  <si>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</si>
  <si>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</si>
  <si>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</si>
  <si>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</si>
  <si>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</si>
  <si>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</si>
  <si>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</si>
  <si>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</si>
  <si>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</si>
  <si>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</si>
  <si>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</si>
  <si>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</si>
  <si>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</si>
  <si>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</si>
  <si>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</si>
  <si>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</si>
  <si>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</si>
  <si>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</si>
  <si>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</si>
  <si>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</si>
  <si>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</si>
  <si>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</si>
  <si>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</si>
  <si>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</si>
  <si>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</si>
  <si>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</si>
  <si>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</si>
  <si>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</si>
  <si>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</si>
  <si>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</si>
  <si>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</si>
  <si>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</si>
  <si>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</si>
  <si>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</si>
  <si>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</si>
  <si>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</si>
  <si>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</si>
  <si>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</si>
  <si>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</si>
  <si>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</si>
  <si>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</si>
  <si>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</si>
  <si>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</si>
  <si>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</si>
  <si>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</si>
  <si>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</si>
  <si>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</si>
  <si>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</si>
  <si>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</si>
  <si>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</si>
  <si>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</si>
  <si>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</si>
  <si>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</si>
  <si>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</si>
  <si>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</si>
  <si>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</si>
  <si>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</si>
  <si>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</si>
  <si>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</si>
  <si>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</si>
  <si>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</si>
  <si>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</si>
  <si>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</si>
  <si>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</si>
  <si>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</si>
  <si>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</si>
  <si>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</si>
  <si>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</si>
  <si>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</si>
  <si>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</si>
  <si>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</si>
  <si>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</si>
  <si>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</si>
  <si>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</si>
  <si>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</si>
  <si>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</si>
  <si>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</si>
  <si>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</si>
  <si>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</si>
  <si>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</si>
  <si>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</si>
  <si>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</si>
  <si>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</si>
  <si>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</si>
  <si>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</si>
  <si>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</si>
  <si>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</si>
  <si>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</si>
  <si>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</si>
  <si>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</si>
  <si>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</si>
  <si>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</si>
  <si>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</si>
  <si>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</si>
  <si>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</si>
  <si>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</si>
  <si>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</si>
  <si>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</si>
  <si>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</si>
  <si>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</si>
  <si>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</si>
  <si>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</si>
  <si>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</si>
  <si>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</si>
  <si>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</si>
  <si>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</si>
  <si>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</si>
  <si>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</si>
  <si>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</si>
  <si>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</si>
  <si>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</si>
  <si>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</si>
  <si>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</si>
  <si>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</si>
  <si>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</si>
  <si>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</si>
  <si>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</si>
  <si>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</si>
  <si>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</si>
  <si>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</si>
  <si>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</si>
  <si>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</si>
  <si>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</si>
  <si>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</si>
  <si>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</si>
  <si>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</si>
  <si>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</si>
  <si>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</si>
  <si>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</si>
  <si>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</si>
  <si>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</si>
  <si>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</si>
  <si>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</si>
  <si>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</si>
  <si>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</si>
  <si>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</si>
  <si>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</si>
  <si>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</si>
  <si>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</si>
  <si>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</si>
  <si>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</si>
  <si>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</si>
  <si>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</si>
  <si>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</si>
  <si>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</si>
  <si>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</si>
  <si>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</si>
  <si>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</si>
  <si>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</si>
  <si>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</si>
  <si>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</si>
  <si>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</si>
  <si>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</si>
  <si>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</si>
  <si>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</si>
  <si>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</si>
  <si>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</si>
  <si>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</si>
  <si>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</si>
  <si>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</si>
  <si>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</si>
  <si>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</si>
  <si>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</si>
  <si>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</si>
  <si>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</si>
  <si>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</si>
  <si>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</si>
  <si>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</si>
  <si>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</si>
  <si>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</si>
  <si>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</si>
  <si>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</si>
  <si>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</si>
  <si>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</si>
  <si>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</si>
  <si>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</si>
  <si>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</si>
  <si>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</si>
  <si>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</si>
  <si>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</si>
  <si>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</si>
  <si>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</si>
  <si>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</si>
  <si>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</si>
  <si>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</si>
  <si>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</si>
  <si>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</si>
  <si>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</si>
  <si>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</si>
  <si>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</si>
  <si>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</si>
  <si>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</si>
  <si>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</si>
  <si>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</si>
  <si>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</si>
  <si>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</si>
  <si>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</si>
  <si>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</si>
  <si>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</si>
  <si>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</si>
  <si>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</si>
  <si>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</si>
  <si>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</si>
  <si>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</si>
  <si>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</si>
  <si>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</si>
  <si>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</si>
  <si>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</si>
  <si>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</si>
  <si>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</si>
  <si>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</si>
  <si>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</si>
  <si>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</si>
  <si>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</si>
  <si>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</si>
  <si>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</si>
  <si>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</si>
  <si>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</si>
  <si>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</si>
  <si>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</si>
  <si>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</si>
  <si>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</si>
  <si>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</si>
  <si>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</si>
  <si>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</si>
  <si>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</si>
  <si>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</si>
  <si>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</si>
  <si>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</si>
  <si>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</si>
  <si>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</si>
  <si>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</si>
  <si>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</si>
  <si>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</si>
  <si>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</si>
  <si>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</si>
  <si>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</si>
  <si>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</si>
  <si>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</si>
  <si>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</si>
  <si>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</si>
  <si>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</si>
  <si>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</si>
  <si>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</si>
  <si>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</si>
  <si>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</si>
  <si>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</si>
  <si>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</si>
  <si>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</si>
  <si>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</si>
  <si>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</si>
  <si>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</si>
  <si>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</si>
  <si>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</si>
  <si>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</si>
  <si>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</si>
  <si>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</si>
  <si>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</si>
  <si>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</si>
  <si>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</si>
  <si>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</si>
  <si>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</si>
  <si>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</si>
  <si>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</si>
  <si>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</si>
  <si>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</si>
  <si>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</si>
  <si>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</si>
  <si>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</si>
  <si>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</si>
  <si>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</si>
  <si>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</si>
  <si>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</si>
  <si>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</si>
  <si>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</si>
  <si>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</si>
  <si>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</si>
  <si>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</si>
  <si>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</si>
  <si>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</si>
  <si>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</si>
  <si>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</si>
  <si>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</si>
  <si>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</si>
  <si>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</si>
  <si>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</si>
  <si>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</si>
  <si>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</si>
  <si>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</si>
  <si>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</si>
  <si>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</si>
  <si>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</si>
  <si>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</si>
  <si>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</si>
  <si>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</si>
  <si>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</si>
  <si>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</si>
  <si>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</si>
  <si>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</si>
  <si>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</si>
  <si>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</si>
  <si>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</si>
  <si>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</si>
  <si>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</si>
  <si>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</si>
  <si>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</si>
  <si>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</si>
  <si>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</si>
  <si>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</si>
  <si>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</si>
  <si>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</si>
  <si>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</si>
  <si>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</si>
  <si>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</si>
  <si>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</si>
  <si>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</si>
  <si>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</si>
  <si>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</si>
  <si>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</si>
  <si>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</si>
  <si>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</si>
  <si>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</si>
  <si>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</si>
  <si>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</si>
  <si>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</si>
  <si>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</si>
  <si>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</si>
  <si>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</si>
  <si>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</si>
  <si>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</si>
  <si>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</si>
  <si>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</si>
  <si>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</si>
  <si>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</si>
  <si>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</si>
  <si>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</si>
  <si>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</si>
  <si>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</si>
  <si>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</si>
  <si>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</si>
  <si>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</si>
  <si>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</si>
  <si>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</si>
  <si>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</si>
  <si>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</si>
  <si>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</si>
  <si>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</si>
  <si>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</si>
  <si>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</si>
  <si>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</si>
  <si>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</si>
  <si>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</si>
  <si>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</si>
  <si>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</si>
  <si>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</si>
  <si>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</si>
  <si>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</si>
  <si>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</si>
  <si>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</si>
  <si>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</si>
  <si>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</si>
  <si>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</si>
  <si>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</si>
  <si>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</si>
  <si>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</si>
  <si>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</si>
  <si>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</si>
  <si>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</si>
  <si>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</si>
  <si>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</si>
  <si>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</si>
  <si>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</si>
  <si>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</si>
  <si>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</si>
  <si>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</si>
  <si>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</si>
  <si>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</si>
  <si>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</si>
  <si>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</si>
  <si>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</si>
  <si>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</si>
  <si>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</si>
  <si>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</si>
  <si>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</si>
  <si>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</si>
  <si>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</si>
  <si>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</si>
  <si>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</si>
  <si>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</si>
  <si>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</si>
  <si>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</si>
  <si>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</si>
  <si>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</si>
  <si>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</si>
  <si>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</si>
  <si>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</si>
  <si>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</si>
  <si>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</si>
  <si>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</si>
  <si>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</si>
  <si>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</si>
  <si>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</si>
  <si>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</si>
  <si>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</si>
  <si>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</si>
  <si>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</si>
  <si>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</si>
  <si>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</si>
  <si>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</si>
  <si>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</si>
  <si>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</si>
  <si>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</si>
  <si>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</si>
  <si>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</si>
  <si>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</si>
  <si>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</si>
  <si>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</si>
  <si>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</si>
  <si>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</si>
  <si>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</si>
  <si>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</si>
  <si>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</si>
  <si>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</si>
  <si>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</si>
  <si>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</si>
  <si>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</si>
  <si>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</si>
  <si>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</si>
  <si>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</si>
  <si>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</si>
  <si>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</si>
  <si>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</si>
  <si>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</si>
  <si>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</si>
  <si>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</si>
  <si>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</si>
  <si>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</si>
  <si>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</si>
  <si>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</si>
  <si>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</si>
  <si>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</si>
  <si>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</si>
  <si>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</si>
  <si>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</si>
  <si>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</si>
  <si>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</si>
  <si>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</si>
  <si>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</si>
  <si>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</si>
  <si>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</si>
  <si>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</si>
  <si>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</si>
  <si>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</si>
  <si>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</si>
  <si>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</si>
  <si>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</si>
  <si>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</si>
  <si>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</si>
  <si>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</si>
  <si>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</si>
  <si>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</si>
  <si>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</si>
  <si>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</si>
  <si>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</si>
  <si>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</si>
  <si>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</si>
  <si>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</si>
  <si>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</si>
  <si>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</si>
  <si>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</si>
  <si>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</si>
  <si>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</si>
  <si>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</si>
  <si>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</si>
  <si>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</si>
  <si>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</si>
  <si>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</si>
  <si>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</si>
  <si>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</si>
  <si>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</si>
  <si>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</si>
  <si>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</si>
  <si>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</si>
  <si>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</si>
  <si>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</si>
  <si>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</si>
  <si>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</si>
  <si>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</si>
  <si>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</si>
  <si>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</si>
  <si>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</si>
  <si>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</si>
  <si>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</si>
  <si>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</si>
  <si>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</si>
  <si>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</si>
  <si>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</si>
  <si>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</si>
  <si>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</si>
  <si>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</si>
  <si>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</si>
  <si>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</si>
  <si>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</si>
  <si>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</si>
  <si>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</si>
  <si>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</si>
  <si>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</si>
  <si>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</si>
  <si>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</si>
  <si>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</si>
  <si>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</si>
  <si>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</si>
  <si>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</si>
  <si>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</si>
  <si>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</si>
  <si>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</si>
  <si>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</si>
  <si>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</si>
  <si>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</si>
  <si>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</si>
  <si>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</si>
  <si>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</si>
  <si>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</si>
  <si>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</si>
  <si>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</si>
  <si>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</si>
  <si>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</si>
  <si>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</si>
  <si>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</si>
  <si>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</si>
  <si>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</si>
  <si>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</si>
  <si>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</si>
  <si>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</si>
  <si>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</si>
  <si>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</si>
  <si>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</si>
  <si>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</si>
  <si>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</si>
  <si>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</si>
  <si>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</si>
  <si>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</si>
  <si>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</si>
  <si>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</si>
  <si>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</si>
  <si>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</si>
  <si>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</si>
  <si>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</si>
  <si>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</si>
  <si>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</si>
  <si>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</si>
  <si>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</si>
  <si>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</si>
  <si>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</si>
  <si>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</si>
  <si>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</si>
  <si>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</si>
  <si>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</si>
  <si>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</si>
  <si>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</si>
  <si>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</si>
  <si>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</si>
  <si>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</si>
  <si>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</si>
  <si>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</si>
  <si>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</si>
  <si>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</si>
  <si>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</si>
  <si>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</si>
  <si>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</si>
  <si>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</si>
  <si>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</si>
  <si>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</si>
  <si>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</si>
  <si>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</si>
  <si>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</si>
  <si>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</si>
  <si>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</si>
  <si>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</si>
  <si>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</si>
  <si>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</si>
  <si>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</si>
  <si>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</si>
  <si>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</si>
  <si>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</si>
  <si>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</si>
  <si>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</si>
  <si>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</si>
  <si>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</si>
  <si>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</si>
  <si>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</si>
  <si>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</si>
  <si>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</si>
  <si>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</si>
  <si>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</si>
  <si>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</si>
  <si>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</si>
  <si>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</si>
  <si>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</si>
  <si>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</si>
  <si>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</si>
  <si>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</si>
  <si>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</si>
  <si>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</si>
  <si>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</si>
  <si>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</si>
  <si>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</si>
  <si>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</si>
  <si>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</si>
  <si>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</si>
  <si>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</si>
  <si>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</si>
  <si>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</si>
  <si>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</si>
  <si>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</si>
  <si>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</si>
  <si>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</si>
  <si>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</si>
  <si>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</si>
  <si>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</si>
  <si>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</si>
  <si>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</si>
  <si>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</si>
  <si>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</si>
  <si>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</si>
  <si>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</si>
  <si>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</si>
  <si>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</si>
  <si>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</si>
  <si>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</si>
  <si>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</si>
  <si>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</si>
  <si>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</si>
  <si>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</si>
  <si>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</si>
  <si>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</si>
  <si>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</si>
  <si>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</si>
  <si>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</si>
  <si>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</si>
  <si>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</si>
  <si>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</si>
  <si>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</si>
  <si>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</si>
  <si>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</si>
  <si>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</si>
  <si>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</si>
  <si>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</si>
  <si>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</si>
  <si>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</si>
  <si>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</si>
  <si>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</si>
  <si>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</si>
  <si>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</si>
  <si>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</si>
  <si>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</si>
  <si>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</si>
  <si>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</si>
  <si>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</si>
  <si>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</si>
  <si>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</si>
  <si>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</si>
  <si>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</si>
  <si>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</si>
  <si>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</si>
  <si>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</si>
  <si>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</si>
  <si>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</si>
  <si>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</si>
  <si>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</si>
  <si>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</si>
  <si>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</si>
  <si>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</si>
  <si>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</si>
  <si>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</si>
  <si>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</si>
  <si>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</si>
  <si>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</si>
  <si>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</si>
  <si>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</si>
  <si>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</si>
  <si>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</si>
  <si>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</si>
  <si>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</si>
  <si>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</si>
  <si>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</si>
  <si>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</si>
  <si>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</si>
  <si>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</si>
  <si>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</si>
  <si>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</si>
  <si>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</si>
  <si>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</si>
  <si>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</si>
  <si>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</si>
  <si>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</si>
  <si>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</si>
  <si>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</si>
  <si>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</si>
  <si>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</si>
  <si>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</si>
  <si>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</si>
  <si>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</si>
  <si>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</si>
  <si>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</si>
  <si>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</si>
  <si>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</si>
  <si>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</si>
  <si>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</si>
  <si>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</si>
  <si>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</si>
  <si>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</si>
  <si>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</si>
  <si>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</si>
  <si>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</si>
  <si>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</si>
  <si>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</si>
  <si>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</si>
  <si>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</si>
  <si>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</si>
  <si>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</si>
  <si>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</si>
  <si>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</si>
  <si>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</si>
  <si>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</si>
  <si>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</si>
  <si>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</si>
  <si>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</si>
  <si>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</si>
  <si>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</si>
  <si>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</si>
  <si>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</si>
  <si>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</si>
  <si>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</si>
  <si>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</si>
  <si>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</si>
  <si>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</si>
  <si>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</si>
  <si>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</si>
  <si>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</si>
  <si>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</si>
  <si>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</si>
  <si>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</si>
  <si>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</si>
  <si>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</si>
  <si>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</si>
  <si>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</si>
  <si>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</si>
  <si>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</si>
  <si>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</si>
  <si>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</si>
  <si>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</si>
  <si>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</si>
  <si>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</si>
  <si>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</si>
  <si>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</si>
  <si>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</si>
  <si>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</si>
  <si>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</si>
  <si>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</si>
  <si>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</si>
  <si>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</si>
  <si>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</si>
  <si>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</si>
  <si>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</si>
  <si>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</si>
  <si>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</si>
  <si>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</si>
  <si>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</si>
  <si>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</si>
  <si>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</si>
  <si>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</si>
  <si>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</si>
  <si>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</si>
  <si>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</si>
  <si>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</si>
  <si>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</si>
  <si>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</si>
  <si>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</si>
  <si>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</si>
  <si>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</si>
  <si>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</si>
  <si>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</si>
  <si>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</si>
  <si>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</si>
  <si>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</si>
  <si>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</si>
  <si>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</si>
  <si>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</si>
  <si>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</si>
  <si>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</si>
  <si>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</si>
  <si>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</si>
  <si>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</si>
  <si>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</si>
  <si>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</si>
  <si>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</si>
  <si>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</si>
  <si>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</si>
  <si>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</si>
  <si>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</si>
  <si>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</si>
  <si>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</si>
  <si>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</si>
  <si>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</si>
  <si>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</si>
  <si>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</si>
  <si>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</si>
  <si>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</si>
  <si>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</si>
  <si>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</si>
  <si>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</si>
  <si>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</si>
  <si>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</si>
  <si>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</si>
  <si>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</si>
  <si>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</si>
  <si>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</si>
  <si>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</si>
  <si>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</si>
  <si>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</si>
  <si>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</si>
  <si>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</si>
  <si>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</si>
  <si>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</si>
  <si>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</si>
  <si>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</si>
  <si>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</si>
  <si>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</si>
  <si>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</si>
  <si>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</si>
  <si>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</si>
  <si>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</si>
  <si>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</si>
  <si>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</si>
  <si>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</si>
  <si>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</si>
  <si>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</si>
  <si>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</si>
  <si>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</si>
  <si>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</si>
  <si>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</si>
  <si>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</si>
  <si>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</si>
  <si>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</si>
  <si>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</si>
  <si>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</si>
  <si>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</si>
  <si>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</si>
  <si>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</si>
  <si>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</si>
  <si>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</si>
  <si>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</si>
  <si>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</si>
  <si>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</si>
  <si>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</si>
  <si>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</si>
  <si>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</si>
  <si>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</si>
  <si>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</si>
  <si>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</si>
  <si>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</si>
  <si>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</si>
  <si>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</si>
  <si>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</si>
  <si>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</si>
  <si>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</si>
  <si>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</si>
  <si>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</si>
  <si>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</si>
  <si>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</si>
  <si>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</si>
  <si>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</si>
  <si>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</si>
  <si>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</si>
  <si>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</si>
  <si>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</si>
  <si>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</si>
  <si>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</si>
  <si>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</si>
  <si>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</si>
  <si>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</si>
  <si>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</si>
  <si>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</si>
  <si>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</si>
  <si>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</si>
  <si>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</si>
  <si>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</si>
  <si>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</si>
  <si>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</si>
  <si>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</si>
  <si>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</si>
  <si>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</si>
  <si>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</si>
  <si>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</si>
  <si>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</si>
  <si>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</si>
  <si>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</si>
  <si>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</si>
  <si>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</si>
  <si>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</si>
  <si>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</si>
  <si>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</si>
  <si>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</si>
  <si>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</si>
  <si>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</si>
  <si>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</si>
  <si>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</si>
  <si>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</si>
  <si>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</si>
  <si>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</si>
  <si>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</si>
  <si>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</si>
  <si>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</si>
  <si>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</si>
  <si>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</si>
  <si>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</si>
  <si>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</si>
  <si>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</si>
  <si>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</si>
  <si>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</si>
  <si>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</si>
  <si>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</si>
  <si>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</si>
  <si>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</si>
  <si>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</si>
  <si>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</si>
  <si>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</si>
  <si>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</si>
  <si>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</si>
  <si>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</si>
  <si>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</si>
  <si>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</si>
  <si>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</si>
  <si>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</si>
  <si>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</si>
  <si>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</si>
  <si>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</si>
  <si>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</si>
  <si>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</si>
  <si>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</si>
  <si>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</si>
  <si>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</si>
  <si>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</si>
  <si>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</si>
  <si>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</si>
  <si>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</si>
  <si>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</si>
  <si>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</si>
  <si>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</si>
  <si>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</si>
  <si>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</si>
  <si>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</si>
  <si>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</si>
  <si>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</si>
  <si>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</si>
  <si>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</si>
  <si>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</si>
  <si>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</si>
  <si>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</si>
  <si>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</si>
  <si>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</si>
  <si>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</si>
  <si>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</si>
  <si>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</si>
  <si>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</si>
  <si>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</si>
  <si>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</si>
  <si>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</si>
  <si>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</si>
  <si>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</si>
  <si>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</si>
  <si>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</si>
  <si>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</si>
  <si>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</si>
  <si>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</si>
  <si>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</si>
  <si>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</si>
  <si>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</si>
  <si>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</si>
  <si>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</si>
  <si>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</si>
  <si>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</si>
  <si>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</si>
  <si>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</si>
  <si>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</si>
  <si>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</si>
  <si>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</si>
  <si>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</si>
  <si>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</si>
  <si>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</si>
  <si>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</si>
  <si>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</si>
  <si>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</si>
  <si>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</si>
  <si>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</si>
  <si>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</si>
  <si>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</si>
  <si>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</si>
  <si>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</si>
  <si>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</si>
  <si>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</si>
  <si>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</si>
  <si>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</si>
  <si>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</si>
  <si>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</si>
  <si>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</si>
  <si>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</si>
  <si>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</si>
  <si>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</si>
  <si>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</si>
  <si>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</si>
  <si>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</si>
  <si>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</si>
  <si>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</si>
  <si>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</si>
  <si>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</si>
  <si>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</si>
  <si>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</si>
  <si>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</si>
  <si>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</si>
  <si>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</si>
  <si>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</si>
  <si>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</si>
  <si>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</si>
  <si>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</si>
  <si>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</si>
  <si>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</si>
  <si>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</si>
  <si>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</si>
  <si>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</si>
  <si>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</si>
  <si>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</si>
  <si>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</si>
  <si>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</si>
  <si>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</si>
  <si>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</si>
  <si>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</si>
  <si>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</si>
  <si>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</si>
  <si>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</si>
  <si>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</si>
  <si>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</si>
  <si>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</si>
  <si>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</si>
  <si>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</si>
  <si>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</si>
  <si>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</si>
  <si>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</si>
  <si>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</si>
  <si>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</si>
  <si>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</si>
  <si>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</si>
  <si>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</si>
  <si>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</si>
  <si>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</si>
  <si>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</si>
  <si>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</si>
  <si>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</si>
  <si>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</si>
  <si>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</si>
  <si>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</si>
  <si>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</si>
  <si>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</si>
  <si>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</si>
  <si>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</si>
  <si>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</si>
  <si>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</si>
  <si>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</si>
  <si>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</si>
  <si>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</si>
  <si>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</si>
  <si>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</si>
  <si>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</si>
  <si>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</si>
  <si>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</si>
  <si>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</si>
  <si>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</si>
  <si>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</si>
  <si>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</si>
  <si>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</si>
  <si>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</si>
  <si>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</si>
  <si>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</si>
  <si>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</si>
  <si>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</si>
  <si>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</si>
  <si>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</si>
  <si>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</si>
  <si>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</si>
  <si>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</si>
  <si>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</si>
  <si>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</si>
  <si>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</si>
  <si>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</si>
  <si>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</si>
  <si>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</si>
  <si>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</si>
  <si>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</si>
  <si>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</si>
  <si>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</si>
  <si>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</si>
  <si>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</si>
  <si>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</si>
  <si>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</si>
  <si>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</si>
  <si>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</si>
  <si>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</si>
  <si>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</si>
  <si>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</si>
  <si>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</si>
  <si>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</si>
  <si>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</si>
  <si>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</si>
  <si>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</si>
  <si>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</si>
  <si>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</si>
  <si>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</si>
  <si>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</si>
  <si>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</si>
  <si>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</si>
  <si>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</si>
  <si>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</si>
  <si>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</si>
  <si>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</si>
  <si>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</si>
  <si>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</si>
  <si>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</si>
  <si>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</si>
  <si>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</si>
  <si>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</si>
  <si>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</si>
  <si>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</si>
  <si>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</si>
  <si>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</si>
  <si>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</si>
  <si>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</si>
  <si>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</si>
  <si>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</si>
  <si>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</si>
  <si>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</si>
  <si>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</si>
  <si>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</si>
  <si>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</si>
  <si>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</si>
  <si>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</si>
  <si>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</si>
  <si>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</si>
  <si>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</si>
  <si>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</si>
  <si>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</si>
  <si>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</si>
  <si>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</si>
  <si>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</si>
  <si>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</si>
  <si>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</si>
  <si>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</si>
  <si>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</si>
  <si>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</si>
  <si>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</si>
  <si>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</si>
  <si>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</si>
  <si>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</si>
  <si>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</si>
  <si>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</si>
  <si>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</si>
  <si>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</si>
  <si>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</si>
  <si>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</si>
  <si>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</si>
  <si>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</si>
  <si>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</si>
  <si>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</si>
  <si>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</si>
  <si>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</si>
  <si>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</si>
  <si>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</si>
  <si>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</si>
  <si>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</si>
  <si>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</si>
  <si>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</si>
  <si>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</si>
  <si>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</si>
  <si>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</si>
  <si>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</si>
  <si>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</si>
  <si>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</si>
  <si>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</si>
  <si>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</si>
  <si>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</si>
  <si>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</si>
  <si>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</si>
  <si>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</si>
  <si>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</si>
  <si>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</si>
  <si>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</si>
  <si>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</si>
  <si>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</si>
  <si>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</si>
  <si>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</si>
  <si>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</si>
  <si>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</si>
  <si>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</si>
  <si>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</si>
  <si>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</si>
  <si>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</si>
  <si>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</si>
  <si>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</si>
  <si>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</si>
  <si>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</si>
  <si>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</si>
  <si>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</si>
  <si>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</si>
  <si>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</si>
  <si>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</si>
  <si>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</si>
  <si>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</si>
  <si>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</si>
  <si>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</si>
  <si>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</si>
  <si>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</si>
  <si>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</si>
  <si>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</si>
  <si>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</si>
  <si>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</si>
  <si>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</si>
  <si>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</si>
  <si>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</si>
  <si>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</si>
  <si>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</si>
  <si>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</si>
  <si>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</si>
  <si>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</si>
  <si>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</si>
  <si>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</si>
  <si>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</si>
  <si>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</si>
  <si>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</si>
  <si>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</si>
  <si>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</si>
  <si>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</si>
  <si>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</si>
  <si>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</si>
  <si>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</si>
  <si>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</si>
  <si>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</si>
  <si>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</si>
  <si>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</si>
  <si>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</si>
  <si>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</si>
  <si>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</si>
  <si>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</si>
  <si>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</si>
  <si>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</si>
  <si>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</si>
  <si>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</si>
  <si>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</si>
  <si>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</si>
  <si>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</si>
  <si>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</si>
  <si>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</si>
  <si>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</si>
  <si>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</si>
  <si>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</si>
  <si>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</si>
  <si>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</si>
  <si>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</si>
  <si>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</si>
  <si>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</si>
  <si>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</si>
  <si>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</si>
  <si>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</si>
  <si>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</si>
  <si>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</si>
  <si>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</si>
  <si>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</si>
  <si>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</si>
  <si>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</si>
  <si>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</si>
  <si>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</si>
  <si>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</si>
  <si>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</si>
  <si>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</si>
  <si>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</si>
  <si>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</si>
  <si>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</si>
  <si>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</si>
  <si>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</si>
  <si>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</si>
  <si>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</si>
  <si>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</si>
  <si>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</si>
  <si>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</si>
  <si>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</si>
  <si>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</si>
  <si>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</si>
  <si>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</si>
  <si>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</si>
  <si>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</si>
  <si>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</si>
  <si>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</si>
  <si>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</si>
  <si>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</si>
  <si>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</si>
  <si>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</si>
  <si>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</si>
  <si>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</si>
  <si>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</si>
  <si>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</si>
  <si>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</si>
  <si>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</si>
  <si>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</si>
  <si>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</si>
  <si>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</si>
  <si>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</si>
  <si>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</si>
  <si>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</si>
  <si>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</si>
  <si>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</si>
  <si>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</si>
  <si>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</si>
  <si>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</si>
  <si>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</si>
  <si>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</si>
  <si>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</si>
  <si>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</si>
  <si>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</si>
  <si>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</si>
  <si>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</si>
  <si>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</si>
  <si>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</si>
  <si>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</si>
  <si>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</si>
  <si>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</si>
  <si>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</si>
  <si>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</si>
  <si>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</si>
  <si>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</si>
  <si>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</si>
  <si>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</si>
  <si>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</si>
  <si>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</si>
  <si>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</si>
  <si>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</si>
  <si>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</si>
  <si>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</si>
  <si>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</si>
  <si>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</si>
  <si>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</si>
  <si>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</si>
  <si>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</si>
  <si>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</si>
  <si>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</si>
  <si>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</si>
  <si>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</si>
  <si>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</si>
  <si>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</si>
  <si>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</si>
  <si>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</si>
  <si>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</si>
  <si>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</si>
  <si>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</si>
  <si>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</si>
  <si>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</si>
  <si>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</si>
  <si>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</si>
  <si>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</si>
  <si>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</si>
  <si>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</si>
  <si>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</si>
  <si>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</si>
  <si>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</si>
  <si>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</si>
  <si>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</si>
  <si>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</si>
  <si>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</si>
  <si>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</si>
  <si>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</si>
  <si>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</si>
  <si>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</si>
  <si>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</si>
  <si>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</si>
  <si>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</si>
  <si>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</si>
  <si>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</si>
  <si>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</si>
  <si>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</si>
  <si>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</si>
  <si>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</si>
  <si>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</si>
  <si>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</si>
  <si>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</si>
  <si>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</si>
  <si>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</si>
  <si>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</si>
  <si>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</si>
  <si>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</si>
  <si>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</si>
  <si>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</si>
  <si>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</si>
  <si>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</si>
  <si>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</si>
  <si>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</si>
  <si>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</si>
  <si>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</si>
  <si>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</si>
  <si>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</si>
  <si>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</si>
  <si>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</si>
  <si>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</si>
  <si>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</si>
  <si>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</si>
  <si>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</si>
  <si>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</si>
  <si>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</si>
  <si>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</si>
  <si>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</si>
  <si>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</si>
  <si>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</si>
  <si>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</si>
  <si>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</si>
  <si>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</si>
  <si>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</si>
  <si>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</si>
  <si>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</si>
  <si>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</si>
  <si>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</si>
  <si>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</si>
  <si>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</si>
  <si>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</si>
  <si>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</si>
  <si>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</si>
  <si>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</si>
  <si>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</si>
  <si>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</si>
  <si>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</si>
  <si>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</si>
  <si>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</si>
  <si>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</si>
  <si>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</si>
  <si>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</si>
  <si>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</si>
  <si>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</si>
  <si>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</si>
  <si>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</si>
  <si>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</si>
  <si>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</si>
  <si>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</si>
  <si>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</si>
  <si>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</si>
  <si>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</si>
  <si>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</si>
  <si>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</si>
  <si>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</si>
  <si>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</si>
  <si>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</si>
  <si>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</si>
  <si>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</si>
  <si>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</si>
  <si>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</si>
  <si>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</si>
  <si>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</si>
  <si>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</si>
  <si>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</si>
  <si>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</si>
  <si>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INTERNACION EN MEDIO SEMICERRADO</t>
  </si>
  <si>
    <t>Portada</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</si>
  <si>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</si>
  <si>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</si>
  <si>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</si>
  <si>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</si>
  <si>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</si>
  <si>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</si>
  <si>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</si>
  <si>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</si>
  <si>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</si>
  <si>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</si>
  <si>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</si>
  <si>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</si>
  <si>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</si>
  <si>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</si>
  <si>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</si>
  <si>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</si>
  <si>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</si>
  <si>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</si>
  <si>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</si>
  <si>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</si>
  <si>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</si>
  <si>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</si>
  <si>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</si>
  <si>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</si>
  <si>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</si>
  <si>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</si>
  <si>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</si>
  <si>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</si>
  <si>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</si>
  <si>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</si>
  <si>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</si>
  <si>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</si>
  <si>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</si>
  <si>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</si>
  <si>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</si>
  <si>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</si>
  <si>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</si>
  <si>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</si>
  <si>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</si>
  <si>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</si>
  <si>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</si>
  <si>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</si>
  <si>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</si>
  <si>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</si>
  <si>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</si>
  <si>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</si>
  <si>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</si>
  <si>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</si>
  <si>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</si>
  <si>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</si>
  <si>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</si>
  <si>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</si>
  <si>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</si>
  <si>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</si>
  <si>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</si>
  <si>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</si>
  <si>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</si>
  <si>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</si>
  <si>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</si>
  <si>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</si>
  <si>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</si>
  <si>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</si>
  <si>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</si>
  <si>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</si>
  <si>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</si>
  <si>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</si>
  <si>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</si>
  <si>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</si>
  <si>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</si>
  <si>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</si>
  <si>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</si>
  <si>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</si>
  <si>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</si>
  <si>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</si>
  <si>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</si>
  <si>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</si>
  <si>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</si>
  <si>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</si>
  <si>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</si>
  <si>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</si>
  <si>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</si>
  <si>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</si>
  <si>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</si>
  <si>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</si>
  <si>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</si>
  <si>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</si>
  <si>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</si>
  <si>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</si>
  <si>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</si>
  <si>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</si>
  <si>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</si>
  <si>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</si>
  <si>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</si>
  <si>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</si>
  <si>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</si>
  <si>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</si>
  <si>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</si>
  <si>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</si>
  <si>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</si>
  <si>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</si>
  <si>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</si>
  <si>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</si>
  <si>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</si>
  <si>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</si>
  <si>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</si>
  <si>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</si>
  <si>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</si>
  <si>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</si>
  <si>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</si>
  <si>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</si>
  <si>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</si>
  <si>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</si>
  <si>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</si>
  <si>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</si>
  <si>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</si>
  <si>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</si>
  <si>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</si>
  <si>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</si>
  <si>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</si>
  <si>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</si>
  <si>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</si>
  <si>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</si>
  <si>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4.2.7 Realiza acciones de gestión con la Defensoría de familia sobre:
a.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</si>
  <si>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</si>
  <si>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 xml:space="preserve">4.2.10. 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</si>
  <si>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</si>
  <si>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 xml:space="preserve">4.4.1.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</si>
  <si>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</si>
  <si>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5. Situaciones Espciales</t>
  </si>
  <si>
    <t xml:space="preserve">5. Implementa acciones frente a situaciones especiales y del protocolo intervención en crisis para servicios de restablecimiento en administración de justicia
</t>
  </si>
  <si>
    <t>Para la verificación de este ítem tenga en cuenta:
1. solicite información de los últimos seis (6) meses relacionada con la ocurrencia de situaciones identificadas en el anexo de Situaciones Especiales.
2. De esta información seleccione una muestra de mínimo tres (3) casos por cada una de las situaciones presentadas.
3. Diligencie el anexo de Situaciones especiales de acuerdo con el resultado de la verificación de la muestra seleccionada, con (1) uno de los casos que no dé cuenta de los criterios solicitados, se calificará como "no cumple" para cada situación identificada.
4. En caso de que el resultado final del verificable sea "no cumple" en la redacción de la columna denominada "SITUACIÓN ENCONTRADA DEL NO CUMPLE", se escribirá: Ver detalle en el anexo de Situaciones Especiales.</t>
  </si>
  <si>
    <t>6. Código de Ética</t>
  </si>
  <si>
    <t>6.1.10.Privación del suministro de medicamentos prescritos por profesionales de la medicina o alguna de sus especialidades.
6.1.11. Uso de medicamentos cuya fecha de vencimiento se haya cumplido.
6.1.12. Suministro de medicamentos sin formulación por parte de profesional médico autorizado.</t>
  </si>
  <si>
    <t>El resultado de este verificable debe estar en concordancia con el resultado de los verificables 3.1.5, 3.1.6, y 3.1.7 del Componente de Alimentación y Nutrición.</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</si>
  <si>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</si>
  <si>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</si>
  <si>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9. Dotación</t>
  </si>
  <si>
    <t xml:space="preserve">
9.1 Cuenta con la dotación de aseo e higiene personal para la atención de los usuarios
conforme a las particularidades del servicio.
9.2. Cuenta con la dotación de material de elementos lúdicos, deportivos, culturales y de centros de interés de acuerdo con el Proyecto de Atención Institucional (PAI)</t>
  </si>
  <si>
    <t>El resultado de estas condiciones debe estar en concordancia con el resultado del verificable 6.1.13 del Código de Ética.</t>
  </si>
  <si>
    <t xml:space="preserve">
9.2. Cuenta con la dotación de material de elementos lúdicos, deportivos, culturales y de centros de interés de acuerdo con el Proyecto de Atención Institucional (PAI)</t>
  </si>
  <si>
    <t>Previo a la evaluación de estos verificables consulte con los profesionales de psicólogía o trabajo social, las particularidades que se requieran acorde con lo establecido en el Proyecto de Atención Institucional (PAI)</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</si>
  <si>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</si>
  <si>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</si>
  <si>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</si>
  <si>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</si>
  <si>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</si>
  <si>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</si>
  <si>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</si>
  <si>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</si>
  <si>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</si>
  <si>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</si>
  <si>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</si>
  <si>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</si>
  <si>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</si>
  <si>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</si>
  <si>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Rural</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</si>
  <si>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</si>
  <si>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</si>
  <si>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</si>
  <si>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</si>
  <si>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</si>
  <si>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</si>
  <si>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3. INFORMACIÓN GENERAL DE LA VISITA</t>
  </si>
  <si>
    <t>Fecha de finalización Visita</t>
  </si>
  <si>
    <t>Número de auto de la visita</t>
  </si>
  <si>
    <t>Número de la bitácora</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</si>
  <si>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</si>
  <si>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</si>
  <si>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</si>
  <si>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</si>
  <si>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</si>
  <si>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</si>
  <si>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</si>
  <si>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</si>
  <si>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</si>
  <si>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</si>
  <si>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</si>
  <si>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</si>
  <si>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</si>
  <si>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</si>
  <si>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</si>
  <si>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</si>
  <si>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</si>
  <si>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</si>
  <si>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</si>
  <si>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NO PRIVATIVAS DE LA LIBERTAD</t>
  </si>
  <si>
    <t>INTERNACION EN MEDIO SEMICERRADO</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</si>
  <si>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</si>
  <si>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</si>
  <si>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</si>
  <si>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</si>
  <si>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</si>
  <si>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</si>
  <si>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</si>
  <si>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</si>
  <si>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</si>
  <si>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</si>
  <si>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</si>
  <si>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</si>
  <si>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</si>
  <si>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</si>
  <si>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</si>
  <si>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Cuenta con un Plan de Emergencias documentado en función del espacio donde se presta el servicio y este se encuentra socializado a todos con los usuarios del servicio.</t>
  </si>
  <si>
    <t>NO CUMPLE</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</si>
  <si>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</si>
  <si>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</si>
  <si>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</si>
  <si>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</si>
  <si>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</si>
  <si>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r>
      <t>MANUAL OPERATIVO DE LAS MODALIDADES QUE ATIENDEN MEDIDAS Y SANCIONES DEL PROCESO JUDICIAL - SRPA MO1.PP Versión 4 del 25/07/2024
2.4.3.1.5.  Atributos de calidad</t>
    </r>
    <r>
      <rPr>
        <sz val="5"/>
        <color theme="1"/>
        <rFont val="Aptos Narrow"/>
        <family val="2"/>
      </rPr>
      <t>²⁹</t>
    </r>
    <r>
      <rPr>
        <sz val="5"/>
        <color theme="1"/>
        <rFont val="Arial"/>
        <family val="2"/>
      </rPr>
      <t xml:space="preserve">  pág. (66)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r>
  </si>
  <si>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</si>
  <si>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</si>
  <si>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</si>
  <si>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</si>
  <si>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</si>
  <si>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MANUAL OPERATIVO DE LAS MODALIDADES QUE ATIENDEN MEDIDAS Y SANCIONES DEL PROCESO JUDICIAL - SRPA MO1.PP Versión 4 del 25/07/2024
2.4.3.1.5.  Atributos de calidad²⁹  pág. (66)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</si>
  <si>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2.3.1</t>
  </si>
  <si>
    <t>En caso de que el inmueble cuente con piscina y esta sea utilizada por los usuarios, se cuenta con el concepto sanitario favorable expedido por la autoridad sanitaria competente.</t>
  </si>
  <si>
    <t>2.4</t>
  </si>
  <si>
    <t>Cuenta con concepto sanitario favorable del inmueble.</t>
  </si>
  <si>
    <t>MANUAL OPERATIVO DE LAS MODALIDADES QUE ATIENDEN MEDIDAS Y SANCIONES DEL PROCESO JUDICIAL - SRPA MO1.PP Versión 4 del 25/07/2024
2.4.3.1.5.  Atributos de calidad²⁹  pág. (66)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</si>
  <si>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</si>
  <si>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</si>
  <si>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</si>
  <si>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</si>
  <si>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</si>
  <si>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LAS MODALIDADES QUE ATIENDEN MEDIDAS Y SANCIONES DEL PROCESO JUDICIAL - SRPA MO1.PP Versión 4 del 25/07/2024
2.4.3.1.5.  Atributos de calidad²⁹  pág. (66)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</si>
  <si>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</si>
  <si>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</si>
  <si>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</si>
  <si>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</si>
  <si>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disposición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</si>
  <si>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</si>
  <si>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</si>
  <si>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</si>
  <si>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</si>
  <si>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</si>
  <si>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</si>
  <si>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</si>
  <si>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</si>
  <si>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</si>
  <si>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</si>
  <si>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LAS MODALIDADES QUE ATIENDEN MEDIDAS Y SANCIONES DEL PROCESO JUDICIAL - SRPA MO1.PP Versión 4 del 25/07/2024
2.4.3.1.5.  Atributos de calidad²⁹  pág. (66)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</si>
  <si>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</si>
  <si>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</si>
  <si>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</si>
  <si>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</si>
  <si>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</si>
  <si>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</si>
  <si>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</si>
  <si>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</si>
  <si>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</si>
  <si>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</si>
  <si>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</si>
  <si>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</si>
  <si>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</si>
  <si>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</si>
  <si>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</si>
  <si>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</si>
  <si>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</si>
  <si>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</si>
  <si>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</si>
  <si>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</si>
  <si>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</si>
  <si>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</si>
  <si>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</si>
  <si>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</si>
  <si>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</si>
  <si>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</si>
  <si>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</si>
  <si>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</si>
  <si>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</si>
  <si>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</si>
  <si>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</si>
  <si>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</si>
  <si>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</si>
  <si>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</si>
  <si>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</si>
  <si>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</si>
  <si>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</si>
  <si>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</si>
  <si>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</si>
  <si>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</si>
  <si>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</si>
  <si>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</si>
  <si>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</si>
  <si>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</si>
  <si>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</si>
  <si>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</si>
  <si>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</si>
  <si>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</si>
  <si>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</si>
  <si>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</si>
  <si>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</si>
  <si>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</si>
  <si>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</si>
  <si>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</si>
  <si>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</si>
  <si>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</si>
  <si>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</si>
  <si>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por jornadas o intervenciones.</t>
  </si>
  <si>
    <t>MANUAL OPERATIVO DE LAS MODALIDADES QUE ATIENDEN MEDIDAS Y SANCIONES DEL PROCESO JUDICIAL - SRPA MO1.PP Versión 4 del 25/07/2024
2.4.3.1.5.  Atributos de calidad²⁹  pág. (66)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(11-13)</t>
  </si>
  <si>
    <t>2.7.1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</si>
  <si>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como recepción para el control de ingreso y salida, coordinación, auxiliar administrativo, apoyo SIG, gestor institucional, dinamizador sociocultural, entre otros.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</si>
  <si>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</si>
  <si>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2.7.2</t>
  </si>
  <si>
    <r>
      <t xml:space="preserve">La infraestructura cuenta con aulas que cumplan con </t>
    </r>
    <r>
      <rPr>
        <b/>
        <sz val="11"/>
        <rFont val="Arial"/>
        <family val="2"/>
      </rPr>
      <t>1.50</t>
    </r>
    <r>
      <rPr>
        <sz val="11"/>
        <rFont val="Arial"/>
        <family val="2"/>
      </rPr>
      <t xml:space="preserve"> m² por usuario.
</t>
    </r>
    <r>
      <rPr>
        <b/>
        <sz val="11"/>
        <rFont val="Arial"/>
        <family val="2"/>
      </rPr>
      <t>Nota:</t>
    </r>
    <r>
      <rPr>
        <sz val="11"/>
        <rFont val="Arial"/>
        <family val="2"/>
      </rPr>
      <t xml:space="preserve"> Puede acreditarse con el Salón multifunción, (tener en cuenta que no prestan servicio educativo formal).</t>
    </r>
  </si>
  <si>
    <t>2.7.3</t>
  </si>
  <si>
    <r>
      <t xml:space="preserve">La infraestructura cuenta con salón múltiple.
</t>
    </r>
    <r>
      <rPr>
        <b/>
        <sz val="11"/>
        <rFont val="Arial"/>
        <family val="2"/>
      </rPr>
      <t>Nota:</t>
    </r>
    <r>
      <rPr>
        <sz val="11"/>
        <rFont val="Arial"/>
        <family val="2"/>
      </rPr>
      <t xml:space="preserve"> Puede no estar en la sede sino ser un espacio comunitario.</t>
    </r>
  </si>
  <si>
    <t>2.7.4</t>
  </si>
  <si>
    <r>
      <t xml:space="preserve">Cuando el operador lo incluya dentro de su oferta, la proporción de espacio en los  talleres es mínimo de </t>
    </r>
    <r>
      <rPr>
        <b/>
        <sz val="11"/>
        <rFont val="Arial"/>
        <family val="2"/>
      </rPr>
      <t>2.30</t>
    </r>
    <r>
      <rPr>
        <sz val="11"/>
        <rFont val="Arial"/>
        <family val="2"/>
      </rPr>
      <t xml:space="preserve"> m² por usuario, pueden ser coordinados con entidades públicas y no requieren estar en la sede operativa.</t>
    </r>
  </si>
  <si>
    <t>2.7.5</t>
  </si>
  <si>
    <t>La infraestructura cuenta con cuarto o área de archivo de anexos de la historia de atención.</t>
  </si>
  <si>
    <t>2.7.6</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</si>
  <si>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nutricionista, entre otros.</t>
    </r>
  </si>
  <si>
    <t>2.7.7</t>
  </si>
  <si>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</si>
  <si>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</si>
  <si>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t>2.7.8</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</si>
  <si>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</si>
  <si>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</si>
  <si>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t>2.7.9</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</si>
  <si>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</si>
  <si>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</si>
  <si>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2.7.10</t>
  </si>
  <si>
    <t>Se garantiza el suministro permanente de agua potable y alcantarillado en los baños.</t>
  </si>
  <si>
    <t>2.7.11</t>
  </si>
  <si>
    <t>Los baños se encuentran limpios en óptimo estado de aseo.</t>
  </si>
  <si>
    <t>2.7.12</t>
  </si>
  <si>
    <t>Los enchapes de piso a techo y aparatos sanitarios no presentan roturas ni grietas</t>
  </si>
  <si>
    <t>2.7.13</t>
  </si>
  <si>
    <t>Los baños cuentan con puertas que garantice la intimidad de los usuarios, pero permitiendo la visibilidad y control en las unidades sanitarias.</t>
  </si>
  <si>
    <t>2.7.14</t>
  </si>
  <si>
    <t>Los baños cuentan con adecuada iluminación y ventilación.</t>
  </si>
  <si>
    <t>2.7.15</t>
  </si>
  <si>
    <t>Los baños no generan riesgo, en atención a la prevención del daño antijurídico. (prevenir el riesgo de suicidio, lesiones por quemaduras, abuso sexual, lesiones o muertes por riñas, entre otros).</t>
  </si>
  <si>
    <t>2.7.16</t>
  </si>
  <si>
    <t>La infraestructura cuenta con espacio de comedor con puesto en mesa con silla según capacidad y organización por turnos.</t>
  </si>
  <si>
    <t>2.7.17</t>
  </si>
  <si>
    <r>
      <rPr>
        <u/>
        <sz val="11"/>
        <rFont val="Arial"/>
        <family val="2"/>
      </rPr>
      <t>La infraestructura cuenta con espacio de bodega o despensa para el almacenamiento de alimentos.</t>
    </r>
    <r>
      <rPr>
        <sz val="11"/>
        <rFont val="Arial"/>
        <family val="2"/>
      </rPr>
      <t xml:space="preserve">
</t>
    </r>
    <r>
      <rPr>
        <b/>
        <sz val="11"/>
        <rFont val="Arial"/>
        <family val="2"/>
      </rPr>
      <t xml:space="preserve">Nota: </t>
    </r>
    <r>
      <rPr>
        <sz val="11"/>
        <rFont val="Arial"/>
        <family val="2"/>
      </rPr>
      <t>No aplica cuando el servicio de alimentación es tercerizado en su totalidad.</t>
    </r>
  </si>
  <si>
    <t>2.7.18</t>
  </si>
  <si>
    <r>
      <rPr>
        <u/>
        <sz val="11"/>
        <rFont val="Arial"/>
        <family val="2"/>
      </rPr>
      <t>La infraestructura cuenta con un espacio de cocina</t>
    </r>
    <r>
      <rPr>
        <sz val="11"/>
        <rFont val="Arial"/>
        <family val="2"/>
      </rPr>
      <t>.</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</si>
  <si>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2.7.19</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</si>
  <si>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</si>
  <si>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Cocina, comedor y despensa:
GUÍA PARA EL IMPULSO A LA SOBERANÍA ALIMENTARIA POR EL DERECHO HUMANO A LA ALIMENTACIÓN ADECUADA EN LAS MODALIDADES Y SERVICIOS DEL ICBF - G36.PP - Versión 2 del 30/12/2025, pág. (72 - 75)
Resolución 2674 / 2013
</t>
  </si>
  <si>
    <t>2.7.20</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</si>
  <si>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</si>
  <si>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2.7.21</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</si>
  <si>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</si>
  <si>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2.7.22</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</si>
  <si>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</si>
  <si>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2.7.23</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</si>
  <si>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</si>
  <si>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2.7.24</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</si>
  <si>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</si>
  <si>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2.7.25</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</si>
  <si>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</si>
  <si>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2.7.26</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</si>
  <si>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</si>
  <si>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2.7.27</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</si>
  <si>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</si>
  <si>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2.7.28</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</si>
  <si>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</si>
  <si>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2.7.29</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</si>
  <si>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</si>
  <si>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2.7.30</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</si>
  <si>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</si>
  <si>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2.7.31</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</si>
  <si>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</si>
  <si>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2.7.32</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</si>
  <si>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</si>
  <si>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2.7.33</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</si>
  <si>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</si>
  <si>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2.7.34</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</si>
  <si>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</si>
  <si>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2.7.35</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</si>
  <si>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</si>
  <si>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2.7.36</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</si>
  <si>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</si>
  <si>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2.7.37</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</si>
  <si>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</si>
  <si>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t>
  </si>
  <si>
    <t>Cuenta con la dotación institucional necesaria en los diferentes espacios de la infraestructura para garantizar la adecuada funcionalidad del servicio.</t>
  </si>
  <si>
    <t>MANUAL OPERATIVO DE LAS MODALIDADES QUE ATIENDEN MEDIDAS Y SANCIONES DEL PROCESO JUDICIAL - SRPA MO1.PP Versión 4 del 25/07/2024
2.4.3.1.5.  Atributos de calidad²⁹  pág. (66)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</si>
  <si>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</si>
  <si>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</si>
  <si>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14)</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</si>
  <si>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</si>
  <si>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</si>
  <si>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</si>
  <si>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2.8.3</t>
  </si>
  <si>
    <r>
      <t xml:space="preserve">Los talleres cuentan con la dotación requerida:
a. maquinaria o elementos necesarios para desarrollar la actividad depende del tipo de taller (en perfecto estado, no deben contener elementos rotos, desgastados, vencidos o aquellos que pongan en riesgo la integridad de los usuarios y demás personal).
b. elementos Propios de seguridad industrial.
c.  ventilador o aire acondicionado cuando el clima lo requiera.
</t>
    </r>
    <r>
      <rPr>
        <b/>
        <sz val="11"/>
        <rFont val="Arial"/>
        <family val="2"/>
      </rPr>
      <t>Nota:</t>
    </r>
    <r>
      <rPr>
        <sz val="11"/>
        <rFont val="Arial"/>
        <family val="2"/>
      </rPr>
      <t xml:space="preserve"> no se debe contar con mobiliario roto o desgastado.</t>
    </r>
  </si>
  <si>
    <t>2.8.4</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</si>
  <si>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</si>
  <si>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</si>
  <si>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</si>
  <si>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</si>
  <si>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</si>
  <si>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</si>
  <si>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 xml:space="preserve">Cuenta con el seguimiento a la atención de la salud. </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</si>
  <si>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 Herramientas para la atención.
2.2.1 Herramientas de desarrollo.
2.2.1.1 Código de Ética. Pág. 162.  
2.2.1.4 Anexo historia de atención. Pag.177
B) Acciones por la garantía del derecho a la salud.Pág 216
Guía para el impulso a la soberanía alimentaria por el derecho humano a la alimentación adecuada en las modalidades y servicios del G36.PP. Versión 2 del 30/12/2025.Págs 90, 107-113.  
Protocolo intervención en crisis para servicios de restablecimiento en administración de justicia.  PT1.P.  Versión 1 del 09/03/2020.
Pág.- 7 - 26.
Memorando 202420000000041783, asunto: Orientaciones sobre el alcance de las competencias de los operadores de las modalidades de restablecimiento de derechos y del Sistema de Responsabilidad Penal para Adolescentes, frente a la prestación directa de servicios de salud.</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</si>
  <si>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</si>
  <si>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</si>
  <si>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</si>
  <si>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Lineamiento técnico modelo de atención para adolescentes y jóvenes en conflicto con la ley-SRPA. versión 4 del 06/03/2020. 
2.2.1 HERRAMIENTAS DE DESARROLLO
2.2.1.4 Anexo historia de atención. Pag.177
Guía para el impulso a la soberanía alimentaria por el derecho humano a la alimentación adecuada en las modalidades y servicios del ICBF. G36.PP. Versión 2 del 30/12/2025 pag 107.</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</si>
  <si>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</si>
  <si>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adolescentes o jóvenes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Nota 3:</t>
    </r>
    <r>
      <rPr>
        <sz val="11"/>
        <rFont val="Arial"/>
        <family val="2"/>
      </rPr>
      <t xml:space="preserve"> En caso de que se hayan realizado activaciones en salud cuentan con los soportes de las atenciones.</t>
    </r>
  </si>
  <si>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2.2.1.4 Anexo historia de atención. Pag.177
B) Acciones por la garantía del derecho a la salud.Pág 216
Manual Operativo de las Modalidades que Atienden Medidas y Sanciones del Proceso Judicial. Versión 4 del 25/07/2024. 
Permanencia.
2.4.3. Modalidad Internación en Medio Semicerrado 
2.4.3.1.5. Atributos de calidad pág. 67. 
Guía para el impulso a la soberanía alimentaria por el derecho humano a la alimentación adecuada en las modalidades y servicios del ICBF. G36.PP. Versión 2 del 30/12/2025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
Protocolo intervención en crisis para servicios de restablecimiento en administración de justicia.  PT1.P.  Versión 1 del 09/03/2020.
Pág.- 7 - 26.</t>
  </si>
  <si>
    <t>3.1.3</t>
  </si>
  <si>
    <t>En diálogo con los adolescentes o jóvenes, se evidencia la asistencia a las valoraciones integrales.</t>
  </si>
  <si>
    <t>Guía para el impulso a la soberanía alimentaria por el derecho humano a la alimentación adecuada en las modalidades y servicios del ICBF. G36.PP. Versión 2 del 30/12/2025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t>
  </si>
  <si>
    <t>3.1.4</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</si>
  <si>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</si>
  <si>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107.</t>
  </si>
  <si>
    <t>3.1.5</t>
  </si>
  <si>
    <t>Cuenta con prescripción médica y  soportes del suministro de  medicamentos.</t>
  </si>
  <si>
    <t>Lineamiento técnico modelo de atención para adolescentes y jóvenes en conflicto con la ley-SRPA. LM15.p versión 4 del 06/03/2020.  
2.2 Herramientas para la atención.
2.2.1 Herramientas de desarrollo.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</si>
  <si>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3.1.6</t>
  </si>
  <si>
    <r>
      <t xml:space="preserve">En observación de la atención y diálogo con los adolescentes o jóvenes y sus familias o red vincular se evidencia, que se le están suministrando los medicamentos en los horarios establecidos, según lo prescrito.
</t>
    </r>
    <r>
      <rPr>
        <b/>
        <sz val="11"/>
        <color theme="1"/>
        <rFont val="Arial"/>
        <family val="2"/>
      </rPr>
      <t xml:space="preserve">Nota: </t>
    </r>
    <r>
      <rPr>
        <sz val="11"/>
        <color theme="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</si>
  <si>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</si>
  <si>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</si>
  <si>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3.1.8</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</si>
  <si>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</si>
  <si>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83.</t>
  </si>
  <si>
    <t>3.1.9</t>
  </si>
  <si>
    <t>Soportes de gestiones de articulación con las secretarias de salud territorial para la implementación de acciones de promoción y prevención establecidas en el Plan de Intervenciones Colectivas-PIC.
Nota:  Acciones relacionadas con Trastorno mentales, Consumo de SPA , planificación familiar. etc.</t>
  </si>
  <si>
    <t xml:space="preserve">Lineamiento técnico modelo de atención para adolescentes y jóvenes en conflicto con la ley-SRPA. .p versión 4 del 06/03/2020. 
2.1.3. Fases del Modelo de Atención 
2.1.3.1 Fase de Aceptación – Acogida. Pág. 129 
A. Elaboración de conceptos iniciales por cada área 
5. Valoración nutricional, médica y odontológica: Pág. 135 y 136.    
Manual Operativo de las Modalidades que Atienden Medidas y Sanciones del Proceso Judicial. Versión 4 del 25/07/2024. 
2.4.3. Modalidad Internación en Medio Semicerrado 
2.4.3.1.5. Atributos de calidad pág. 67. </t>
  </si>
  <si>
    <t>3.2</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</si>
  <si>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</si>
  <si>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72, 73, 74 - 76.</t>
  </si>
  <si>
    <t>En observación del área de servicio de alimentos se evidencia que:</t>
  </si>
  <si>
    <t>3.2.1</t>
  </si>
  <si>
    <t xml:space="preserve">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</si>
  <si>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</si>
  <si>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3.2.2</t>
  </si>
  <si>
    <t xml:space="preserve">Las instalaciones sanitarias están limpias, están separadas de las áreas de elaboración y están dotadas con los instrumentos y elementos para facilitar la higiene personal. </t>
  </si>
  <si>
    <t>3.2.3</t>
  </si>
  <si>
    <t>No hay presencia de animales domésticos en el servicio de alimentos.</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</si>
  <si>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</si>
  <si>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3.2.4</t>
  </si>
  <si>
    <t xml:space="preserve">Los equipos y utensilios del servicio de alimentos son suficientes para la prestación del servicio.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</si>
  <si>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74 - 76.</t>
  </si>
  <si>
    <t>3.2.5</t>
  </si>
  <si>
    <t>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</si>
  <si>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</si>
  <si>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3.3</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</si>
  <si>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</si>
  <si>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G36.PP. Versión 2 del 30/12/2025.Pág. 56 - 57, 61-65.</t>
  </si>
  <si>
    <t>3.3.1</t>
  </si>
  <si>
    <r>
      <rPr>
        <sz val="11"/>
        <color rgb="FF000000"/>
        <rFont val="Arial"/>
        <family val="2"/>
      </rPr>
      <t xml:space="preserve">Documento ciclo de menús con el visto bueno del nutricionista del Centro Zonal o Dirección Regional del ICBF.
</t>
    </r>
    <r>
      <rPr>
        <b/>
        <sz val="11"/>
        <color rgb="FF000000"/>
        <rFont val="Arial"/>
        <family val="2"/>
      </rPr>
      <t>Nota 1</t>
    </r>
    <r>
      <rPr>
        <sz val="11"/>
        <color rgb="FF000000"/>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color rgb="FF000000"/>
        <rFont val="Arial"/>
        <family val="2"/>
      </rPr>
      <t>Nota 2:</t>
    </r>
    <r>
      <rPr>
        <sz val="11"/>
        <color rgb="FF000000"/>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color rgb="FF000000"/>
        <rFont val="Arial"/>
        <family val="2"/>
      </rPr>
      <t>Nota 3:</t>
    </r>
    <r>
      <rPr>
        <sz val="11"/>
        <color rgb="FF000000"/>
        <rFont val="Arial"/>
        <family val="2"/>
      </rPr>
      <t xml:space="preserve"> Verificar los cambios del ciclo de menú, que evidencien la implementación de las modificaciones o ajustes razonables para los adolescentes o jóvenes a los que se les haya ordenado una dieta especial por la Nutricionista-Dietista del equipo de la Autoridad Administrativa o del Sistema de Salud.
</t>
    </r>
    <r>
      <rPr>
        <b/>
        <sz val="11"/>
        <color rgb="FF000000"/>
        <rFont val="Arial"/>
        <family val="2"/>
      </rPr>
      <t xml:space="preserve">Nota 4: </t>
    </r>
    <r>
      <rPr>
        <sz val="11"/>
        <color rgb="FF000000"/>
        <rFont val="Arial"/>
        <family val="2"/>
      </rPr>
      <t>Verificar los cambios del ciclo de menú, que evidencien la mejora de acuerdo con los resultados de la encuesta de satisfacción. Soporte de aprobación por el supervisor de contrato.</t>
    </r>
  </si>
  <si>
    <t>Manual Operativo de las Modalidades que Atienden Medidas y Sanciones del Proceso Judicial. Versión 4 del 25/07/2024. 
1.3.2. Componente de alimentación y nutrición . Pág.14
Guía para el impulso a la soberanía alimentaria por el derecho humano a la alimentación adecuada en las modalidades y servicios del ICBF. G36.PP. Versión 2 del 30/12/2025.
Menús Especiales.  Pág.  56.
Orientaciones de alimentación diferencial para población en condiciones particulares.  Pág.  57.
COMPLEMENTACIÓN ALIMENTARIA CON CALIDAD.  Pág. 61-65.</t>
  </si>
  <si>
    <t>3.3.2</t>
  </si>
  <si>
    <t>Cuenta con registro de intercambios de alimentos con la respectiva justificación, fecha y tiempo de alimentación, no excede dos (2) en la minuta diaria.</t>
  </si>
  <si>
    <t>Guía para el impulso a la soberanía alimentaria por el derecho humano a la alimentación adecuada en las modalidades y servicios del ICBF. G36.PP. 2 del 30/12/2025.
Homogeneidad en el servicio.  Pág. 65</t>
  </si>
  <si>
    <t>3.3.3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</si>
  <si>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</si>
  <si>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2 del 30/12/2025.
4.5.3. Prestación del servicio de alimentación por tipo de ración.
4.5.3.1. Preparación y distribución de Ración Preparada.
Acciones de mejora y evaluación de los ciclos de menús.
Pág.  64.</t>
  </si>
  <si>
    <t>3.4</t>
  </si>
  <si>
    <t>Implementa el ciclo de menús de acuerdo con la minuta patrón, teniendo en cuenta las prácticas culturales de alimentación y de consumo, de acuerdo con el Modelo de Enfoque Diferencial de Derechos - MEDD</t>
  </si>
  <si>
    <t>Manual Operativo de las Modalidades que Atienden Medidas y Sanciones del Proceso Judicial. Versión 4 del 25/07/2024. 
Alimentación y nutrición.  Pág.  71.
Guía para el impulso a la soberanía alimentaria por el derecho humano a la alimentación adecuada en las modalidades y servicios del ICBF. G36.PP. Versión 2  del 30/12/2025.  Págs.  62, 65, 81, 82.</t>
  </si>
  <si>
    <t>3.4.1</t>
  </si>
  <si>
    <t>En observación y muestreo en sitio se evidencia que se cumple con las porciones servidas, garantizando la uniformidad del servido y el cumplimiento a la minuta patrón.</t>
  </si>
  <si>
    <t xml:space="preserve">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4.5.4.3 Talento humano.
Educación y Capacitación.
Pág.  78.
Procesos con alimentos, en los servicios de alimentación
Servido y Distribución. Pág. 81 y 82. </t>
  </si>
  <si>
    <t>3.4.2</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</si>
  <si>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</si>
  <si>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 </t>
  </si>
  <si>
    <t>3.4.3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</si>
  <si>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ajusta el plan de alimentación de la niña, el niño o el adolescente según se requiera. 
b. El Modelo de Enfoque Diferencial de Derechos - MEDD para la construcción de ciclos de menús. Los intercambios no exceden dos (2) en la minuta diaria. </t>
  </si>
  <si>
    <t>Manual Operativo de las Modalidades que Atienden Medidas y Sanciones del Proceso Judicial. Versión 4 del 25/07/2024. 
Alimentación y nutrición.  Pág.  71.
Guía para el impulso a la soberanía alimentaria por el derecho humano a la alimentación adecuada en las modalidades y servicios del ICBF. G33.PP. Versión 2 del 30/12/2025.
4.5. Complementación Alimentaria con Calidad.
4.5.3. Prestación del servicio de alimentación por tipo de ración.
4.5.3.1. Preparación y distribución de Ración Preparada
Homogeneidad en el servicio.
Pág.  65.</t>
  </si>
  <si>
    <t>3.5</t>
  </si>
  <si>
    <t>Cuenta e implementa programa de capacitación a cargo del servicio de alimentación</t>
  </si>
  <si>
    <t>Guía para el impulso a la soberanía alimentaria por el derecho humano a la alimentación adecuada en las modalidades y servicios del ICBF. G33.PP. Versión 2 del 30/12/2025. Pág. 88.</t>
  </si>
  <si>
    <t>3.5.1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</si>
  <si>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</si>
  <si>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G33.PP. Versión 2 del 30/12/2025.
Programa de capacitación. Pág. 88.</t>
  </si>
  <si>
    <t>3.5.2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</si>
  <si>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</si>
  <si>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Guía para el impulso a la soberanía alimentaria por el derecho humano a la alimentación adecuada en las modalidades y servicios del ICBF. G33.PP. Versión 2 del 30/12/2025
Programa de capacitación. Pág. 88.</t>
  </si>
  <si>
    <t>3.5.3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</si>
  <si>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</si>
  <si>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3.6</t>
  </si>
  <si>
    <t>Cuenta con el concepto higiénico sanitario Favorable, emitido por la autoridad sanitaria competente.</t>
  </si>
  <si>
    <t>Guía para el impulso a la soberanía alimentaria por el derecho humano a la alimentación adecuada en las modalidades y servicios del ICBF. G33.PP. Versión 1 del 04/12/2024.
4.5. Complementación Alimentaria con Calidad.
Organización del servicio de alimentos  pág. 70.</t>
  </si>
  <si>
    <t>3.6.1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</si>
  <si>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</si>
  <si>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CUMPLE</t>
  </si>
  <si>
    <t>Guía para el impulso a la soberanía alimentaria por el derecho humano a la alimentación adecuada en las modalidades y servicios del ICBF. G33.PP. Versión 2 del 30/12/2025.
4.5. Complementación Alimentaria con Calidad.
Organización del servicio de alimentos  pág. 70.</t>
  </si>
  <si>
    <t>3.7</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</si>
  <si>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</si>
  <si>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4.5.4.5.  Requisitos del servicio de alimentos
Plan de saneamiento básico.
Pág. 86 - 88.</t>
  </si>
  <si>
    <t>3.7.1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</si>
  <si>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</si>
  <si>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3.7.2</t>
  </si>
  <si>
    <t>Cuenta con actas, listados de asistencia, registros fotográficos, etc., que evidencien la capacitación del talento humano en los programas del plan de saneamiento básico.</t>
  </si>
  <si>
    <t>3.7.3</t>
  </si>
  <si>
    <t>En observación de la atención se evidencia la implementación de los cuatro (4) programas básicos del plan de saneamiento básico.</t>
  </si>
  <si>
    <t>3.7.4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</si>
  <si>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</si>
  <si>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73.</t>
  </si>
  <si>
    <t>3.7.5</t>
  </si>
  <si>
    <t>En diálogo con el talento humano se evidencia el conocimiento sobre temas específicos del Plan de Saneamiento Básico.</t>
  </si>
  <si>
    <t>3.8</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</si>
  <si>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</si>
  <si>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77 - 82.
Guía orientadora para la estrategia del abastecimiento alimentario. G38.PP.  Versión 1 del 16/01/2025. Págs. 19 - 24. </t>
  </si>
  <si>
    <t>En observación de la atención se evidencia que:</t>
  </si>
  <si>
    <t>3.8.1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</si>
  <si>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t>
    </r>
  </si>
  <si>
    <t>Guía orientadora para la estrategia del abastecimiento alimentario. G38.PP.  Versión 1 del 16/01/2025.
4.3.4. Recepción.  Pág. 19.</t>
  </si>
  <si>
    <t>3.8.2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</si>
  <si>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</si>
  <si>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Guía orientadora para la estrategia del abastecimiento alimentario. G38.PP.  Versión 1 del 16/01/2025.
4.3.4. Almacenamiento.  Pág. 21</t>
    </r>
    <r>
      <rPr>
        <sz val="5"/>
        <rFont val="Aptos Narrow"/>
        <family val="2"/>
        <scheme val="minor"/>
      </rPr>
      <t>-24</t>
    </r>
    <r>
      <rPr>
        <sz val="5"/>
        <rFont val="Aptos Narrow"/>
        <family val="2"/>
        <scheme val="minor"/>
      </rPr>
      <t>.</t>
    </r>
  </si>
  <si>
    <t>3.8.3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</si>
  <si>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</si>
  <si>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G36.PP. Versión 2 del 30/12/2025.
4.5.1.2. Tipos de Ración.  Pág.  53.
Procesos con alimentos, en los servicios de alimentación
Aspectos a tener en cuenta en la Preparación Pág. 80 y 81.
</t>
  </si>
  <si>
    <t>3.8.4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</si>
  <si>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</si>
  <si>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t>
  </si>
  <si>
    <t>3.8.5</t>
  </si>
  <si>
    <t>El manipulador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</si>
  <si>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79.</t>
  </si>
  <si>
    <t>3.8.6</t>
  </si>
  <si>
    <r>
      <t xml:space="preserve">El personal manipulador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</si>
  <si>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77.</t>
  </si>
  <si>
    <t>3.8.7</t>
  </si>
  <si>
    <t xml:space="preserve">El personal manipulador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</si>
  <si>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78.</t>
  </si>
  <si>
    <t>3.9</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</si>
  <si>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</si>
  <si>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</si>
  <si>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3.9.1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</si>
  <si>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</si>
  <si>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</si>
  <si>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3.9.2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</si>
  <si>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</si>
  <si>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</si>
  <si>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3.9.3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</si>
  <si>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</si>
  <si>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</si>
  <si>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3.9.4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</si>
  <si>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</si>
  <si>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</si>
  <si>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3.9.5</t>
  </si>
  <si>
    <t>En observación de la atención se evidencia que se cuenta con vasos medidores estandarizados para los alimentos en presentación líquida (ej.: sopa, lácteos líquidos, jugos, etc.) y son de material resistente al calor.</t>
  </si>
  <si>
    <t>3.9.6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</si>
  <si>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</si>
  <si>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</si>
  <si>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3.10</t>
  </si>
  <si>
    <t>Cuenta e implementa el Programa de Selección y Evaluación de Proveedores.</t>
  </si>
  <si>
    <t xml:space="preserve">Guía orientadora para la estrategia del abastecimiento alimentario. G38.PP.  Versión 1 del 16/01/2025. Págs. 16 y 17.
</t>
  </si>
  <si>
    <t>3.10.1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</si>
  <si>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</si>
  <si>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</si>
  <si>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3.10.2</t>
  </si>
  <si>
    <t xml:space="preserve">En observación de la atención se evidencia el cumplimiento del programa de selección y evaluación de proveedores, asegurando los criterios de aceptabilidad y calificación de proveedores para la compra de alimentos. </t>
  </si>
  <si>
    <t>3.11</t>
  </si>
  <si>
    <t xml:space="preserve">Implementa acciones de educación para la salud alimentaría. </t>
  </si>
  <si>
    <t>Guía para el impulso a la soberanía alimentaria por el derecho humano a la alimentación adecuada en las modalidades y servicios del ICBF. G33.PP. Versión 2 del 30/12/2025. Pág. 53. 
4.4. Ruta Metodológica de la Educación para la salud Alimentaria.
Página 35 - 42.</t>
  </si>
  <si>
    <t>3.11.1</t>
  </si>
  <si>
    <r>
      <t xml:space="preserve">Cuenta con evidencias de implementación de la planeación de acciones de educación para la salud alimentaría.
</t>
    </r>
    <r>
      <rPr>
        <b/>
        <sz val="11"/>
        <rFont val="Arial"/>
        <family val="2"/>
      </rPr>
      <t>Nota:</t>
    </r>
    <r>
      <rPr>
        <sz val="11"/>
        <rFont val="Arial"/>
        <family val="2"/>
      </rPr>
      <t xml:space="preserve"> estas evidencias pueden ser fotografías, videos, actas firmadas, listados de asistencia,etc.</t>
    </r>
  </si>
  <si>
    <t>3.12</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</si>
  <si>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</si>
  <si>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G36.PP. Versión 2 del 30/12/2025. Págs.  70 y 71.</t>
  </si>
  <si>
    <t>3.12.1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</si>
  <si>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</si>
  <si>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G36.PP. Versión 2 del 30/12/2025.
Organización del servicio de alimentos.  Pág.  70 y 71.</t>
  </si>
  <si>
    <t>3.12.2</t>
  </si>
  <si>
    <t>Cuenta con concepto higiénico sanitario Favorable, emitido por la autoridad sanitaria competente.</t>
  </si>
  <si>
    <t>3.12.3</t>
  </si>
  <si>
    <r>
      <t xml:space="preserve">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</si>
  <si>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Organización del servicio de alimentos.  Pág.  70 y 71.</t>
  </si>
  <si>
    <t>3.12.4</t>
  </si>
  <si>
    <t xml:space="preserve">Cuenta con certificado de capacitación en Buenas Practicas de Manufactura y Prácticas Higiénicas en manipulación de Alimentos con vigencia no superior a un año. </t>
  </si>
  <si>
    <t>3.12.5</t>
  </si>
  <si>
    <t>Manual de Buenas Practicas de Manufactura y Prácticas Higiénico Sanitarias, donde se detallan los procedimientos y equipos para asegurar el cumplimiento de las normas higiénico-sanitarias.</t>
  </si>
  <si>
    <t>3.12.6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</si>
  <si>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</si>
  <si>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</si>
  <si>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 xml:space="preserve">SITUACIÓN ENCONTRADA DEL NO CUMPLE </t>
  </si>
  <si>
    <t>4.1.</t>
  </si>
  <si>
    <t>Cuenta y desarrolla el Proyecto de Atención Institucional - PAI</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</si>
  <si>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Págs.10,11,12, 13, 58,59,60,61
Tabla No. 1 Modalidades de Atención
2.4.3. Modalidad Internación en Medio Semicerrado. Págs. 65-71
LINEAMIENTO DE ATENCIÓN PARA EL DESARROLLO Y FORTALECIMIENTO DE LOS PROYECTOS DE VIDA, DE LOS NIÑOS, NIÑAS, ADOLESCENTES Y JÓVENES ATENDIDOS EN LOS SERVICIOS DE PROTECCIÓN DEL  ICBF, versión 3 del 25/09/2020 Aprobado mediante Resolución No. 5110 de 25 de septiembre de 2020. Pág. 42
GUIA PARA LA PARTICIPACION Y EL EJERCICIO DE CIUDADANIA DE LOS ADOLESCENTES Y JOVENES DEL SRPA, versión 1 del 29/12/2017. Págs. 4,5, 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</si>
  <si>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</si>
  <si>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</si>
  <si>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</si>
  <si>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</si>
  <si>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</si>
  <si>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r>
      <t xml:space="preserve">La Institución cuenta con los soportes en digital o físico que permitan evidenciar el desarrollo del Proyecto de Atención Institucional
</t>
    </r>
    <r>
      <rPr>
        <b/>
        <sz val="11"/>
        <rFont val="Arial"/>
        <family val="2"/>
      </rPr>
      <t xml:space="preserve">Nota: </t>
    </r>
    <r>
      <rPr>
        <sz val="11"/>
        <rFont val="Arial"/>
        <family val="2"/>
      </rPr>
      <t>También se debe verificar si se tiene la evaluacion del PAI Institucional- indicadores.</t>
    </r>
  </si>
  <si>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</si>
  <si>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</si>
  <si>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1.3.1 Aplicación del Modelo de Atención. Págs.10,11,12
Abordaje de los equipos interdisciplinarios. Tabla No. 2 Tipos de Intervención. págs.16,17
Tabla No. 1 Modalidades de Atención pág.13
2.4.3. Modalidad Internación en Medio Semicerrado. Págs. 65-71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</si>
  <si>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</si>
  <si>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los atributos de calidad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</si>
  <si>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2.4.2. Modalidad Libertad Asistida/Vigilada pág.58, 59,60,61,62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</si>
  <si>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</si>
  <si>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</si>
  <si>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</si>
  <si>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Desarrolla acciones informativas al adolescente o joven y familia sobre: 
a. La modalidad de atención
b. Objetivo
c. Duración de la ubicación</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</si>
  <si>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2.4.3.1.5. Atributos de calidad. pág. 66</t>
  </si>
  <si>
    <t>4.2.2</t>
  </si>
  <si>
    <t xml:space="preserve">Desarrolla acciones con el adolescente o joven para:
a.  La vinculación de la familia al proceso de atención, referentes afectivos y/o vincular de apoyo
b. Promover la resignificación del sentido y proyecto de vida de los adolescentes y jóvenes que favorezcan su inclusión social
c. La formación para la participación y el ejercicio de la ciudadanía. 
d.  El reconocimiento y potencialización de habilidades y talentos
e. La asistencia mínimo 20 horas semanales, en horario flexible que puede incluir fines de semana
</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</si>
  <si>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2.4.3.1.5. Atributos de calidad. pág. 66, 67</t>
  </si>
  <si>
    <t>4.2.3</t>
  </si>
  <si>
    <t xml:space="preserve">Cuenta con el concepto inicial de psicologia el cual:
a. Esta en formato diseñado por el operador 
b. Es elaborado al mes del ingreso del adolescente o joven
c.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</si>
  <si>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LAS MODALIDADES QUE ATIENDEN MEDIDAS Y SANCIONES DEL PROCESO JUDICIAL - SRPA, versión 4 del 25/07/2024 aprobado mediante Resolución No.3111 del 10 de julio de 2024
2.4.2.5. Atributos de calidad. Pág. 60</t>
  </si>
  <si>
    <t>4.2.4</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</si>
  <si>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</si>
  <si>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LINEAMIENTO TÉCNICO DEL MODELO DE ATENCIÓN PARA ADOLESCENTES Y JÓVENES  EN CONFLICTO CON LA LEY : SRPA .versión 4 del 6/03/2020. Concepto inicial socio familiar en los servicios de atención. Pág 131, 132.
MANUAL OPERATIVO DE LAS MODALIDADES QUE ATIENDEN MEDIDAS Y SANCIONES DEL PROCESO JUDICIAL - SRPA, versión 4 del 25/07/2024 aprobado mediante Resolución No.3111 del 10 de julio de 2024
2.4.3.1.5. Atributos de calidad. pág. 66, 67</t>
  </si>
  <si>
    <t>4.2.5</t>
  </si>
  <si>
    <t>LINEAMIENTO TÉCNICO DEL MODELO DE ATENCIÓN PARA ADOLESCENTES Y JÓVENES  EN CONFLICTO CON LA LEY : SRPA .versión 4 del 6/03/2020.2. Informe incial del proceso pedagógico.  pág 133.
MANUAL OPERATIVO DE LAS MODALIDADES QUE ATIENDEN MEDIDAS Y SANCIONES DEL PROCESO JUDICIAL - SRPA, versión 4 del 25/07/2024 aprobado mediante Resolución No.3111 del 10 de julio de 2024
2.4.3.1.5. Atributos de calidad. pág. 66, 67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5</t>
  </si>
  <si>
    <t>4.2.6</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</si>
  <si>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primeros45 días hábiles a partir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</si>
  <si>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LAS MODALIDADES QUE ATIENDEN MEDIDAS Y SANCIONES DEL PROCESO JUDICIAL - SRPA, versión 4 del 25/07/2024 aprobado mediante Resolución No.3111 del 10 de julio de 2024
2.4.3.1.5. Atributos de calidad. pág. 66, 67</t>
  </si>
  <si>
    <t>4.2.7</t>
  </si>
  <si>
    <t>Realiza acciones de gestión con la Defensoría de familia sobre:
a. Gestión  en salud, educación, cultura, otros, en el marco del proceso de restablecimiento de derechos o de acciones en garantía</t>
  </si>
  <si>
    <t> LINEAMIENTO TÉCNICO DEL MODELO DE ATENCIÓN PARA ADOLESCENTES Y JÓVENES  EN CONFLICTO CON LA LEY :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2.4.3.1.5. Atributos de calidad. pág. 66, 67</t>
  </si>
  <si>
    <t>4.2.8</t>
  </si>
  <si>
    <t xml:space="preserve">Realiza intervenciones derivadas del concepto inicial integral y definidas en el Plan de Atención Individual acorde con los componentes:
a. Trascendencia  y Sentido de Vida
b.  Fortalecimiento de Vinculos
c.  Autonomía desde lo pedagogico
d.  Capacidad Restaurativa
e.  Niveles de atención (personal, familiar , grupal y contextual).
f. Acciones con enfoque pedagógico/restaurativo, para la reflexión, comprensión y reparación (directa, indirecta o simbólica) del daño por parte del adolescente o joven
g. Promover la resignificación del sentido y proyecto de vida de los adolescentes y jóvenes que favorezcan su inclusión social.
</t>
  </si>
  <si>
    <t>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2.4.2.4. Componentes de la modalidad  Organización del servicio
2.4.3.1.5. Atributos de calidad. pág. 66, 67</t>
  </si>
  <si>
    <t>4.2.9</t>
  </si>
  <si>
    <t xml:space="preserve">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t>
  </si>
  <si>
    <t>LINEAMIENTO TÉCNICO MODELO DE ATENCIÓN PARA ADOLESCENTES Y JÓVENES EN CONFLICTO CON LA LEY SRPA, versión 4 del 6/03/2020
2.2.1.5. Estudio de caso. Págs.. 179, 180
MANUAL OPERATIVO DE LAS MODALIDADES QUE ATIENDEN MEDIDAS Y SANCIONES DEL PROCESO JUDICIAL - SRPA, versión 4 del 25/07/2024 aprobado mediante Resolución No.3111 del 10 de julio de 2024
Flexibilización o alternativas de atención de acuerdo con situaciones territoriales especiales. 49
2.4.3.1.5. Atributos de calidad. pág.68</t>
  </si>
  <si>
    <t>4.2.10</t>
  </si>
  <si>
    <t xml:space="preserve">Formula Plan de Atención Individual, el cual:
a. Se remite a la autoridad competente(Judicial y/o administrativa) a los 30 días hábiles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plan de atención individual actualizandolo a partir del informe de egreso de la modalidad anterior para la continuidad de la atención (cuando aplique)
</t>
  </si>
  <si>
    <t xml:space="preserve">LINEAMIENTO TÉCNICO DEL MODELO DE ATENCIÓN PARA ADOLESCENTES Y JÓVENES  EN CONFLICTO CON LA LEY  SRPA.versión 4 del 6/03/2020. 
C. Plan de Atención Individual. Págs 136 y 137.
MANUAL OPERATIVO DE LAS MODALIDADES QUE ATIENDEN MEDIDAS Y SANCIONES DEL PROCESO JUDICIAL - SRPA, versión 4 del 25/07/2024 aprobado mediante Resolución No.3111 del 10 de julio de 2024
2.4.3.1.5. Atributos de calidad. pág. 66, 67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t>
  </si>
  <si>
    <t>4.2.11</t>
  </si>
  <si>
    <t>Cuenta con informe de seguimiento el cual :
a.  Es enviado a la autoridad administrativa cada cuatro meses calendario. 
b. Señala los avances, dificultades significativas, ajustes en caso de ser necesario.
c. Incluye intervenciones externas que se realicen. 
d. Enmarca los logros propuestos en el plan de atención individual.</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</si>
  <si>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pág 6.</t>
  </si>
  <si>
    <t>4.2.12</t>
  </si>
  <si>
    <t>Elabora y  entrega el informe de egreso:
a. A los 5 días hábiles de ocurrido el evento. 
b. Debe contener una síntesis de los avances y dificultades significativos, motivo de egreso y compromisos adquiridos para el seguimiento post egreso.</t>
  </si>
  <si>
    <t>MANUAL OPERATIVO DE LAS MODALIDADES QUE ATIENDEN MEDIDAS Y SANCIONES DEL PROCESO JUDICIAL - SRPA, versión 4 del 25/07/2024 aprobado mediante Resolución No.3111 del 10 de julio de 2024.2.4.3.1.5. Atributos de calidad. pág. 66, 67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3, pág  6</t>
  </si>
  <si>
    <t>4.3</t>
  </si>
  <si>
    <t>Cuenta e implementa las herramientas de participación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</si>
  <si>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</si>
  <si>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o red vincular de apoyo, el talento humano y registros documentales se evidencia que:</t>
  </si>
  <si>
    <t>4.3.1</t>
  </si>
  <si>
    <r>
      <t xml:space="preserve">Cuenta con un </t>
    </r>
    <r>
      <rPr>
        <b/>
        <sz val="11"/>
        <rFont val="Arial"/>
        <family val="2"/>
      </rPr>
      <t>acuerdo de convivencia el cual debe:</t>
    </r>
    <r>
      <rPr>
        <sz val="11"/>
        <rFont val="Arial"/>
        <family val="2"/>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
g. Ajustar y socializar el acuerdo de convivencia cuando requiera actualización.</t>
    </r>
  </si>
  <si>
    <t>LINEAMIENTO TÉCNICO MODELO DE ATENCIÓN PARA ADOLESCENTES Y JÓVENES EN CONFLICTO CON LA LEY SRPA, versión 4 del 6/03/2020
2.2.2. Herramientas de participación. 2.2.2.1. Acuerdo de convivencia. Pág.188
2.2.2.2. Comité de convivencia. Pág.193
MANUAL OPERATIVO DE LAS MODALIDADES QUE ATIENDEN MEDIDAS Y SANCIONES DEL PROCESO JUDICIAL - SRPA, versión 4 del 25/07/2024 aprobado mediante Resolución No.3111 del 10 de julio de 2024
2.4.3.1.5. Atributos de calidad. pág. 66, 67</t>
  </si>
  <si>
    <t>4.3.2</t>
  </si>
  <si>
    <r>
      <t xml:space="preserve">Cuenta con un </t>
    </r>
    <r>
      <rPr>
        <b/>
        <sz val="11"/>
        <rFont val="Arial"/>
        <family val="2"/>
      </rPr>
      <t>comité de convivencia el cual debe:</t>
    </r>
    <r>
      <rPr>
        <sz val="11"/>
        <rFont val="Arial"/>
        <family val="2"/>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</si>
  <si>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t>LINEAMIENTO TÉCNICO MODELO DE ATENCIÓN PARA ADOLESCENTES Y JÓVENES EN CONFLICTO CON LA LEY SRPA, versión 4 del 6/03/2020
2.2.2.2. Comité de convivencia. Págs.191, 192</t>
  </si>
  <si>
    <t>4.3.3</t>
  </si>
  <si>
    <r>
      <t>Cuenta con un</t>
    </r>
    <r>
      <rPr>
        <b/>
        <sz val="11"/>
        <rFont val="Arial"/>
        <family val="2"/>
      </rPr>
      <t xml:space="preserve"> buzón de sugerencias, </t>
    </r>
    <r>
      <rPr>
        <sz val="11"/>
        <rFont val="Arial"/>
        <family val="2"/>
      </rPr>
      <t>que cumple con los siguientes parametros</t>
    </r>
    <r>
      <rPr>
        <b/>
        <sz val="11"/>
        <rFont val="Arial"/>
        <family val="2"/>
      </rPr>
      <t xml:space="preserve">:
</t>
    </r>
    <r>
      <rPr>
        <sz val="11"/>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rial"/>
        <family val="2"/>
      </rPr>
      <t xml:space="preserve">Nota 1: </t>
    </r>
    <r>
      <rPr>
        <sz val="11"/>
        <rFont val="Arial"/>
        <family val="2"/>
      </rPr>
      <t>De acuerdo con la muestra verifique el conocimiento del buzón de sugerencias.</t>
    </r>
    <r>
      <rPr>
        <b/>
        <sz val="11"/>
        <rFont val="Arial"/>
        <family val="2"/>
      </rPr>
      <t xml:space="preserve">
Nota 2: </t>
    </r>
    <r>
      <rPr>
        <sz val="11"/>
        <rFont val="Arial"/>
        <family val="2"/>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</si>
  <si>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</si>
  <si>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</si>
  <si>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</si>
  <si>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LINEAMIENTO TÉCNICO MODELO DE ATENCIÓN PARA ADOLESCENTES Y JÓVENES EN CONFLICTO CON LA LEY SRPA, versión 4 del 6/03/2020. Pág.218
MANUAL OPERATIVO DE LAS MODALIDADES QUE ATIENDEN MEDIDAS Y SANCIONES DEL PROCESO JUDICIAL - SRPA, versión 4 del 25/07/2024 aprobado mediante Resolución No.3111 del 10 de julio de 2024. Pág., 78</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</si>
  <si>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</si>
  <si>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</si>
  <si>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 xml:space="preserve">LINEAMIENTO TÉCNICO MODELO DE ATENCIÓN PARA ADOLESCENTES Y JÓVENES EN CONFLICTO CON LA LEY SRPA, versión 4 del 6/03/2020.
B) Acciones por la garantía del derecho a la salud. Pág.218.
MANUAL OPERATIVO DE LAS MODALIDADES QUE ATIENDEN MEDIDAS Y SANCIONES DEL PROCESO JUDICIAL - SRPA, versión 4 del 25/07/2024 aprobado mediante Resolución No.3111 del 10 de julio de 2024
2.4.3.1.5. Atributos de calidad. pág. 66, 67
</t>
  </si>
  <si>
    <t>4.5</t>
  </si>
  <si>
    <t>Gestiona escenarios para actividad física, deportiva y recreativa y propuestas de formación artística.</t>
  </si>
  <si>
    <t>LINEAMIENTO TÉCNICO MODELO DE ATENCIÓN PARA ADOLESCENTES Y JÓVENES EN CONFLICTO CON LA LEY SRPA, versión 4 del 6/03/2020. Págs.230 a 234</t>
  </si>
  <si>
    <t>4.5.1</t>
  </si>
  <si>
    <t>Se evidencia participación de los adolescentes y jóvenes de la oferta cultural y de formación artistica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</si>
  <si>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</si>
  <si>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5. SITUACIONES ESPECIALES</t>
  </si>
  <si>
    <t xml:space="preserve">No </t>
  </si>
  <si>
    <t>SITUACIONES A VERIFICAR</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</si>
  <si>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</si>
  <si>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</si>
  <si>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</si>
  <si>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</si>
  <si>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En los documentos aportados se evidencia:</t>
  </si>
  <si>
    <t>5.1.1</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</si>
  <si>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</si>
  <si>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5.1.2</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</si>
  <si>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</si>
  <si>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</si>
  <si>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5.1.3</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</si>
  <si>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</si>
  <si>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</si>
  <si>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</si>
  <si>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</si>
  <si>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</si>
  <si>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</si>
  <si>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</si>
  <si>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</si>
  <si>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</si>
  <si>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</si>
  <si>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</si>
  <si>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</si>
  <si>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</si>
  <si>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</si>
  <si>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</si>
  <si>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</si>
  <si>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</si>
  <si>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</si>
  <si>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</si>
  <si>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</si>
  <si>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</si>
  <si>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</si>
  <si>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Cuenta e Implementa acciones en caso de situaciones de agresión</t>
  </si>
  <si>
    <t>5.3.1</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</si>
  <si>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</si>
  <si>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</si>
  <si>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5.3.2</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</si>
  <si>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</si>
  <si>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</si>
  <si>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</si>
  <si>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</si>
  <si>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</si>
  <si>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</si>
  <si>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</si>
  <si>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</si>
  <si>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</si>
  <si>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</si>
  <si>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</si>
  <si>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</si>
  <si>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Informan de manera inmediata a la Policía de Infancia y Adolescencia en caso de amotinamiento.</t>
  </si>
  <si>
    <t>5.4.2</t>
  </si>
  <si>
    <t>Informa a las entidades de prevención y atención de riesgos, en caso de amotinamiento y que paralelamente se esté dando un evento de incendio o inundación.</t>
  </si>
  <si>
    <t>5.4.3</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</si>
  <si>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</si>
  <si>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</si>
  <si>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5.4.4</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</si>
  <si>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</si>
  <si>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</si>
  <si>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</si>
  <si>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</si>
  <si>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</si>
  <si>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</si>
  <si>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</si>
  <si>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</si>
  <si>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</si>
  <si>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</si>
  <si>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</si>
  <si>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</si>
  <si>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</si>
  <si>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</si>
  <si>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</si>
  <si>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5.6.1</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</si>
  <si>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</si>
  <si>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</si>
  <si>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5.6.2</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</si>
  <si>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</si>
  <si>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</si>
  <si>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5.6.3</t>
  </si>
  <si>
    <t>Realiza intervención en crisis en segunda instancia acompañando y apoyando al adolescente o joven  para que el evento o situación asociada a la crisis se integre de manera funcional a su vida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</si>
  <si>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</si>
  <si>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5.6.4</t>
  </si>
  <si>
    <t xml:space="preserve">Realiza el análisis de caso para evaluar si la crisis implica sumar la activación de diversas rutas de atención entre las dispuestas por el Sistema General de Seguridad Social en Salud (SGSSS). </t>
  </si>
  <si>
    <t>versión 2 del 02/03/2026, 5.4.2. 5.1. Atención en crisis en adolescentes y jóvenes del SRPA. .   Pág.10-23;   5.4.7. Recomendaciones para la Activación de la Ruta de Atención en Salud Mental en Casos de Emergencia Pág.45-60</t>
  </si>
  <si>
    <t>5.6.5</t>
  </si>
  <si>
    <t xml:space="preserve">Se promueve (en caso de que sea necesario) el contacto con un referente afectivo positivo en la comunidad institucional que favorezca la regulación emocional.  </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</si>
  <si>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</si>
  <si>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</si>
  <si>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</si>
  <si>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</si>
  <si>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</si>
  <si>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</si>
  <si>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</si>
  <si>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</si>
  <si>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</si>
  <si>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</si>
  <si>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 xml:space="preserve"> PROTOCOLO DE INTERVENCIÓN EN CRISIS PARA LAS MODALIDADES DE ATENCIÓN DEL SRPA,versión 2 del 02/03/2026, 5.4.2. 5.1. Atención en crisis en adolescentes y jóvenes del SRPA. .   Pág.10-23;   5.4.7. Recomendaciones para la Activación de la Ruta de Atención en Salud Mental en Casos de Emergencia Pág.45-60</t>
  </si>
  <si>
    <t>5.6.10</t>
  </si>
  <si>
    <t>Se gestiona la atención en salud para el adolescente o joven ante la EPS para garantizar procesos de tratamiento especializado cuando se requiera.</t>
  </si>
  <si>
    <t>5.7</t>
  </si>
  <si>
    <r>
      <t xml:space="preserve">Cuenta e Implementa acciones de </t>
    </r>
    <r>
      <rPr>
        <sz val="11"/>
        <color theme="1"/>
        <rFont val="Aptos Narrow"/>
        <family val="2"/>
        <scheme val="minor"/>
      </rPr>
      <t>prevención y atención ante la conducta suicida</t>
    </r>
  </si>
  <si>
    <t xml:space="preserve">
PROTOCOLO DE INTERVENCIÓN EN CRISIS PARA LAS MODALIDADES DE ATENCIÓN DEL SRPA versión 2 del 02/03/2026, 5.4.2. La conducta suicida.   Pág.23-28;   5.4.7. Recomendaciones para la Activación de la Ruta de Atención en Salud Mental en Casos de Emergencia Pág.45-60</t>
  </si>
  <si>
    <t>5.7.1</t>
  </si>
  <si>
    <t>Garantiza el acompañamiento y supervisión permanente a los adolescentes y jóvenes para evitar riesgos en torno al suicidio.</t>
  </si>
  <si>
    <t>5.7.2</t>
  </si>
  <si>
    <t>Implementa acciones para identificar condiciones y manifestaciones para identificar la intención de suicidio.</t>
  </si>
  <si>
    <t xml:space="preserve">
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</si>
  <si>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</si>
  <si>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</si>
  <si>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 xml:space="preserve">
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</si>
  <si>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</si>
  <si>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</si>
  <si>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 xml:space="preserve">
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</si>
  <si>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</si>
  <si>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</si>
  <si>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 xml:space="preserve">
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</si>
  <si>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</si>
  <si>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</si>
  <si>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 xml:space="preserve">
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</si>
  <si>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</si>
  <si>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</si>
  <si>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 xml:space="preserve">
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</si>
  <si>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</si>
  <si>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</si>
  <si>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 xml:space="preserve">
PROTOCOLO DE INTERVENCIÓN EN CRISIS PARA LAS MODALIDADES DE ATENCIÓN DEL SRPA versión 2 del 02/03/2026, 5.4.2. La conducta suicida.   Pág.23-28;   5.4.7. Recomendaciones para la Activación de la Ruta de Atención en Salud Mental en Casos de Emergencia Pág.45-67</t>
  </si>
  <si>
    <t>5.7.9</t>
  </si>
  <si>
    <t>Se activa la ruta en salud y se remite de manera inmediata a urgencias en caso que el evento de crisis ocurra  en horas en las cuales el profesional de psicología no está presente.</t>
  </si>
  <si>
    <t xml:space="preserve">
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</si>
  <si>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</si>
  <si>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</si>
  <si>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 xml:space="preserve">
PROTOCOLO DE INTERVENCIÓN EN CRISIS PARA LAS MODALIDADES DE ATENCIÓN DEL SRPA versión 2 del 02/03/2026, 5.4.2. La conducta suicida.   Pág.23-28;   5.4.7. Recomendaciones para la Activación de la Ruta de Atención en Salud Mental en Casos de Emergencia Pág.45-69</t>
  </si>
  <si>
    <t>5.8</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</si>
  <si>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</si>
  <si>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</si>
  <si>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5.8.1</t>
  </si>
  <si>
    <t>Implementan acciones para la detección de violencias sexuales ante cambios conductuales, emocionales y psicológicos, signos físicos en los adolescentes o jóvenes.</t>
  </si>
  <si>
    <t>5.8.2</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</si>
  <si>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</si>
  <si>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</si>
  <si>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5.8.3</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</si>
  <si>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</si>
  <si>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</si>
  <si>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5.8.4</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</si>
  <si>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</si>
  <si>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</si>
  <si>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5.8.5</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</si>
  <si>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</si>
  <si>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</si>
  <si>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5.8.6</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</si>
  <si>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</si>
  <si>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</si>
  <si>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5.8.7</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</si>
  <si>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</si>
  <si>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</si>
  <si>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5.8.8</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</si>
  <si>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</si>
  <si>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</si>
  <si>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5.8.9</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</si>
  <si>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</si>
  <si>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</si>
  <si>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5.8.10</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</si>
  <si>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</si>
  <si>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</si>
  <si>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5.8.11</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</si>
  <si>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</si>
  <si>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</si>
  <si>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5.8.12</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</si>
  <si>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</si>
  <si>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</si>
  <si>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5.8.13</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</si>
  <si>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</si>
  <si>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</si>
  <si>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5.8.14</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</si>
  <si>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</si>
  <si>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</si>
  <si>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</si>
  <si>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</si>
  <si>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</si>
  <si>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</si>
  <si>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</si>
  <si>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</si>
  <si>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</si>
  <si>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</si>
  <si>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</si>
  <si>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</si>
  <si>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</si>
  <si>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</si>
  <si>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t>5.9</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</si>
  <si>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</si>
  <si>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</si>
  <si>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5.9.1</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</si>
  <si>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</si>
  <si>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</si>
  <si>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5.9.2</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</si>
  <si>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</si>
  <si>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Pág.45-61</t>
  </si>
  <si>
    <t>5.9.3</t>
  </si>
  <si>
    <t>Realiza la intervención en primera instancia conforme al protocolo ante la ocurrencia de conductas violentas y agresiones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</si>
  <si>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Pág.45-62</t>
  </si>
  <si>
    <t>5.9.4</t>
  </si>
  <si>
    <t>Presta primeros auxilios psicológicos, realiza acompañamiento y apoyo para lograr la contención emocional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</si>
  <si>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</si>
  <si>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</si>
  <si>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</si>
  <si>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</si>
  <si>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</si>
  <si>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</si>
  <si>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</si>
  <si>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</si>
  <si>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</si>
  <si>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</si>
  <si>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</si>
  <si>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</si>
  <si>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</si>
  <si>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</si>
  <si>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</si>
  <si>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</si>
  <si>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</si>
  <si>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</si>
  <si>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</si>
  <si>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</si>
  <si>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</si>
  <si>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</si>
  <si>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</si>
  <si>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</si>
  <si>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</si>
  <si>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</si>
  <si>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 xml:space="preserve">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</si>
  <si>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</si>
  <si>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</si>
  <si>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</si>
  <si>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Pág.45-73</t>
  </si>
  <si>
    <t>5.10</t>
  </si>
  <si>
    <t>Cuenta e Implementa acciones en caso de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</si>
  <si>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</si>
  <si>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5.10.1</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</si>
  <si>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</si>
  <si>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</si>
  <si>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</si>
  <si>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</si>
  <si>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</si>
  <si>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</si>
  <si>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</si>
  <si>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</si>
  <si>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</si>
  <si>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</si>
  <si>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</si>
  <si>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</si>
  <si>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</si>
  <si>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</si>
  <si>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</si>
  <si>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</si>
  <si>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</si>
  <si>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</si>
  <si>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</si>
  <si>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</si>
  <si>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</si>
  <si>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</si>
  <si>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</si>
  <si>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</si>
  <si>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</si>
  <si>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</si>
  <si>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</si>
  <si>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</si>
  <si>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</si>
  <si>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</si>
  <si>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</si>
  <si>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</si>
  <si>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</si>
  <si>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</si>
  <si>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</si>
  <si>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</si>
  <si>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</si>
  <si>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</si>
  <si>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</si>
  <si>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</si>
  <si>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</si>
  <si>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</si>
  <si>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</si>
  <si>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</si>
  <si>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</si>
  <si>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</si>
  <si>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</si>
  <si>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</si>
  <si>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</si>
  <si>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</si>
  <si>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</si>
  <si>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</si>
  <si>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5.11</t>
  </si>
  <si>
    <t>Cuenta e implementa  acciones con la familia o red vincular de apoyo en la intervención en crisis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</si>
  <si>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</si>
  <si>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5.11.1</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</si>
  <si>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</si>
  <si>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</si>
  <si>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</si>
  <si>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</si>
  <si>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</si>
  <si>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</si>
  <si>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</si>
  <si>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</si>
  <si>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</si>
  <si>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</si>
  <si>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6. CÓDIGO DE ÉTICA</t>
  </si>
  <si>
    <t>6.1</t>
  </si>
  <si>
    <t>Dispone, conoce e implementa el código ético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</si>
  <si>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</si>
  <si>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</si>
  <si>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</si>
  <si>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CONT / ADM / ECON</t>
  </si>
  <si>
    <t>6.1.2</t>
  </si>
  <si>
    <t xml:space="preserve">El código de ética esta incluido en el Reglamento Interno de Trabajo, en los procesos de inducción, y de evaluación del desempeño del talento humano </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</si>
  <si>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</si>
  <si>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</si>
  <si>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</si>
  <si>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</si>
  <si>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</si>
  <si>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</si>
  <si>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</si>
  <si>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</si>
  <si>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</si>
  <si>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</si>
  <si>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</si>
  <si>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</si>
  <si>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</si>
  <si>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</si>
  <si>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</si>
  <si>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</si>
  <si>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</si>
  <si>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</si>
  <si>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</si>
  <si>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</si>
  <si>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</si>
  <si>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</si>
  <si>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</si>
  <si>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</si>
  <si>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</si>
  <si>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</si>
  <si>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Ley 2089 de 2021
Ley 1098 de 2006
LINEAMIENTO TÉCNICO MODELO DE ATENCIÓN PARA ADOLESCENTES Y JÓVENES EN CONFLICTO CON LA LEY SRPA, versión 4 del 06/03/2020
2.2.1.1 Código de Ética. Pág. 162</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</si>
  <si>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</si>
  <si>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</si>
  <si>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</si>
  <si>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</si>
  <si>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</si>
  <si>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</si>
  <si>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</si>
  <si>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</si>
  <si>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</si>
  <si>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</si>
  <si>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</si>
  <si>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</si>
  <si>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</si>
  <si>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</si>
  <si>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</si>
  <si>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</si>
  <si>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</si>
  <si>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</si>
  <si>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</si>
  <si>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</si>
  <si>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</si>
  <si>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</si>
  <si>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</si>
  <si>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</si>
  <si>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</si>
  <si>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</si>
  <si>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</si>
  <si>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LAS MODALIDADES QUE ATIENDEN MEDIDAS Y SANCIONES DEL PROCESO JUDICIAL - SRPA Versión 4 del 25/07/2024 Pag  70</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</si>
  <si>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</si>
  <si>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</si>
  <si>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DE LAS MODALIDADES QUE ATIENDEN MEDIDAS Y SANCIONES DEL PROCESO JUDICIAL - SRPA Versión 4 del 25/07/2024 Pag  70 y 71
GUÍA DE REQUISITOS LEGALES Y FINANCIEROS PARA OPERADORES DE MODALIDADES DEL SISTEMA DE RESPONSABILIDAD PENAL ADOLESCENTE - SRPA  Versión 1 8 de octubre de 2020 Pag 9, 10
GUIA DE REQUISITOS DEL TALENTO HUMANO EN LAS DE ATENCION PARA MEDIDAS Y SANCIONES DEL PROCESO JUDICIAL-SRPA- Y MEDIDAS COMPLEMENTARIAS DE RESTABLECIMIENTO EN ADMINISTRACION DE JUSTICIA Versión 1  09/03/2020  en las Pag 2 y 3</t>
  </si>
  <si>
    <t>7.2</t>
  </si>
  <si>
    <t>Cuenta con manual de funciones que permita identificar las funciones u obligaciones de cada uno de los perfiles establecidos para la modalidad.</t>
  </si>
  <si>
    <t>GUÍA DE REQUISITOS LEGALES Y FINANCIEROS PARA
OPERADORES DE MODALIDADES DEL SISTEMA DE
RESPONSABILIDAD PENAL ADOLESCENTE - SRPA 08/10/2020 Versión 1  Pag.  9 y 10
GUIA DE REQUISITOS DEL TALENTO HUMANO EN LAS DE ATENCION PARA MEDIDAS Y SANCIONES DEL PROCESO JUDICIAL-SRPA- Y MEDIDAS COMPLEMENTARIAS DE RESTABLECIMIENTO EN ADMINISTRACION DE JUSTICIA Versión 1  09/03/2020  en las Pag 4 a la 21</t>
  </si>
  <si>
    <t>7.2.1</t>
  </si>
  <si>
    <t>Cuenta con manual que contenga las obligaciones y funciones de los perfiles del talento humano vinculado para la modalidad o servicio</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</si>
  <si>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</si>
  <si>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</si>
  <si>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4 a la 21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</si>
  <si>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</si>
  <si>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</si>
  <si>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
GUIA DE REQUISITOS DEL TALENTO HUMANO EN LAS DE ATENCION PARA MEDIDAS Y SANCIONES DEL PROCESO JUDICIAL-SRPA- Y MEDIDAS COMPLEMENTARIAS DE RESTABLECIMIENTO EN ADMINISTRACION DE JUSTICIA Versión 1  09/03/2020  en las Pag 4 a la 21</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</si>
  <si>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</si>
  <si>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</si>
  <si>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</si>
  <si>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</si>
  <si>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</si>
  <si>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</si>
  <si>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</si>
  <si>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</si>
  <si>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</si>
  <si>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</si>
  <si>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pg 1 a la 22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</si>
  <si>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</si>
  <si>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</si>
  <si>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</si>
  <si>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</si>
  <si>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</si>
  <si>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</si>
  <si>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</si>
  <si>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</si>
  <si>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</si>
  <si>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</si>
  <si>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</si>
  <si>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</si>
  <si>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</si>
  <si>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</si>
  <si>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r>
      <t xml:space="preserve">Cuenta con un plan de inducción, formación y capacitación, dirigido al talento humano, que incorpora las temáticas definidas en los lineamientos, manuales operativos y guías del ICBF para los servicios de atención a Adolescentes y jóvenes del SRPA.
</t>
    </r>
    <r>
      <rPr>
        <b/>
        <sz val="11"/>
        <rFont val="Arial"/>
        <family val="2"/>
      </rPr>
      <t>Nota:</t>
    </r>
    <r>
      <rPr>
        <sz val="11"/>
        <rFont val="Arial"/>
        <family val="2"/>
      </rPr>
      <t xml:space="preserve"> El talento humano tendrá que estar en proceso continuo de formación miníma en: derechos humanos, derechos humanos en justicia juvenil, resolución de conflictos, lineamientos del modelo de atención, proyecto de atención institucional, código de ética, atención diferencial, enfoque pedagógico-restaurativo y herramientas para su desarrollo.</t>
    </r>
  </si>
  <si>
    <t xml:space="preserve">GUÍA DE REQUISITOS LEGALES Y FINANCIEROS PARA OPERADORES DE MODALIDADES DEL SISTEMA DE RESPONSABILIDAD PENAL ADOLESCENTE - SRPA 08/10/2020 Versión 1  Pag.  9
GUIA DE REQUISITOS DEL TALENTO HUMANO EN LAS MODALIDADES DE ATENCION PARA MEDIDAS Y SANCIONES DEL PROCESO JUDICIAL-SRPA- Y MEDIDAS
COMPLEMENTARIAS DE RESTABLECIMIENTO EN ADMINISTRACION DE JUSTICIA Versión 1  09/03/2020 pg 3, 9
</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</si>
  <si>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</si>
  <si>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</si>
  <si>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 xml:space="preserve">GUÍA DE REQUISITOS LEGALES Y FINANCIEROS PARA OPERADORES DE MODALIDADES DEL SISTEMA DE RESPONSABILIDAD PENAL ADOLESCENTE - SRPA 08/10/2020 Versión 1  Pag.  9 y 10
</t>
  </si>
  <si>
    <t>7.5.3</t>
  </si>
  <si>
    <t>En entrevista con el talento humano de la muestra y contrastado con los soportes del verificable 7.5.2,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</si>
  <si>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</si>
  <si>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</si>
  <si>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</si>
  <si>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</si>
  <si>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</si>
  <si>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</si>
  <si>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</si>
  <si>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</si>
  <si>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</si>
  <si>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</si>
  <si>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</si>
  <si>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</si>
  <si>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</si>
  <si>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</si>
  <si>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</si>
  <si>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</si>
  <si>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</si>
  <si>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</si>
  <si>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</si>
  <si>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</si>
  <si>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</si>
  <si>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</si>
  <si>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</si>
  <si>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</si>
  <si>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8.2.4</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</si>
  <si>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</si>
  <si>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</si>
  <si>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8.2.5</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</si>
  <si>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</si>
  <si>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</si>
  <si>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8.2.6</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</si>
  <si>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</si>
  <si>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</si>
  <si>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</si>
  <si>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</si>
  <si>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Cuenta con los elementos de dotación de aseo para la atención de los usuarios conforme a las particularidades del servicio.</t>
  </si>
  <si>
    <t xml:space="preserve">Manual operativo de las modalidades que atienden medidas y sanciones del proceso judicial - SRPA [MO1.P] versión 4 del 25/07/2024 -  pág. (68) 
Tabla No. 30 Dotación Personal: Elementos de Aseo. Internación en Medio Semicerrado Jornada Flexible  
LINEAMIENTO TÉCNICO MODELO DE ATENCIÓN PARA ADOLESCENTES Y JÓVENES EN CONFLICTO CON LA LEY SRPA, versión 4 del 06/03/2020
2.2.1.1 Código de Ética. Pág. (161 a 163) </t>
  </si>
  <si>
    <t>9.1.2</t>
  </si>
  <si>
    <t>Se garantiza la disponibilidad permanente de los elementos de aseo según la necesidad:
a. Jabón líquido.
b. Papel higiénico.
c. Toallas de papel.
d. Elementos de bioseguridad, cuando se necesiten y conforme a las indicaciones de la autoridad sanitaria.</t>
  </si>
  <si>
    <t>Manual operativo de las modalidades que atienden medidas y sanciones del proceso judicial - SRPA [MO1.P] versión 4 del 25/07/2024 -  pág. (68) 
Tabla No. 30 Dotación Personal: Elementos de Aseo. Internación en Medio Semicerrado Jornada Flexible</t>
  </si>
  <si>
    <t>9.2</t>
  </si>
  <si>
    <t>Cuenta con la dotación de material de elementos lúdicos, deportivos y de centros de interés de acuerdo con el Proyecto de Atención Institucional (PAI)</t>
  </si>
  <si>
    <t>9.2.1</t>
  </si>
  <si>
    <r>
      <t xml:space="preserve">La institución cuenta con material lúdico, deportivo y centros de interés de acuerdo a lo determinado en el Proyecto de Atención Institucional (PAI).
</t>
    </r>
    <r>
      <rPr>
        <b/>
        <sz val="11"/>
        <rFont val="Arial"/>
        <family val="2"/>
      </rPr>
      <t>Nota:</t>
    </r>
    <r>
      <rPr>
        <sz val="11"/>
        <rFont val="Arial"/>
        <family val="2"/>
      </rPr>
      <t xml:space="preserve"> Pueden variar de acuerdo con las prácticas culturales, proyectos, estrategias y los espacios con que cuente para el desarrollo de la modalidad de atención.</t>
    </r>
  </si>
  <si>
    <t>MANUAL OPERATIVO DE LAS MODALIDADES QUE ATIENDEN MEDIDAS Y SANCIONES DEL PROCESO JUDICIAL - SRPA Versión 4 del 25/07/2024 Pag  68, 69
GUÍA DE REQUISITOS LEGALES Y FINANCIEROS PARA OPERADORES DE MODALIDADES DEL SISTEMA DE RESPONSABILIDAD PENAL ADOLESCENTE - SRPA  Versión 1 8 de octubre de 2020 Pag 10, 11, 12, 13, 14, 15, 16 y 17</t>
  </si>
  <si>
    <t>9.2.2</t>
  </si>
  <si>
    <r>
      <t xml:space="preserve">La institución suministra a los adolescentes y jóvenes elementos de protección personal -EPP, de acuerdo con los talleres que sean diseñados en el Proyecto de Atención Institucional (PAI).
</t>
    </r>
    <r>
      <rPr>
        <b/>
        <sz val="11"/>
        <rFont val="Arial"/>
        <family val="2"/>
      </rPr>
      <t xml:space="preserve">Nota: </t>
    </r>
    <r>
      <rPr>
        <sz val="11"/>
        <rFont val="Arial"/>
        <family val="2"/>
      </rPr>
      <t>Esta dotación solo aplica en los casos que el adolescente lo requiera por estar vinculado a formación vocacional, técnica o tecnológica.</t>
    </r>
  </si>
  <si>
    <t>MANUAL OPERATIVO DE LAS MODALIDADES QUE ATIENDEN MEDIDAS Y SANCIONES DEL PROCESO JUDICIAL - SRPA Versión 4 del 25/07/2024 Pag  69 -70
GUÍA DE REQUISITOS LEGALES Y FINANCIEROS PARA OPERADORES DE MODALIDADES DEL SISTEMA DE RESPONSABILIDAD PENAL ADOLESCENTE - SRPA  Versión 1 8 de octubre de 2020 Pag 10, 11, 12, 13, 14, 15, 16 y 17</t>
  </si>
  <si>
    <t>DORMITORIOS O ALOJAMIENTOS</t>
  </si>
  <si>
    <t>Ubicación</t>
  </si>
  <si>
    <t>Denominación del Dormitorio o Alojamiento</t>
  </si>
  <si>
    <t>Área (m²)</t>
  </si>
  <si>
    <t>Índice  (m²/persona)</t>
  </si>
  <si>
    <t xml:space="preserve">Capacidad máxima 
(Área / Índice)
</t>
  </si>
  <si>
    <t>No. Personas ubicadas</t>
  </si>
  <si>
    <t>Cumple - No cumple - No aplica</t>
  </si>
  <si>
    <t>observaciones</t>
  </si>
  <si>
    <t>Aula</t>
  </si>
  <si>
    <t>Índice
(m²/persona)</t>
  </si>
  <si>
    <t>Capacidad máxima 
(Área / Índice)</t>
  </si>
  <si>
    <t>Taller</t>
  </si>
  <si>
    <t>NO APLICA</t>
  </si>
  <si>
    <r>
      <rPr>
        <b/>
        <sz val="11"/>
        <rFont val="Arial"/>
        <family val="2"/>
      </rPr>
      <t>Nota:</t>
    </r>
    <r>
      <rPr>
        <sz val="11"/>
        <rFont val="Arial"/>
        <family val="2"/>
      </rPr>
      <t xml:space="preserve"> Adicionar las filas que se requieran en caso de ser necesario.</t>
    </r>
  </si>
  <si>
    <t>Áreas</t>
  </si>
  <si>
    <t>PERFIL</t>
  </si>
  <si>
    <t>PERSONAL REQUERIDO POR USUARIOS DE LA MODALIDAD</t>
  </si>
  <si>
    <t>Administrativa</t>
  </si>
  <si>
    <t>Coordinador</t>
  </si>
  <si>
    <t>Profsional y de Formación</t>
  </si>
  <si>
    <t>Servicios</t>
  </si>
  <si>
    <t>Cantidad de usuarios del servicio
* Corresponde al # cupo CONTRATADOS al momento de la VI</t>
  </si>
  <si>
    <t>MANUAL OPERATIVO DE LAS MODALIDADES QUE ATIENDEN MEDIDAS Y SANCIONES DEL PROCESO
JUDICIAL - SRPA Versión 4 pag 70 y 71
Tabla No. 33 Talento Humano. Internación en Medio Semicerrado Jornada Flexible</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</si>
  <si>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</si>
  <si>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</si>
  <si>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</si>
  <si>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</si>
  <si>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</si>
  <si>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</si>
  <si>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</si>
  <si>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</si>
  <si>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</si>
  <si>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</si>
  <si>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</si>
  <si>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</si>
  <si>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</si>
  <si>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</si>
  <si>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</si>
  <si>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</si>
  <si>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</si>
  <si>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</si>
  <si>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</si>
  <si>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</si>
  <si>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</si>
  <si>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</si>
  <si>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</si>
  <si>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</si>
  <si>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</si>
  <si>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</si>
  <si>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</si>
  <si>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</si>
  <si>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</si>
  <si>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</si>
  <si>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</si>
  <si>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</si>
  <si>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</si>
  <si>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</si>
  <si>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</si>
  <si>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de consulta de inhabilidades por delitos sexuales</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</si>
  <si>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</si>
  <si>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</si>
  <si>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</si>
  <si>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</si>
  <si>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</si>
  <si>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</si>
  <si>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</si>
  <si>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</si>
  <si>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</si>
  <si>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</si>
  <si>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</si>
  <si>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</si>
  <si>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</si>
  <si>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</si>
  <si>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</si>
  <si>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</si>
  <si>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</si>
  <si>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</si>
  <si>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</si>
  <si>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</si>
  <si>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</si>
  <si>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</si>
  <si>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</si>
  <si>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</si>
  <si>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</si>
  <si>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</si>
  <si>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4.1</t>
  </si>
  <si>
    <t>4. Modelo de Atencion</t>
  </si>
  <si>
    <t>4.2</t>
  </si>
  <si>
    <t>7.1</t>
  </si>
  <si>
    <t>7. Talento Humano</t>
  </si>
  <si>
    <t>8. Financiero</t>
  </si>
  <si>
    <t>CONSOLIDADO DE LAS CONDICIONES CON NO CUMPLIMIENTO</t>
  </si>
  <si>
    <t>Numeral</t>
  </si>
  <si>
    <t>CONDICIONES DE CALIDAD CON NO CUMPLIMIENTO</t>
  </si>
  <si>
    <t>COMPONENTE</t>
  </si>
  <si>
    <t xml:space="preserve">Siendo las __________ del dia __________del mes ____________ del _______, </t>
  </si>
  <si>
    <r>
      <t xml:space="preserve">el equipo de la Oficina de </t>
    </r>
    <r>
      <rPr>
        <sz val="11"/>
        <rFont val="Aptos Narrow"/>
        <family val="2"/>
        <scheme val="minor"/>
      </rPr>
      <t>Inspección, Vigilancia y Control y Calidad de Servicios</t>
    </r>
    <r>
      <rPr>
        <sz val="11"/>
        <color theme="1"/>
        <rFont val="Aptos Narrow"/>
        <family val="2"/>
        <scheme val="minor"/>
      </rPr>
      <t>, realiza socialización de las situaciones encontradas durante la visita por cada uno de los componentes:  y se le informa que podrá pronunciarse frente al desarrollo de la misma.</t>
    </r>
  </si>
  <si>
    <t>CONDICIONES</t>
  </si>
  <si>
    <t xml:space="preserve">TOTAL </t>
  </si>
  <si>
    <t>AMBIENTES ADECUADOS Y SEGUROS</t>
  </si>
  <si>
    <t>ALIMENTACIÓN Y NUTRICIÓN</t>
  </si>
  <si>
    <t>MODELO DE ATENCIÓN</t>
  </si>
  <si>
    <t>SITUACIONES ESPECIALES</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</si>
  <si>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</si>
  <si>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</si>
  <si>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</si>
  <si>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</si>
  <si>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</si>
  <si>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</si>
  <si>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</si>
  <si>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</si>
  <si>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</si>
  <si>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</si>
  <si>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</si>
  <si>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</si>
  <si>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</si>
  <si>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</si>
  <si>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</si>
  <si>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</si>
  <si>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Fecha de Finalización Visita</t>
  </si>
  <si>
    <t xml:space="preserve">Cuenta con el informe inicial del proceso pedagógico, el cual:
a.  Está en formato de informe de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</si>
  <si>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1/2 T X Sede</t>
  </si>
  <si>
    <t>Auxiliar Administrativo 1/2 T X 100 Cupos</t>
  </si>
  <si>
    <t>Apoyo SIG 1/2 T X 100 Cupos</t>
  </si>
  <si>
    <t>Psicologo (a) 1 T X 70 Cupos</t>
  </si>
  <si>
    <t>Trabajador (a) Social / Profesional en Desarrollo Familiar 1 T X 70 Cupos</t>
  </si>
  <si>
    <t>Nutricionista 1TC X cada 100 cupos</t>
  </si>
  <si>
    <t>Especialista de Àrea 1 T X 70 Cupos</t>
  </si>
  <si>
    <t>Gestor Institucional 1 T X 70 Cupos</t>
  </si>
  <si>
    <t>Dinamizador sociocultural 1 T X 70 Cupos</t>
  </si>
  <si>
    <t>Personal de Cocina 1 T X 40 Cupos</t>
  </si>
  <si>
    <t>Servicios Generales 1 T X 100 Cupos</t>
  </si>
  <si>
    <t>Personal de recepción y control de ingreso y salida (Portero)</t>
  </si>
  <si>
    <t>Según horario de funcionamiento de la modalidad</t>
  </si>
  <si>
    <t>REGISTRO TALENTO HUMANO</t>
  </si>
  <si>
    <t>5. Situaciones Especiales</t>
  </si>
  <si>
    <t>6. Código Ético</t>
  </si>
  <si>
    <t>4. Mod. Atención</t>
  </si>
  <si>
    <t>CÓDIGO ÉTICO</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</si>
  <si>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</si>
  <si>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PROCESO DE INSPECCIÓN, VIGILANCIA Y CONTROL
INSTRUMENTO IV
INTERNACION EN MEDIO SEMICERRADO</t>
  </si>
  <si>
    <t>IN104.IVC
Versión 1
30/07/2026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</si>
</sst>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
    <numFmt numFmtId="165" formatCode="0.0"/>
  </numFmts>
  <fonts count="85">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11"/>
      <color rgb="FF000000"/>
      <name val="Arial Narrow"/>
      <family val="2"/>
    </font>
    <font>
      <sz val="7"/>
      <color rgb="FF0070C0"/>
      <name val="Aptos Narrow"/>
      <family val="2"/>
      <scheme val="minor"/>
    </font>
    <font>
      <sz val="7"/>
      <color theme="1"/>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11"/>
      <name val="Arial"/>
      <family val="2"/>
    </font>
    <font>
      <u/>
      <sz val="11"/>
      <name val="Arial"/>
      <family val="2"/>
    </font>
    <font>
      <b/>
      <sz val="16"/>
      <color theme="1"/>
      <name val="Arial"/>
      <family val="2"/>
    </font>
    <font>
      <b/>
      <u/>
      <sz val="11"/>
      <color theme="0"/>
      <name val="Arial Narrow"/>
      <family val="2"/>
    </font>
    <font>
      <sz val="11"/>
      <color rgb="FFFF0000"/>
      <name val="Arial"/>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sz val="5"/>
      <color theme="1"/>
      <name val="Arial"/>
      <family val="2"/>
    </font>
    <font>
      <sz val="5"/>
      <color theme="1"/>
      <name val="Aptos Narrow"/>
      <family val="2"/>
    </font>
    <font>
      <b/>
      <u/>
      <sz val="11"/>
      <name val="Arial"/>
      <family val="2"/>
    </font>
    <font>
      <sz val="11"/>
      <color rgb="FF000000"/>
      <name val="Aptos Narrow"/>
      <family val="2"/>
      <scheme val="minor"/>
    </font>
    <font>
      <sz val="11"/>
      <color rgb="FF0070C0"/>
      <name val="Arial"/>
      <family val="2"/>
    </font>
    <font>
      <sz val="7"/>
      <color theme="1"/>
      <name val="Aptos Narrow"/>
      <family val="2"/>
    </font>
    <font>
      <b/>
      <u/>
      <sz val="9"/>
      <color theme="0"/>
      <name val="Aptos Narrow"/>
      <family val="2"/>
      <scheme val="minor"/>
    </font>
    <font>
      <sz val="8"/>
      <color theme="1"/>
      <name val="Arial"/>
      <family val="2"/>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sz val="9"/>
      <color theme="1"/>
      <name val="Arial"/>
      <family val="2"/>
    </font>
    <font>
      <b/>
      <sz val="12"/>
      <color theme="1"/>
      <name val="Aptos Narrow"/>
      <family val="2"/>
      <scheme val="minor"/>
    </font>
    <font>
      <u/>
      <sz val="11"/>
      <color theme="0"/>
      <name val="Aptos Narrow"/>
      <family val="2"/>
      <scheme val="minor"/>
    </font>
    <font>
      <b/>
      <sz val="11"/>
      <color theme="1"/>
      <name val="Aptos Display"/>
      <family val="2"/>
      <scheme val="major"/>
    </font>
    <font>
      <b/>
      <sz val="11"/>
      <color rgb="FF000000"/>
      <name val="Aptos Narrow"/>
      <family val="2"/>
    </font>
    <font>
      <u/>
      <sz val="9"/>
      <color theme="0"/>
      <name val="Aptos Narrow"/>
      <family val="2"/>
      <scheme val="minor"/>
    </font>
    <font>
      <sz val="5"/>
      <name val="Arial"/>
      <family val="2"/>
    </font>
    <font>
      <sz val="7"/>
      <color theme="1"/>
      <name val="Arial"/>
      <family val="2"/>
    </font>
    <font>
      <sz val="6"/>
      <name val="Arial"/>
      <family val="2"/>
    </font>
    <font>
      <sz val="6"/>
      <color theme="1"/>
      <name val="Arial"/>
      <family val="2"/>
    </font>
    <font>
      <sz val="6"/>
      <color rgb="FF000000"/>
      <name val="Arial"/>
      <family val="2"/>
    </font>
    <font>
      <sz val="6"/>
      <color rgb="FF0070C0"/>
      <name val="Arial"/>
      <family val="2"/>
    </font>
    <font>
      <sz val="6"/>
      <color theme="1"/>
      <name val="Aptos Narrow"/>
      <family val="2"/>
      <scheme val="minor"/>
    </font>
    <font>
      <b/>
      <sz val="6"/>
      <color theme="1"/>
      <name val="Arial"/>
      <family val="2"/>
    </font>
    <font>
      <u/>
      <sz val="9"/>
      <color theme="0"/>
      <name val="Arial"/>
      <family val="2"/>
    </font>
    <font>
      <b/>
      <sz val="10"/>
      <color theme="1"/>
      <name val="Arial"/>
      <family val="2"/>
    </font>
    <font>
      <b/>
      <i/>
      <sz val="12"/>
      <color theme="1"/>
      <name val="Tempus Sans ITC"/>
    </font>
    <font>
      <b/>
      <sz val="12"/>
      <color theme="1"/>
      <name val="Tempus Sans ITC"/>
    </font>
  </fonts>
  <fills count="41">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0"/>
        <bgColor rgb="FF000000"/>
      </patternFill>
    </fill>
    <fill>
      <patternFill patternType="solid">
        <fgColor theme="9" tint="0.39997558519241921"/>
        <bgColor indexed="64"/>
      </patternFill>
    </fill>
    <fill>
      <patternFill patternType="solid">
        <fgColor rgb="FF33CCFF"/>
        <bgColor rgb="FF000000"/>
      </patternFill>
    </fill>
    <fill>
      <patternFill patternType="solid">
        <fgColor rgb="FF0070C0"/>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2"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DAE9F8"/>
        <bgColor rgb="FF000000"/>
      </patternFill>
    </fill>
    <fill>
      <patternFill patternType="solid">
        <fgColor rgb="FFB5E6A2"/>
        <bgColor rgb="FF000000"/>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5">
    <xf numFmtId="0" fontId="0" fillId="0" borderId="0"/>
    <xf numFmtId="9" fontId="31" fillId="0" borderId="0" applyFont="0" applyFill="0" applyBorder="0" applyAlignment="0" applyProtection="0"/>
    <xf numFmtId="0" fontId="32" fillId="0" borderId="0" applyNumberFormat="0" applyFill="0" applyBorder="0" applyAlignment="0" applyProtection="0"/>
    <xf numFmtId="0" fontId="46" fillId="0" borderId="0"/>
    <xf numFmtId="0" fontId="47" fillId="0" borderId="0"/>
  </cellStyleXfs>
  <cellXfs count="610">
    <xf numFmtId="0" fontId="0" fillId="0" borderId="0" xfId="0"/>
    <xf numFmtId="0" fontId="2"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2" fillId="3" borderId="9" xfId="0" applyFont="1" applyFill="1" applyBorder="1" applyAlignment="1">
      <alignment vertical="center" wrapText="1"/>
    </xf>
    <xf numFmtId="0" fontId="2" fillId="0" borderId="9" xfId="0" applyFont="1" applyBorder="1" applyAlignment="1">
      <alignment vertical="center" wrapText="1"/>
    </xf>
    <xf numFmtId="0" fontId="9" fillId="0" borderId="0" xfId="0" applyFont="1"/>
    <xf numFmtId="0" fontId="7" fillId="0" borderId="0" xfId="0" applyFont="1"/>
    <xf numFmtId="0" fontId="2" fillId="0" borderId="9" xfId="0" applyFont="1" applyBorder="1" applyAlignment="1">
      <alignment horizontal="justify" vertical="center" wrapText="1"/>
    </xf>
    <xf numFmtId="0" fontId="3" fillId="0" borderId="0" xfId="0" applyFont="1"/>
    <xf numFmtId="0" fontId="0" fillId="0" borderId="0" xfId="0" applyAlignment="1">
      <alignment wrapText="1"/>
    </xf>
    <xf numFmtId="0" fontId="11" fillId="0" borderId="0" xfId="0" applyFont="1"/>
    <xf numFmtId="0" fontId="11" fillId="0" borderId="0" xfId="0" applyFont="1" applyAlignment="1">
      <alignment vertical="top"/>
    </xf>
    <xf numFmtId="0" fontId="2" fillId="9" borderId="9" xfId="0" applyFont="1" applyFill="1" applyBorder="1" applyAlignment="1">
      <alignment vertical="center" wrapText="1"/>
    </xf>
    <xf numFmtId="0" fontId="0" fillId="0" borderId="9" xfId="0" applyBorder="1" applyAlignment="1">
      <alignment horizontal="justify" vertical="top" wrapText="1"/>
    </xf>
    <xf numFmtId="0" fontId="21" fillId="0" borderId="9" xfId="0" applyFont="1" applyBorder="1" applyAlignment="1">
      <alignment vertical="center" wrapText="1"/>
    </xf>
    <xf numFmtId="0" fontId="0" fillId="4" borderId="0" xfId="0" applyFill="1"/>
    <xf numFmtId="0" fontId="17"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2" fillId="12" borderId="9"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2" fillId="0" borderId="0" xfId="0" applyFont="1" applyAlignment="1">
      <alignment horizontal="justify" vertical="center" wrapText="1"/>
    </xf>
    <xf numFmtId="0" fontId="0" fillId="0" borderId="9" xfId="0" applyBorder="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7" fillId="10" borderId="9" xfId="0" applyFont="1" applyFill="1" applyBorder="1" applyAlignment="1">
      <alignment horizontal="left" vertical="center"/>
    </xf>
    <xf numFmtId="0" fontId="7" fillId="7" borderId="9" xfId="0" applyFont="1" applyFill="1" applyBorder="1" applyAlignment="1">
      <alignment horizontal="left" vertical="center"/>
    </xf>
    <xf numFmtId="0" fontId="19" fillId="16" borderId="20" xfId="0" applyFont="1" applyFill="1" applyBorder="1" applyAlignment="1">
      <alignment vertical="center" wrapText="1"/>
    </xf>
    <xf numFmtId="0" fontId="19" fillId="16" borderId="21" xfId="0" applyFont="1" applyFill="1" applyBorder="1" applyAlignment="1">
      <alignment vertical="center" wrapText="1"/>
    </xf>
    <xf numFmtId="0" fontId="19" fillId="0" borderId="4" xfId="0" applyFont="1" applyBorder="1" applyAlignment="1" applyProtection="1">
      <alignment horizontal="center" vertical="center" wrapText="1"/>
      <protection locked="0"/>
    </xf>
    <xf numFmtId="14" fontId="19" fillId="0" borderId="4" xfId="0" applyNumberFormat="1" applyFont="1" applyBorder="1" applyAlignment="1" applyProtection="1">
      <alignment horizontal="center" vertical="center" wrapText="1"/>
      <protection locked="0"/>
    </xf>
    <xf numFmtId="0" fontId="15" fillId="16" borderId="20" xfId="0" applyFont="1" applyFill="1" applyBorder="1" applyAlignment="1">
      <alignment vertical="center" wrapText="1"/>
    </xf>
    <xf numFmtId="0" fontId="15" fillId="16" borderId="20" xfId="0" applyFont="1" applyFill="1" applyBorder="1" applyAlignment="1">
      <alignment horizontal="center" vertical="center" wrapText="1"/>
    </xf>
    <xf numFmtId="0" fontId="21"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9" fillId="16" borderId="14" xfId="0" applyFont="1" applyFill="1" applyBorder="1" applyAlignment="1">
      <alignment vertical="center" wrapText="1"/>
    </xf>
    <xf numFmtId="0" fontId="0" fillId="0" borderId="9" xfId="0" applyBorder="1" applyAlignment="1">
      <alignment horizontal="center" vertical="center"/>
    </xf>
    <xf numFmtId="0" fontId="1" fillId="0" borderId="9" xfId="0" applyFont="1" applyBorder="1" applyAlignment="1">
      <alignment horizontal="justify" vertical="center" wrapText="1"/>
    </xf>
    <xf numFmtId="0" fontId="2" fillId="4" borderId="9" xfId="0" applyFont="1" applyFill="1" applyBorder="1" applyAlignment="1">
      <alignment horizontal="justify" vertical="center" wrapText="1"/>
    </xf>
    <xf numFmtId="0" fontId="20" fillId="9" borderId="0" xfId="0" applyFont="1" applyFill="1" applyAlignment="1">
      <alignment horizontal="center" vertical="center" wrapText="1"/>
    </xf>
    <xf numFmtId="0" fontId="2" fillId="0" borderId="8" xfId="0" applyFont="1" applyBorder="1" applyAlignment="1">
      <alignment horizontal="center" vertical="center"/>
    </xf>
    <xf numFmtId="0" fontId="2" fillId="5" borderId="8" xfId="0" applyFont="1" applyFill="1" applyBorder="1" applyAlignment="1">
      <alignment horizontal="center" vertical="center"/>
    </xf>
    <xf numFmtId="0" fontId="20" fillId="4" borderId="0" xfId="0" applyFont="1" applyFill="1" applyAlignment="1">
      <alignment horizontal="center" vertical="center" wrapText="1"/>
    </xf>
    <xf numFmtId="0" fontId="20" fillId="0" borderId="0" xfId="0" applyFont="1" applyAlignment="1">
      <alignment wrapText="1"/>
    </xf>
    <xf numFmtId="0" fontId="20" fillId="8" borderId="0" xfId="0" applyFont="1" applyFill="1" applyAlignment="1">
      <alignment horizontal="center" vertical="center" wrapText="1"/>
    </xf>
    <xf numFmtId="0" fontId="20" fillId="17" borderId="0" xfId="0" applyFont="1" applyFill="1" applyAlignment="1">
      <alignment horizontal="center" vertical="center" wrapText="1"/>
    </xf>
    <xf numFmtId="0" fontId="2" fillId="9" borderId="8" xfId="0" applyFont="1" applyFill="1" applyBorder="1" applyAlignment="1">
      <alignment horizontal="center" vertical="center"/>
    </xf>
    <xf numFmtId="0" fontId="29" fillId="0" borderId="0" xfId="0" applyFont="1"/>
    <xf numFmtId="0" fontId="0" fillId="4" borderId="9" xfId="0" applyFill="1" applyBorder="1" applyAlignment="1">
      <alignment horizontal="justify" vertical="center" wrapText="1"/>
    </xf>
    <xf numFmtId="0" fontId="1" fillId="4" borderId="9" xfId="0" applyFont="1" applyFill="1" applyBorder="1" applyAlignment="1">
      <alignment horizontal="justify" vertical="center" wrapText="1"/>
    </xf>
    <xf numFmtId="0" fontId="0" fillId="0" borderId="27" xfId="0" applyBorder="1"/>
    <xf numFmtId="0" fontId="4" fillId="0" borderId="27" xfId="0" applyFont="1" applyBorder="1"/>
    <xf numFmtId="0" fontId="1" fillId="0" borderId="27" xfId="0" applyFont="1" applyBorder="1"/>
    <xf numFmtId="0" fontId="5" fillId="0" borderId="27" xfId="0" applyFont="1" applyBorder="1"/>
    <xf numFmtId="0" fontId="5" fillId="0" borderId="27" xfId="0" applyFont="1" applyBorder="1" applyAlignment="1">
      <alignment horizontal="center" vertical="center"/>
    </xf>
    <xf numFmtId="0" fontId="0" fillId="0" borderId="27" xfId="0" applyBorder="1" applyAlignment="1">
      <alignment horizontal="center" vertical="center"/>
    </xf>
    <xf numFmtId="0" fontId="1" fillId="9" borderId="27" xfId="0" applyFont="1" applyFill="1" applyBorder="1"/>
    <xf numFmtId="0" fontId="1" fillId="9" borderId="27" xfId="0" applyFont="1" applyFill="1" applyBorder="1" applyAlignment="1">
      <alignment wrapText="1"/>
    </xf>
    <xf numFmtId="0" fontId="8" fillId="4" borderId="0" xfId="0" applyFont="1" applyFill="1"/>
    <xf numFmtId="0" fontId="9" fillId="4" borderId="0" xfId="0" applyFont="1" applyFill="1"/>
    <xf numFmtId="0" fontId="7" fillId="4" borderId="0" xfId="0" applyFont="1" applyFill="1"/>
    <xf numFmtId="0" fontId="24" fillId="21"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27" fillId="20" borderId="9" xfId="0" applyFont="1" applyFill="1" applyBorder="1" applyAlignment="1" applyProtection="1">
      <alignment horizontal="left" vertical="center" wrapText="1"/>
      <protection locked="0"/>
    </xf>
    <xf numFmtId="0" fontId="2" fillId="0" borderId="17" xfId="0" applyFont="1" applyBorder="1" applyAlignment="1">
      <alignment horizontal="center" vertical="center"/>
    </xf>
    <xf numFmtId="0" fontId="2" fillId="0" borderId="15" xfId="0" applyFont="1" applyBorder="1" applyAlignment="1">
      <alignment vertical="center" wrapText="1"/>
    </xf>
    <xf numFmtId="0" fontId="18" fillId="2" borderId="4" xfId="0" applyFont="1" applyFill="1" applyBorder="1" applyAlignment="1" applyProtection="1">
      <alignment horizontal="center" vertical="center" wrapText="1"/>
      <protection locked="0"/>
    </xf>
    <xf numFmtId="0" fontId="34" fillId="2" borderId="3" xfId="0" applyFont="1" applyFill="1" applyBorder="1" applyAlignment="1" applyProtection="1">
      <alignment horizontal="center" vertical="center" wrapText="1"/>
      <protection locked="0"/>
    </xf>
    <xf numFmtId="0" fontId="35" fillId="0" borderId="0" xfId="0" applyFont="1"/>
    <xf numFmtId="0" fontId="10" fillId="0" borderId="0" xfId="0" applyFont="1" applyAlignment="1">
      <alignment horizontal="center" vertical="center"/>
    </xf>
    <xf numFmtId="0" fontId="10" fillId="6" borderId="0" xfId="0" applyFont="1" applyFill="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justify" vertical="center" wrapText="1"/>
    </xf>
    <xf numFmtId="0" fontId="21" fillId="0" borderId="9" xfId="0" applyFont="1" applyBorder="1" applyAlignment="1" applyProtection="1">
      <alignment horizontal="center" vertical="center"/>
      <protection locked="0"/>
    </xf>
    <xf numFmtId="0" fontId="21" fillId="0" borderId="10" xfId="0" applyFont="1" applyBorder="1" applyAlignment="1" applyProtection="1">
      <alignment vertical="center" wrapText="1"/>
      <protection locked="0"/>
    </xf>
    <xf numFmtId="0" fontId="10" fillId="0" borderId="28" xfId="0" applyFont="1" applyBorder="1" applyAlignment="1">
      <alignment horizontal="justify" vertical="center" wrapText="1"/>
    </xf>
    <xf numFmtId="0" fontId="21" fillId="3" borderId="29" xfId="0" applyFont="1" applyFill="1" applyBorder="1" applyAlignment="1">
      <alignment horizontal="center" vertical="center"/>
    </xf>
    <xf numFmtId="0" fontId="21" fillId="3" borderId="11" xfId="0" applyFont="1" applyFill="1" applyBorder="1" applyAlignment="1">
      <alignment horizontal="justify" vertical="center" wrapText="1"/>
    </xf>
    <xf numFmtId="0" fontId="10" fillId="0" borderId="0" xfId="0" applyFont="1"/>
    <xf numFmtId="0" fontId="21" fillId="3" borderId="8" xfId="0" applyFont="1" applyFill="1" applyBorder="1" applyAlignment="1">
      <alignment horizontal="center" vertical="center"/>
    </xf>
    <xf numFmtId="0" fontId="21" fillId="3" borderId="9" xfId="0" applyFont="1" applyFill="1" applyBorder="1" applyAlignment="1">
      <alignment horizontal="justify" vertical="center" wrapText="1"/>
    </xf>
    <xf numFmtId="0" fontId="19" fillId="3" borderId="9" xfId="0" applyFont="1" applyFill="1" applyBorder="1" applyAlignment="1">
      <alignment horizontal="center" vertical="center" wrapText="1"/>
    </xf>
    <xf numFmtId="0" fontId="21" fillId="3" borderId="10" xfId="0" applyFont="1" applyFill="1" applyBorder="1" applyAlignment="1">
      <alignment vertical="center" wrapText="1"/>
    </xf>
    <xf numFmtId="0" fontId="36" fillId="3" borderId="9" xfId="0" applyFont="1" applyFill="1" applyBorder="1" applyAlignment="1">
      <alignment horizontal="justify" vertical="center" wrapText="1"/>
    </xf>
    <xf numFmtId="0" fontId="36" fillId="0" borderId="9" xfId="0" applyFont="1" applyBorder="1" applyAlignment="1">
      <alignment horizontal="justify" vertical="center" wrapText="1"/>
    </xf>
    <xf numFmtId="0" fontId="21" fillId="3" borderId="17" xfId="0" applyFont="1" applyFill="1" applyBorder="1" applyAlignment="1">
      <alignment horizontal="center" vertical="center"/>
    </xf>
    <xf numFmtId="0" fontId="36" fillId="3" borderId="15" xfId="0" applyFont="1" applyFill="1" applyBorder="1" applyAlignment="1">
      <alignment horizontal="left" vertical="center" wrapText="1"/>
    </xf>
    <xf numFmtId="0" fontId="36" fillId="0" borderId="9" xfId="0" applyFont="1" applyBorder="1" applyAlignment="1">
      <alignment horizontal="left" vertical="center" wrapText="1"/>
    </xf>
    <xf numFmtId="0" fontId="36" fillId="24" borderId="9" xfId="0" applyFont="1" applyFill="1" applyBorder="1" applyAlignment="1">
      <alignment horizontal="left" vertical="center" wrapText="1" indent="1"/>
    </xf>
    <xf numFmtId="15" fontId="37" fillId="0" borderId="9" xfId="0" applyNumberFormat="1" applyFont="1" applyBorder="1" applyAlignment="1">
      <alignment horizontal="left" vertical="center" wrapText="1"/>
    </xf>
    <xf numFmtId="0" fontId="37" fillId="0" borderId="9" xfId="0" applyFont="1" applyBorder="1" applyAlignment="1">
      <alignment horizontal="left" vertical="center" wrapText="1"/>
    </xf>
    <xf numFmtId="0" fontId="36" fillId="0" borderId="9" xfId="0" applyFont="1" applyBorder="1" applyAlignment="1">
      <alignment horizontal="left" vertical="center" wrapText="1" indent="1"/>
    </xf>
    <xf numFmtId="0" fontId="36" fillId="0" borderId="15" xfId="0" applyFont="1" applyBorder="1" applyAlignment="1">
      <alignment horizontal="left" vertical="center" wrapText="1" indent="1"/>
    </xf>
    <xf numFmtId="0" fontId="36" fillId="0" borderId="0" xfId="0" applyFont="1" applyAlignment="1">
      <alignment horizontal="right" vertical="center" wrapText="1"/>
    </xf>
    <xf numFmtId="0" fontId="19" fillId="2" borderId="31" xfId="0" applyFont="1" applyFill="1" applyBorder="1" applyAlignment="1">
      <alignment horizontal="center" vertical="center"/>
    </xf>
    <xf numFmtId="0" fontId="19" fillId="2" borderId="20" xfId="0" applyFont="1" applyFill="1" applyBorder="1" applyAlignment="1">
      <alignment horizontal="center" vertical="center" wrapText="1"/>
    </xf>
    <xf numFmtId="0" fontId="19" fillId="2" borderId="31"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21" fillId="3" borderId="9" xfId="0" applyFont="1" applyFill="1" applyBorder="1" applyAlignment="1">
      <alignment vertical="center" wrapText="1"/>
    </xf>
    <xf numFmtId="0" fontId="10" fillId="3" borderId="28" xfId="0" applyFont="1" applyFill="1" applyBorder="1" applyAlignment="1">
      <alignment horizontal="justify" vertical="center" wrapText="1"/>
    </xf>
    <xf numFmtId="0" fontId="10" fillId="0" borderId="0" xfId="0" applyFont="1" applyAlignment="1">
      <alignment horizontal="justify" vertical="center" wrapText="1"/>
    </xf>
    <xf numFmtId="0" fontId="36" fillId="0" borderId="0" xfId="0" applyFont="1" applyProtection="1">
      <protection locked="0"/>
    </xf>
    <xf numFmtId="0" fontId="36" fillId="0" borderId="0" xfId="0" applyFont="1" applyAlignment="1" applyProtection="1">
      <alignment horizontal="center"/>
      <protection locked="0"/>
    </xf>
    <xf numFmtId="0" fontId="39" fillId="26" borderId="0" xfId="2" quotePrefix="1" applyFont="1" applyFill="1" applyAlignment="1" applyProtection="1">
      <alignment horizontal="center" vertical="center"/>
      <protection locked="0"/>
    </xf>
    <xf numFmtId="0" fontId="15" fillId="25" borderId="35" xfId="0" applyFont="1" applyFill="1" applyBorder="1" applyAlignment="1" applyProtection="1">
      <alignment horizontal="center" vertical="center" wrapText="1"/>
      <protection locked="0"/>
    </xf>
    <xf numFmtId="0" fontId="15" fillId="25" borderId="11" xfId="0" applyFont="1" applyFill="1" applyBorder="1" applyAlignment="1" applyProtection="1">
      <alignment horizontal="center" vertical="center" wrapText="1"/>
      <protection locked="0"/>
    </xf>
    <xf numFmtId="0" fontId="15" fillId="25" borderId="19" xfId="0" applyFont="1" applyFill="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2" fontId="36" fillId="0" borderId="9" xfId="0" applyNumberFormat="1" applyFont="1" applyBorder="1" applyAlignment="1" applyProtection="1">
      <alignment horizontal="center" vertical="center" wrapText="1"/>
      <protection locked="0"/>
    </xf>
    <xf numFmtId="0" fontId="36" fillId="4" borderId="9" xfId="0" applyFont="1" applyFill="1" applyBorder="1" applyAlignment="1" applyProtection="1">
      <alignment horizontal="center" vertical="center" wrapText="1"/>
      <protection locked="0"/>
    </xf>
    <xf numFmtId="1" fontId="36" fillId="4" borderId="9" xfId="0" applyNumberFormat="1" applyFont="1" applyFill="1" applyBorder="1" applyAlignment="1">
      <alignment horizontal="center" vertical="center" wrapText="1"/>
    </xf>
    <xf numFmtId="0" fontId="36" fillId="4" borderId="9" xfId="0" applyFont="1" applyFill="1" applyBorder="1" applyAlignment="1">
      <alignment horizontal="center" vertical="center" wrapText="1"/>
    </xf>
    <xf numFmtId="0" fontId="36" fillId="0" borderId="37" xfId="0" applyFont="1" applyBorder="1" applyAlignment="1" applyProtection="1">
      <alignment horizontal="justify" vertical="center" wrapText="1"/>
      <protection locked="0"/>
    </xf>
    <xf numFmtId="0" fontId="36" fillId="0" borderId="38" xfId="0" applyFont="1" applyBorder="1" applyAlignment="1" applyProtection="1">
      <alignment horizontal="center" vertical="center" wrapText="1"/>
      <protection locked="0"/>
    </xf>
    <xf numFmtId="0" fontId="36" fillId="0" borderId="15" xfId="0" applyFont="1" applyBorder="1" applyAlignment="1" applyProtection="1">
      <alignment horizontal="center" vertical="center" wrapText="1"/>
      <protection locked="0"/>
    </xf>
    <xf numFmtId="1" fontId="36" fillId="4" borderId="15" xfId="0" applyNumberFormat="1" applyFont="1" applyFill="1" applyBorder="1" applyAlignment="1">
      <alignment horizontal="center" vertical="center" wrapText="1"/>
    </xf>
    <xf numFmtId="0" fontId="36" fillId="4" borderId="15" xfId="0" applyFont="1" applyFill="1" applyBorder="1" applyAlignment="1" applyProtection="1">
      <alignment horizontal="center" vertical="center" wrapText="1"/>
      <protection locked="0"/>
    </xf>
    <xf numFmtId="0" fontId="36" fillId="4" borderId="15" xfId="0" applyFont="1" applyFill="1" applyBorder="1" applyAlignment="1">
      <alignment horizontal="center" vertical="center" wrapText="1"/>
    </xf>
    <xf numFmtId="0" fontId="36" fillId="0" borderId="39" xfId="0" applyFont="1" applyBorder="1" applyAlignment="1" applyProtection="1">
      <alignment horizontal="justify" vertical="center" wrapText="1"/>
      <protection locked="0"/>
    </xf>
    <xf numFmtId="0" fontId="36" fillId="25" borderId="0" xfId="0" applyFont="1" applyFill="1" applyProtection="1">
      <protection locked="0"/>
    </xf>
    <xf numFmtId="0" fontId="36" fillId="0" borderId="36" xfId="0" applyFont="1" applyBorder="1" applyAlignment="1" applyProtection="1">
      <alignment horizontal="center" vertical="center"/>
      <protection locked="0"/>
    </xf>
    <xf numFmtId="1" fontId="36" fillId="0" borderId="9" xfId="0" applyNumberFormat="1" applyFont="1" applyBorder="1" applyAlignment="1">
      <alignment horizontal="center" vertical="center" wrapText="1"/>
    </xf>
    <xf numFmtId="9" fontId="36" fillId="0" borderId="40" xfId="1" applyFont="1" applyFill="1" applyBorder="1" applyAlignment="1" applyProtection="1">
      <alignment horizontal="center" vertical="center" wrapText="1"/>
      <protection locked="0"/>
    </xf>
    <xf numFmtId="0" fontId="40" fillId="0" borderId="37" xfId="0" applyFont="1" applyBorder="1" applyAlignment="1" applyProtection="1">
      <alignment horizontal="justify" vertical="center" wrapText="1"/>
      <protection locked="0"/>
    </xf>
    <xf numFmtId="0" fontId="36" fillId="0" borderId="38" xfId="0" applyFont="1" applyBorder="1" applyAlignment="1" applyProtection="1">
      <alignment horizontal="center" vertical="center"/>
      <protection locked="0"/>
    </xf>
    <xf numFmtId="1" fontId="36" fillId="0" borderId="15" xfId="0" applyNumberFormat="1" applyFont="1" applyBorder="1" applyAlignment="1">
      <alignment horizontal="center" vertical="center" wrapText="1"/>
    </xf>
    <xf numFmtId="9" fontId="36" fillId="0" borderId="41" xfId="1" applyFont="1" applyFill="1" applyBorder="1" applyAlignment="1" applyProtection="1">
      <alignment horizontal="center" vertical="center" wrapText="1"/>
      <protection locked="0"/>
    </xf>
    <xf numFmtId="0" fontId="36" fillId="5" borderId="5" xfId="0" applyFont="1" applyFill="1" applyBorder="1" applyAlignment="1">
      <alignment horizontal="center" vertical="center"/>
    </xf>
    <xf numFmtId="0" fontId="36" fillId="5" borderId="6" xfId="0" applyFont="1" applyFill="1" applyBorder="1" applyAlignment="1">
      <alignment vertical="center" wrapText="1"/>
    </xf>
    <xf numFmtId="0" fontId="36" fillId="0" borderId="8" xfId="0" applyFont="1" applyBorder="1" applyAlignment="1">
      <alignment horizontal="center" vertical="center"/>
    </xf>
    <xf numFmtId="0" fontId="36" fillId="0" borderId="9" xfId="0" applyFont="1" applyBorder="1" applyAlignment="1">
      <alignment vertical="center" wrapText="1"/>
    </xf>
    <xf numFmtId="0" fontId="36" fillId="4" borderId="9" xfId="0" applyFont="1" applyFill="1" applyBorder="1" applyAlignment="1">
      <alignment horizontal="justify" vertical="center" wrapText="1"/>
    </xf>
    <xf numFmtId="0" fontId="36" fillId="5" borderId="8" xfId="0" applyFont="1" applyFill="1" applyBorder="1" applyAlignment="1">
      <alignment horizontal="center" vertical="center"/>
    </xf>
    <xf numFmtId="0" fontId="36" fillId="5" borderId="9" xfId="0" applyFont="1" applyFill="1" applyBorder="1" applyAlignment="1">
      <alignment vertical="center" wrapText="1"/>
    </xf>
    <xf numFmtId="0" fontId="36" fillId="27" borderId="8" xfId="0" applyFont="1" applyFill="1" applyBorder="1" applyAlignment="1">
      <alignment horizontal="center" vertical="center"/>
    </xf>
    <xf numFmtId="0" fontId="36" fillId="27" borderId="9" xfId="0" applyFont="1" applyFill="1" applyBorder="1" applyAlignment="1">
      <alignment vertical="center" wrapText="1"/>
    </xf>
    <xf numFmtId="0" fontId="36" fillId="4" borderId="8" xfId="0" applyFont="1" applyFill="1" applyBorder="1" applyAlignment="1">
      <alignment horizontal="center" vertical="center"/>
    </xf>
    <xf numFmtId="0" fontId="21" fillId="4" borderId="9" xfId="0" applyFont="1" applyFill="1" applyBorder="1" applyAlignment="1">
      <alignment horizontal="justify" vertical="center" wrapText="1"/>
    </xf>
    <xf numFmtId="0" fontId="15" fillId="4" borderId="9" xfId="0" applyFont="1" applyFill="1" applyBorder="1" applyAlignment="1">
      <alignment horizontal="justify" vertical="center" wrapText="1"/>
    </xf>
    <xf numFmtId="0" fontId="36" fillId="4" borderId="9" xfId="0" applyFont="1" applyFill="1" applyBorder="1" applyAlignment="1">
      <alignment horizontal="justify" vertical="center"/>
    </xf>
    <xf numFmtId="0" fontId="36" fillId="0" borderId="42" xfId="0" applyFont="1" applyBorder="1" applyAlignment="1">
      <alignment horizontal="center" vertical="center"/>
    </xf>
    <xf numFmtId="0" fontId="36" fillId="4" borderId="30" xfId="0" applyFont="1" applyFill="1" applyBorder="1" applyAlignment="1">
      <alignment horizontal="justify" vertical="center" wrapText="1"/>
    </xf>
    <xf numFmtId="0" fontId="18" fillId="2" borderId="44" xfId="0"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29" fillId="3" borderId="9" xfId="0" applyFont="1" applyFill="1" applyBorder="1" applyAlignment="1">
      <alignment horizontal="justify" vertical="top" wrapText="1"/>
    </xf>
    <xf numFmtId="0" fontId="8" fillId="7" borderId="0" xfId="0" applyFont="1" applyFill="1" applyAlignment="1">
      <alignment horizontal="center" vertical="center" wrapText="1"/>
    </xf>
    <xf numFmtId="0" fontId="21" fillId="5" borderId="8" xfId="0" applyFont="1" applyFill="1" applyBorder="1" applyAlignment="1">
      <alignment horizontal="center" vertical="center"/>
    </xf>
    <xf numFmtId="0" fontId="36" fillId="5" borderId="9" xfId="0" applyFont="1" applyFill="1" applyBorder="1" applyAlignment="1">
      <alignment horizontal="justify" vertical="center" wrapText="1"/>
    </xf>
    <xf numFmtId="0" fontId="24" fillId="7" borderId="0" xfId="0" applyFont="1" applyFill="1" applyAlignment="1">
      <alignment horizontal="center" vertical="center" wrapText="1"/>
    </xf>
    <xf numFmtId="0" fontId="8" fillId="4" borderId="0" xfId="0" applyFont="1" applyFill="1" applyAlignment="1">
      <alignment horizontal="center" vertical="center" wrapText="1"/>
    </xf>
    <xf numFmtId="0" fontId="34" fillId="2" borderId="3" xfId="0" applyFont="1" applyFill="1" applyBorder="1" applyAlignment="1" applyProtection="1">
      <alignment horizontal="justify" vertical="center" wrapText="1"/>
      <protection locked="0"/>
    </xf>
    <xf numFmtId="0" fontId="45" fillId="0" borderId="45" xfId="3" applyFont="1" applyBorder="1" applyAlignment="1" applyProtection="1">
      <alignment horizontal="center" vertical="center"/>
      <protection hidden="1"/>
    </xf>
    <xf numFmtId="14" fontId="45" fillId="0" borderId="45" xfId="3" applyNumberFormat="1" applyFont="1" applyBorder="1" applyAlignment="1" applyProtection="1">
      <alignment horizontal="center" vertical="center" wrapText="1"/>
      <protection hidden="1"/>
    </xf>
    <xf numFmtId="0" fontId="44" fillId="0" borderId="0" xfId="0" applyFont="1"/>
    <xf numFmtId="0" fontId="47" fillId="0" borderId="0" xfId="0" applyFont="1"/>
    <xf numFmtId="0" fontId="49" fillId="0" borderId="0" xfId="0" applyFont="1" applyAlignment="1">
      <alignment wrapText="1"/>
    </xf>
    <xf numFmtId="0" fontId="44" fillId="0" borderId="0" xfId="0" applyFont="1" applyAlignment="1">
      <alignment wrapText="1"/>
    </xf>
    <xf numFmtId="0" fontId="50" fillId="21" borderId="9" xfId="0" applyFont="1" applyFill="1" applyBorder="1" applyAlignment="1">
      <alignment horizontal="center" textRotation="90" wrapText="1"/>
    </xf>
    <xf numFmtId="0" fontId="50" fillId="21" borderId="9" xfId="0" applyFont="1" applyFill="1" applyBorder="1" applyAlignment="1">
      <alignment horizontal="center" vertical="center" textRotation="90" wrapText="1"/>
    </xf>
    <xf numFmtId="0" fontId="44" fillId="0" borderId="9" xfId="0" applyFont="1" applyBorder="1" applyAlignment="1">
      <alignment horizontal="center" vertical="center" wrapText="1"/>
    </xf>
    <xf numFmtId="0" fontId="50" fillId="0" borderId="9" xfId="0" applyFont="1" applyBorder="1" applyAlignment="1">
      <alignment wrapText="1"/>
    </xf>
    <xf numFmtId="0" fontId="50" fillId="4" borderId="9" xfId="0" applyFont="1" applyFill="1" applyBorder="1" applyAlignment="1">
      <alignment wrapText="1"/>
    </xf>
    <xf numFmtId="14" fontId="50" fillId="0" borderId="9" xfId="0" applyNumberFormat="1" applyFont="1" applyBorder="1" applyAlignment="1">
      <alignment wrapText="1"/>
    </xf>
    <xf numFmtId="0" fontId="49" fillId="0" borderId="9" xfId="0" applyFont="1" applyBorder="1" applyAlignment="1">
      <alignment wrapText="1"/>
    </xf>
    <xf numFmtId="0" fontId="49" fillId="0" borderId="0" xfId="0" applyFont="1" applyAlignment="1">
      <alignment horizontal="left" vertical="top" wrapText="1"/>
    </xf>
    <xf numFmtId="0" fontId="49" fillId="0" borderId="0" xfId="0" applyFont="1"/>
    <xf numFmtId="0" fontId="47" fillId="0" borderId="0" xfId="0" applyFont="1" applyAlignment="1">
      <alignment horizontal="center" vertical="center"/>
    </xf>
    <xf numFmtId="0" fontId="0" fillId="0" borderId="0" xfId="0" applyAlignment="1">
      <alignment vertical="center" wrapText="1"/>
    </xf>
    <xf numFmtId="0" fontId="12" fillId="9" borderId="9" xfId="0" applyFont="1" applyFill="1" applyBorder="1" applyAlignment="1">
      <alignment horizontal="justify" vertical="center" wrapText="1"/>
    </xf>
    <xf numFmtId="0" fontId="29" fillId="5" borderId="9" xfId="0" applyFont="1" applyFill="1" applyBorder="1" applyAlignment="1">
      <alignment horizontal="justify" vertical="top" wrapText="1"/>
    </xf>
    <xf numFmtId="0" fontId="36" fillId="3" borderId="8" xfId="0" applyFont="1" applyFill="1" applyBorder="1" applyAlignment="1">
      <alignment horizontal="center" vertical="center"/>
    </xf>
    <xf numFmtId="0" fontId="36" fillId="3" borderId="9" xfId="0" applyFont="1" applyFill="1" applyBorder="1" applyAlignment="1">
      <alignment vertical="center" wrapText="1"/>
    </xf>
    <xf numFmtId="0" fontId="8" fillId="7" borderId="37" xfId="0" applyFont="1" applyFill="1" applyBorder="1" applyAlignment="1">
      <alignment horizontal="center" vertical="center" wrapText="1"/>
    </xf>
    <xf numFmtId="0" fontId="18" fillId="2" borderId="47" xfId="0" applyFont="1" applyFill="1" applyBorder="1" applyAlignment="1" applyProtection="1">
      <alignment horizontal="center" vertical="center" wrapText="1"/>
      <protection locked="0"/>
    </xf>
    <xf numFmtId="0" fontId="2" fillId="0" borderId="0" xfId="0" applyFont="1"/>
    <xf numFmtId="0" fontId="19" fillId="2" borderId="20" xfId="0" applyFont="1" applyFill="1" applyBorder="1" applyAlignment="1">
      <alignment horizontal="center" vertical="center"/>
    </xf>
    <xf numFmtId="0" fontId="34" fillId="2" borderId="4" xfId="0" applyFont="1" applyFill="1" applyBorder="1" applyAlignment="1" applyProtection="1">
      <alignment horizontal="center" vertical="center" wrapText="1"/>
      <protection locked="0"/>
    </xf>
    <xf numFmtId="0" fontId="19" fillId="3" borderId="11" xfId="0" applyFont="1" applyFill="1" applyBorder="1" applyAlignment="1">
      <alignment horizontal="center" vertical="center" wrapText="1"/>
    </xf>
    <xf numFmtId="0" fontId="54" fillId="3" borderId="51" xfId="0" applyFont="1" applyFill="1" applyBorder="1" applyAlignment="1">
      <alignment horizontal="justify" vertical="center" wrapText="1"/>
    </xf>
    <xf numFmtId="0" fontId="54" fillId="3" borderId="28" xfId="0" applyFont="1" applyFill="1" applyBorder="1" applyAlignment="1">
      <alignment horizontal="justify" vertical="center" wrapText="1"/>
    </xf>
    <xf numFmtId="0" fontId="19" fillId="3" borderId="15" xfId="0" applyFont="1" applyFill="1" applyBorder="1" applyAlignment="1">
      <alignment horizontal="center" vertical="center" wrapText="1"/>
    </xf>
    <xf numFmtId="0" fontId="54" fillId="3" borderId="28" xfId="0" applyFont="1" applyFill="1" applyBorder="1" applyAlignment="1">
      <alignment horizontal="left" vertical="center" wrapText="1"/>
    </xf>
    <xf numFmtId="0" fontId="10" fillId="24" borderId="28" xfId="0" applyFont="1" applyFill="1" applyBorder="1" applyAlignment="1">
      <alignment horizontal="justify" vertical="center" wrapText="1"/>
    </xf>
    <xf numFmtId="0" fontId="33" fillId="30" borderId="0" xfId="2" quotePrefix="1" applyFont="1" applyFill="1" applyAlignment="1">
      <alignment horizontal="center" vertical="center"/>
    </xf>
    <xf numFmtId="0" fontId="33" fillId="0" borderId="0" xfId="2" quotePrefix="1" applyFont="1" applyFill="1" applyAlignment="1">
      <alignment horizontal="center" vertical="center"/>
    </xf>
    <xf numFmtId="0" fontId="36" fillId="24" borderId="9" xfId="0" applyFont="1" applyFill="1" applyBorder="1" applyAlignment="1">
      <alignment horizontal="justify" vertical="center" wrapText="1"/>
    </xf>
    <xf numFmtId="0" fontId="21" fillId="0" borderId="42" xfId="0" applyFont="1" applyBorder="1" applyAlignment="1">
      <alignment horizontal="center" vertical="center"/>
    </xf>
    <xf numFmtId="0" fontId="36" fillId="0" borderId="30" xfId="0" applyFont="1" applyBorder="1" applyAlignment="1">
      <alignment horizontal="justify" vertical="center" wrapText="1"/>
    </xf>
    <xf numFmtId="0" fontId="21" fillId="0" borderId="30" xfId="0" applyFont="1" applyBorder="1" applyAlignment="1" applyProtection="1">
      <alignment horizontal="center" vertical="center"/>
      <protection locked="0"/>
    </xf>
    <xf numFmtId="0" fontId="10" fillId="0" borderId="52" xfId="0" applyFont="1" applyBorder="1" applyAlignment="1">
      <alignment horizontal="justify" vertical="center" wrapText="1"/>
    </xf>
    <xf numFmtId="0" fontId="8" fillId="0" borderId="0" xfId="0" applyFont="1"/>
    <xf numFmtId="0" fontId="18" fillId="0" borderId="53" xfId="0" applyFont="1" applyBorder="1" applyAlignment="1" applyProtection="1">
      <alignment vertical="center" wrapText="1"/>
      <protection locked="0"/>
    </xf>
    <xf numFmtId="0" fontId="9" fillId="0" borderId="0" xfId="0" applyFont="1" applyAlignment="1">
      <alignment horizontal="center" vertical="center"/>
    </xf>
    <xf numFmtId="0" fontId="19" fillId="2" borderId="54"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6" xfId="0" applyFont="1" applyFill="1" applyBorder="1" applyAlignment="1" applyProtection="1">
      <alignment horizontal="center" vertical="center" wrapText="1"/>
      <protection locked="0"/>
    </xf>
    <xf numFmtId="0" fontId="19" fillId="2" borderId="2" xfId="0" applyFont="1" applyFill="1" applyBorder="1" applyAlignment="1" applyProtection="1">
      <alignment horizontal="center" vertical="center" wrapText="1"/>
      <protection locked="0"/>
    </xf>
    <xf numFmtId="0" fontId="35" fillId="0" borderId="0" xfId="0" applyFont="1" applyAlignment="1">
      <alignment horizontal="center" vertical="center"/>
    </xf>
    <xf numFmtId="0" fontId="20" fillId="0" borderId="1" xfId="0" applyFont="1" applyBorder="1"/>
    <xf numFmtId="0" fontId="20" fillId="8" borderId="13" xfId="0" applyFont="1" applyFill="1" applyBorder="1" applyAlignment="1">
      <alignment horizontal="center" vertical="center"/>
    </xf>
    <xf numFmtId="0" fontId="36" fillId="0" borderId="9" xfId="0" applyFont="1" applyBorder="1" applyAlignment="1" applyProtection="1">
      <alignment horizontal="center" vertical="center"/>
      <protection locked="0"/>
    </xf>
    <xf numFmtId="0" fontId="20" fillId="0" borderId="28" xfId="0" applyFont="1" applyBorder="1" applyAlignment="1">
      <alignment vertical="center" wrapText="1"/>
    </xf>
    <xf numFmtId="0" fontId="10" fillId="4" borderId="28" xfId="0" applyFont="1" applyFill="1" applyBorder="1" applyAlignment="1">
      <alignment vertical="center" wrapText="1"/>
    </xf>
    <xf numFmtId="0" fontId="20" fillId="0" borderId="28" xfId="0" applyFont="1" applyBorder="1" applyAlignment="1">
      <alignment horizontal="justify" vertical="center" wrapText="1"/>
    </xf>
    <xf numFmtId="0" fontId="54" fillId="4" borderId="28" xfId="0" applyFont="1" applyFill="1" applyBorder="1" applyAlignment="1">
      <alignment horizontal="justify" vertical="center" wrapText="1"/>
    </xf>
    <xf numFmtId="0" fontId="20" fillId="0" borderId="13" xfId="0" applyFont="1" applyBorder="1"/>
    <xf numFmtId="0" fontId="15" fillId="5" borderId="9" xfId="0" applyFont="1" applyFill="1" applyBorder="1" applyAlignment="1">
      <alignment horizontal="center" vertical="center" wrapText="1"/>
    </xf>
    <xf numFmtId="0" fontId="36" fillId="27" borderId="9" xfId="0" applyFont="1" applyFill="1" applyBorder="1" applyAlignment="1">
      <alignment vertical="center"/>
    </xf>
    <xf numFmtId="0" fontId="20" fillId="4" borderId="28" xfId="0" applyFont="1" applyFill="1" applyBorder="1" applyAlignment="1">
      <alignment vertical="center" wrapText="1"/>
    </xf>
    <xf numFmtId="0" fontId="20" fillId="4" borderId="13" xfId="0" applyFont="1" applyFill="1" applyBorder="1"/>
    <xf numFmtId="0" fontId="20" fillId="4" borderId="28" xfId="0" applyFont="1" applyFill="1" applyBorder="1" applyAlignment="1">
      <alignment horizontal="justify" vertical="center" wrapText="1"/>
    </xf>
    <xf numFmtId="0" fontId="20" fillId="3" borderId="28" xfId="0" applyFont="1" applyFill="1" applyBorder="1" applyAlignment="1">
      <alignment vertical="center" wrapText="1"/>
    </xf>
    <xf numFmtId="0" fontId="20" fillId="8" borderId="14" xfId="0" applyFont="1" applyFill="1" applyBorder="1" applyAlignment="1">
      <alignment horizontal="center" vertical="center"/>
    </xf>
    <xf numFmtId="0" fontId="36" fillId="0" borderId="30" xfId="0" applyFont="1" applyBorder="1" applyAlignment="1" applyProtection="1">
      <alignment horizontal="center" vertical="center"/>
      <protection locked="0"/>
    </xf>
    <xf numFmtId="0" fontId="20" fillId="0" borderId="52" xfId="0" applyFont="1" applyBorder="1" applyAlignment="1">
      <alignment vertical="center" wrapText="1"/>
    </xf>
    <xf numFmtId="0" fontId="10" fillId="0" borderId="0" xfId="0" applyFont="1" applyAlignment="1">
      <alignment vertical="center" wrapText="1"/>
    </xf>
    <xf numFmtId="0" fontId="20" fillId="5" borderId="28" xfId="0" applyFont="1" applyFill="1" applyBorder="1" applyAlignment="1">
      <alignment vertical="center" wrapText="1"/>
    </xf>
    <xf numFmtId="0" fontId="20" fillId="5" borderId="28" xfId="0" applyFont="1" applyFill="1" applyBorder="1" applyAlignment="1">
      <alignment horizontal="justify" vertical="center" wrapText="1"/>
    </xf>
    <xf numFmtId="0" fontId="10" fillId="5" borderId="28" xfId="0" applyFont="1" applyFill="1" applyBorder="1" applyAlignment="1">
      <alignment horizontal="justify" vertical="center" wrapText="1"/>
    </xf>
    <xf numFmtId="0" fontId="0" fillId="0" borderId="36" xfId="0" applyBorder="1" applyAlignment="1">
      <alignment horizontal="center" vertical="center" wrapText="1"/>
    </xf>
    <xf numFmtId="0" fontId="2" fillId="0" borderId="36" xfId="0" applyFont="1" applyBorder="1" applyAlignment="1">
      <alignment horizontal="center" vertical="center" wrapText="1"/>
    </xf>
    <xf numFmtId="0" fontId="18" fillId="5" borderId="55" xfId="0" applyFont="1" applyFill="1" applyBorder="1" applyAlignment="1">
      <alignment vertical="center" wrapText="1"/>
    </xf>
    <xf numFmtId="0" fontId="2" fillId="0" borderId="37" xfId="0" applyFont="1" applyBorder="1" applyAlignment="1">
      <alignment vertical="center" wrapText="1"/>
    </xf>
    <xf numFmtId="0" fontId="10" fillId="4" borderId="28" xfId="0" applyFont="1" applyFill="1" applyBorder="1" applyAlignment="1">
      <alignment horizontal="justify" vertical="center" wrapText="1"/>
    </xf>
    <xf numFmtId="0" fontId="0" fillId="4" borderId="0" xfId="0" applyFill="1" applyAlignment="1">
      <alignment horizontal="center" vertical="center"/>
    </xf>
    <xf numFmtId="0" fontId="36" fillId="4" borderId="9" xfId="0" applyFont="1" applyFill="1" applyBorder="1" applyAlignment="1">
      <alignment vertical="center" wrapText="1"/>
    </xf>
    <xf numFmtId="0" fontId="21" fillId="4" borderId="9" xfId="0" applyFont="1" applyFill="1" applyBorder="1" applyAlignment="1">
      <alignment vertical="center" wrapText="1"/>
    </xf>
    <xf numFmtId="0" fontId="36" fillId="3" borderId="6" xfId="0" applyFont="1" applyFill="1" applyBorder="1" applyAlignment="1">
      <alignment vertical="center"/>
    </xf>
    <xf numFmtId="0" fontId="36" fillId="9" borderId="8" xfId="0" applyFont="1" applyFill="1" applyBorder="1" applyAlignment="1">
      <alignment horizontal="center" vertical="center"/>
    </xf>
    <xf numFmtId="0" fontId="36" fillId="9" borderId="9" xfId="0" applyFont="1" applyFill="1" applyBorder="1" applyAlignment="1">
      <alignment vertical="center" wrapText="1"/>
    </xf>
    <xf numFmtId="0" fontId="36" fillId="0" borderId="9" xfId="0" applyFont="1" applyBorder="1" applyAlignment="1">
      <alignment horizontal="justify" vertical="top" wrapText="1"/>
    </xf>
    <xf numFmtId="0" fontId="21" fillId="0" borderId="0" xfId="0" applyFont="1"/>
    <xf numFmtId="0" fontId="21" fillId="0" borderId="0" xfId="0" applyFont="1" applyAlignment="1">
      <alignment wrapText="1"/>
    </xf>
    <xf numFmtId="0" fontId="57" fillId="4" borderId="0" xfId="0" applyFont="1" applyFill="1"/>
    <xf numFmtId="0" fontId="57" fillId="4" borderId="0" xfId="0" applyFont="1" applyFill="1" applyAlignment="1">
      <alignment vertical="center" wrapText="1"/>
    </xf>
    <xf numFmtId="0" fontId="2" fillId="4" borderId="37" xfId="0" applyFont="1" applyFill="1" applyBorder="1" applyAlignment="1">
      <alignment vertical="center" wrapText="1"/>
    </xf>
    <xf numFmtId="0" fontId="29" fillId="4" borderId="9" xfId="0" applyFont="1" applyFill="1" applyBorder="1" applyAlignment="1">
      <alignment horizontal="justify" vertical="top" wrapText="1"/>
    </xf>
    <xf numFmtId="0" fontId="36" fillId="4" borderId="9" xfId="0" applyFont="1" applyFill="1" applyBorder="1" applyAlignment="1">
      <alignment horizontal="left" vertical="center" wrapText="1"/>
    </xf>
    <xf numFmtId="0" fontId="41" fillId="4" borderId="9" xfId="0" applyFont="1" applyFill="1" applyBorder="1" applyAlignment="1">
      <alignment horizontal="left" vertical="top" wrapText="1"/>
    </xf>
    <xf numFmtId="0" fontId="10" fillId="4" borderId="9" xfId="0" applyFont="1" applyFill="1" applyBorder="1" applyAlignment="1">
      <alignment horizontal="justify" vertical="center" wrapText="1"/>
    </xf>
    <xf numFmtId="0" fontId="23" fillId="2" borderId="3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30" fillId="5" borderId="36" xfId="0" applyFont="1" applyFill="1" applyBorder="1" applyAlignment="1">
      <alignment horizontal="justify" vertical="top" wrapText="1"/>
    </xf>
    <xf numFmtId="0" fontId="2" fillId="0" borderId="8" xfId="0" applyFont="1" applyBorder="1" applyAlignment="1">
      <alignment horizontal="center" vertical="center" wrapText="1"/>
    </xf>
    <xf numFmtId="0" fontId="2" fillId="0" borderId="10" xfId="0" applyFont="1" applyBorder="1" applyAlignment="1" applyProtection="1">
      <alignment horizontal="left" vertical="center" wrapText="1"/>
      <protection locked="0"/>
    </xf>
    <xf numFmtId="0" fontId="30" fillId="0" borderId="36" xfId="0" applyFont="1" applyBorder="1" applyAlignment="1">
      <alignment horizontal="justify" vertical="top" wrapText="1"/>
    </xf>
    <xf numFmtId="0" fontId="0" fillId="9" borderId="8" xfId="0" applyFill="1" applyBorder="1" applyAlignment="1">
      <alignment horizontal="center" vertical="center"/>
    </xf>
    <xf numFmtId="0" fontId="0" fillId="0" borderId="8" xfId="0" applyBorder="1" applyAlignment="1">
      <alignment horizontal="center" vertical="center"/>
    </xf>
    <xf numFmtId="0" fontId="23" fillId="2" borderId="32"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3" borderId="11" xfId="0" applyFont="1" applyFill="1" applyBorder="1" applyAlignment="1">
      <alignment vertical="center" wrapText="1"/>
    </xf>
    <xf numFmtId="0" fontId="36" fillId="5" borderId="50" xfId="0" applyFont="1" applyFill="1" applyBorder="1" applyAlignment="1">
      <alignment horizontal="left" vertical="center" wrapText="1"/>
    </xf>
    <xf numFmtId="0" fontId="2" fillId="9" borderId="8" xfId="0" applyFont="1" applyFill="1" applyBorder="1" applyAlignment="1">
      <alignment vertical="center" wrapText="1"/>
    </xf>
    <xf numFmtId="0" fontId="2" fillId="9" borderId="9" xfId="0" applyFont="1" applyFill="1" applyBorder="1" applyAlignment="1">
      <alignment horizontal="center" vertical="center" wrapText="1"/>
    </xf>
    <xf numFmtId="0" fontId="28" fillId="9" borderId="44" xfId="0" applyFont="1" applyFill="1" applyBorder="1" applyAlignment="1">
      <alignment horizontal="center" vertical="center" wrapText="1"/>
    </xf>
    <xf numFmtId="0" fontId="13" fillId="0" borderId="9" xfId="0" applyFont="1" applyBorder="1" applyAlignment="1">
      <alignment horizontal="justify" vertical="center" wrapText="1"/>
    </xf>
    <xf numFmtId="0" fontId="0" fillId="3" borderId="9" xfId="0" applyFill="1" applyBorder="1" applyAlignment="1">
      <alignment vertical="center" wrapText="1"/>
    </xf>
    <xf numFmtId="0" fontId="29" fillId="5" borderId="36" xfId="0" applyFont="1" applyFill="1" applyBorder="1" applyAlignment="1">
      <alignment horizontal="justify" vertical="top" wrapText="1"/>
    </xf>
    <xf numFmtId="0" fontId="0" fillId="0" borderId="9" xfId="0" applyBorder="1" applyAlignment="1">
      <alignment vertical="center" wrapText="1"/>
    </xf>
    <xf numFmtId="0" fontId="0" fillId="0" borderId="9" xfId="0" applyBorder="1" applyAlignment="1">
      <alignment horizontal="center" vertical="center" wrapText="1"/>
    </xf>
    <xf numFmtId="0" fontId="29" fillId="0" borderId="57" xfId="0" applyFont="1" applyBorder="1" applyAlignment="1">
      <alignment horizontal="left" vertical="center" wrapText="1"/>
    </xf>
    <xf numFmtId="0" fontId="59" fillId="0" borderId="0" xfId="0" applyFont="1" applyAlignment="1">
      <alignment horizontal="justify" vertical="top" wrapText="1"/>
    </xf>
    <xf numFmtId="0" fontId="29" fillId="5" borderId="57" xfId="0" applyFont="1" applyFill="1" applyBorder="1" applyAlignment="1">
      <alignment horizontal="left" vertical="center" wrapText="1"/>
    </xf>
    <xf numFmtId="0" fontId="29" fillId="0" borderId="36" xfId="0" applyFont="1" applyBorder="1" applyAlignment="1">
      <alignment horizontal="justify" vertical="top" wrapText="1"/>
    </xf>
    <xf numFmtId="0" fontId="2" fillId="5" borderId="9" xfId="0" applyFont="1" applyFill="1" applyBorder="1" applyAlignment="1">
      <alignment vertical="center" wrapText="1"/>
    </xf>
    <xf numFmtId="0" fontId="59" fillId="5" borderId="36" xfId="0" applyFont="1" applyFill="1" applyBorder="1" applyAlignment="1">
      <alignment horizontal="justify" vertical="top" wrapText="1"/>
    </xf>
    <xf numFmtId="0" fontId="36" fillId="9" borderId="9" xfId="0" applyFont="1" applyFill="1" applyBorder="1" applyAlignment="1" applyProtection="1">
      <alignment horizontal="center" vertical="center"/>
      <protection locked="0"/>
    </xf>
    <xf numFmtId="0" fontId="59" fillId="9" borderId="36" xfId="0" applyFont="1" applyFill="1" applyBorder="1" applyAlignment="1">
      <alignment horizontal="justify" vertical="top" wrapText="1"/>
    </xf>
    <xf numFmtId="0" fontId="59" fillId="0" borderId="36" xfId="0" applyFont="1" applyBorder="1" applyAlignment="1">
      <alignment horizontal="justify" vertical="top" wrapText="1"/>
    </xf>
    <xf numFmtId="0" fontId="2" fillId="0" borderId="42" xfId="0" applyFont="1" applyBorder="1" applyAlignment="1">
      <alignment horizontal="center" vertical="center" wrapText="1"/>
    </xf>
    <xf numFmtId="0" fontId="0" fillId="0" borderId="30" xfId="0" applyBorder="1" applyAlignment="1">
      <alignment vertical="center" wrapText="1"/>
    </xf>
    <xf numFmtId="0" fontId="60" fillId="23" borderId="0" xfId="2" applyFont="1" applyFill="1" applyAlignment="1">
      <alignment horizontal="center" vertical="center"/>
    </xf>
    <xf numFmtId="0" fontId="19" fillId="2" borderId="16" xfId="0" applyFont="1" applyFill="1" applyBorder="1" applyAlignment="1">
      <alignment horizontal="center" vertical="center" wrapText="1"/>
    </xf>
    <xf numFmtId="0" fontId="19" fillId="2" borderId="3" xfId="0" applyFont="1" applyFill="1" applyBorder="1" applyAlignment="1" applyProtection="1">
      <alignment horizontal="center" vertical="center" wrapText="1"/>
      <protection locked="0"/>
    </xf>
    <xf numFmtId="0" fontId="21" fillId="5" borderId="5" xfId="0" applyFont="1" applyFill="1" applyBorder="1" applyAlignment="1">
      <alignment horizontal="center" vertical="center"/>
    </xf>
    <xf numFmtId="0" fontId="36" fillId="5" borderId="6" xfId="0" applyFont="1" applyFill="1" applyBorder="1" applyAlignment="1">
      <alignment horizontal="justify" vertical="center" wrapText="1"/>
    </xf>
    <xf numFmtId="0" fontId="15" fillId="3" borderId="6" xfId="0" applyFont="1" applyFill="1" applyBorder="1" applyAlignment="1">
      <alignment horizontal="center" vertical="center" wrapText="1"/>
    </xf>
    <xf numFmtId="0" fontId="36" fillId="3" borderId="7" xfId="0" applyFont="1" applyFill="1" applyBorder="1" applyAlignment="1">
      <alignment horizontal="left" vertical="center" wrapText="1"/>
    </xf>
    <xf numFmtId="0" fontId="10" fillId="3" borderId="36" xfId="0" applyFont="1" applyFill="1" applyBorder="1" applyAlignment="1">
      <alignment horizontal="justify" vertical="center" wrapText="1"/>
    </xf>
    <xf numFmtId="0" fontId="36" fillId="0" borderId="10" xfId="0" applyFont="1" applyBorder="1" applyAlignment="1" applyProtection="1">
      <alignment horizontal="left" vertical="center" wrapText="1"/>
      <protection locked="0"/>
    </xf>
    <xf numFmtId="0" fontId="10" fillId="0" borderId="36" xfId="0" applyFont="1" applyBorder="1" applyAlignment="1">
      <alignment horizontal="justify" vertical="center" wrapText="1"/>
    </xf>
    <xf numFmtId="0" fontId="15" fillId="3" borderId="9" xfId="0" applyFont="1" applyFill="1" applyBorder="1" applyAlignment="1">
      <alignment horizontal="center" vertical="center" wrapText="1"/>
    </xf>
    <xf numFmtId="0" fontId="36" fillId="3" borderId="10" xfId="0" applyFont="1" applyFill="1" applyBorder="1" applyAlignment="1">
      <alignment horizontal="left" vertical="center" wrapText="1"/>
    </xf>
    <xf numFmtId="0" fontId="21" fillId="0" borderId="10" xfId="0" applyFont="1" applyBorder="1" applyAlignment="1">
      <alignment vertical="center" wrapText="1"/>
    </xf>
    <xf numFmtId="0" fontId="41" fillId="0" borderId="9" xfId="0" applyFont="1" applyBorder="1" applyAlignment="1">
      <alignment horizontal="justify" vertical="center" wrapText="1"/>
    </xf>
    <xf numFmtId="0" fontId="21" fillId="0" borderId="30" xfId="0" applyFont="1" applyBorder="1" applyAlignment="1">
      <alignment horizontal="left" vertical="center" wrapText="1"/>
    </xf>
    <xf numFmtId="0" fontId="36" fillId="0" borderId="56" xfId="0" applyFont="1" applyBorder="1" applyAlignment="1" applyProtection="1">
      <alignment horizontal="left" vertical="center" wrapText="1"/>
      <protection locked="0"/>
    </xf>
    <xf numFmtId="0" fontId="61" fillId="0" borderId="0" xfId="0" applyFont="1"/>
    <xf numFmtId="0" fontId="62" fillId="0" borderId="0" xfId="0" applyFont="1" applyAlignment="1">
      <alignment horizontal="center" vertical="center"/>
    </xf>
    <xf numFmtId="0" fontId="61" fillId="0" borderId="0" xfId="0" applyFont="1" applyAlignment="1">
      <alignment vertical="center"/>
    </xf>
    <xf numFmtId="0" fontId="61" fillId="0" borderId="0" xfId="0" applyFont="1" applyAlignment="1">
      <alignment vertical="center" wrapText="1"/>
    </xf>
    <xf numFmtId="0" fontId="63" fillId="31" borderId="58" xfId="0" applyFont="1" applyFill="1" applyBorder="1" applyAlignment="1">
      <alignment horizontal="center" vertical="center"/>
    </xf>
    <xf numFmtId="0" fontId="61" fillId="32" borderId="58" xfId="0" applyFont="1" applyFill="1" applyBorder="1" applyAlignment="1">
      <alignment vertical="center"/>
    </xf>
    <xf numFmtId="0" fontId="61" fillId="0" borderId="58" xfId="0" applyFont="1" applyBorder="1" applyAlignment="1">
      <alignment vertical="center"/>
    </xf>
    <xf numFmtId="0" fontId="61" fillId="28" borderId="0" xfId="0" applyFont="1" applyFill="1" applyAlignment="1">
      <alignment vertical="center"/>
    </xf>
    <xf numFmtId="0" fontId="61" fillId="28" borderId="0" xfId="0" applyFont="1" applyFill="1" applyAlignment="1">
      <alignment vertical="center" wrapText="1"/>
    </xf>
    <xf numFmtId="0" fontId="62" fillId="28" borderId="0" xfId="0" applyFont="1" applyFill="1" applyAlignment="1">
      <alignment horizontal="center" vertical="center"/>
    </xf>
    <xf numFmtId="0" fontId="61" fillId="28" borderId="0" xfId="0" applyFont="1" applyFill="1"/>
    <xf numFmtId="0" fontId="61" fillId="0" borderId="0" xfId="0" applyFont="1" applyAlignment="1">
      <alignment horizontal="left" vertical="center" wrapText="1"/>
    </xf>
    <xf numFmtId="0" fontId="61" fillId="0" borderId="0" xfId="0" applyFont="1" applyAlignment="1">
      <alignment horizontal="left" vertical="center"/>
    </xf>
    <xf numFmtId="2" fontId="61" fillId="0" borderId="0" xfId="0" applyNumberFormat="1" applyFont="1"/>
    <xf numFmtId="0" fontId="64" fillId="0" borderId="39" xfId="0" applyFont="1" applyBorder="1" applyAlignment="1">
      <alignment vertical="center" wrapText="1"/>
    </xf>
    <xf numFmtId="0" fontId="65" fillId="0" borderId="9" xfId="0" applyFont="1" applyBorder="1" applyAlignment="1">
      <alignment vertical="center"/>
    </xf>
    <xf numFmtId="0" fontId="64" fillId="0" borderId="37" xfId="0" applyFont="1" applyBorder="1" applyAlignment="1">
      <alignment vertical="center" wrapText="1"/>
    </xf>
    <xf numFmtId="0" fontId="64" fillId="0" borderId="37" xfId="0" applyFont="1" applyBorder="1" applyAlignment="1">
      <alignment vertical="center"/>
    </xf>
    <xf numFmtId="0" fontId="64" fillId="0" borderId="9" xfId="0" applyFont="1" applyBorder="1" applyAlignment="1">
      <alignment vertical="center" wrapText="1"/>
    </xf>
    <xf numFmtId="0" fontId="66" fillId="0" borderId="9" xfId="0" applyFont="1" applyBorder="1" applyAlignment="1">
      <alignment vertical="center" wrapText="1"/>
    </xf>
    <xf numFmtId="0" fontId="64" fillId="0" borderId="9" xfId="0" applyFont="1" applyBorder="1" applyAlignment="1">
      <alignment vertical="center"/>
    </xf>
    <xf numFmtId="0" fontId="64" fillId="0" borderId="15" xfId="0" applyFont="1" applyBorder="1" applyAlignment="1">
      <alignment vertical="center" wrapText="1"/>
    </xf>
    <xf numFmtId="0" fontId="64" fillId="0" borderId="39" xfId="0" applyFont="1" applyBorder="1" applyAlignment="1">
      <alignment vertical="center"/>
    </xf>
    <xf numFmtId="0" fontId="64" fillId="0" borderId="15" xfId="0" applyFont="1" applyBorder="1" applyAlignment="1">
      <alignment vertical="center"/>
    </xf>
    <xf numFmtId="0" fontId="66" fillId="0" borderId="15" xfId="0" applyFont="1" applyBorder="1" applyAlignment="1">
      <alignment vertical="center" wrapText="1"/>
    </xf>
    <xf numFmtId="0" fontId="65" fillId="0" borderId="15" xfId="0" applyFont="1" applyBorder="1" applyAlignment="1">
      <alignment vertical="center"/>
    </xf>
    <xf numFmtId="0" fontId="0" fillId="0" borderId="0" xfId="0" applyAlignment="1">
      <alignment horizontal="center"/>
    </xf>
    <xf numFmtId="0" fontId="15" fillId="5" borderId="24" xfId="4" applyFont="1" applyFill="1" applyBorder="1" applyAlignment="1" applyProtection="1">
      <alignment horizontal="center" vertical="center" wrapText="1"/>
      <protection locked="0"/>
    </xf>
    <xf numFmtId="0" fontId="1" fillId="0" borderId="0" xfId="0" applyFont="1" applyAlignment="1">
      <alignment horizontal="center" vertical="center"/>
    </xf>
    <xf numFmtId="0" fontId="67" fillId="0" borderId="0" xfId="0" applyFont="1" applyAlignment="1">
      <alignment horizontal="center" vertical="center"/>
    </xf>
    <xf numFmtId="0" fontId="61" fillId="0" borderId="0" xfId="0" applyFont="1" applyAlignment="1">
      <alignment horizontal="center" vertical="center" wrapText="1"/>
    </xf>
    <xf numFmtId="0" fontId="61" fillId="0" borderId="0" xfId="0" applyFont="1" applyAlignment="1">
      <alignment horizontal="left"/>
    </xf>
    <xf numFmtId="0" fontId="61" fillId="0" borderId="0" xfId="0" applyFont="1" applyAlignment="1">
      <alignment horizontal="center" vertical="center"/>
    </xf>
    <xf numFmtId="0" fontId="67" fillId="0" borderId="0" xfId="0" applyFont="1"/>
    <xf numFmtId="0" fontId="68" fillId="33" borderId="42" xfId="0" applyFont="1" applyFill="1" applyBorder="1" applyAlignment="1">
      <alignment horizontal="center" vertical="center" wrapText="1"/>
    </xf>
    <xf numFmtId="0" fontId="1" fillId="33" borderId="30" xfId="0" applyFont="1" applyFill="1" applyBorder="1" applyAlignment="1">
      <alignment horizontal="center" vertical="center" wrapText="1"/>
    </xf>
    <xf numFmtId="0" fontId="1" fillId="33" borderId="56" xfId="0" applyFont="1" applyFill="1" applyBorder="1" applyAlignment="1">
      <alignment horizontal="center" vertical="center" wrapText="1"/>
    </xf>
    <xf numFmtId="0" fontId="69" fillId="23" borderId="0" xfId="2" applyFont="1" applyFill="1" applyAlignment="1">
      <alignment horizontal="center" vertical="center"/>
    </xf>
    <xf numFmtId="0" fontId="44" fillId="0" borderId="29" xfId="0" applyFont="1" applyBorder="1" applyAlignment="1">
      <alignment horizontal="center" vertical="center" wrapText="1"/>
    </xf>
    <xf numFmtId="0" fontId="44" fillId="0" borderId="11" xfId="0" applyFont="1" applyBorder="1" applyAlignment="1">
      <alignment horizontal="left" vertical="center" wrapText="1"/>
    </xf>
    <xf numFmtId="0" fontId="44" fillId="0" borderId="11" xfId="0" applyFont="1" applyBorder="1" applyAlignment="1">
      <alignment horizontal="center" vertical="center" wrapText="1"/>
    </xf>
    <xf numFmtId="0" fontId="44" fillId="0" borderId="11" xfId="0" applyFont="1" applyBorder="1" applyAlignment="1">
      <alignment vertical="center" wrapText="1"/>
    </xf>
    <xf numFmtId="0" fontId="44" fillId="0" borderId="50" xfId="0" applyFont="1" applyBorder="1" applyAlignment="1">
      <alignment vertical="center" wrapText="1"/>
    </xf>
    <xf numFmtId="0" fontId="44" fillId="0" borderId="8" xfId="0" applyFont="1" applyBorder="1" applyAlignment="1">
      <alignment horizontal="center" vertical="center" wrapText="1"/>
    </xf>
    <xf numFmtId="0" fontId="44" fillId="0" borderId="9" xfId="0" applyFont="1" applyBorder="1" applyAlignment="1">
      <alignment horizontal="left"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45" fillId="15" borderId="9" xfId="4" applyFont="1" applyFill="1" applyBorder="1" applyAlignment="1">
      <alignment horizontal="center" vertical="center" wrapText="1"/>
    </xf>
    <xf numFmtId="0" fontId="45" fillId="15" borderId="10" xfId="4" applyFont="1" applyFill="1" applyBorder="1" applyAlignment="1">
      <alignment horizontal="center" vertical="center" wrapText="1"/>
    </xf>
    <xf numFmtId="0" fontId="0" fillId="0" borderId="10" xfId="0"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0" fillId="0" borderId="14" xfId="0" applyBorder="1" applyAlignment="1">
      <alignment horizontal="left" vertical="center" wrapText="1"/>
    </xf>
    <xf numFmtId="0" fontId="0" fillId="0" borderId="61" xfId="0" applyBorder="1" applyAlignment="1">
      <alignment horizontal="left" vertical="center" wrapText="1"/>
    </xf>
    <xf numFmtId="0" fontId="6" fillId="0" borderId="30" xfId="0" applyFont="1" applyBorder="1" applyAlignment="1">
      <alignment horizontal="center" vertical="center"/>
    </xf>
    <xf numFmtId="0" fontId="6" fillId="0" borderId="30" xfId="0" applyFont="1" applyBorder="1" applyAlignment="1">
      <alignment horizontal="center" vertical="center" wrapText="1"/>
    </xf>
    <xf numFmtId="0" fontId="6" fillId="0" borderId="56" xfId="0" applyFont="1" applyBorder="1" applyAlignment="1">
      <alignment horizontal="center" vertical="center"/>
    </xf>
    <xf numFmtId="0" fontId="57" fillId="0" borderId="0" xfId="0" applyFont="1" applyAlignment="1">
      <alignment vertical="center"/>
    </xf>
    <xf numFmtId="0" fontId="42" fillId="35" borderId="10" xfId="0" applyFont="1" applyFill="1" applyBorder="1" applyAlignment="1">
      <alignment horizontal="center" vertical="center" wrapText="1"/>
    </xf>
    <xf numFmtId="0" fontId="41" fillId="0" borderId="10" xfId="0" applyFont="1" applyBorder="1" applyAlignment="1" applyProtection="1">
      <alignment vertical="center"/>
      <protection locked="0"/>
    </xf>
    <xf numFmtId="0" fontId="48" fillId="0" borderId="0" xfId="0" applyFont="1" applyAlignment="1">
      <alignment wrapText="1"/>
    </xf>
    <xf numFmtId="0" fontId="41" fillId="0" borderId="56" xfId="0" applyFont="1" applyBorder="1" applyAlignment="1" applyProtection="1">
      <alignment vertical="center"/>
      <protection locked="0"/>
    </xf>
    <xf numFmtId="0" fontId="41" fillId="0" borderId="0" xfId="0" applyFont="1" applyAlignment="1">
      <alignment vertical="center"/>
    </xf>
    <xf numFmtId="0" fontId="19" fillId="16" borderId="9" xfId="0" applyFont="1" applyFill="1" applyBorder="1" applyAlignment="1">
      <alignment horizontal="center" vertical="center" wrapText="1"/>
    </xf>
    <xf numFmtId="0" fontId="19" fillId="16" borderId="37" xfId="0" applyFont="1" applyFill="1" applyBorder="1" applyAlignment="1">
      <alignment horizontal="center" vertical="center" wrapText="1"/>
    </xf>
    <xf numFmtId="0" fontId="71" fillId="35" borderId="9" xfId="0" applyFont="1" applyFill="1" applyBorder="1" applyAlignment="1">
      <alignment horizontal="center" vertical="center" wrapText="1"/>
    </xf>
    <xf numFmtId="0" fontId="71" fillId="35" borderId="37"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4" xfId="0" applyFont="1" applyBorder="1" applyAlignment="1" applyProtection="1">
      <alignment vertical="center" wrapText="1"/>
      <protection locked="0"/>
    </xf>
    <xf numFmtId="1" fontId="21" fillId="0" borderId="4" xfId="0" applyNumberFormat="1" applyFont="1" applyBorder="1" applyAlignment="1" applyProtection="1">
      <alignment vertical="center" wrapText="1"/>
      <protection locked="0"/>
    </xf>
    <xf numFmtId="0" fontId="21" fillId="0" borderId="0" xfId="0" applyFont="1" applyAlignment="1">
      <alignment vertical="center" wrapText="1"/>
    </xf>
    <xf numFmtId="0" fontId="0" fillId="0" borderId="4" xfId="0" applyBorder="1" applyAlignment="1" applyProtection="1">
      <alignment horizontal="center" vertical="center" wrapText="1"/>
      <protection locked="0"/>
    </xf>
    <xf numFmtId="0" fontId="71" fillId="35" borderId="32" xfId="0" applyFont="1" applyFill="1" applyBorder="1" applyAlignment="1">
      <alignment horizontal="left" vertical="center" wrapText="1"/>
    </xf>
    <xf numFmtId="164" fontId="0" fillId="28" borderId="33" xfId="0" applyNumberFormat="1" applyFill="1" applyBorder="1" applyAlignment="1">
      <alignment horizontal="center" vertical="center" wrapText="1"/>
    </xf>
    <xf numFmtId="0" fontId="71" fillId="35" borderId="33" xfId="0" applyFont="1" applyFill="1" applyBorder="1" applyAlignment="1">
      <alignment horizontal="left" vertical="center" wrapText="1"/>
    </xf>
    <xf numFmtId="14" fontId="21" fillId="0" borderId="4" xfId="0" applyNumberFormat="1" applyFont="1" applyBorder="1" applyAlignment="1" applyProtection="1">
      <alignment horizontal="center" vertical="center" wrapText="1"/>
      <protection locked="0"/>
    </xf>
    <xf numFmtId="0" fontId="72" fillId="23" borderId="0" xfId="2" applyFont="1" applyFill="1" applyAlignment="1">
      <alignment horizontal="center" vertical="center"/>
    </xf>
    <xf numFmtId="0" fontId="15" fillId="2" borderId="47"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47"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73" fillId="9" borderId="0" xfId="0" applyFont="1" applyFill="1" applyAlignment="1">
      <alignment horizontal="center" vertical="center" wrapText="1"/>
    </xf>
    <xf numFmtId="0" fontId="73" fillId="4" borderId="0" xfId="0" applyFont="1" applyFill="1" applyAlignment="1">
      <alignment wrapText="1"/>
    </xf>
    <xf numFmtId="0" fontId="73" fillId="4" borderId="0" xfId="0" applyFont="1" applyFill="1" applyAlignment="1">
      <alignment horizontal="center" vertical="center" wrapText="1"/>
    </xf>
    <xf numFmtId="0" fontId="74" fillId="0" borderId="0" xfId="0" applyFont="1" applyAlignment="1">
      <alignment wrapText="1"/>
    </xf>
    <xf numFmtId="0" fontId="29" fillId="0" borderId="0" xfId="0" applyFont="1" applyAlignment="1">
      <alignment wrapText="1"/>
    </xf>
    <xf numFmtId="0" fontId="76" fillId="0" borderId="0" xfId="0" applyFont="1"/>
    <xf numFmtId="0" fontId="79" fillId="0" borderId="0" xfId="0" applyFont="1"/>
    <xf numFmtId="0" fontId="79" fillId="0" borderId="0" xfId="0" applyFont="1" applyAlignment="1">
      <alignment horizontal="left" vertical="top"/>
    </xf>
    <xf numFmtId="0" fontId="80" fillId="2" borderId="47" xfId="0" applyFont="1" applyFill="1" applyBorder="1" applyAlignment="1" applyProtection="1">
      <alignment horizontal="center" vertical="center" wrapText="1"/>
      <protection locked="0"/>
    </xf>
    <xf numFmtId="0" fontId="81" fillId="23" borderId="0" xfId="2" applyFont="1" applyFill="1" applyAlignment="1">
      <alignment horizontal="center" vertical="center"/>
    </xf>
    <xf numFmtId="1" fontId="0" fillId="0" borderId="0" xfId="0" applyNumberFormat="1"/>
    <xf numFmtId="14" fontId="0" fillId="0" borderId="0" xfId="0" applyNumberFormat="1"/>
    <xf numFmtId="0" fontId="41" fillId="4" borderId="9" xfId="0" applyFont="1" applyFill="1" applyBorder="1" applyAlignment="1">
      <alignment horizontal="justify" vertical="center" wrapText="1"/>
    </xf>
    <xf numFmtId="0" fontId="19" fillId="3" borderId="6" xfId="0" applyFont="1" applyFill="1" applyBorder="1" applyAlignment="1">
      <alignment horizontal="center" vertical="center" wrapText="1"/>
    </xf>
    <xf numFmtId="0" fontId="21" fillId="3" borderId="7" xfId="0" applyFont="1" applyFill="1" applyBorder="1" applyAlignment="1">
      <alignment vertical="center" wrapText="1"/>
    </xf>
    <xf numFmtId="0" fontId="36" fillId="5" borderId="10" xfId="0" applyFont="1" applyFill="1" applyBorder="1" applyAlignment="1">
      <alignment horizontal="justify" vertical="center" wrapText="1"/>
    </xf>
    <xf numFmtId="0" fontId="21" fillId="3" borderId="18" xfId="0" applyFont="1" applyFill="1" applyBorder="1" applyAlignment="1">
      <alignment horizontal="left" vertical="center" wrapText="1"/>
    </xf>
    <xf numFmtId="0" fontId="21" fillId="24" borderId="10" xfId="0" applyFont="1" applyFill="1" applyBorder="1" applyAlignment="1" applyProtection="1">
      <alignment vertical="center" wrapText="1"/>
      <protection locked="0"/>
    </xf>
    <xf numFmtId="0" fontId="21" fillId="0" borderId="56" xfId="0" applyFont="1" applyBorder="1" applyAlignment="1" applyProtection="1">
      <alignment vertical="center" wrapText="1"/>
      <protection locked="0"/>
    </xf>
    <xf numFmtId="0" fontId="36" fillId="5" borderId="10" xfId="0" applyFont="1" applyFill="1" applyBorder="1" applyAlignment="1">
      <alignment horizontal="left" vertical="center" wrapText="1"/>
    </xf>
    <xf numFmtId="0" fontId="21" fillId="0" borderId="10" xfId="0" applyFont="1" applyBorder="1" applyAlignment="1" applyProtection="1">
      <alignment horizontal="left" vertical="center" wrapText="1"/>
      <protection locked="0"/>
    </xf>
    <xf numFmtId="0" fontId="19" fillId="5" borderId="9" xfId="0" applyFont="1" applyFill="1" applyBorder="1" applyAlignment="1">
      <alignment horizontal="center" vertical="center" wrapText="1"/>
    </xf>
    <xf numFmtId="0" fontId="36" fillId="27" borderId="10" xfId="0" applyFont="1" applyFill="1" applyBorder="1" applyAlignment="1">
      <alignment horizontal="left" vertical="center" wrapText="1"/>
    </xf>
    <xf numFmtId="0" fontId="36" fillId="4" borderId="10" xfId="0" applyFont="1" applyFill="1" applyBorder="1" applyAlignment="1" applyProtection="1">
      <alignment horizontal="left" vertical="center" wrapText="1"/>
      <protection locked="0"/>
    </xf>
    <xf numFmtId="0" fontId="36" fillId="5" borderId="7" xfId="0" applyFont="1" applyFill="1" applyBorder="1" applyAlignment="1">
      <alignment horizontal="left" vertical="center" wrapText="1"/>
    </xf>
    <xf numFmtId="0" fontId="36" fillId="0" borderId="10" xfId="0" applyFont="1" applyBorder="1" applyAlignment="1" applyProtection="1">
      <alignment horizontal="justify" vertical="center" wrapText="1"/>
      <protection locked="0"/>
    </xf>
    <xf numFmtId="0" fontId="36" fillId="9" borderId="9" xfId="0" applyFont="1" applyFill="1" applyBorder="1" applyAlignment="1">
      <alignment horizontal="justify" vertical="center" wrapText="1"/>
    </xf>
    <xf numFmtId="0" fontId="75" fillId="5" borderId="49" xfId="0" applyFont="1" applyFill="1" applyBorder="1" applyAlignment="1">
      <alignment horizontal="left" vertical="top" wrapText="1"/>
    </xf>
    <xf numFmtId="0" fontId="76" fillId="0" borderId="44" xfId="0" applyFont="1" applyBorder="1" applyAlignment="1">
      <alignment horizontal="left" vertical="top" wrapText="1"/>
    </xf>
    <xf numFmtId="0" fontId="75" fillId="0" borderId="44" xfId="0" applyFont="1" applyBorder="1" applyAlignment="1">
      <alignment horizontal="left" vertical="top" wrapText="1"/>
    </xf>
    <xf numFmtId="0" fontId="77" fillId="3" borderId="44" xfId="0" applyFont="1" applyFill="1" applyBorder="1" applyAlignment="1">
      <alignment horizontal="left" vertical="top" wrapText="1"/>
    </xf>
    <xf numFmtId="0" fontId="78" fillId="9" borderId="44" xfId="0" applyFont="1" applyFill="1" applyBorder="1" applyAlignment="1">
      <alignment horizontal="left" vertical="top" wrapText="1"/>
    </xf>
    <xf numFmtId="0" fontId="77" fillId="0" borderId="44" xfId="0" applyFont="1" applyBorder="1" applyAlignment="1">
      <alignment horizontal="left" vertical="top" wrapText="1"/>
    </xf>
    <xf numFmtId="0" fontId="77" fillId="9" borderId="44" xfId="0" applyFont="1" applyFill="1" applyBorder="1" applyAlignment="1">
      <alignment horizontal="left" vertical="top" wrapText="1"/>
    </xf>
    <xf numFmtId="0" fontId="76" fillId="3" borderId="44" xfId="0" applyFont="1" applyFill="1" applyBorder="1" applyAlignment="1">
      <alignment horizontal="left" vertical="top" wrapText="1"/>
    </xf>
    <xf numFmtId="0" fontId="76" fillId="9" borderId="44" xfId="0" applyFont="1" applyFill="1" applyBorder="1" applyAlignment="1">
      <alignment horizontal="left" vertical="top" wrapText="1"/>
    </xf>
    <xf numFmtId="0" fontId="36" fillId="4" borderId="42" xfId="0" applyFont="1" applyFill="1" applyBorder="1" applyAlignment="1">
      <alignment horizontal="center" vertical="center"/>
    </xf>
    <xf numFmtId="0" fontId="36" fillId="9" borderId="9"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58" fillId="9" borderId="10" xfId="0" applyFont="1" applyFill="1" applyBorder="1" applyAlignment="1">
      <alignment horizontal="left" vertical="center"/>
    </xf>
    <xf numFmtId="0" fontId="21" fillId="9" borderId="10" xfId="0" applyFont="1" applyFill="1" applyBorder="1" applyAlignment="1">
      <alignment horizontal="left" vertical="center"/>
    </xf>
    <xf numFmtId="0" fontId="36" fillId="0" borderId="30" xfId="0" applyFont="1" applyBorder="1" applyAlignment="1" applyProtection="1">
      <alignment horizontal="center" vertical="center" wrapText="1"/>
      <protection locked="0"/>
    </xf>
    <xf numFmtId="0" fontId="21" fillId="0" borderId="56" xfId="0" applyFont="1" applyBorder="1" applyAlignment="1" applyProtection="1">
      <alignment horizontal="left" vertical="center"/>
      <protection locked="0"/>
    </xf>
    <xf numFmtId="0" fontId="21" fillId="0" borderId="10" xfId="0" applyFont="1" applyBorder="1" applyAlignment="1" applyProtection="1">
      <alignment horizontal="left" vertical="center"/>
      <protection locked="0"/>
    </xf>
    <xf numFmtId="0" fontId="36" fillId="0" borderId="10" xfId="0" applyFont="1" applyBorder="1" applyAlignment="1" applyProtection="1">
      <alignment horizontal="left" vertical="center"/>
      <protection locked="0"/>
    </xf>
    <xf numFmtId="0" fontId="58" fillId="0" borderId="10" xfId="0" applyFont="1" applyBorder="1" applyAlignment="1" applyProtection="1">
      <alignment horizontal="left" vertical="center"/>
      <protection locked="0"/>
    </xf>
    <xf numFmtId="0" fontId="2" fillId="9" borderId="10" xfId="0" applyFont="1" applyFill="1" applyBorder="1" applyAlignment="1">
      <alignment horizontal="left" vertical="center" wrapText="1"/>
    </xf>
    <xf numFmtId="0" fontId="0" fillId="0" borderId="10" xfId="0" applyBorder="1" applyAlignment="1" applyProtection="1">
      <alignment horizontal="left" vertical="center" wrapText="1"/>
      <protection locked="0"/>
    </xf>
    <xf numFmtId="0" fontId="2" fillId="9" borderId="10" xfId="0" applyFont="1" applyFill="1" applyBorder="1" applyAlignment="1" applyProtection="1">
      <alignment horizontal="left" vertical="center" wrapText="1"/>
      <protection locked="0"/>
    </xf>
    <xf numFmtId="0" fontId="21" fillId="0" borderId="30" xfId="0" applyFont="1" applyBorder="1" applyAlignment="1" applyProtection="1">
      <alignment horizontal="center" vertical="center" wrapText="1"/>
      <protection locked="0"/>
    </xf>
    <xf numFmtId="0" fontId="21" fillId="0" borderId="56" xfId="0" applyFont="1" applyBorder="1" applyAlignment="1" applyProtection="1">
      <alignment horizontal="left" vertical="center" wrapText="1"/>
      <protection locked="0"/>
    </xf>
    <xf numFmtId="0" fontId="15" fillId="5" borderId="11" xfId="0" applyFont="1" applyFill="1" applyBorder="1" applyAlignment="1">
      <alignment horizontal="center" vertical="center" wrapText="1"/>
    </xf>
    <xf numFmtId="0" fontId="3" fillId="0" borderId="10" xfId="0" applyFont="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3" fillId="9" borderId="10" xfId="0" applyFont="1" applyFill="1" applyBorder="1" applyAlignment="1">
      <alignment horizontal="left" vertical="center" wrapText="1"/>
    </xf>
    <xf numFmtId="0" fontId="3" fillId="0" borderId="18" xfId="0" applyFont="1"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20" fillId="17" borderId="37" xfId="0" applyFont="1" applyFill="1" applyBorder="1" applyAlignment="1">
      <alignment horizontal="center" vertical="center" wrapText="1"/>
    </xf>
    <xf numFmtId="0" fontId="29" fillId="3" borderId="44" xfId="0" applyFont="1" applyFill="1" applyBorder="1" applyAlignment="1">
      <alignment horizontal="left" vertical="top" wrapText="1"/>
    </xf>
    <xf numFmtId="0" fontId="29" fillId="4" borderId="44" xfId="0" applyFont="1" applyFill="1" applyBorder="1" applyAlignment="1">
      <alignment horizontal="left" vertical="top" wrapText="1"/>
    </xf>
    <xf numFmtId="0" fontId="28" fillId="9" borderId="44" xfId="0" applyFont="1" applyFill="1" applyBorder="1" applyAlignment="1">
      <alignment horizontal="left" vertical="top" wrapText="1"/>
    </xf>
    <xf numFmtId="0" fontId="30" fillId="0" borderId="44" xfId="0" applyFont="1" applyBorder="1" applyAlignment="1">
      <alignment horizontal="left" vertical="top" wrapText="1"/>
    </xf>
    <xf numFmtId="0" fontId="29" fillId="0" borderId="44" xfId="0" applyFont="1" applyBorder="1" applyAlignment="1">
      <alignment horizontal="left" vertical="top" wrapText="1"/>
    </xf>
    <xf numFmtId="0" fontId="29" fillId="0" borderId="53" xfId="0" applyFont="1" applyBorder="1" applyAlignment="1">
      <alignment horizontal="left" vertical="top" wrapText="1"/>
    </xf>
    <xf numFmtId="0" fontId="29" fillId="0" borderId="36" xfId="0" applyFont="1" applyBorder="1" applyAlignment="1">
      <alignment horizontal="left" vertical="top" wrapText="1"/>
    </xf>
    <xf numFmtId="0" fontId="2" fillId="0" borderId="42" xfId="0" applyFont="1" applyBorder="1" applyAlignment="1">
      <alignment horizontal="center" vertical="center"/>
    </xf>
    <xf numFmtId="0" fontId="2" fillId="0" borderId="30" xfId="0" applyFont="1" applyBorder="1" applyAlignment="1">
      <alignment vertical="center" wrapText="1"/>
    </xf>
    <xf numFmtId="0" fontId="2" fillId="5" borderId="29" xfId="0" applyFont="1" applyFill="1" applyBorder="1" applyAlignment="1">
      <alignment horizontal="center" vertical="center"/>
    </xf>
    <xf numFmtId="0" fontId="21" fillId="5" borderId="10" xfId="0" applyFont="1" applyFill="1" applyBorder="1" applyAlignment="1">
      <alignment vertical="center" wrapText="1"/>
    </xf>
    <xf numFmtId="0" fontId="0" fillId="0" borderId="10" xfId="0" applyBorder="1" applyAlignment="1" applyProtection="1">
      <alignment vertical="center" wrapText="1"/>
      <protection locked="0"/>
    </xf>
    <xf numFmtId="0" fontId="19" fillId="5" borderId="6" xfId="0" applyFont="1" applyFill="1" applyBorder="1" applyAlignment="1">
      <alignment horizontal="center" vertical="center" wrapText="1"/>
    </xf>
    <xf numFmtId="0" fontId="21" fillId="5" borderId="7" xfId="0" applyFont="1" applyFill="1" applyBorder="1" applyAlignment="1">
      <alignment vertical="center" wrapText="1"/>
    </xf>
    <xf numFmtId="0" fontId="21" fillId="3" borderId="10" xfId="0" applyFont="1" applyFill="1" applyBorder="1" applyAlignment="1">
      <alignment horizontal="left" vertical="center" wrapText="1"/>
    </xf>
    <xf numFmtId="0" fontId="18" fillId="2" borderId="21" xfId="0" applyFont="1" applyFill="1" applyBorder="1" applyAlignment="1" applyProtection="1">
      <alignment horizontal="center" vertical="center" wrapText="1"/>
      <protection locked="0"/>
    </xf>
    <xf numFmtId="0" fontId="0" fillId="29" borderId="31" xfId="0" applyFill="1" applyBorder="1" applyAlignment="1" applyProtection="1">
      <alignment horizontal="center" vertical="center"/>
      <protection locked="0"/>
    </xf>
    <xf numFmtId="0" fontId="0" fillId="0" borderId="63" xfId="0" applyBorder="1" applyAlignment="1">
      <alignment horizontal="center" vertical="center"/>
    </xf>
    <xf numFmtId="165" fontId="0" fillId="0" borderId="10" xfId="0" applyNumberFormat="1" applyBorder="1" applyAlignment="1">
      <alignment horizontal="center" vertical="center"/>
    </xf>
    <xf numFmtId="0" fontId="0" fillId="0" borderId="67" xfId="0" applyBorder="1" applyAlignment="1">
      <alignment horizontal="center" vertical="center" wrapText="1"/>
    </xf>
    <xf numFmtId="165" fontId="0" fillId="0" borderId="56" xfId="0" applyNumberFormat="1" applyBorder="1" applyAlignment="1">
      <alignment horizontal="center" vertical="center" wrapText="1"/>
    </xf>
    <xf numFmtId="0" fontId="1" fillId="0" borderId="20" xfId="0" applyFont="1" applyBorder="1" applyAlignment="1">
      <alignment horizontal="center" vertical="center" wrapText="1"/>
    </xf>
    <xf numFmtId="0" fontId="53" fillId="0" borderId="21" xfId="0" applyFont="1" applyBorder="1" applyAlignment="1">
      <alignment horizontal="center" vertical="center" wrapText="1"/>
    </xf>
    <xf numFmtId="0" fontId="0" fillId="0" borderId="35" xfId="0" applyBorder="1" applyAlignment="1">
      <alignment horizontal="center" vertical="center" wrapText="1"/>
    </xf>
    <xf numFmtId="0" fontId="44" fillId="0" borderId="0" xfId="0" applyFont="1" applyAlignment="1">
      <alignment horizontal="right" vertical="center" wrapText="1"/>
    </xf>
    <xf numFmtId="0" fontId="44" fillId="0" borderId="0" xfId="0" applyFont="1" applyAlignment="1">
      <alignment horizontal="right" vertical="center"/>
    </xf>
    <xf numFmtId="0" fontId="8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2" fillId="12" borderId="9" xfId="0" applyFont="1" applyFill="1" applyBorder="1" applyAlignment="1" applyProtection="1">
      <alignment horizontal="center" vertical="justify" wrapText="1"/>
      <protection locked="0"/>
    </xf>
    <xf numFmtId="0" fontId="22" fillId="14" borderId="13" xfId="0" applyFont="1" applyFill="1" applyBorder="1" applyAlignment="1" applyProtection="1">
      <alignment horizontal="center" vertical="justify" wrapText="1"/>
      <protection locked="0"/>
    </xf>
    <xf numFmtId="0" fontId="22" fillId="14" borderId="0" xfId="0" applyFont="1" applyFill="1" applyAlignment="1" applyProtection="1">
      <alignment horizontal="center" vertical="justify" wrapText="1"/>
      <protection locked="0"/>
    </xf>
    <xf numFmtId="0" fontId="1" fillId="0" borderId="9" xfId="0" applyFont="1" applyBorder="1" applyAlignment="1">
      <alignment horizontal="left" vertical="center" wrapText="1"/>
    </xf>
    <xf numFmtId="0" fontId="26" fillId="18" borderId="12" xfId="0" applyFont="1" applyFill="1" applyBorder="1" applyAlignment="1" applyProtection="1">
      <alignment horizontal="center" vertical="justify" wrapText="1"/>
      <protection locked="0"/>
    </xf>
    <xf numFmtId="0" fontId="22" fillId="22" borderId="9" xfId="0" applyFont="1" applyFill="1" applyBorder="1" applyAlignment="1" applyProtection="1">
      <alignment horizontal="center" vertical="justify" wrapText="1"/>
      <protection locked="0"/>
    </xf>
    <xf numFmtId="0" fontId="22" fillId="19" borderId="9" xfId="0" applyFont="1" applyFill="1" applyBorder="1" applyAlignment="1" applyProtection="1">
      <alignment horizontal="center" vertical="justify" wrapText="1"/>
      <protection locked="0"/>
    </xf>
    <xf numFmtId="0" fontId="22" fillId="13" borderId="2" xfId="0" applyFont="1" applyFill="1" applyBorder="1" applyAlignment="1" applyProtection="1">
      <alignment horizontal="center" vertical="justify" wrapText="1"/>
      <protection locked="0"/>
    </xf>
    <xf numFmtId="0" fontId="22" fillId="11" borderId="14" xfId="0" applyFont="1" applyFill="1" applyBorder="1" applyAlignment="1" applyProtection="1">
      <alignment horizontal="center" vertical="justify" wrapText="1"/>
      <protection locked="0"/>
    </xf>
    <xf numFmtId="0" fontId="22" fillId="11" borderId="22" xfId="0" applyFont="1" applyFill="1" applyBorder="1" applyAlignment="1" applyProtection="1">
      <alignment horizontal="center" vertical="justify" wrapText="1"/>
      <protection locked="0"/>
    </xf>
    <xf numFmtId="0" fontId="21"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left" vertical="center" wrapText="1"/>
      <protection locked="0"/>
    </xf>
    <xf numFmtId="0" fontId="19" fillId="0" borderId="26"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15" borderId="20" xfId="0" applyFont="1" applyFill="1" applyBorder="1" applyAlignment="1">
      <alignment horizontal="center" vertical="center" wrapText="1"/>
    </xf>
    <xf numFmtId="0" fontId="19" fillId="15" borderId="21"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16" borderId="1"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pplyProtection="1">
      <alignment horizontal="center" vertical="center" wrapText="1"/>
      <protection locked="0"/>
    </xf>
    <xf numFmtId="0" fontId="19" fillId="15" borderId="20" xfId="0" applyFont="1" applyFill="1" applyBorder="1" applyAlignment="1" applyProtection="1">
      <alignment horizontal="center" vertical="center" wrapText="1"/>
      <protection locked="0"/>
    </xf>
    <xf numFmtId="0" fontId="19" fillId="15" borderId="21" xfId="0" applyFont="1" applyFill="1" applyBorder="1" applyAlignment="1" applyProtection="1">
      <alignment horizontal="center" vertical="center" wrapText="1"/>
      <protection locked="0"/>
    </xf>
    <xf numFmtId="0" fontId="19" fillId="15" borderId="4" xfId="0" applyFont="1" applyFill="1" applyBorder="1" applyAlignment="1" applyProtection="1">
      <alignment horizontal="center" vertical="center" wrapText="1"/>
      <protection locked="0"/>
    </xf>
    <xf numFmtId="0" fontId="19" fillId="0" borderId="21"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7" fillId="2" borderId="48" xfId="0" applyFont="1" applyFill="1" applyBorder="1" applyAlignment="1" applyProtection="1">
      <alignment horizontal="center" vertical="center" wrapText="1"/>
      <protection locked="0"/>
    </xf>
    <xf numFmtId="0" fontId="17" fillId="2" borderId="12" xfId="0" applyFont="1" applyFill="1" applyBorder="1" applyAlignment="1" applyProtection="1">
      <alignment horizontal="center" vertical="center" wrapText="1"/>
      <protection locked="0"/>
    </xf>
    <xf numFmtId="0" fontId="17" fillId="2" borderId="49"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wrapText="1"/>
      <protection locked="0"/>
    </xf>
    <xf numFmtId="0" fontId="15" fillId="2" borderId="21"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7" fillId="2" borderId="20"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38" fillId="2" borderId="20" xfId="0" applyFont="1" applyFill="1" applyBorder="1" applyAlignment="1" applyProtection="1">
      <alignment horizontal="center" vertical="center" wrapText="1"/>
      <protection locked="0"/>
    </xf>
    <xf numFmtId="0" fontId="38" fillId="2" borderId="21" xfId="0" applyFont="1" applyFill="1" applyBorder="1" applyAlignment="1" applyProtection="1">
      <alignment horizontal="center" vertical="center" wrapText="1"/>
      <protection locked="0"/>
    </xf>
    <xf numFmtId="0" fontId="38" fillId="2" borderId="4" xfId="0" applyFont="1" applyFill="1" applyBorder="1" applyAlignment="1" applyProtection="1">
      <alignment horizontal="center" vertical="center" wrapText="1"/>
      <protection locked="0"/>
    </xf>
    <xf numFmtId="0" fontId="15" fillId="25" borderId="32" xfId="0" applyFont="1" applyFill="1" applyBorder="1" applyAlignment="1" applyProtection="1">
      <alignment horizontal="center" vertical="center" wrapText="1"/>
      <protection locked="0"/>
    </xf>
    <xf numFmtId="0" fontId="15" fillId="25" borderId="33" xfId="0" applyFont="1" applyFill="1" applyBorder="1" applyAlignment="1" applyProtection="1">
      <alignment horizontal="center" vertical="center" wrapText="1"/>
      <protection locked="0"/>
    </xf>
    <xf numFmtId="0" fontId="15" fillId="25" borderId="34" xfId="0" applyFont="1" applyFill="1" applyBorder="1" applyAlignment="1" applyProtection="1">
      <alignment horizontal="center" vertical="center" wrapText="1"/>
      <protection locked="0"/>
    </xf>
    <xf numFmtId="0" fontId="15" fillId="25" borderId="32" xfId="0" applyFont="1" applyFill="1" applyBorder="1" applyAlignment="1" applyProtection="1">
      <alignment horizontal="center" vertical="center"/>
      <protection locked="0"/>
    </xf>
    <xf numFmtId="0" fontId="15" fillId="25" borderId="33" xfId="0" applyFont="1" applyFill="1" applyBorder="1" applyAlignment="1" applyProtection="1">
      <alignment horizontal="center" vertical="center"/>
      <protection locked="0"/>
    </xf>
    <xf numFmtId="0" fontId="15" fillId="25" borderId="34" xfId="0" applyFont="1" applyFill="1" applyBorder="1" applyAlignment="1" applyProtection="1">
      <alignment horizontal="center" vertical="center"/>
      <protection locked="0"/>
    </xf>
    <xf numFmtId="0" fontId="52" fillId="0" borderId="0" xfId="0" applyFont="1" applyAlignment="1">
      <alignment horizontal="left" vertical="center" wrapText="1"/>
    </xf>
    <xf numFmtId="0" fontId="1" fillId="16" borderId="69" xfId="0" applyFont="1" applyFill="1" applyBorder="1" applyAlignment="1">
      <alignment horizontal="center" vertical="center" wrapText="1"/>
    </xf>
    <xf numFmtId="0" fontId="1" fillId="16" borderId="70"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16" borderId="42"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2" xfId="0" applyFont="1" applyBorder="1" applyAlignment="1">
      <alignment horizontal="center" vertical="center" wrapText="1"/>
    </xf>
    <xf numFmtId="0" fontId="1" fillId="9" borderId="27" xfId="0" applyFont="1" applyFill="1" applyBorder="1" applyAlignment="1">
      <alignment horizontal="center" vertical="center" wrapText="1"/>
    </xf>
    <xf numFmtId="0" fontId="1" fillId="9" borderId="27" xfId="0" applyFont="1" applyFill="1" applyBorder="1" applyAlignment="1">
      <alignment horizontal="center" vertical="center"/>
    </xf>
    <xf numFmtId="0" fontId="45" fillId="0" borderId="45" xfId="3" applyFont="1" applyBorder="1" applyAlignment="1" applyProtection="1">
      <alignment horizontal="center" vertical="center"/>
      <protection hidden="1"/>
    </xf>
    <xf numFmtId="0" fontId="49" fillId="0" borderId="24" xfId="0" applyFont="1" applyBorder="1" applyAlignment="1">
      <alignment horizontal="left" vertical="top" wrapText="1"/>
    </xf>
    <xf numFmtId="0" fontId="49" fillId="0" borderId="0" xfId="0" applyFont="1" applyAlignment="1">
      <alignment horizontal="left" vertical="top" wrapText="1"/>
    </xf>
    <xf numFmtId="0" fontId="51" fillId="21" borderId="37" xfId="0" applyFont="1" applyFill="1" applyBorder="1" applyAlignment="1">
      <alignment horizontal="center" vertical="center" textRotation="90" wrapText="1"/>
    </xf>
    <xf numFmtId="0" fontId="51" fillId="21" borderId="36" xfId="0" applyFont="1" applyFill="1" applyBorder="1" applyAlignment="1">
      <alignment horizontal="center" vertical="center" textRotation="90" wrapText="1"/>
    </xf>
    <xf numFmtId="0" fontId="51" fillId="21" borderId="9" xfId="0" applyFont="1" applyFill="1" applyBorder="1" applyAlignment="1">
      <alignment horizontal="center" vertical="center" textRotation="90" wrapText="1"/>
    </xf>
    <xf numFmtId="0" fontId="50" fillId="21" borderId="9" xfId="0" applyFont="1" applyFill="1" applyBorder="1" applyAlignment="1">
      <alignment horizontal="center" vertical="center" wrapText="1"/>
    </xf>
    <xf numFmtId="0" fontId="44" fillId="0" borderId="45" xfId="0" applyFont="1" applyBorder="1" applyAlignment="1">
      <alignment horizontal="center"/>
    </xf>
    <xf numFmtId="0" fontId="45" fillId="0" borderId="45" xfId="0" applyFont="1" applyBorder="1" applyAlignment="1">
      <alignment horizontal="center" vertical="center" wrapText="1"/>
    </xf>
    <xf numFmtId="0" fontId="45" fillId="0" borderId="45" xfId="0" applyFont="1" applyBorder="1" applyAlignment="1">
      <alignment horizontal="center" vertical="center"/>
    </xf>
    <xf numFmtId="0" fontId="50" fillId="21" borderId="15" xfId="0" applyFont="1" applyFill="1" applyBorder="1" applyAlignment="1">
      <alignment horizontal="center" vertical="center" wrapText="1"/>
    </xf>
    <xf numFmtId="0" fontId="50" fillId="21" borderId="11" xfId="0" applyFont="1" applyFill="1" applyBorder="1" applyAlignment="1">
      <alignment horizontal="center" vertical="center" wrapText="1"/>
    </xf>
    <xf numFmtId="0" fontId="41" fillId="0" borderId="60" xfId="0" applyFont="1" applyBorder="1" applyAlignment="1" applyProtection="1">
      <alignment horizontal="center" vertical="center"/>
      <protection locked="0"/>
    </xf>
    <xf numFmtId="0" fontId="41" fillId="0" borderId="36" xfId="0" applyFont="1" applyBorder="1" applyAlignment="1" applyProtection="1">
      <alignment horizontal="center" vertical="center"/>
      <protection locked="0"/>
    </xf>
    <xf numFmtId="0" fontId="41" fillId="0" borderId="37" xfId="0" applyFont="1" applyBorder="1" applyAlignment="1" applyProtection="1">
      <alignment horizontal="center" vertical="center"/>
      <protection locked="0"/>
    </xf>
    <xf numFmtId="0" fontId="41" fillId="0" borderId="57" xfId="0" applyFont="1" applyBorder="1" applyAlignment="1" applyProtection="1">
      <alignment horizontal="center" vertical="center"/>
      <protection locked="0"/>
    </xf>
    <xf numFmtId="0" fontId="41" fillId="0" borderId="66" xfId="0" applyFont="1" applyBorder="1" applyAlignment="1" applyProtection="1">
      <alignment horizontal="center" vertical="center"/>
      <protection locked="0"/>
    </xf>
    <xf numFmtId="0" fontId="41" fillId="0" borderId="67" xfId="0" applyFont="1" applyBorder="1" applyAlignment="1" applyProtection="1">
      <alignment horizontal="center" vertical="center"/>
      <protection locked="0"/>
    </xf>
    <xf numFmtId="0" fontId="41" fillId="0" borderId="43" xfId="0" applyFont="1" applyBorder="1" applyAlignment="1" applyProtection="1">
      <alignment horizontal="center" vertical="center"/>
      <protection locked="0"/>
    </xf>
    <xf numFmtId="0" fontId="41" fillId="0" borderId="68" xfId="0" applyFont="1" applyBorder="1" applyAlignment="1" applyProtection="1">
      <alignment horizontal="center" vertical="center"/>
      <protection locked="0"/>
    </xf>
    <xf numFmtId="0" fontId="41" fillId="0" borderId="21" xfId="0" applyFont="1" applyBorder="1" applyAlignment="1">
      <alignment horizontal="center" vertical="center"/>
    </xf>
    <xf numFmtId="0" fontId="42" fillId="34" borderId="48" xfId="0" applyFont="1" applyFill="1" applyBorder="1" applyAlignment="1">
      <alignment horizontal="center" vertical="center"/>
    </xf>
    <xf numFmtId="0" fontId="42" fillId="34" borderId="12" xfId="0" applyFont="1" applyFill="1" applyBorder="1" applyAlignment="1">
      <alignment horizontal="center" vertical="center"/>
    </xf>
    <xf numFmtId="0" fontId="42" fillId="34" borderId="49" xfId="0" applyFont="1" applyFill="1" applyBorder="1" applyAlignment="1">
      <alignment horizontal="center" vertical="center"/>
    </xf>
    <xf numFmtId="0" fontId="42" fillId="35" borderId="60" xfId="0" applyFont="1" applyFill="1" applyBorder="1" applyAlignment="1">
      <alignment horizontal="center" vertical="center"/>
    </xf>
    <xf numFmtId="0" fontId="42" fillId="35" borderId="36" xfId="0" applyFont="1" applyFill="1" applyBorder="1" applyAlignment="1">
      <alignment horizontal="center" vertical="center"/>
    </xf>
    <xf numFmtId="0" fontId="42" fillId="35" borderId="37" xfId="0" applyFont="1" applyFill="1" applyBorder="1" applyAlignment="1">
      <alignment horizontal="center" vertical="center"/>
    </xf>
    <xf numFmtId="0" fontId="42" fillId="35" borderId="57" xfId="0" applyFont="1" applyFill="1" applyBorder="1" applyAlignment="1">
      <alignment horizontal="center" vertical="center"/>
    </xf>
    <xf numFmtId="0" fontId="0" fillId="0" borderId="60" xfId="0" applyBorder="1" applyAlignment="1">
      <alignment horizontal="left" vertical="center" wrapText="1"/>
    </xf>
    <xf numFmtId="0" fontId="0" fillId="0" borderId="36" xfId="0" applyBorder="1" applyAlignment="1">
      <alignment horizontal="left" vertical="center" wrapText="1"/>
    </xf>
    <xf numFmtId="0" fontId="0" fillId="0" borderId="9" xfId="0" applyBorder="1" applyAlignment="1">
      <alignment horizontal="left" vertical="center" wrapText="1"/>
    </xf>
    <xf numFmtId="0" fontId="70" fillId="3" borderId="5" xfId="0" applyFont="1" applyFill="1" applyBorder="1" applyAlignment="1">
      <alignment horizontal="center" vertical="center" wrapText="1"/>
    </xf>
    <xf numFmtId="0" fontId="70" fillId="3" borderId="6" xfId="0" applyFont="1" applyFill="1" applyBorder="1" applyAlignment="1">
      <alignment horizontal="center" vertical="center" wrapText="1"/>
    </xf>
    <xf numFmtId="0" fontId="70" fillId="3" borderId="7" xfId="0" applyFont="1" applyFill="1" applyBorder="1" applyAlignment="1">
      <alignment horizontal="center" vertical="center" wrapText="1"/>
    </xf>
    <xf numFmtId="0" fontId="70" fillId="0" borderId="62" xfId="0" applyFont="1" applyBorder="1" applyAlignment="1" applyProtection="1">
      <alignment horizontal="left" vertical="center" wrapText="1"/>
      <protection locked="0"/>
    </xf>
    <xf numFmtId="0" fontId="70" fillId="0" borderId="46" xfId="0" applyFont="1" applyBorder="1" applyAlignment="1" applyProtection="1">
      <alignment horizontal="left" vertical="center" wrapText="1"/>
      <protection locked="0"/>
    </xf>
    <xf numFmtId="0" fontId="70" fillId="0" borderId="53" xfId="0" applyFont="1" applyBorder="1" applyAlignment="1" applyProtection="1">
      <alignment horizontal="left" vertical="center" wrapText="1"/>
      <protection locked="0"/>
    </xf>
    <xf numFmtId="0" fontId="70" fillId="0" borderId="13" xfId="0" applyFont="1" applyBorder="1" applyAlignment="1" applyProtection="1">
      <alignment horizontal="left" vertical="center" wrapText="1"/>
      <protection locked="0"/>
    </xf>
    <xf numFmtId="0" fontId="70" fillId="0" borderId="0" xfId="0" applyFont="1" applyAlignment="1" applyProtection="1">
      <alignment horizontal="left" vertical="center" wrapText="1"/>
      <protection locked="0"/>
    </xf>
    <xf numFmtId="0" fontId="70" fillId="0" borderId="63" xfId="0" applyFont="1" applyBorder="1" applyAlignment="1" applyProtection="1">
      <alignment horizontal="left" vertical="center" wrapText="1"/>
      <protection locked="0"/>
    </xf>
    <xf numFmtId="0" fontId="70" fillId="0" borderId="14" xfId="0" applyFont="1" applyBorder="1" applyAlignment="1" applyProtection="1">
      <alignment horizontal="left" vertical="center" wrapText="1"/>
      <protection locked="0"/>
    </xf>
    <xf numFmtId="0" fontId="70" fillId="0" borderId="22" xfId="0" applyFont="1" applyBorder="1" applyAlignment="1" applyProtection="1">
      <alignment horizontal="left" vertical="center" wrapText="1"/>
      <protection locked="0"/>
    </xf>
    <xf numFmtId="0" fontId="70" fillId="0" borderId="26" xfId="0" applyFont="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63" xfId="0" applyBorder="1" applyAlignment="1" applyProtection="1">
      <alignment horizontal="left" vertical="center" wrapText="1"/>
      <protection locked="0"/>
    </xf>
    <xf numFmtId="0" fontId="11" fillId="0" borderId="9" xfId="0" applyFont="1" applyBorder="1" applyAlignment="1">
      <alignment horizontal="left" vertical="center" wrapText="1"/>
    </xf>
    <xf numFmtId="0" fontId="11" fillId="0" borderId="9" xfId="0" applyFont="1" applyBorder="1" applyAlignment="1" applyProtection="1">
      <alignment horizontal="left" vertical="center" wrapText="1"/>
      <protection locked="0"/>
    </xf>
    <xf numFmtId="0" fontId="42" fillId="34" borderId="64" xfId="0" applyFont="1" applyFill="1" applyBorder="1" applyAlignment="1">
      <alignment horizontal="center" vertical="center"/>
    </xf>
    <xf numFmtId="0" fontId="42" fillId="34" borderId="59" xfId="0" applyFont="1" applyFill="1" applyBorder="1" applyAlignment="1">
      <alignment horizontal="center" vertical="center"/>
    </xf>
    <xf numFmtId="0" fontId="42" fillId="34" borderId="65" xfId="0" applyFont="1" applyFill="1" applyBorder="1" applyAlignment="1">
      <alignment horizontal="center" vertical="center"/>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1" xfId="0" applyBorder="1" applyAlignment="1">
      <alignment horizontal="justify" vertical="center" wrapText="1"/>
    </xf>
    <xf numFmtId="0" fontId="0" fillId="0" borderId="4" xfId="0" applyBorder="1" applyAlignment="1">
      <alignment horizontal="justify" vertical="center" wrapText="1"/>
    </xf>
    <xf numFmtId="0" fontId="45" fillId="15" borderId="8" xfId="4" applyFont="1" applyFill="1" applyBorder="1" applyAlignment="1">
      <alignment horizontal="center" vertical="center" wrapText="1"/>
    </xf>
    <xf numFmtId="0" fontId="45" fillId="15" borderId="9" xfId="4" applyFont="1" applyFill="1" applyBorder="1" applyAlignment="1">
      <alignment horizontal="center" vertical="center" wrapText="1"/>
    </xf>
    <xf numFmtId="0" fontId="17" fillId="15" borderId="9" xfId="0" applyFont="1" applyFill="1" applyBorder="1" applyAlignment="1">
      <alignment horizontal="center" vertical="center" wrapText="1"/>
    </xf>
    <xf numFmtId="0" fontId="17" fillId="15" borderId="10" xfId="0" applyFont="1" applyFill="1" applyBorder="1" applyAlignment="1">
      <alignment horizontal="center" vertical="center" wrapText="1"/>
    </xf>
    <xf numFmtId="0" fontId="0" fillId="40" borderId="0" xfId="0" applyFill="1" applyAlignment="1">
      <alignment horizontal="center" vertical="center"/>
    </xf>
    <xf numFmtId="0" fontId="0" fillId="21" borderId="0" xfId="0" applyFill="1" applyAlignment="1">
      <alignment horizontal="center" vertical="center"/>
    </xf>
    <xf numFmtId="0" fontId="0" fillId="5" borderId="59" xfId="0" applyFill="1" applyBorder="1" applyAlignment="1">
      <alignment horizontal="center" vertical="center"/>
    </xf>
    <xf numFmtId="0" fontId="0" fillId="28" borderId="0" xfId="0" applyFill="1" applyAlignment="1">
      <alignment horizontal="center" vertical="center"/>
    </xf>
    <xf numFmtId="0" fontId="0" fillId="38" borderId="0" xfId="0" applyFill="1" applyAlignment="1">
      <alignment horizontal="center"/>
    </xf>
    <xf numFmtId="0" fontId="0" fillId="9" borderId="0" xfId="0" applyFill="1" applyAlignment="1">
      <alignment horizontal="center" vertical="center"/>
    </xf>
    <xf numFmtId="0" fontId="0" fillId="39" borderId="0" xfId="0" applyFill="1" applyAlignment="1">
      <alignment horizontal="center" vertical="center"/>
    </xf>
    <xf numFmtId="0" fontId="1" fillId="15" borderId="9" xfId="0" applyFont="1" applyFill="1" applyBorder="1" applyAlignment="1">
      <alignment horizontal="center"/>
    </xf>
    <xf numFmtId="0" fontId="1" fillId="15" borderId="37" xfId="0" applyFont="1" applyFill="1" applyBorder="1" applyAlignment="1">
      <alignment horizontal="center"/>
    </xf>
    <xf numFmtId="0" fontId="19" fillId="9" borderId="9" xfId="0" applyFont="1" applyFill="1" applyBorder="1" applyAlignment="1" applyProtection="1">
      <alignment horizontal="center" vertical="center"/>
      <protection locked="0"/>
    </xf>
    <xf numFmtId="0" fontId="19" fillId="9" borderId="37" xfId="0" applyFont="1" applyFill="1" applyBorder="1" applyAlignment="1" applyProtection="1">
      <alignment horizontal="center" vertical="center"/>
      <protection locked="0"/>
    </xf>
    <xf numFmtId="0" fontId="19" fillId="36" borderId="9" xfId="0" applyFont="1" applyFill="1" applyBorder="1" applyAlignment="1">
      <alignment horizontal="center" vertical="center"/>
    </xf>
    <xf numFmtId="0" fontId="19" fillId="37" borderId="13" xfId="0" applyFont="1" applyFill="1" applyBorder="1" applyAlignment="1">
      <alignment horizontal="center" vertical="center"/>
    </xf>
    <xf numFmtId="0" fontId="19" fillId="37" borderId="0" xfId="0" applyFont="1" applyFill="1" applyAlignment="1">
      <alignment horizontal="center" vertical="center"/>
    </xf>
    <xf numFmtId="0" fontId="1" fillId="4" borderId="9" xfId="0" applyFont="1" applyFill="1" applyBorder="1" applyAlignment="1">
      <alignment horizontal="center"/>
    </xf>
    <xf numFmtId="0" fontId="1" fillId="4" borderId="37" xfId="0" applyFont="1" applyFill="1" applyBorder="1" applyAlignment="1">
      <alignment horizontal="center"/>
    </xf>
    <xf numFmtId="0" fontId="19" fillId="4" borderId="13" xfId="0" applyFont="1" applyFill="1" applyBorder="1" applyAlignment="1">
      <alignment horizontal="center" vertical="center"/>
    </xf>
    <xf numFmtId="0" fontId="19" fillId="4" borderId="0" xfId="0" applyFont="1" applyFill="1" applyAlignment="1">
      <alignment horizontal="center" vertical="center"/>
    </xf>
  </cellXfs>
  <cellStyles count="5">
    <cellStyle name="Hipervínculo" xfId="2" builtinId="8"/>
    <cellStyle name="Normal" xfId="0" builtinId="0"/>
    <cellStyle name="Normal 2" xfId="4" xr:uid="{DBFABABB-D699-42FD-A13F-5EC62CB4BE48}"/>
    <cellStyle name="Normal 5 2" xfId="3" xr:uid="{00000000-0005-0000-0000-000002000000}"/>
    <cellStyle name="Porcentaje" xfId="1" builtinId="5"/>
  </cellStyles>
  <dxfs count="437">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scheme val="none"/>
      </font>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scheme val="none"/>
      </font>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Acta_Cierre!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A1"/><Relationship Id="rId17" Type="http://schemas.openxmlformats.org/officeDocument/2006/relationships/hyperlink" Target="#'Tabla 4. Registro Talento Human'!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 Atenci&#243;n'!A1"/><Relationship Id="rId15" Type="http://schemas.openxmlformats.org/officeDocument/2006/relationships/hyperlink" Target="#'5. Situaciones Especiales'!A1"/><Relationship Id="rId10" Type="http://schemas.openxmlformats.org/officeDocument/2006/relationships/hyperlink" Target="#'Tabla 3. Evid. No_Cumplimiento'!A1"/><Relationship Id="rId4" Type="http://schemas.openxmlformats.org/officeDocument/2006/relationships/hyperlink" Target="#'3. Alimentacion y Nutrici&#243;n'!A1"/><Relationship Id="rId9" Type="http://schemas.openxmlformats.org/officeDocument/2006/relationships/hyperlink" Target="#'Tabla . Amb Adec y Seg - &#193;reas'!A1"/><Relationship Id="rId1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7"/>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IN.IVC/Para%20publicar/Instrumento%20IV%20Apoyo%20Post%20Institucional%20SRPA.xlsx?6285CFA0" TargetMode="External"/><Relationship Id="rId1" Type="http://schemas.openxmlformats.org/officeDocument/2006/relationships/externalLinkPath" Target="file:///\\6285CFA0\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sheetData sheetId="1"/>
      <sheetData sheetId="2"/>
      <sheetData sheetId="3">
        <row r="22">
          <cell r="A22" t="str">
            <v>Número de auto de la visita</v>
          </cell>
          <cell r="E22" t="str">
            <v>Número de la bitácora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48FAC7-ACB6-4A01-9B88-0D40C9C86E08}" name="SERVICIOS" displayName="SERVICIOS" ref="B89:B91" totalsRowShown="0" headerRowDxfId="436" dataDxfId="435">
  <autoFilter ref="B89:B91" xr:uid="{00000000-0009-0000-0100-000001000000}"/>
  <tableColumns count="1">
    <tableColumn id="1" xr3:uid="{4673BCD6-53A9-4F47-ABAD-669165093AA7}" name="SERVICIOS" dataDxfId="43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C1E18F3-AC2D-4A16-95B9-62271A4F892B}" name="POB_RESTABLECIMIENTO_DE_DERECHOS" displayName="POB_RESTABLECIMIENTO_DE_DERECHOS" ref="F10:F13" totalsRowShown="0" headerRowDxfId="409" dataDxfId="408">
  <autoFilter ref="F10:F13" xr:uid="{00000000-0009-0000-0100-00000A000000}"/>
  <tableColumns count="1">
    <tableColumn id="1" xr3:uid="{F28685D1-DF70-4780-A718-DC5826951DE8}" name="POB_RESTABLECIMIENTO_DE_DERECHOS" dataDxfId="407"/>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328F7404-311D-494A-93B5-9BD9F5B3DC03}" name="QUINDÍO" displayName="QUINDÍO" ref="AB204:AB216" totalsRowShown="0" headerRowDxfId="154">
  <autoFilter ref="AB204:AB216" xr:uid="{00000000-0009-0000-0100-000064000000}"/>
  <tableColumns count="1">
    <tableColumn id="1" xr3:uid="{35ADCE1F-D016-4025-9F71-351862DD9BD2}"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BDA7ECD2-5B23-4AD3-B667-6E886CF28362}" name="RISARALDA" displayName="RISARALDA" ref="AC204:AC218" totalsRowShown="0" headerRowDxfId="153">
  <autoFilter ref="AC204:AC218" xr:uid="{00000000-0009-0000-0100-000065000000}"/>
  <tableColumns count="1">
    <tableColumn id="1" xr3:uid="{81BC5FCF-ECD5-4999-9A3E-D77C4C5177B9}"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58DD0717-973E-498E-A144-445B37D6269F}" name="SAN_ANDRÉS_Y_PROVIDENCIA" displayName="SAN_ANDRÉS_Y_PROVIDENCIA" ref="AD204:AD206" totalsRowShown="0" headerRowDxfId="152">
  <autoFilter ref="AD204:AD206" xr:uid="{00000000-0009-0000-0100-000066000000}"/>
  <tableColumns count="1">
    <tableColumn id="1" xr3:uid="{A0D56C7C-DC75-4CB2-9BC3-3AC853A40B37}"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DF9746C3-AC20-445D-BBFC-8824A9499B25}" name="SANTANDER" displayName="SANTANDER" ref="AE204:AE291" totalsRowShown="0" headerRowDxfId="151">
  <autoFilter ref="AE204:AE291" xr:uid="{00000000-0009-0000-0100-000067000000}"/>
  <tableColumns count="1">
    <tableColumn id="1" xr3:uid="{5533A3EF-5D7F-4823-98C0-03713EE20B0E}"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159FB552-EB20-4F67-A356-5707359B58D9}" name="SUCRE" displayName="SUCRE" ref="AF204:AF230" totalsRowShown="0" headerRowDxfId="150">
  <autoFilter ref="AF204:AF230" xr:uid="{00000000-0009-0000-0100-000068000000}"/>
  <tableColumns count="1">
    <tableColumn id="1" xr3:uid="{43172768-D336-4B6F-A4CC-6D454E325A42}"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C4D5A3C8-63CA-43A6-8A82-6081501F50F8}" name="TOLIMA" displayName="TOLIMA" ref="AG204:AG251" totalsRowShown="0" headerRowDxfId="149">
  <autoFilter ref="AG204:AG251" xr:uid="{00000000-0009-0000-0100-000069000000}"/>
  <tableColumns count="1">
    <tableColumn id="1" xr3:uid="{2E00748F-AF17-4514-874E-9227846B494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958F2D4C-BA41-4762-AC32-7DDF5B2B2E71}" name="VALLE_DEL_CAUCA" displayName="VALLE_DEL_CAUCA" ref="AH204:AH246" totalsRowShown="0" headerRowDxfId="148">
  <autoFilter ref="AH204:AH246" xr:uid="{00000000-0009-0000-0100-00006A000000}"/>
  <tableColumns count="1">
    <tableColumn id="1" xr3:uid="{FC1E6DD5-817E-4F97-835A-50A258DECA86}"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4FC9403D-CFBC-4027-AAF1-B9A1358E6F1D}" name="VAUPÉS" displayName="VAUPÉS" ref="AI204:AI210" totalsRowShown="0" headerRowDxfId="147">
  <autoFilter ref="AI204:AI210" xr:uid="{00000000-0009-0000-0100-00006B000000}"/>
  <tableColumns count="1">
    <tableColumn id="1" xr3:uid="{79068B76-04BF-4F63-98EA-88DF91040DCE}"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F103400F-C500-4A8E-84EB-6F923836DE60}" name="VICHADA" displayName="VICHADA" ref="AJ204:AJ208" totalsRowShown="0" headerRowDxfId="146">
  <autoFilter ref="AJ204:AJ208" xr:uid="{00000000-0009-0000-0100-00006C000000}"/>
  <tableColumns count="1">
    <tableColumn id="1" xr3:uid="{8026B325-B674-43D3-AF4D-E0615E057506}"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419B4FB0-5314-41DC-954D-5CD4D7BECA17}" name="MOD_RESTABLECIMIENTO_DE_DERECHOS113" displayName="MOD_RESTABLECIMIENTO_DE_DERECHOS113" ref="H19:H23" totalsRowShown="0" headerRowDxfId="145" dataDxfId="144">
  <autoFilter ref="H19:H23" xr:uid="{00000000-0009-0000-0100-000070000000}"/>
  <tableColumns count="1">
    <tableColumn id="1" xr3:uid="{3C8F11E6-610D-41B3-B67E-038B1A7BDBE6}" name="MOD_RESTABLECIMIENTO_DE_DERECHOS" dataDxfId="14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A54807D-92DD-4F5F-BD54-7E2BB43C6EF0}" name="POB_SISTEMA_DE_RESPONSABILIDAD_PENAL_ADOLESCENTES" displayName="POB_SISTEMA_DE_RESPONSABILIDAD_PENAL_ADOLESCENTES" ref="F34:F35" totalsRowShown="0" headerRowDxfId="406" dataDxfId="405">
  <autoFilter ref="F34:F35" xr:uid="{00000000-0009-0000-0100-00000B000000}"/>
  <tableColumns count="1">
    <tableColumn id="1" xr3:uid="{B44FB8B4-F65B-441F-993C-F79096578D6A}" name="POB_SISTEMA_DE_RESPONSABILIDAD_PENAL_ADOLESCENTES" dataDxfId="404"/>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C0E711D-932E-4721-9C81-CC775A98A763}" name="SERV_ESTRATEGIA_UNIDADES_MOVILES114" displayName="SERV_ESTRATEGIA_UNIDADES_MOVILES114" ref="J64:J66" totalsRowShown="0" headerRowDxfId="142" dataDxfId="141">
  <autoFilter ref="J64:J66" xr:uid="{00000000-0009-0000-0100-000071000000}"/>
  <tableColumns count="1">
    <tableColumn id="1" xr3:uid="{09F4EF32-D853-4754-BDA8-E286B5424A1C}" name="SERV_UBICACION INICIAL" dataDxfId="14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3D6119F3-2CC8-4F78-BEEB-4D1045B36A77}" name="SERV_ESTRATEGIA_UNIDADES_MOVILES114115" displayName="SERV_ESTRATEGIA_UNIDADES_MOVILES114115" ref="J68:J72" totalsRowShown="0" headerRowDxfId="139" dataDxfId="138">
  <autoFilter ref="J68:J72" xr:uid="{00000000-0009-0000-0100-000072000000}"/>
  <tableColumns count="1">
    <tableColumn id="1" xr3:uid="{964212E7-E946-40E7-948A-3D6192050E21}" name="SERV_APOYO Y FORTALECIMIENTO A LA FAMILIA Y/O RED VINCULAR" dataDxfId="137"/>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A6583102-D78E-481B-88EF-036189595461}" name="SERV_ESTRATEGIA_UNIDADES_MOVILES116" displayName="SERV_ESTRATEGIA_UNIDADES_MOVILES116" ref="J74:J75" totalsRowShown="0" headerRowDxfId="136" dataDxfId="135">
  <autoFilter ref="J74:J75" xr:uid="{00000000-0009-0000-0100-000073000000}"/>
  <tableColumns count="1">
    <tableColumn id="1" xr3:uid="{5707481E-3AB7-4949-A553-738075C4CA6F}" name="SERV_ACOGIMIENTO FAMILIAR" dataDxfId="134"/>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2ED79817-2343-495A-B1D2-30C2D3B984AB}" name="SERV_ESTRATEGIA_UNIDADES_MOVILES114115118" displayName="SERV_ESTRATEGIA_UNIDADES_MOVILES114115118" ref="J77:J81" totalsRowShown="0" headerRowDxfId="133" dataDxfId="132">
  <autoFilter ref="J77:J81" xr:uid="{00000000-0009-0000-0100-000075000000}"/>
  <tableColumns count="1">
    <tableColumn id="1" xr3:uid="{DD0D665D-083C-4D51-8A46-59D08468E5DA}" name="SERV_ACOGIMIENTO RESIDENCIAL" dataDxfId="131"/>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Dormitorios" displayName="Tabla_Dormitorios" ref="A3:H28" totalsRowShown="0" headerRowDxfId="130" dataDxfId="128" headerRowBorderDxfId="129" tableBorderDxfId="127" totalsRowBorderDxfId="126">
  <autoFilter ref="A3:H28" xr:uid="{00000000-0009-0000-0100-000001000000}"/>
  <tableColumns count="8">
    <tableColumn id="1" xr3:uid="{00000000-0010-0000-0000-000001000000}" name="Ubicación" dataDxfId="125"/>
    <tableColumn id="8" xr3:uid="{00000000-0010-0000-0000-000008000000}" name="Denominación del Dormitorio o Alojamiento" dataDxfId="124"/>
    <tableColumn id="2" xr3:uid="{00000000-0010-0000-0000-000002000000}" name="Área (m²)" dataDxfId="123"/>
    <tableColumn id="3" xr3:uid="{00000000-0010-0000-0000-000003000000}" name="Índice  (m²/persona)" dataDxfId="122"/>
    <tableColumn id="4" xr3:uid="{00000000-0010-0000-0000-000004000000}" name="Capacidad máxima _x000a_(Área / Índice)_x000a_" dataDxfId="121">
      <calculatedColumnFormula>IFERROR(ROUNDDOWN((Tabla_Dormitorios[[#This Row],[Área (m²)]]/Tabla_Dormitorios[[#This Row],[Índice  (m²/persona)]]),0)," ")</calculatedColumnFormula>
    </tableColumn>
    <tableColumn id="5" xr3:uid="{00000000-0010-0000-0000-000005000000}" name="No. Personas ubicadas" dataDxfId="120"/>
    <tableColumn id="10" xr3:uid="{00000000-0010-0000-0000-00000A000000}" name="Cumple - No cumple - No aplica" dataDxfId="119">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00000000-0010-0000-0000-000006000000}" name="observaciones" dataDxfId="118"/>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_Aulas" displayName="Tabla_Aulas" ref="B32:H52" totalsRowShown="0" headerRowDxfId="117" dataDxfId="115" headerRowBorderDxfId="116" tableBorderDxfId="114" totalsRowBorderDxfId="113">
  <autoFilter ref="B32:H52" xr:uid="{00000000-0009-0000-0100-000002000000}"/>
  <tableColumns count="7">
    <tableColumn id="1" xr3:uid="{00000000-0010-0000-0100-000001000000}" name="Ubicación" dataDxfId="112"/>
    <tableColumn id="2" xr3:uid="{00000000-0010-0000-0100-000002000000}" name="Aula" dataDxfId="111"/>
    <tableColumn id="3" xr3:uid="{00000000-0010-0000-0100-000003000000}" name="Área (m²)" dataDxfId="110"/>
    <tableColumn id="4" xr3:uid="{00000000-0010-0000-0100-000004000000}" name="Índice_x000a_(m²/persona)" dataDxfId="109"/>
    <tableColumn id="5" xr3:uid="{00000000-0010-0000-0100-000005000000}" name="Capacidad máxima _x000a_(Área / Índice)" dataDxfId="108">
      <calculatedColumnFormula>IFERROR(ROUNDDOWN((Tabla_Aulas[[#This Row],[Área (m²)]]/Tabla_Aulas[[#This Row],[Índice
(m²/persona)]]),0)," ")</calculatedColumnFormula>
    </tableColumn>
    <tableColumn id="6" xr3:uid="{00000000-0010-0000-0100-000006000000}" name="Cumple - No cumple - No aplica" dataDxfId="107"/>
    <tableColumn id="7" xr3:uid="{00000000-0010-0000-0100-000007000000}" name="observaciones" dataDxfId="106"/>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_Talleres" displayName="Tabla_Talleres" ref="B57:H72" totalsRowShown="0" headerRowDxfId="105" dataDxfId="103" headerRowBorderDxfId="104" tableBorderDxfId="102" totalsRowBorderDxfId="101">
  <autoFilter ref="B57:H72" xr:uid="{00000000-0009-0000-0100-000003000000}"/>
  <tableColumns count="7">
    <tableColumn id="1" xr3:uid="{00000000-0010-0000-0200-000001000000}" name="Ubicación" dataDxfId="100"/>
    <tableColumn id="2" xr3:uid="{00000000-0010-0000-0200-000002000000}" name="Taller" dataDxfId="99"/>
    <tableColumn id="3" xr3:uid="{00000000-0010-0000-0200-000003000000}" name="Área (m²)" dataDxfId="98"/>
    <tableColumn id="4" xr3:uid="{00000000-0010-0000-0200-000004000000}" name="Índice_x000a_(m²/persona)" dataDxfId="97"/>
    <tableColumn id="5" xr3:uid="{00000000-0010-0000-0200-000005000000}" name="Capacidad máxima _x000a_(Área / Índice)" dataDxfId="96">
      <calculatedColumnFormula>IFERROR(ROUNDDOWN((Tabla_Talleres[[#This Row],[Área (m²)]]/Tabla_Talleres[[#This Row],[Índice
(m²/persona)]]),0)," ")</calculatedColumnFormula>
    </tableColumn>
    <tableColumn id="6" xr3:uid="{00000000-0010-0000-0200-000006000000}" name="Cumple - No cumple - No aplica" dataDxfId="95"/>
    <tableColumn id="7" xr3:uid="{00000000-0010-0000-0200-000007000000}" name="observaciones" dataDxfId="9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6D826E8-3905-484A-AA2E-680BC4B1C84E}" name="POB_ADOPCIONES" displayName="POB_ADOPCIONES" ref="F84:F85" totalsRowShown="0" headerRowDxfId="403" dataDxfId="402">
  <autoFilter ref="F84:F85" xr:uid="{00000000-0009-0000-0100-00000C000000}"/>
  <tableColumns count="1">
    <tableColumn id="1" xr3:uid="{CC3C47AF-1C64-4DC4-9EE1-4AF01F22469A}" name="POB_ADOPCIONES" dataDxfId="40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0BC08D0-D2F6-4EC8-82FB-00D3E1A9DB53}" name="MOD_PRIMERA_INFANCIA" displayName="MOD_PRIMERA_INFANCIA" ref="H102:H106" totalsRowShown="0" headerRowDxfId="400" dataDxfId="399">
  <autoFilter ref="H102:H106" xr:uid="{00000000-0009-0000-0100-00000D000000}"/>
  <tableColumns count="1">
    <tableColumn id="1" xr3:uid="{D18FC86F-DFE8-49C4-BAFC-77E312AF0CDB}" name="MOD_PRIMERA_INFANCIA" dataDxfId="39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7D53A1F-0EB5-4473-8005-382CBBEB22E3}" name="SERV_INSTITUCIONAL" displayName="SERV_INSTITUCIONAL" ref="J95:J101" totalsRowShown="0" headerRowDxfId="397" dataDxfId="396">
  <autoFilter ref="J95:J101" xr:uid="{00000000-0009-0000-0100-00000E000000}"/>
  <tableColumns count="1">
    <tableColumn id="1" xr3:uid="{A8931256-4A41-4716-93B5-6412CF870046}" name="SERV_INSTITUCIONAL" dataDxfId="39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B149F3D-D534-4BC4-82A3-DFDF22F6EF51}" name="SERV_COMUNITARIA" displayName="SERV_COMUNITARIA" ref="J103:J106" totalsRowShown="0" headerRowDxfId="394" dataDxfId="393">
  <autoFilter ref="J103:J106" xr:uid="{00000000-0009-0000-0100-00000F000000}"/>
  <tableColumns count="1">
    <tableColumn id="1" xr3:uid="{F6777D77-1038-4C47-88D6-76ACC7F906B8}" name="SERV_COMUNITARIA" dataDxfId="39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A5AC423-4E6A-46FB-8E5E-6137B0183A2F}" name="SERV_FAMILIAR" displayName="SERV_FAMILIAR" ref="J108:J111" totalsRowShown="0" headerRowDxfId="391" dataDxfId="390">
  <autoFilter ref="J108:J111" xr:uid="{00000000-0009-0000-0100-000010000000}"/>
  <tableColumns count="1">
    <tableColumn id="1" xr3:uid="{58532307-F35A-47CC-81F6-AD9276AE3A09}" name="SERV_FAMILIAR" dataDxfId="38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7B88E59-4318-4405-83EF-7D5D834C7244}" name="SERV_PROPIA_E_INTERCULTURAL" displayName="SERV_PROPIA_E_INTERCULTURAL" ref="J113:J114" totalsRowShown="0" headerRowDxfId="388" dataDxfId="387">
  <autoFilter ref="J113:J114" xr:uid="{00000000-0009-0000-0100-000011000000}"/>
  <tableColumns count="1">
    <tableColumn id="1" xr3:uid="{90F0DE99-B951-4571-A9CA-A90D885563DB}" name="SERV_PROPIA_E_INTERCULTURAL" dataDxfId="38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88DC815-7F4A-4B74-82CC-79DA6E7DAADC}" name="MOD_INFANCIA" displayName="MOD_INFANCIA" ref="H116:H117" totalsRowShown="0" headerRowDxfId="385" dataDxfId="384">
  <autoFilter ref="H116:H117" xr:uid="{00000000-0009-0000-0100-000012000000}"/>
  <tableColumns count="1">
    <tableColumn id="1" xr3:uid="{8C86BF73-D975-47A7-9AD7-B3DA6C1BC502}" name="MOD_INFANCIA" dataDxfId="38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17372EE-3B8C-4FBF-B3DE-445877C5F93D}" name="SERV_ATRAPASUEÑOS" displayName="SERV_ATRAPASUEÑOS" ref="J117:J121" totalsRowShown="0" headerRowDxfId="382" dataDxfId="381">
  <autoFilter ref="J117:J121" xr:uid="{00000000-0009-0000-0100-000013000000}"/>
  <tableColumns count="1">
    <tableColumn id="1" xr3:uid="{6CC46FD1-EFE2-4F8A-898A-D47F751B44B5}" name="SERV_ATRAPASUEÑOS" dataDxfId="38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51AE4C1-A1D9-40E2-90F8-80261119FDCF}" name="DIR_PROMOCION_Y_PREVENCION" displayName="DIR_PROMOCION_Y_PREVENCION" ref="D117:D123" totalsRowShown="0" headerRowDxfId="433" dataDxfId="432">
  <autoFilter ref="D117:D123" xr:uid="{00000000-0009-0000-0100-000002000000}"/>
  <tableColumns count="1">
    <tableColumn id="1" xr3:uid="{455A8512-2D3C-439B-A9F9-F37782AD9296}" name="DIR_PROMOCIÓN_Y_PREVENCION" dataDxfId="43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089565C-9E5D-4BC8-A207-10370D6E8218}" name="MOD_NUTRICION" displayName="MOD_NUTRICION" ref="H130:H133" totalsRowShown="0" headerRowDxfId="379" dataDxfId="378">
  <autoFilter ref="H130:H133" xr:uid="{00000000-0009-0000-0100-000014000000}"/>
  <tableColumns count="1">
    <tableColumn id="1" xr3:uid="{0DA045EA-7B48-4C22-84B7-8DD78DB5CBE7}" name="MOD_NUTRICION" dataDxfId="37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7018F9F-B9B1-4404-B3AF-24C3171A25E5}" name="SERV_NUTRICION" displayName="SERV_NUTRICION" ref="J128:J129" totalsRowShown="0" headerRowDxfId="376" dataDxfId="375">
  <autoFilter ref="J128:J129" xr:uid="{00000000-0009-0000-0100-000015000000}"/>
  <tableColumns count="1">
    <tableColumn id="1" xr3:uid="{CD2657C2-89AE-448B-BD20-FB75B72C6168}" name="SERV_CENTROS_DE_RECUPERACION_INSTITUCIONAL" dataDxfId="37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9809119-51B8-4BF7-A5D9-253BBE8D80C9}" name="MOD_FAMILIAS_Y_COMUNIDADES" displayName="MOD_FAMILIAS_Y_COMUNIDADES" ref="H144:H147" totalsRowShown="0" headerRowDxfId="373" dataDxfId="372">
  <autoFilter ref="H144:H147" xr:uid="{00000000-0009-0000-0100-000016000000}"/>
  <tableColumns count="1">
    <tableColumn id="1" xr3:uid="{D650206C-6A23-4159-AE96-4ACA92C856A6}" name="MOD_FAMILIAS_Y_COMUNIDADES" dataDxfId="37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FA77DAC-B763-4B0D-94E5-E1266D53DBED}" name="MOD_RESTABLECIMIENTO_DE_DERECHOS" displayName="MOD_RESTABLECIMIENTO_DE_DERECHOS" ref="H10:H14" totalsRowShown="0" headerRowDxfId="370" dataDxfId="369">
  <autoFilter ref="H10:H14" xr:uid="{00000000-0009-0000-0100-000017000000}"/>
  <tableColumns count="1">
    <tableColumn id="1" xr3:uid="{A7F049DC-0A81-4E4F-98C1-F9E7A4496667}" name="MOD_RESTABLECIMIENTO_DE_DERECHOS" dataDxfId="368"/>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E509710-1C1D-41D7-BF7B-98FCF49F099A}" name="SERV_PRIVATIVAS_DE_LA_LIBERTAD" displayName="SERV_PRIVATIVAS_DE_LA_LIBERTAD" ref="J2:J6" totalsRowShown="0" headerRowDxfId="367" dataDxfId="366">
  <autoFilter ref="J2:J6" xr:uid="{00000000-0009-0000-0100-000018000000}"/>
  <tableColumns count="1">
    <tableColumn id="1" xr3:uid="{93D21C6C-3A4D-4120-8629-6C09C51B056B}" name="SERV_PRIVATIVAS_DE_LA_LIBERTAD" dataDxfId="36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95BA434-6B13-47C8-AFD8-4847767FF606}" name="SERV_NO_PRIVATIVAS_DE_LA_LIBERTAD" displayName="SERV_NO_PRIVATIVAS_DE_LA_LIBERTAD" ref="J8:J11" totalsRowShown="0" headerRowDxfId="364" dataDxfId="363">
  <autoFilter ref="J8:J11" xr:uid="{00000000-0009-0000-0100-000019000000}"/>
  <tableColumns count="1">
    <tableColumn id="1" xr3:uid="{E17D307C-4F17-438D-9E99-1E55A517814B}" name="SERV_NO_PRIVATIVAS_DE_LA_LIBERTAD" dataDxfId="36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A0628BC-D992-4226-B192-E46AC2D03F25}" name="SERV_COMPLEMENTARIAS_Y_DE_RESTABLECIMIENTO_EN_ADMINISTRACION_DE_JUSTICIA" displayName="SERV_COMPLEMENTARIAS_Y_DE_RESTABLECIMIENTO_EN_ADMINISTRACION_DE_JUSTICIA" ref="J13:J18" totalsRowShown="0" headerRowDxfId="361" dataDxfId="360">
  <autoFilter ref="J13:J18" xr:uid="{00000000-0009-0000-0100-00001A000000}"/>
  <tableColumns count="1">
    <tableColumn id="1" xr3:uid="{077FF903-DFAB-4ED6-82AF-75A8AD1C212D}" name="SERV_COMPLEMENTARIAS_Y_DE_RESTABLECIMIENTO_EN_ADMINISTRACION_DE_JUSTICIA" dataDxfId="359"/>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E4E30A5-30D4-4E49-ABFE-4942D78F4875}" name="SERV_PROGRAMA_DE_INCLUSION_SOCIAL" displayName="SERV_PROGRAMA_DE_INCLUSION_SOCIAL" ref="J20:J22" totalsRowShown="0" headerRowDxfId="358" dataDxfId="357">
  <autoFilter ref="J20:J22" xr:uid="{00000000-0009-0000-0100-00001B000000}"/>
  <tableColumns count="1">
    <tableColumn id="1" xr3:uid="{C084FC90-FCBA-4955-9054-68CE4DBA6A27}" name="SERV_PROGRAMA_DE_INCLUSION_SOCIAL" dataDxfId="35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E1CC71E-4055-479B-9B7C-7BD1D445998C}" name="MOD_SISTEMA_DE_RESPONSABILIDAD_PENAL_ADOLESCENTES" displayName="MOD_SISTEMA_DE_RESPONSABILIDAD_PENAL_ADOLESCENTES" ref="H32:H37" totalsRowShown="0" headerRowDxfId="355" dataDxfId="354">
  <autoFilter ref="H32:H37" xr:uid="{00000000-0009-0000-0100-00001C000000}"/>
  <tableColumns count="1">
    <tableColumn id="1" xr3:uid="{8D72C656-47BC-4C58-BA0B-8A9B97D39034}" name="MOD_SISTEMA_DE_RESPONSABILIDAD_PENAL_ADOLESCENTES" dataDxfId="35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622E214-2B94-4840-9143-245CB885BA25}" name="SERV_CENTRO_DE_EMERGENCIA" displayName="SERV_CENTRO_DE_EMERGENCIA" ref="J25:J26" totalsRowShown="0" headerRowDxfId="352" dataDxfId="351">
  <autoFilter ref="J25:J26" xr:uid="{00000000-0009-0000-0100-00001D000000}"/>
  <tableColumns count="1">
    <tableColumn id="1" xr3:uid="{2924BCE7-5B2D-49A9-84D7-334226C675A7}" name="SERV_CENTRO_DE_EMERGENCIA" dataDxfId="35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FD1E8B-7C92-464B-8947-B4F2B43BCDD8}" name="DIR_PROTECCION" displayName="DIR_PROTECCION" ref="D22:D25" totalsRowShown="0" headerRowDxfId="430" dataDxfId="429">
  <autoFilter ref="D22:D25" xr:uid="{00000000-0009-0000-0100-000003000000}"/>
  <tableColumns count="1">
    <tableColumn id="1" xr3:uid="{77AEAF0A-638D-4A7B-ACCD-E56F72EA7A6A}" name="DIR_PROTECCION" dataDxfId="42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9932A37-F747-4B6B-9AE0-04A690CB1B58}" name="SERV_SERVICIO_DE_APOYO_Y_FORTALECIMIENTO_A_LA_FAMILIA" displayName="SERV_SERVICIO_DE_APOYO_Y_FORTALECIMIENTO_A_LA_FAMILIA" ref="J28:J36" totalsRowShown="0" headerRowDxfId="349" dataDxfId="348">
  <autoFilter ref="J28:J36" xr:uid="{00000000-0009-0000-0100-00001E000000}"/>
  <tableColumns count="1">
    <tableColumn id="1" xr3:uid="{70867DA8-74B0-4F00-9370-EE5F26A84BDD}" name="SERV_SERVICIO_DE_APOYO_Y_FORTALECIMIENTO_A_LA_FAMILIA" dataDxfId="34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84AA61A-EA6E-46EF-A4A9-2792F9ABE9C1}" name="SERV_ACOGIMIENTO_FAMILIAR" displayName="SERV_ACOGIMIENTO_FAMILIAR" ref="J38:J43" totalsRowShown="0" headerRowDxfId="346" dataDxfId="345">
  <autoFilter ref="J38:J43" xr:uid="{00000000-0009-0000-0100-00001F000000}"/>
  <tableColumns count="1">
    <tableColumn id="1" xr3:uid="{DDD349E6-C737-4330-82E1-7285283CD7E7}" name="SERV_ACOGIMIENTO_FAMILIAR" dataDxfId="344"/>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6B49EE4-AEFF-40B0-A54B-AC9E5F85F940}" name="SERV_ACOGIMIENTO_RESIDENCIAL" displayName="SERV_ACOGIMIENTO_RESIDENCIAL" ref="J45:J58" totalsRowShown="0" headerRowDxfId="343" dataDxfId="342">
  <autoFilter ref="J45:J58" xr:uid="{00000000-0009-0000-0100-000020000000}"/>
  <tableColumns count="1">
    <tableColumn id="1" xr3:uid="{E29C2E56-07A0-441D-9CD2-AC83C63F34EC}" name="SERV_ACOGIMIENTO_RESIDENCIAL" dataDxfId="34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82E3229-F312-4F68-8250-FAC72904087E}" name="SERV_ESTRATEGIA_UNIDADES_MOVILES" displayName="SERV_ESTRATEGIA_UNIDADES_MOVILES" ref="J60:J61" totalsRowShown="0" headerRowDxfId="340" dataDxfId="339">
  <autoFilter ref="J60:J61" xr:uid="{00000000-0009-0000-0100-000021000000}"/>
  <tableColumns count="1">
    <tableColumn id="1" xr3:uid="{EAB0F39F-1FC7-42FF-B5FE-EBBBF3082B30}" name="SERV_ESTRATEGIA_UNIDADES_MOVILES" dataDxfId="338"/>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061F434-2D9E-464E-B238-462DA06678E2}" name="MOD_ADOLESCENCIA" displayName="MOD_ADOLESCENCIA" ref="H119:H120" totalsRowShown="0" headerRowDxfId="337" dataDxfId="336">
  <autoFilter ref="H119:H120" xr:uid="{00000000-0009-0000-0100-00002B000000}"/>
  <tableColumns count="1">
    <tableColumn id="1" xr3:uid="{B4064739-2B76-466A-B4CE-36A364B59D43}" name="MOD_ADOLESCENCIA" dataDxfId="335"/>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E98A87A-486E-4308-9471-6CB822FBF781}" name="MOD_JUVENTUD" displayName="MOD_JUVENTUD" ref="H122:H123" totalsRowShown="0" headerRowDxfId="334" dataDxfId="333">
  <autoFilter ref="H122:H123" xr:uid="{00000000-0009-0000-0100-00002C000000}"/>
  <tableColumns count="1">
    <tableColumn id="1" xr3:uid="{15581B91-7F13-483F-B89F-31A50A680669}" name="MOD_JUVENTUD" dataDxfId="33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DEFE194-2052-45CB-A90A-6C5BD17020CE}" name="SERV_SOMOS_FAMILIA_SOMOS_COMUNIDAD" displayName="SERV_SOMOS_FAMILIA_SOMOS_COMUNIDAD" ref="J142:J143" totalsRowShown="0" headerRowDxfId="331" dataDxfId="330">
  <autoFilter ref="J142:J143" xr:uid="{00000000-0009-0000-0100-00002D000000}"/>
  <tableColumns count="1">
    <tableColumn id="1" xr3:uid="{33A7121E-4492-4B8C-982D-897753921D64}" name="SERV_SOMOS_FAMILIA_SOMOS_COMUNIDAD" dataDxfId="32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15CFE76E-5A7D-4401-BF6C-264AE2DD321D}" name="MOD_ADOPCIONES" displayName="MOD_ADOPCIONES" ref="H84:H85" totalsRowShown="0" headerRowDxfId="328" dataDxfId="327">
  <autoFilter ref="H84:H85" xr:uid="{00000000-0009-0000-0100-00002E000000}"/>
  <tableColumns count="1">
    <tableColumn id="1" xr3:uid="{C297F7C6-2B31-457B-AD4A-0983BC31B045}" name="MOD_ADOPCIONES" dataDxfId="32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8343F68-F280-44F8-95C2-16E73FA83AAB}" name="SERV_ADOPCIONES" displayName="SERV_ADOPCIONES" ref="J84:J85" totalsRowShown="0" headerRowDxfId="325" dataDxfId="324">
  <autoFilter ref="J84:J85" xr:uid="{00000000-0009-0000-0100-00002F000000}"/>
  <tableColumns count="1">
    <tableColumn id="1" xr3:uid="{A99234BD-A55E-4B47-9395-E8371E0B2DAB}" name="SERV_ADOPCIONES" dataDxfId="32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64C92025-8E87-44F3-9C05-DFE3227E3C0D}" name="SERV_1000_DÍAS_PARA_CAMBIAR_EL_MUNDO" displayName="SERV_1000_DÍAS_PARA_CAMBIAR_EL_MUNDO" ref="J131:J132" totalsRowShown="0" headerRowDxfId="322" dataDxfId="321">
  <autoFilter ref="J131:J132" xr:uid="{00000000-0009-0000-0100-000022000000}"/>
  <tableColumns count="1">
    <tableColumn id="1" xr3:uid="{5B78AF1E-6830-4C54-A5D1-0FA53EF64EB1}" name="SERV_1000_DÍAS_PARA_CAMBIAR_EL_MUNDO" dataDxfId="32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E041237-A36D-4B39-8BCB-8A8143C7C23D}" name="POB_PRIMERA_INFANCIA" displayName="POB_PRIMERA_INFANCIA" ref="F104:F105" totalsRowShown="0" headerRowDxfId="427" dataDxfId="426">
  <autoFilter ref="F104:F105" xr:uid="{00000000-0009-0000-0100-000004000000}"/>
  <tableColumns count="1">
    <tableColumn id="1" xr3:uid="{2BA909E9-5AA4-4560-8DCD-E716EBB41314}" name="POB_PRIMERA_INFANCIA" dataDxfId="425"/>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596A196D-2309-4148-876D-D89B3EFD31DC}" name="SERV_SERVICIOS_DE_UNIDADES_DE_BUSQUEDA_ACTIVA" displayName="SERV_SERVICIOS_DE_UNIDADES_DE_BUSQUEDA_ACTIVA" ref="J134:J135" totalsRowShown="0" headerRowDxfId="319" dataDxfId="318">
  <autoFilter ref="J134:J135" xr:uid="{00000000-0009-0000-0100-000023000000}"/>
  <tableColumns count="1">
    <tableColumn id="1" xr3:uid="{665A970A-0380-4551-91BD-026418841A53}" name="SERV_SERVICIOS_DE_UNIDADES_DE_BUSQUEDA_ACTIVA" dataDxfId="31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14B0799-25BD-4FBD-B17D-F904D71E9D57}" name="SERV_SOMOS_FAMILIA_CONECTADAS" displayName="SERV_SOMOS_FAMILIA_CONECTADAS" ref="J145:J146" totalsRowShown="0" headerRowDxfId="316" dataDxfId="315">
  <autoFilter ref="J145:J146" xr:uid="{00000000-0009-0000-0100-000024000000}"/>
  <tableColumns count="1">
    <tableColumn id="1" xr3:uid="{0531B400-AF55-4C83-9C68-0DCDED0FB5EA}" name="SERV_SOMOS_FAMILIA_CONECTADAS" dataDxfId="314"/>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EA71271-4491-45DD-9EF5-E0D4B350824A}" name="SERV_ACOMPAÑAMIENTO_INTERCULTURAL_ETNICA_Y_CAMPESINA_TEJIENDO_INTERCULTURALIDAD" displayName="SERV_ACOMPAÑAMIENTO_INTERCULTURAL_ETNICA_Y_CAMPESINA_TEJIENDO_INTERCULTURALIDAD" ref="J148:J149" totalsRowShown="0" headerRowDxfId="313" dataDxfId="312">
  <autoFilter ref="J148:J149" xr:uid="{00000000-0009-0000-0100-000025000000}"/>
  <tableColumns count="1">
    <tableColumn id="1" xr3:uid="{D4EA4D9C-D938-46C8-94D8-B6B075239A82}" name="SERV_ACOMPAÑAMIENTO_INTERCULTURAL_ETNICA_Y_CAMPESINA_TEJIENDO_INTERCULTURALIDAD" dataDxfId="311"/>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E6C527FE-612F-40A9-9648-3082F2C695F1}" name="AMAZONAS." displayName="AMAZONAS." ref="D171:D172" totalsRowShown="0" headerRowDxfId="310" dataDxfId="309" tableBorderDxfId="308">
  <autoFilter ref="D171:D172" xr:uid="{00000000-0009-0000-0100-000026000000}"/>
  <tableColumns count="1">
    <tableColumn id="1" xr3:uid="{E493CE26-1141-4C6D-8CF7-CCA30492546D}" name="AMAZONAS." dataDxfId="307"/>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67CF615-ED49-4974-8663-512BDE9BCC32}" name="ANTIOQUIA." displayName="ANTIOQUIA." ref="E171:E189" totalsRowShown="0" headerRowDxfId="306" dataDxfId="305" tableBorderDxfId="304">
  <autoFilter ref="E171:E189" xr:uid="{00000000-0009-0000-0100-000027000000}"/>
  <tableColumns count="1">
    <tableColumn id="1" xr3:uid="{8DD459C7-9678-4B02-A1B5-D488B441E9A8}" name="ANTIOQUIA." dataDxfId="30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2E50C45-937B-45CD-BD9A-347F0ED71EFD}" name="ARAUCA." displayName="ARAUCA." ref="F171:F174" totalsRowShown="0" headerRowDxfId="302" dataDxfId="301" tableBorderDxfId="300">
  <autoFilter ref="F171:F174" xr:uid="{00000000-0009-0000-0100-000028000000}"/>
  <tableColumns count="1">
    <tableColumn id="1" xr3:uid="{A177C014-4DCA-4778-B1E0-10B501DCD661}" name="ARAUCA." dataDxfId="299"/>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AD443E4-546B-48F5-8E00-8FAD2926FAAF}" name="ATLANTICO." displayName="ATLANTICO." ref="G171:G178" totalsRowShown="0" headerRowDxfId="298" dataDxfId="297" tableBorderDxfId="296">
  <autoFilter ref="G171:G178" xr:uid="{00000000-0009-0000-0100-000029000000}"/>
  <tableColumns count="1">
    <tableColumn id="1" xr3:uid="{B932BCEC-6077-4F1E-B5D6-B8A8080EF182}" name="ATLANTICO." dataDxfId="295"/>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6AEACE5-9A69-495E-AA6A-C67F1780F5A5}" name="BOGOTA." displayName="BOGOTA." ref="H171:H189" totalsRowShown="0" headerRowDxfId="294" dataDxfId="293" tableBorderDxfId="292">
  <autoFilter ref="H171:H189" xr:uid="{00000000-0009-0000-0100-00002A000000}"/>
  <tableColumns count="1">
    <tableColumn id="1" xr3:uid="{AFD557A7-6844-4B73-8001-255625A57AC3}" name="BOGOTA." dataDxfId="29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527D3DE3-391F-4FA4-8D6F-62104D128E23}" name="BOLIVAR." displayName="BOLIVAR." ref="I171:I179" totalsRowShown="0" headerRowDxfId="290" dataDxfId="289" tableBorderDxfId="288">
  <autoFilter ref="I171:I179" xr:uid="{00000000-0009-0000-0100-000030000000}"/>
  <tableColumns count="1">
    <tableColumn id="1" xr3:uid="{DEEBEA0D-259B-418E-80AD-2CDD6FF5E13A}" name="BOLIVAR." dataDxfId="28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4EB157E-E715-4E20-84F7-3C1B0ED04D93}" name="BOYACA." displayName="BOYACA." ref="J171:J183" totalsRowShown="0" headerRowDxfId="286" dataDxfId="285" tableBorderDxfId="284">
  <autoFilter ref="J171:J183" xr:uid="{00000000-0009-0000-0100-000031000000}"/>
  <tableColumns count="1">
    <tableColumn id="1" xr3:uid="{5F484EEB-47CF-402B-9FF5-619236DDB631}" name="BOYACA." dataDxfId="28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8716D5C-111E-4C7C-9F6B-1CFA2422B346}" name="POB_INFANCIA" displayName="POB_INFANCIA" ref="F116:F117" totalsRowShown="0" headerRowDxfId="424" dataDxfId="423">
  <autoFilter ref="F116:F117" xr:uid="{00000000-0009-0000-0100-000005000000}"/>
  <tableColumns count="1">
    <tableColumn id="1" xr3:uid="{79664AD7-196A-4933-8F0C-72D21C4B49F3}" name="POB_INFANCIA" dataDxfId="42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7F78BDB-52E5-4021-B331-22842DE2B94D}" name="CALDAS." displayName="CALDAS." ref="K171:K178" totalsRowShown="0" headerRowDxfId="282" dataDxfId="281" tableBorderDxfId="280">
  <autoFilter ref="K171:K178" xr:uid="{00000000-0009-0000-0100-000032000000}"/>
  <tableColumns count="1">
    <tableColumn id="1" xr3:uid="{3CEE6F7E-CCDF-43F1-B834-DED77856E742}" name="CALDAS." dataDxfId="27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16F91754-5629-43C4-934E-B5340BF9E215}" name="CAQUETA." displayName="CAQUETA." ref="L171:L175" totalsRowShown="0" headerRowDxfId="278" dataDxfId="277" tableBorderDxfId="276">
  <autoFilter ref="L171:L175" xr:uid="{00000000-0009-0000-0100-000033000000}"/>
  <tableColumns count="1">
    <tableColumn id="1" xr3:uid="{12467B07-725F-4746-822B-5DD26CB150A6}" name="CAQUETA." dataDxfId="27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E82AE8A3-D2F1-4053-90F2-6E3387B124BE}" name="CASANARE." displayName="CASANARE." ref="M171:M174" totalsRowShown="0" headerRowDxfId="274" dataDxfId="273" tableBorderDxfId="272">
  <autoFilter ref="M171:M174" xr:uid="{00000000-0009-0000-0100-000034000000}"/>
  <tableColumns count="1">
    <tableColumn id="1" xr3:uid="{95B15F9F-BAE6-4C33-8587-F954B5DE9CD6}" name="CASANARE." dataDxfId="27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53E5842-0F1F-4F35-AB45-1231339C73A2}" name="CAUCA." displayName="CAUCA." ref="N171:N178" totalsRowShown="0" headerRowDxfId="270" dataDxfId="269" tableBorderDxfId="268">
  <autoFilter ref="N171:N178" xr:uid="{00000000-0009-0000-0100-000035000000}"/>
  <tableColumns count="1">
    <tableColumn id="1" xr3:uid="{0DD26AB2-5A10-4911-B7F8-B23220B9FB5D}" name="CAUCA." dataDxfId="26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2674F6ED-BD12-4068-A9F7-684E8CE60B1D}" name="CESAR." displayName="CESAR." ref="O171:O176" totalsRowShown="0" headerRowDxfId="266" dataDxfId="265" tableBorderDxfId="264">
  <autoFilter ref="O171:O176" xr:uid="{00000000-0009-0000-0100-000036000000}"/>
  <tableColumns count="1">
    <tableColumn id="1" xr3:uid="{BD12B5F6-B732-439D-944D-D0D4C6305EB2}" name="CESAR." dataDxfId="26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FAFB2AC-D5EB-4445-8F1E-6DEF396016FB}" name="CHOCO." displayName="CHOCO." ref="P171:P177" totalsRowShown="0" headerRowDxfId="262" dataDxfId="261" tableBorderDxfId="260">
  <autoFilter ref="P171:P177" xr:uid="{00000000-0009-0000-0100-000037000000}"/>
  <tableColumns count="1">
    <tableColumn id="1" xr3:uid="{8022DFE6-3C8F-4903-B1C9-2B57E864E247}" name="CHOCO." dataDxfId="259"/>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A876EF3-BE81-4423-A48C-998DFD10B7C6}" name="CORDOBA." displayName="CORDOBA." ref="Q171:Q179" totalsRowShown="0" headerRowDxfId="258" dataDxfId="257" tableBorderDxfId="256">
  <autoFilter ref="Q171:Q179" xr:uid="{00000000-0009-0000-0100-000038000000}"/>
  <tableColumns count="1">
    <tableColumn id="1" xr3:uid="{9DF7501A-AFF4-4C88-AA26-C1DF02E98F73}" name="CORDOBA." dataDxfId="255"/>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EA6FCE23-C026-4A17-B5CE-D27430F734F6}" name="CUNDINAMARCA." displayName="CUNDINAMARCA." ref="R171:R185" totalsRowShown="0" headerRowDxfId="254" dataDxfId="253" tableBorderDxfId="252">
  <autoFilter ref="R171:R185" xr:uid="{00000000-0009-0000-0100-000039000000}"/>
  <tableColumns count="1">
    <tableColumn id="1" xr3:uid="{4BC72FA8-E7EF-481C-A1B6-7D19CF9B3972}" name="CUNDINAMARCA." dataDxfId="251"/>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AA547C5-F112-498B-A258-36A83E435A82}" name="GUAINIA." displayName="GUAINIA." ref="S171:S172" totalsRowShown="0" headerRowDxfId="250" dataDxfId="249" tableBorderDxfId="248">
  <autoFilter ref="S171:S172" xr:uid="{00000000-0009-0000-0100-00003A000000}"/>
  <tableColumns count="1">
    <tableColumn id="1" xr3:uid="{841E40FB-C377-4D44-84A5-BABC2E266302}" name="GUAINIA." dataDxfId="24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6A8BA9C-8683-44BC-ACA0-96488BFBDA48}" name="LA_GUAJIRA." displayName="LA_GUAJIRA." ref="T171:T178" totalsRowShown="0" headerRowDxfId="246" dataDxfId="245" tableBorderDxfId="244">
  <autoFilter ref="T171:T178" xr:uid="{00000000-0009-0000-0100-00003B000000}"/>
  <tableColumns count="1">
    <tableColumn id="1" xr3:uid="{E512D071-A70B-49F6-B4A2-44EFABB1FE97}" name="LA_GUAJIRA." dataDxfId="24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C8B6EE-8E96-46CF-A869-11E0C05518FC}" name="POB_ADOLESCENCIA" displayName="POB_ADOLESCENCIA" ref="F119:F120" totalsRowShown="0" headerRowDxfId="421" dataDxfId="420">
  <autoFilter ref="F119:F120" xr:uid="{00000000-0009-0000-0100-000006000000}"/>
  <tableColumns count="1">
    <tableColumn id="1" xr3:uid="{B79A13D0-6724-4939-B93B-4171E8DE62CF}" name="POB_ADOLESCENCIA" dataDxfId="41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9A21F6ED-7B21-4614-B281-3717C990D570}" name="GUAVIARE." displayName="GUAVIARE." ref="U171:U172" totalsRowShown="0" headerRowDxfId="242" dataDxfId="241" tableBorderDxfId="240">
  <autoFilter ref="U171:U172" xr:uid="{00000000-0009-0000-0100-00003C000000}"/>
  <tableColumns count="1">
    <tableColumn id="1" xr3:uid="{A9D347F6-1776-4527-BF3D-A3B34A0957C1}" name="GUAVIARE." dataDxfId="23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FEF03F9C-2E02-48C5-87FC-63FB2C8F4D74}" name="HUILA." displayName="HUILA." ref="V171:V176" totalsRowShown="0" headerRowDxfId="238" dataDxfId="237" tableBorderDxfId="236">
  <autoFilter ref="V171:V176" xr:uid="{00000000-0009-0000-0100-00003D000000}"/>
  <tableColumns count="1">
    <tableColumn id="1" xr3:uid="{428BBEC4-CC8F-4151-9445-2643FE074943}" name="HUILA." dataDxfId="235"/>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7CC04E-6504-4526-A023-F1D915B868AF}" name="MAGDALENA." displayName="MAGDALENA." ref="W171:W179" totalsRowShown="0" headerRowDxfId="234" dataDxfId="233" tableBorderDxfId="232">
  <autoFilter ref="W171:W179" xr:uid="{00000000-0009-0000-0100-00003E000000}"/>
  <tableColumns count="1">
    <tableColumn id="1" xr3:uid="{07B0C216-EDDD-42AD-A963-06E484EB4141}" name="MAGDALENA." dataDxfId="231"/>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A2965B6-9196-4CC0-9806-D992740C3A2A}" name="META." displayName="META." ref="X171:X176" totalsRowShown="0" headerRowDxfId="230" dataDxfId="229" tableBorderDxfId="228">
  <autoFilter ref="X171:X176" xr:uid="{00000000-0009-0000-0100-00003F000000}"/>
  <tableColumns count="1">
    <tableColumn id="1" xr3:uid="{F1174903-6E08-4A6B-AB1C-A0206EE7BD03}" name="META." dataDxfId="227"/>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6D1BDD6-9122-43C1-9D48-497B811C0EA4}" name="NARIÑO." displayName="NARIÑO." ref="Y171:Y179" totalsRowShown="0" headerRowDxfId="226" dataDxfId="225" tableBorderDxfId="224">
  <autoFilter ref="Y171:Y179" xr:uid="{00000000-0009-0000-0100-000040000000}"/>
  <tableColumns count="1">
    <tableColumn id="1" xr3:uid="{2D7B7E89-7242-4D4D-90D3-E726DB0DBB50}" name="NARIÑO." dataDxfId="223"/>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BB5484E-EEE9-43E4-ADA6-659D4C3160CE}" name="NORTE_DE_SANTANDER." displayName="NORTE_DE_SANTANDER." ref="Z171:Z177" totalsRowShown="0" headerRowDxfId="222" dataDxfId="221" tableBorderDxfId="220">
  <autoFilter ref="Z171:Z177" xr:uid="{00000000-0009-0000-0100-000041000000}"/>
  <tableColumns count="1">
    <tableColumn id="1" xr3:uid="{7A54250E-E17A-488F-A7F2-1BA1846B0B4F}" name="NORTE_DE_SANTANDER." dataDxfId="21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43D28AF7-E798-4997-A549-0E6DE2689D09}" name="PUTUMAYO." displayName="PUTUMAYO." ref="AA171:AA175" totalsRowShown="0" headerRowDxfId="218" dataDxfId="217" tableBorderDxfId="216">
  <autoFilter ref="AA171:AA175" xr:uid="{00000000-0009-0000-0100-000042000000}"/>
  <tableColumns count="1">
    <tableColumn id="1" xr3:uid="{BB3F0791-9ADF-4AAA-8487-A0AB0F048CA0}" name="PUTUMAYO." dataDxfId="215"/>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75AADC84-E46B-4C1A-8867-CC8C21D535F4}" name="QUINDIO." displayName="QUINDIO." ref="AB171:AB174" totalsRowShown="0" headerRowDxfId="214" dataDxfId="213" tableBorderDxfId="212">
  <autoFilter ref="AB171:AB174" xr:uid="{00000000-0009-0000-0100-000043000000}"/>
  <tableColumns count="1">
    <tableColumn id="1" xr3:uid="{903D41A6-9B27-49D5-AD05-A9A5FB2E6AD0}" name="QUINDIO." dataDxfId="211"/>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92FD79EC-E7E5-4F3C-82E5-8058476F1DA2}" name="RISARALDA." displayName="RISARALDA." ref="AC171:AC176" totalsRowShown="0" headerRowDxfId="210" dataDxfId="209" tableBorderDxfId="208">
  <autoFilter ref="AC171:AC176" xr:uid="{00000000-0009-0000-0100-000044000000}"/>
  <tableColumns count="1">
    <tableColumn id="1" xr3:uid="{56F29BFF-3782-4315-945E-1DBB4FAA5628}" name="RISARALDA." dataDxfId="20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29A1BE7D-916B-48FC-9106-DA6B73DD2B3F}" name="SAN_ANDRES." displayName="SAN_ANDRES." ref="AD171:AD173" totalsRowShown="0" headerRowDxfId="206" dataDxfId="205" tableBorderDxfId="204">
  <autoFilter ref="AD171:AD173" xr:uid="{00000000-0009-0000-0100-000045000000}"/>
  <tableColumns count="1">
    <tableColumn id="1" xr3:uid="{C3819711-DAF1-46E9-946F-F2F53F4652D9}" name="SAN_ANDRES." dataDxfId="20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9CC235-469B-481C-98C7-EE4EAA9F0F16}" name="POB_JUVENTUD" displayName="POB_JUVENTUD" ref="F122:F123" totalsRowShown="0" headerRowDxfId="418" dataDxfId="417">
  <autoFilter ref="F122:F123" xr:uid="{00000000-0009-0000-0100-000007000000}"/>
  <tableColumns count="1">
    <tableColumn id="1" xr3:uid="{6A05FEEA-86F1-4A13-AC97-DD532AE0C52F}" name="POB_JUVENTUD" dataDxfId="416"/>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F7FB150-2F64-4D63-BD73-7B9821023DFA}" name="SANTANDER." displayName="SANTANDER." ref="AE171:AE182" totalsRowShown="0" headerRowDxfId="202" dataDxfId="201" tableBorderDxfId="200">
  <autoFilter ref="AE171:AE182" xr:uid="{00000000-0009-0000-0100-000046000000}"/>
  <tableColumns count="1">
    <tableColumn id="1" xr3:uid="{A7AEE618-9BFE-41B5-A3B7-01F42DE7FE90}" name="SANTANDER." dataDxfId="19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AE5A932-D4FB-432C-A41B-4FF29E0607DD}" name="SUCRE." displayName="SUCRE." ref="AF171:AF175" totalsRowShown="0" headerRowDxfId="198" dataDxfId="197" tableBorderDxfId="196">
  <autoFilter ref="AF171:AF175" xr:uid="{00000000-0009-0000-0100-000047000000}"/>
  <tableColumns count="1">
    <tableColumn id="1" xr3:uid="{841A9238-04E9-44AD-B7CB-08BF20DFD611}" name="SUCRE." dataDxfId="195"/>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EF060BBB-A6F4-4555-B785-6D0EA253A590}" name="TOLIMA." displayName="TOLIMA." ref="AG171:AG181" totalsRowShown="0" headerRowDxfId="194" dataDxfId="193" tableBorderDxfId="192">
  <autoFilter ref="AG171:AG181" xr:uid="{00000000-0009-0000-0100-000048000000}"/>
  <tableColumns count="1">
    <tableColumn id="1" xr3:uid="{A05F74B9-62BD-4FA4-8D7E-2AAE2F7DEBEB}" name="TOLIMA." dataDxfId="191"/>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978FF14D-7336-4C16-B128-1FF67F1CA055}" name="VALLE_DEL_CAUCA." displayName="VALLE_DEL_CAUCA." ref="AH171:AH186" totalsRowShown="0" headerRowDxfId="190" dataDxfId="189" tableBorderDxfId="188">
  <autoFilter ref="AH171:AH186" xr:uid="{00000000-0009-0000-0100-000049000000}"/>
  <tableColumns count="1">
    <tableColumn id="1" xr3:uid="{8FE3762A-14DF-4348-979C-9677B2A00F45}" name="VALLE_DEL_CAUCA." dataDxfId="187"/>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2B1BC94F-B7DB-45AC-BCCF-EF7CA222216C}" name="VAUPES." displayName="VAUPES." ref="AI171:AI172" totalsRowShown="0" headerRowDxfId="186" dataDxfId="185" tableBorderDxfId="184">
  <autoFilter ref="AI171:AI172" xr:uid="{00000000-0009-0000-0100-00004A000000}"/>
  <tableColumns count="1">
    <tableColumn id="1" xr3:uid="{FE5AD7FF-88F2-4910-BC49-5E9A65B9906B}" name="VAUPES." dataDxfId="183"/>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434B49AC-3D08-4AB0-9D8C-9B83162AEFCE}" name="VICHADA." displayName="VICHADA." ref="AJ171:AJ172" totalsRowShown="0" headerRowDxfId="182" dataDxfId="181" tableBorderDxfId="180">
  <autoFilter ref="AJ171:AJ172" xr:uid="{00000000-0009-0000-0100-00004B000000}"/>
  <tableColumns count="1">
    <tableColumn id="1" xr3:uid="{C0310B4E-82CA-4114-8E47-13B275D7B23F}" name="VICHADA." dataDxfId="179"/>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BCD87112-E940-4F02-803C-95721D7AD014}" name="AMAZONAS" displayName="AMAZONAS" ref="D204:D215" totalsRowShown="0" headerRowDxfId="178">
  <autoFilter ref="D204:D215" xr:uid="{00000000-0009-0000-0100-00004C000000}"/>
  <tableColumns count="1">
    <tableColumn id="1" xr3:uid="{19FCD60A-B904-4006-A8BD-9CAB3459EC51}"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11F95AEB-942A-4487-A19E-4C7A4E31F8E9}" name="ANTIOQUIA" displayName="ANTIOQUIA" ref="E204:E329" totalsRowShown="0" headerRowDxfId="177">
  <autoFilter ref="E204:E329" xr:uid="{00000000-0009-0000-0100-00004D000000}"/>
  <tableColumns count="1">
    <tableColumn id="1" xr3:uid="{9FF7D2BB-136C-4813-BB1E-BA493C7DD8F3}"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DDAD2320-6B1E-400F-8665-2B0C9035694F}" name="ARAUCA" displayName="ARAUCA" ref="F204:F211" totalsRowShown="0" headerRowDxfId="176">
  <autoFilter ref="F204:F211" xr:uid="{00000000-0009-0000-0100-00004E000000}"/>
  <tableColumns count="1">
    <tableColumn id="1" xr3:uid="{7A5C57C7-B5D9-45EF-8DCA-E4EC6D31CEA5}"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67CB6ADC-82CD-492F-9C99-2ABE20A4A7C0}" name="ATLÁNTICO" displayName="ATLÁNTICO" ref="G204:G227" totalsRowShown="0" headerRowDxfId="175">
  <autoFilter ref="G204:G227" xr:uid="{00000000-0009-0000-0100-00004F000000}"/>
  <tableColumns count="1">
    <tableColumn id="1" xr3:uid="{A85455DB-B00C-4CDB-B2F3-293119E31A79}"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D4FDCA-428F-48EE-8CE7-5DD62F926DEE}" name="POB_NUTRICION" displayName="POB_NUTRICION" ref="F130:F131" totalsRowShown="0" headerRowDxfId="415" dataDxfId="414">
  <autoFilter ref="F130:F131" xr:uid="{00000000-0009-0000-0100-000008000000}"/>
  <tableColumns count="1">
    <tableColumn id="1" xr3:uid="{D0587B92-3B2E-486E-900E-AA5178D6EF85}" name="POB_NUTRICION" dataDxfId="41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F49906E0-F397-46C4-8CDE-9C63093248AA}" name="BOGOTÁ.D.C." displayName="BOGOTÁ.D.C." ref="H204:H205" totalsRowShown="0" headerRowDxfId="174">
  <autoFilter ref="H204:H205" xr:uid="{00000000-0009-0000-0100-000050000000}"/>
  <tableColumns count="1">
    <tableColumn id="1" xr3:uid="{651528F0-E156-41F3-8438-893D8D165E1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D749E13F-681A-4D2C-B390-47BB6812615D}" name="BOLÍVAR" displayName="BOLÍVAR" ref="I204:I250" totalsRowShown="0" headerRowDxfId="173">
  <autoFilter ref="I204:I250" xr:uid="{00000000-0009-0000-0100-000051000000}"/>
  <tableColumns count="1">
    <tableColumn id="1" xr3:uid="{06EB49A9-FE6D-47D1-8BF3-BC49F634376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33DB5C20-7AF2-49D6-9E20-BEDBC066D812}" name="BOYACÁ" displayName="BOYACÁ" ref="J204:J327" totalsRowShown="0" headerRowDxfId="172">
  <autoFilter ref="J204:J327" xr:uid="{00000000-0009-0000-0100-000052000000}"/>
  <tableColumns count="1">
    <tableColumn id="1" xr3:uid="{50174C06-EA50-441F-A95E-3358AEAB2712}"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D2FCC96-EE92-4AEC-9E4A-EECFEBCA3D57}" name="CALDAS" displayName="CALDAS" ref="K204:K231" totalsRowShown="0" headerRowDxfId="171">
  <autoFilter ref="K204:K231" xr:uid="{00000000-0009-0000-0100-000053000000}"/>
  <tableColumns count="1">
    <tableColumn id="1" xr3:uid="{7E129236-7761-4F0A-9685-CFF09BC17B92}"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8B9F427-BD5A-4CA2-9776-C8B0EB7DF073}" name="CAQUETÁ" displayName="CAQUETÁ" ref="L204:L220" totalsRowShown="0" headerRowDxfId="170">
  <autoFilter ref="L204:L220" xr:uid="{00000000-0009-0000-0100-000054000000}"/>
  <tableColumns count="1">
    <tableColumn id="1" xr3:uid="{976FD977-2BE0-4859-841F-5CC3652D13CD}"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1E166B45-9CBE-47A0-A31A-B6AEB54845B6}" name="CASANARE" displayName="CASANARE" ref="M204:M223" totalsRowShown="0" headerRowDxfId="169">
  <autoFilter ref="M204:M223" xr:uid="{00000000-0009-0000-0100-000055000000}"/>
  <tableColumns count="1">
    <tableColumn id="1" xr3:uid="{9A769671-1311-4C20-A47B-FC8E9B3B1BC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1967EB00-0163-460E-9EC8-C9CC00BC8F4C}" name="CAUCA" displayName="CAUCA" ref="N204:N246" totalsRowShown="0" headerRowDxfId="168">
  <autoFilter ref="N204:N246" xr:uid="{00000000-0009-0000-0100-000056000000}"/>
  <tableColumns count="1">
    <tableColumn id="1" xr3:uid="{15877ECD-51F9-4367-8101-F2414817EF27}"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EBF5AA07-2871-45E3-A822-37167FC28091}" name="CHOCÓ" displayName="CHOCÓ" ref="P204:P234" totalsRowShown="0" headerRowDxfId="167">
  <autoFilter ref="P204:P234" xr:uid="{00000000-0009-0000-0100-000057000000}"/>
  <tableColumns count="1">
    <tableColumn id="1" xr3:uid="{08FBFD23-0BC9-4649-9A53-39D17B81CBB4}"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DFC9AAA-495A-4A34-8615-ADD5CA796E5B}" name="CESAR" displayName="CESAR" ref="O204:O229" totalsRowShown="0" headerRowDxfId="166">
  <autoFilter ref="O204:O229" xr:uid="{00000000-0009-0000-0100-000058000000}"/>
  <tableColumns count="1">
    <tableColumn id="1" xr3:uid="{787EB8E8-0A7D-4F21-AC22-5B45141D41A4}"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148D1EE2-DC05-4FB6-8B20-9EB298107EE7}" name="CÓRDOBA" displayName="CÓRDOBA" ref="Q204:Q234" totalsRowShown="0" headerRowDxfId="165">
  <autoFilter ref="Q204:Q234" xr:uid="{00000000-0009-0000-0100-000059000000}"/>
  <tableColumns count="1">
    <tableColumn id="1" xr3:uid="{6B9FED54-C4A0-4E77-BD5B-CE20CA6B12BC}"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6380FAD-D760-4CFB-BD87-76BCDC27801E}" name="POB_FAMILIAS_Y_COMUNIDADES" displayName="POB_FAMILIAS_Y_COMUNIDADES" ref="F145:F146" totalsRowShown="0" headerRowDxfId="412" dataDxfId="411">
  <autoFilter ref="F145:F146" xr:uid="{00000000-0009-0000-0100-000009000000}"/>
  <tableColumns count="1">
    <tableColumn id="1" xr3:uid="{F50FE681-FD0A-4832-9B93-95BBE42638EB}" name="POB_FAMILIAS_Y_COMUNIDADES" dataDxfId="41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F82D0692-0494-4790-B502-5ABA4F4077B4}" name="CUNDINAMARCA" displayName="CUNDINAMARCA" ref="R204:R320" totalsRowShown="0" headerRowDxfId="164">
  <autoFilter ref="R204:R320" xr:uid="{00000000-0009-0000-0100-00005A000000}"/>
  <tableColumns count="1">
    <tableColumn id="1" xr3:uid="{F713D238-D816-487D-B39E-13D637E62AE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ADCC3AB-5219-441B-B3C5-2BB0393D1ED8}" name="GUAINÍA" displayName="GUAINÍA" ref="S204:S212" totalsRowShown="0" headerRowDxfId="163">
  <autoFilter ref="S204:S212" xr:uid="{00000000-0009-0000-0100-00005B000000}"/>
  <tableColumns count="1">
    <tableColumn id="1" xr3:uid="{93D28A94-F4A8-40A5-96B4-8AB4FC58B36A}"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FDAA8BF-8C20-43E8-8A2F-AD4C3C3F7318}" name="GUAVIARE" displayName="GUAVIARE" ref="T204:T208" totalsRowShown="0" headerRowDxfId="162">
  <autoFilter ref="T204:T208" xr:uid="{00000000-0009-0000-0100-00005C000000}"/>
  <tableColumns count="1">
    <tableColumn id="1" xr3:uid="{17AA8AE7-8D09-42AC-A9E3-597C5623DE44}"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8FA433B-5184-45A1-8BF6-B9B2956A0C75}" name="HUILA" displayName="HUILA" ref="U204:U241" totalsRowShown="0" headerRowDxfId="161">
  <autoFilter ref="U204:U241" xr:uid="{00000000-0009-0000-0100-00005D000000}"/>
  <tableColumns count="1">
    <tableColumn id="1" xr3:uid="{4AEEB0C0-D4BA-4638-A272-66FBC28DB1E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39C5FE95-FFB2-426D-B657-E5E8D814E457}" name="LA_GUAJIRA" displayName="LA_GUAJIRA" ref="V204:V219" totalsRowShown="0" headerRowDxfId="160">
  <autoFilter ref="V204:V219" xr:uid="{00000000-0009-0000-0100-00005E000000}"/>
  <tableColumns count="1">
    <tableColumn id="1" xr3:uid="{6308174F-6582-4D66-8B42-56D36C42F67F}"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F071B5C8-857C-4125-BF33-4334A749E8EB}" name="MAGDALENA" displayName="MAGDALENA" ref="W204:W234" totalsRowShown="0" headerRowDxfId="159">
  <autoFilter ref="W204:W234" xr:uid="{00000000-0009-0000-0100-00005F000000}"/>
  <tableColumns count="1">
    <tableColumn id="1" xr3:uid="{CAF7D8F1-6D7C-4EF8-B083-996D1854D5AB}"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C9FEA028-EB27-4578-B2E3-5E19E95E5A25}" name="META" displayName="META" ref="X204:X233" totalsRowShown="0" headerRowDxfId="158">
  <autoFilter ref="X204:X233" xr:uid="{00000000-0009-0000-0100-000060000000}"/>
  <tableColumns count="1">
    <tableColumn id="1" xr3:uid="{F2660F59-0877-4211-92A0-7E1BD77814EC}"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AB71F074-E996-468E-BADB-4F2B79DA61C1}" name="NARIÑO" displayName="NARIÑO" ref="Y204:Y268" totalsRowShown="0" headerRowDxfId="157">
  <autoFilter ref="Y204:Y268" xr:uid="{00000000-0009-0000-0100-000061000000}"/>
  <tableColumns count="1">
    <tableColumn id="1" xr3:uid="{DCA1EC92-7AF3-4C6A-B59E-76051D66C192}"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DAD394FA-5957-42B8-896D-5D51B4CC5D6F}" name="NORTE_DE_SANTANDER" displayName="NORTE_DE_SANTANDER" ref="Z204:Z244" totalsRowShown="0" headerRowDxfId="156">
  <autoFilter ref="Z204:Z244" xr:uid="{00000000-0009-0000-0100-000062000000}"/>
  <tableColumns count="1">
    <tableColumn id="1" xr3:uid="{E66C0E23-0044-49B8-9900-5E27FC1354AA}"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FB9951D-A7BF-4B52-9264-CEC05C003045}" name="PUTUMAYO" displayName="PUTUMAYO" ref="AA204:AA217" totalsRowShown="0" headerRowDxfId="155">
  <autoFilter ref="AA204:AA217" xr:uid="{00000000-0009-0000-0100-000063000000}"/>
  <tableColumns count="1">
    <tableColumn id="1" xr3:uid="{05E1B7B6-C072-43B0-8B17-CA0F0771AA77}"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8.vml"/><Relationship Id="rId1" Type="http://schemas.openxmlformats.org/officeDocument/2006/relationships/printerSettings" Target="../printerSettings/printerSettings12.bin"/><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9C6A-D98B-43ED-A956-4683DA0020BE}">
  <dimension ref="B2:AJ460"/>
  <sheetViews>
    <sheetView topLeftCell="A119" zoomScale="85" zoomScaleNormal="85" workbookViewId="0">
      <selection activeCell="E157" sqref="E157"/>
    </sheetView>
  </sheetViews>
  <sheetFormatPr baseColWidth="10" defaultColWidth="11.42578125" defaultRowHeight="11.25"/>
  <cols>
    <col min="1" max="1" width="4.140625" style="289" customWidth="1"/>
    <col min="2" max="2" width="29.42578125" style="289" customWidth="1"/>
    <col min="3" max="3" width="4.140625" style="289" customWidth="1"/>
    <col min="4" max="4" width="60.85546875" style="289" bestFit="1" customWidth="1"/>
    <col min="5" max="5" width="22.85546875" style="289" bestFit="1" customWidth="1"/>
    <col min="6" max="6" width="78" style="289" bestFit="1" customWidth="1"/>
    <col min="7" max="7" width="28.7109375" style="289" bestFit="1" customWidth="1"/>
    <col min="8" max="8" width="78.140625" style="289" bestFit="1" customWidth="1"/>
    <col min="9" max="9" width="33.140625" style="289" bestFit="1" customWidth="1"/>
    <col min="10" max="10" width="81.140625" style="289" customWidth="1"/>
    <col min="11" max="11" width="53.140625" style="289" customWidth="1"/>
    <col min="12" max="12" width="16.85546875" style="289" bestFit="1" customWidth="1"/>
    <col min="13" max="13" width="62.85546875" style="289" customWidth="1"/>
    <col min="14" max="14" width="27.85546875" style="289" customWidth="1"/>
    <col min="15" max="15" width="57.42578125" style="289" customWidth="1"/>
    <col min="16" max="16" width="24.42578125" style="289" customWidth="1"/>
    <col min="17" max="17" width="58.85546875" style="289" customWidth="1"/>
    <col min="18" max="18" width="23.85546875" style="289" customWidth="1"/>
    <col min="19" max="19" width="58.85546875" style="289" customWidth="1"/>
    <col min="20" max="20" width="27" style="289" bestFit="1" customWidth="1"/>
    <col min="21" max="21" width="20" style="289" customWidth="1"/>
    <col min="22" max="22" width="15.42578125" style="289" bestFit="1" customWidth="1"/>
    <col min="23" max="23" width="24.140625" style="289" bestFit="1" customWidth="1"/>
    <col min="24" max="24" width="22.140625" style="289" customWidth="1"/>
    <col min="25" max="25" width="21.140625" style="289" customWidth="1"/>
    <col min="26" max="26" width="23.85546875" style="289" customWidth="1"/>
    <col min="27" max="27" width="35.140625" style="289" customWidth="1"/>
    <col min="28" max="28" width="34.85546875" style="289" customWidth="1"/>
    <col min="29" max="29" width="31.140625" style="289" customWidth="1"/>
    <col min="30" max="30" width="27.140625" style="289" customWidth="1"/>
    <col min="31" max="31" width="36.140625" style="289" customWidth="1"/>
    <col min="32" max="32" width="28.140625" style="289" customWidth="1"/>
    <col min="33" max="33" width="25.85546875" style="289" customWidth="1"/>
    <col min="34" max="34" width="31.42578125" style="289" customWidth="1"/>
    <col min="35" max="35" width="11.42578125" style="289"/>
    <col min="36" max="36" width="32.140625" style="289" customWidth="1"/>
    <col min="37" max="16384" width="11.42578125" style="289"/>
  </cols>
  <sheetData>
    <row r="2" spans="6:13">
      <c r="J2" s="290" t="s">
        <v>0</v>
      </c>
    </row>
    <row r="3" spans="6:13">
      <c r="J3" s="291" t="s">
        <v>1</v>
      </c>
    </row>
    <row r="4" spans="6:13">
      <c r="J4" s="291" t="s">
        <v>2</v>
      </c>
    </row>
    <row r="5" spans="6:13">
      <c r="J5" s="291" t="s">
        <v>3</v>
      </c>
    </row>
    <row r="6" spans="6:13">
      <c r="J6" s="291" t="s">
        <v>4</v>
      </c>
    </row>
    <row r="7" spans="6:13">
      <c r="J7" s="291"/>
    </row>
    <row r="8" spans="6:13">
      <c r="J8" s="290" t="s">
        <v>5</v>
      </c>
      <c r="M8" s="291"/>
    </row>
    <row r="9" spans="6:13">
      <c r="J9" s="291" t="s">
        <v>6</v>
      </c>
    </row>
    <row r="10" spans="6:13">
      <c r="F10" s="290" t="s">
        <v>7</v>
      </c>
      <c r="H10" s="290" t="s">
        <v>8</v>
      </c>
      <c r="J10" s="291" t="s">
        <v>9</v>
      </c>
    </row>
    <row r="11" spans="6:13">
      <c r="F11" s="292" t="s">
        <v>10</v>
      </c>
      <c r="H11" s="291" t="s">
        <v>11</v>
      </c>
      <c r="J11" s="291" t="s">
        <v>12</v>
      </c>
      <c r="M11" s="291"/>
    </row>
    <row r="12" spans="6:13">
      <c r="F12" s="292" t="s">
        <v>13</v>
      </c>
      <c r="H12" s="291" t="s">
        <v>14</v>
      </c>
    </row>
    <row r="13" spans="6:13">
      <c r="F13" s="292" t="s">
        <v>15</v>
      </c>
      <c r="H13" s="292" t="s">
        <v>16</v>
      </c>
      <c r="J13" s="290" t="s">
        <v>17</v>
      </c>
    </row>
    <row r="14" spans="6:13">
      <c r="H14" s="291" t="s">
        <v>18</v>
      </c>
      <c r="J14" s="292" t="s">
        <v>19</v>
      </c>
    </row>
    <row r="15" spans="6:13">
      <c r="J15" s="292" t="s">
        <v>20</v>
      </c>
    </row>
    <row r="16" spans="6:13">
      <c r="J16" s="292" t="s">
        <v>21</v>
      </c>
    </row>
    <row r="17" spans="2:20">
      <c r="J17" s="292" t="s">
        <v>22</v>
      </c>
    </row>
    <row r="18" spans="2:20">
      <c r="C18" s="291"/>
      <c r="E18" s="291"/>
      <c r="G18" s="290"/>
      <c r="H18" s="291"/>
      <c r="J18" s="292" t="s">
        <v>23</v>
      </c>
      <c r="T18" s="291"/>
    </row>
    <row r="19" spans="2:20">
      <c r="C19" s="291"/>
      <c r="E19" s="291"/>
      <c r="G19" s="291"/>
      <c r="H19" s="290" t="s">
        <v>8</v>
      </c>
      <c r="J19" s="291"/>
      <c r="T19" s="291"/>
    </row>
    <row r="20" spans="2:20">
      <c r="C20" s="291"/>
      <c r="E20" s="291"/>
      <c r="G20" s="291"/>
      <c r="H20" s="291" t="s">
        <v>24</v>
      </c>
      <c r="J20" s="290" t="s">
        <v>25</v>
      </c>
      <c r="T20" s="291"/>
    </row>
    <row r="21" spans="2:20">
      <c r="B21" s="291"/>
      <c r="C21" s="291"/>
      <c r="E21" s="291"/>
      <c r="G21" s="291"/>
      <c r="H21" s="291" t="s">
        <v>26</v>
      </c>
      <c r="J21" s="291" t="s">
        <v>27</v>
      </c>
      <c r="T21" s="291"/>
    </row>
    <row r="22" spans="2:20">
      <c r="B22" s="291"/>
      <c r="C22" s="291"/>
      <c r="D22" s="290" t="s">
        <v>28</v>
      </c>
      <c r="E22" s="291"/>
      <c r="G22" s="291"/>
      <c r="H22" s="292" t="s">
        <v>29</v>
      </c>
      <c r="J22" s="291" t="s">
        <v>30</v>
      </c>
      <c r="T22" s="291"/>
    </row>
    <row r="23" spans="2:20">
      <c r="B23" s="291"/>
      <c r="C23" s="291"/>
      <c r="D23" s="291" t="s">
        <v>31</v>
      </c>
      <c r="E23" s="291"/>
      <c r="G23" s="291"/>
      <c r="H23" s="291" t="s">
        <v>32</v>
      </c>
      <c r="T23" s="291"/>
    </row>
    <row r="24" spans="2:20">
      <c r="B24" s="291"/>
      <c r="C24" s="291"/>
      <c r="D24" s="291" t="s">
        <v>33</v>
      </c>
      <c r="E24" s="291"/>
      <c r="G24" s="291"/>
      <c r="H24" s="291"/>
      <c r="T24" s="291"/>
    </row>
    <row r="25" spans="2:20">
      <c r="B25" s="291"/>
      <c r="C25" s="291"/>
      <c r="D25" s="291" t="s">
        <v>34</v>
      </c>
      <c r="E25" s="291"/>
      <c r="G25" s="291"/>
      <c r="J25" s="290" t="s">
        <v>35</v>
      </c>
      <c r="T25" s="291"/>
    </row>
    <row r="26" spans="2:20">
      <c r="B26" s="291"/>
      <c r="C26" s="291"/>
      <c r="D26" s="291"/>
      <c r="E26" s="291"/>
      <c r="G26" s="290"/>
      <c r="J26" s="291" t="s">
        <v>36</v>
      </c>
      <c r="T26" s="291"/>
    </row>
    <row r="27" spans="2:20">
      <c r="B27" s="291"/>
      <c r="C27" s="291"/>
      <c r="D27" s="291"/>
      <c r="E27" s="291"/>
      <c r="G27" s="290"/>
      <c r="T27" s="291"/>
    </row>
    <row r="28" spans="2:20">
      <c r="B28" s="291"/>
      <c r="C28" s="291"/>
      <c r="D28" s="291"/>
      <c r="E28" s="291"/>
      <c r="G28" s="290"/>
      <c r="J28" s="290" t="s">
        <v>37</v>
      </c>
      <c r="M28" s="291"/>
      <c r="T28" s="291"/>
    </row>
    <row r="29" spans="2:20">
      <c r="B29" s="291"/>
      <c r="C29" s="291"/>
      <c r="D29" s="291"/>
      <c r="E29" s="291"/>
      <c r="G29" s="290"/>
      <c r="J29" s="291" t="s">
        <v>38</v>
      </c>
      <c r="M29" s="291"/>
      <c r="T29" s="291"/>
    </row>
    <row r="30" spans="2:20">
      <c r="B30" s="291"/>
      <c r="C30" s="291"/>
      <c r="D30" s="291"/>
      <c r="E30" s="291"/>
      <c r="G30" s="290"/>
      <c r="J30" s="291" t="s">
        <v>39</v>
      </c>
      <c r="M30" s="291"/>
      <c r="T30" s="291"/>
    </row>
    <row r="31" spans="2:20">
      <c r="B31" s="291"/>
      <c r="C31" s="291"/>
      <c r="D31" s="291"/>
      <c r="E31" s="291"/>
      <c r="G31" s="290"/>
      <c r="J31" s="291" t="s">
        <v>40</v>
      </c>
      <c r="M31" s="291"/>
      <c r="T31" s="291"/>
    </row>
    <row r="32" spans="2:20">
      <c r="B32" s="291"/>
      <c r="C32" s="291"/>
      <c r="D32" s="291"/>
      <c r="E32" s="291"/>
      <c r="G32" s="290"/>
      <c r="H32" s="290" t="s">
        <v>41</v>
      </c>
      <c r="J32" s="291" t="s">
        <v>42</v>
      </c>
      <c r="M32" s="291"/>
      <c r="T32" s="291"/>
    </row>
    <row r="33" spans="2:20">
      <c r="B33" s="291"/>
      <c r="C33" s="291"/>
      <c r="D33" s="291"/>
      <c r="E33" s="291"/>
      <c r="G33" s="290"/>
      <c r="H33" s="291" t="s">
        <v>43</v>
      </c>
      <c r="J33" s="291" t="s">
        <v>44</v>
      </c>
      <c r="M33" s="291"/>
      <c r="T33" s="291"/>
    </row>
    <row r="34" spans="2:20" ht="22.5">
      <c r="B34" s="291"/>
      <c r="C34" s="291"/>
      <c r="D34" s="291"/>
      <c r="E34" s="291"/>
      <c r="F34" s="290" t="s">
        <v>45</v>
      </c>
      <c r="G34" s="290"/>
      <c r="H34" s="291" t="s">
        <v>46</v>
      </c>
      <c r="J34" s="292" t="s">
        <v>47</v>
      </c>
      <c r="M34" s="291"/>
      <c r="T34" s="291"/>
    </row>
    <row r="35" spans="2:20" ht="22.5">
      <c r="B35" s="291"/>
      <c r="C35" s="291"/>
      <c r="D35" s="291"/>
      <c r="E35" s="291"/>
      <c r="F35" s="292" t="s">
        <v>48</v>
      </c>
      <c r="G35" s="290"/>
      <c r="H35" s="291" t="s">
        <v>49</v>
      </c>
      <c r="J35" s="292" t="s">
        <v>50</v>
      </c>
      <c r="M35" s="291"/>
      <c r="T35" s="291"/>
    </row>
    <row r="36" spans="2:20" ht="22.5">
      <c r="B36" s="291"/>
      <c r="C36" s="291"/>
      <c r="D36" s="291"/>
      <c r="E36" s="291"/>
      <c r="G36" s="290"/>
      <c r="H36" s="291" t="s">
        <v>51</v>
      </c>
      <c r="J36" s="292" t="s">
        <v>52</v>
      </c>
      <c r="M36" s="291"/>
      <c r="T36" s="291"/>
    </row>
    <row r="37" spans="2:20">
      <c r="B37" s="291"/>
      <c r="C37" s="291"/>
      <c r="D37" s="291"/>
      <c r="E37" s="291"/>
      <c r="G37" s="290"/>
      <c r="H37" s="291" t="s">
        <v>53</v>
      </c>
      <c r="M37" s="291"/>
      <c r="T37" s="291"/>
    </row>
    <row r="38" spans="2:20">
      <c r="B38" s="291"/>
      <c r="C38" s="291"/>
      <c r="D38" s="291"/>
      <c r="E38" s="291"/>
      <c r="G38" s="290"/>
      <c r="J38" s="290" t="s">
        <v>54</v>
      </c>
      <c r="M38" s="291"/>
      <c r="T38" s="291"/>
    </row>
    <row r="39" spans="2:20">
      <c r="B39" s="291"/>
      <c r="C39" s="291"/>
      <c r="D39" s="291"/>
      <c r="E39" s="291"/>
      <c r="G39" s="290"/>
      <c r="J39" s="291" t="s">
        <v>55</v>
      </c>
      <c r="M39" s="291"/>
      <c r="T39" s="291"/>
    </row>
    <row r="40" spans="2:20">
      <c r="B40" s="291"/>
      <c r="C40" s="291"/>
      <c r="D40" s="291"/>
      <c r="E40" s="291"/>
      <c r="G40" s="290"/>
      <c r="J40" s="291" t="s">
        <v>56</v>
      </c>
      <c r="M40" s="291"/>
      <c r="T40" s="291"/>
    </row>
    <row r="41" spans="2:20">
      <c r="B41" s="291"/>
      <c r="C41" s="291"/>
      <c r="D41" s="291"/>
      <c r="E41" s="291"/>
      <c r="G41" s="290"/>
      <c r="J41" s="291" t="s">
        <v>57</v>
      </c>
      <c r="M41" s="291"/>
      <c r="T41" s="291"/>
    </row>
    <row r="42" spans="2:20">
      <c r="B42" s="291"/>
      <c r="C42" s="291"/>
      <c r="D42" s="291"/>
      <c r="E42" s="291"/>
      <c r="G42" s="290"/>
      <c r="J42" s="291" t="s">
        <v>58</v>
      </c>
      <c r="M42" s="291"/>
      <c r="T42" s="291"/>
    </row>
    <row r="43" spans="2:20">
      <c r="B43" s="291"/>
      <c r="C43" s="291"/>
      <c r="D43" s="291"/>
      <c r="E43" s="291"/>
      <c r="G43" s="290"/>
      <c r="J43" s="291" t="s">
        <v>59</v>
      </c>
      <c r="M43" s="291"/>
      <c r="T43" s="291"/>
    </row>
    <row r="44" spans="2:20">
      <c r="B44" s="291"/>
      <c r="C44" s="291"/>
      <c r="D44" s="291"/>
      <c r="E44" s="291"/>
      <c r="G44" s="290"/>
      <c r="M44" s="291"/>
      <c r="T44" s="291"/>
    </row>
    <row r="45" spans="2:20">
      <c r="B45" s="291"/>
      <c r="C45" s="291"/>
      <c r="D45" s="291"/>
      <c r="E45" s="291"/>
      <c r="G45" s="290"/>
      <c r="J45" s="290" t="s">
        <v>60</v>
      </c>
      <c r="M45" s="291"/>
      <c r="T45" s="291"/>
    </row>
    <row r="46" spans="2:20">
      <c r="B46" s="291"/>
      <c r="C46" s="291"/>
      <c r="D46" s="291"/>
      <c r="E46" s="291"/>
      <c r="G46" s="290"/>
      <c r="J46" s="291" t="s">
        <v>61</v>
      </c>
      <c r="M46" s="291"/>
      <c r="T46" s="291"/>
    </row>
    <row r="47" spans="2:20">
      <c r="B47" s="291"/>
      <c r="C47" s="291"/>
      <c r="D47" s="291"/>
      <c r="E47" s="291"/>
      <c r="G47" s="290"/>
      <c r="J47" s="291" t="s">
        <v>62</v>
      </c>
      <c r="M47" s="291"/>
      <c r="T47" s="291"/>
    </row>
    <row r="48" spans="2:20">
      <c r="B48" s="291"/>
      <c r="C48" s="291"/>
      <c r="D48" s="293" t="s">
        <v>63</v>
      </c>
      <c r="E48" s="291"/>
      <c r="G48" s="290"/>
      <c r="J48" s="291" t="s">
        <v>64</v>
      </c>
      <c r="T48" s="291"/>
    </row>
    <row r="49" spans="2:20">
      <c r="B49" s="291"/>
      <c r="C49" s="291"/>
      <c r="D49" s="294" t="s">
        <v>65</v>
      </c>
      <c r="E49" s="291"/>
      <c r="F49" s="292"/>
      <c r="G49" s="290"/>
      <c r="J49" s="291" t="s">
        <v>66</v>
      </c>
      <c r="T49" s="291"/>
    </row>
    <row r="50" spans="2:20">
      <c r="B50" s="291"/>
      <c r="C50" s="291"/>
      <c r="D50" s="295" t="s">
        <v>67</v>
      </c>
      <c r="E50" s="291"/>
      <c r="F50" s="292"/>
      <c r="G50" s="290"/>
      <c r="J50" s="291" t="s">
        <v>68</v>
      </c>
      <c r="T50" s="291"/>
    </row>
    <row r="51" spans="2:20">
      <c r="B51" s="291"/>
      <c r="C51" s="291"/>
      <c r="D51" s="294" t="s">
        <v>69</v>
      </c>
      <c r="E51" s="291"/>
      <c r="F51" s="292"/>
      <c r="G51" s="290"/>
      <c r="J51" s="291" t="s">
        <v>70</v>
      </c>
      <c r="T51" s="291"/>
    </row>
    <row r="52" spans="2:20">
      <c r="B52" s="291"/>
      <c r="C52" s="291"/>
      <c r="D52" s="291"/>
      <c r="E52" s="291"/>
      <c r="F52" s="292"/>
      <c r="G52" s="290"/>
      <c r="J52" s="291" t="s">
        <v>71</v>
      </c>
      <c r="T52" s="291"/>
    </row>
    <row r="53" spans="2:20">
      <c r="B53" s="291"/>
      <c r="C53" s="291"/>
      <c r="D53" s="291"/>
      <c r="E53" s="291"/>
      <c r="F53" s="292"/>
      <c r="G53" s="290"/>
      <c r="J53" s="291" t="s">
        <v>72</v>
      </c>
      <c r="T53" s="291"/>
    </row>
    <row r="54" spans="2:20">
      <c r="B54" s="291"/>
      <c r="C54" s="291"/>
      <c r="D54" s="291"/>
      <c r="E54" s="291"/>
      <c r="F54" s="292"/>
      <c r="G54" s="290"/>
      <c r="J54" s="291" t="s">
        <v>73</v>
      </c>
      <c r="T54" s="291"/>
    </row>
    <row r="55" spans="2:20">
      <c r="B55" s="291"/>
      <c r="C55" s="291"/>
      <c r="D55" s="291"/>
      <c r="E55" s="291"/>
      <c r="F55" s="292"/>
      <c r="G55" s="290"/>
      <c r="H55" s="291"/>
      <c r="J55" s="291" t="s">
        <v>74</v>
      </c>
      <c r="T55" s="291"/>
    </row>
    <row r="56" spans="2:20">
      <c r="B56" s="291"/>
      <c r="C56" s="291"/>
      <c r="D56" s="291"/>
      <c r="E56" s="291"/>
      <c r="F56" s="292"/>
      <c r="G56" s="290"/>
      <c r="H56" s="291"/>
      <c r="J56" s="291" t="s">
        <v>75</v>
      </c>
      <c r="T56" s="291"/>
    </row>
    <row r="57" spans="2:20">
      <c r="B57" s="291"/>
      <c r="C57" s="291"/>
      <c r="D57" s="293" t="s">
        <v>76</v>
      </c>
      <c r="E57" s="291"/>
      <c r="F57" s="292"/>
      <c r="G57" s="290"/>
      <c r="H57" s="291"/>
      <c r="J57" s="291" t="s">
        <v>77</v>
      </c>
      <c r="T57" s="291"/>
    </row>
    <row r="58" spans="2:20">
      <c r="B58" s="291"/>
      <c r="C58" s="291"/>
      <c r="E58" s="291"/>
      <c r="G58" s="290"/>
      <c r="H58" s="291"/>
      <c r="J58" s="291" t="s">
        <v>78</v>
      </c>
      <c r="T58" s="291"/>
    </row>
    <row r="59" spans="2:20">
      <c r="B59" s="291"/>
      <c r="C59" s="291"/>
      <c r="D59" s="291" t="s">
        <v>79</v>
      </c>
      <c r="E59" s="291"/>
      <c r="G59" s="290"/>
      <c r="H59" s="291"/>
      <c r="J59" s="291"/>
      <c r="T59" s="291"/>
    </row>
    <row r="60" spans="2:20">
      <c r="B60" s="291"/>
      <c r="C60" s="291"/>
      <c r="E60" s="291"/>
      <c r="F60" s="292"/>
      <c r="G60" s="290"/>
      <c r="H60" s="291"/>
      <c r="J60" s="290" t="s">
        <v>80</v>
      </c>
      <c r="T60" s="291"/>
    </row>
    <row r="61" spans="2:20">
      <c r="B61" s="291"/>
      <c r="C61" s="291"/>
      <c r="E61" s="291"/>
      <c r="F61" s="292"/>
      <c r="G61" s="290"/>
      <c r="H61" s="291"/>
      <c r="J61" s="291" t="s">
        <v>81</v>
      </c>
      <c r="T61" s="291"/>
    </row>
    <row r="62" spans="2:20">
      <c r="B62" s="291"/>
      <c r="C62" s="291"/>
      <c r="D62" s="291"/>
      <c r="E62" s="291"/>
      <c r="F62" s="292"/>
      <c r="G62" s="290"/>
      <c r="H62" s="291"/>
      <c r="J62" s="291"/>
      <c r="T62" s="291"/>
    </row>
    <row r="63" spans="2:20">
      <c r="B63" s="291"/>
      <c r="C63" s="291"/>
      <c r="D63" s="291"/>
      <c r="E63" s="291"/>
      <c r="F63" s="292"/>
      <c r="G63" s="290"/>
      <c r="H63" s="291"/>
      <c r="J63" s="291"/>
      <c r="T63" s="291"/>
    </row>
    <row r="64" spans="2:20">
      <c r="B64" s="291"/>
      <c r="C64" s="291"/>
      <c r="D64" s="291"/>
      <c r="E64" s="291"/>
      <c r="F64" s="292"/>
      <c r="G64" s="290"/>
      <c r="H64" s="291"/>
      <c r="J64" s="290" t="s">
        <v>82</v>
      </c>
      <c r="T64" s="291"/>
    </row>
    <row r="65" spans="2:20">
      <c r="B65" s="291"/>
      <c r="C65" s="291"/>
      <c r="D65" s="291"/>
      <c r="E65" s="291"/>
      <c r="F65" s="292"/>
      <c r="G65" s="290"/>
      <c r="H65" s="291"/>
      <c r="J65" s="291" t="s">
        <v>36</v>
      </c>
      <c r="T65" s="291"/>
    </row>
    <row r="66" spans="2:20">
      <c r="B66" s="291"/>
      <c r="C66" s="291"/>
      <c r="D66" s="291"/>
      <c r="E66" s="291"/>
      <c r="F66" s="292"/>
      <c r="G66" s="290"/>
      <c r="H66" s="291"/>
      <c r="J66" s="291" t="s">
        <v>83</v>
      </c>
      <c r="T66" s="291"/>
    </row>
    <row r="67" spans="2:20">
      <c r="B67" s="291"/>
      <c r="C67" s="291"/>
      <c r="D67" s="291"/>
      <c r="E67" s="291"/>
      <c r="F67" s="292"/>
      <c r="G67" s="290"/>
      <c r="H67" s="291"/>
      <c r="J67" s="291"/>
      <c r="T67" s="291"/>
    </row>
    <row r="68" spans="2:20">
      <c r="B68" s="291"/>
      <c r="C68" s="291"/>
      <c r="D68" s="291"/>
      <c r="E68" s="291"/>
      <c r="F68" s="292"/>
      <c r="G68" s="290"/>
      <c r="H68" s="291"/>
      <c r="J68" s="290" t="s">
        <v>84</v>
      </c>
      <c r="T68" s="291"/>
    </row>
    <row r="69" spans="2:20">
      <c r="B69" s="291"/>
      <c r="C69" s="291"/>
      <c r="D69" s="291"/>
      <c r="E69" s="291"/>
      <c r="F69" s="292"/>
      <c r="G69" s="290"/>
      <c r="H69" s="291"/>
      <c r="J69" s="291" t="s">
        <v>85</v>
      </c>
      <c r="T69" s="291"/>
    </row>
    <row r="70" spans="2:20">
      <c r="B70" s="291"/>
      <c r="C70" s="291"/>
      <c r="D70" s="291"/>
      <c r="E70" s="291"/>
      <c r="F70" s="292"/>
      <c r="G70" s="290"/>
      <c r="H70" s="291"/>
      <c r="J70" s="291" t="s">
        <v>86</v>
      </c>
      <c r="T70" s="291"/>
    </row>
    <row r="71" spans="2:20">
      <c r="B71" s="291"/>
      <c r="C71" s="291"/>
      <c r="D71" s="291"/>
      <c r="E71" s="291"/>
      <c r="F71" s="292"/>
      <c r="G71" s="290"/>
      <c r="H71" s="291"/>
      <c r="J71" s="291" t="s">
        <v>42</v>
      </c>
      <c r="T71" s="291"/>
    </row>
    <row r="72" spans="2:20">
      <c r="B72" s="291"/>
      <c r="C72" s="291"/>
      <c r="D72" s="291"/>
      <c r="E72" s="291"/>
      <c r="F72" s="292"/>
      <c r="G72" s="290"/>
      <c r="H72" s="291"/>
      <c r="J72" s="291" t="s">
        <v>44</v>
      </c>
      <c r="T72" s="291"/>
    </row>
    <row r="73" spans="2:20">
      <c r="B73" s="291"/>
      <c r="C73" s="291"/>
      <c r="D73" s="291"/>
      <c r="E73" s="291"/>
      <c r="F73" s="292"/>
      <c r="G73" s="290"/>
      <c r="H73" s="291"/>
      <c r="J73" s="291"/>
      <c r="T73" s="291"/>
    </row>
    <row r="74" spans="2:20">
      <c r="B74" s="291"/>
      <c r="C74" s="291"/>
      <c r="D74" s="291"/>
      <c r="E74" s="291"/>
      <c r="F74" s="292"/>
      <c r="G74" s="290"/>
      <c r="H74" s="291"/>
      <c r="J74" s="290" t="s">
        <v>87</v>
      </c>
      <c r="T74" s="291"/>
    </row>
    <row r="75" spans="2:20">
      <c r="B75" s="291"/>
      <c r="C75" s="291"/>
      <c r="D75" s="291"/>
      <c r="E75" s="291"/>
      <c r="F75" s="292"/>
      <c r="G75" s="290"/>
      <c r="H75" s="291"/>
      <c r="J75" s="291" t="s">
        <v>88</v>
      </c>
      <c r="T75" s="291"/>
    </row>
    <row r="76" spans="2:20">
      <c r="B76" s="291"/>
      <c r="C76" s="291"/>
      <c r="D76" s="291"/>
      <c r="E76" s="291"/>
      <c r="F76" s="292"/>
      <c r="G76" s="290"/>
      <c r="H76" s="291"/>
      <c r="J76" s="291"/>
      <c r="T76" s="291"/>
    </row>
    <row r="77" spans="2:20">
      <c r="B77" s="291"/>
      <c r="C77" s="291"/>
      <c r="D77" s="291"/>
      <c r="E77" s="291"/>
      <c r="F77" s="292"/>
      <c r="G77" s="290"/>
      <c r="H77" s="291"/>
      <c r="J77" s="290" t="s">
        <v>89</v>
      </c>
      <c r="T77" s="291"/>
    </row>
    <row r="78" spans="2:20">
      <c r="B78" s="291"/>
      <c r="C78" s="291"/>
      <c r="D78" s="291"/>
      <c r="E78" s="291"/>
      <c r="F78" s="292"/>
      <c r="G78" s="290"/>
      <c r="H78" s="291"/>
      <c r="J78" s="291" t="s">
        <v>61</v>
      </c>
      <c r="T78" s="291"/>
    </row>
    <row r="79" spans="2:20">
      <c r="B79" s="291"/>
      <c r="C79" s="291"/>
      <c r="D79" s="291"/>
      <c r="E79" s="291"/>
      <c r="F79" s="292"/>
      <c r="G79" s="290"/>
      <c r="H79" s="291"/>
      <c r="J79" s="291" t="s">
        <v>90</v>
      </c>
      <c r="T79" s="291"/>
    </row>
    <row r="80" spans="2:20">
      <c r="B80" s="291"/>
      <c r="C80" s="291"/>
      <c r="D80" s="291"/>
      <c r="E80" s="291"/>
      <c r="F80" s="292"/>
      <c r="G80" s="290"/>
      <c r="H80" s="291"/>
      <c r="J80" s="291" t="s">
        <v>91</v>
      </c>
      <c r="T80" s="291"/>
    </row>
    <row r="81" spans="2:20">
      <c r="B81" s="291"/>
      <c r="C81" s="291"/>
      <c r="D81" s="291"/>
      <c r="E81" s="291"/>
      <c r="F81" s="292"/>
      <c r="G81" s="290"/>
      <c r="H81" s="291"/>
      <c r="J81" s="291" t="s">
        <v>92</v>
      </c>
      <c r="T81" s="291"/>
    </row>
    <row r="82" spans="2:20">
      <c r="B82" s="291"/>
      <c r="C82" s="291"/>
      <c r="D82" s="291"/>
      <c r="E82" s="291"/>
      <c r="F82" s="292"/>
      <c r="G82" s="290"/>
      <c r="H82" s="291"/>
      <c r="J82" s="291"/>
      <c r="T82" s="291"/>
    </row>
    <row r="83" spans="2:20">
      <c r="B83" s="291"/>
      <c r="C83" s="291"/>
      <c r="D83" s="291"/>
      <c r="E83" s="291"/>
      <c r="F83" s="292"/>
      <c r="G83" s="290"/>
      <c r="H83" s="291"/>
      <c r="T83" s="291"/>
    </row>
    <row r="84" spans="2:20">
      <c r="B84" s="291"/>
      <c r="C84" s="291"/>
      <c r="D84" s="291"/>
      <c r="E84" s="291"/>
      <c r="F84" s="290" t="s">
        <v>93</v>
      </c>
      <c r="G84" s="290"/>
      <c r="H84" s="290" t="s">
        <v>94</v>
      </c>
      <c r="J84" s="290" t="s">
        <v>95</v>
      </c>
      <c r="T84" s="291"/>
    </row>
    <row r="85" spans="2:20" ht="33.75">
      <c r="B85" s="291"/>
      <c r="C85" s="291"/>
      <c r="D85" s="291"/>
      <c r="E85" s="291"/>
      <c r="F85" s="292" t="s">
        <v>96</v>
      </c>
      <c r="G85" s="290"/>
      <c r="H85" s="291" t="s">
        <v>34</v>
      </c>
      <c r="J85" s="291" t="s">
        <v>34</v>
      </c>
      <c r="T85" s="291"/>
    </row>
    <row r="86" spans="2:20">
      <c r="B86" s="291"/>
      <c r="C86" s="291"/>
      <c r="D86" s="291"/>
      <c r="E86" s="291"/>
      <c r="F86" s="292"/>
      <c r="G86" s="290"/>
      <c r="H86" s="291"/>
      <c r="T86" s="291"/>
    </row>
    <row r="87" spans="2:20">
      <c r="B87" s="291"/>
      <c r="C87" s="291"/>
      <c r="D87" s="291"/>
      <c r="E87" s="291"/>
      <c r="F87" s="292"/>
      <c r="G87" s="290"/>
      <c r="H87" s="291"/>
      <c r="T87" s="291"/>
    </row>
    <row r="88" spans="2:20">
      <c r="B88" s="291"/>
      <c r="C88" s="291"/>
      <c r="D88" s="291"/>
      <c r="E88" s="291"/>
      <c r="F88" s="292"/>
      <c r="G88" s="290"/>
      <c r="H88" s="291"/>
      <c r="T88" s="291"/>
    </row>
    <row r="89" spans="2:20" s="299" customFormat="1">
      <c r="B89" s="290" t="s">
        <v>97</v>
      </c>
      <c r="C89" s="296"/>
      <c r="D89" s="296"/>
      <c r="E89" s="296"/>
      <c r="F89" s="297"/>
      <c r="G89" s="298"/>
      <c r="H89" s="296"/>
      <c r="T89" s="296"/>
    </row>
    <row r="90" spans="2:20" s="299" customFormat="1">
      <c r="B90" s="291" t="s">
        <v>98</v>
      </c>
      <c r="C90" s="296"/>
      <c r="D90" s="296"/>
      <c r="E90" s="296"/>
      <c r="F90" s="297"/>
      <c r="G90" s="298"/>
      <c r="H90" s="296"/>
      <c r="T90" s="296"/>
    </row>
    <row r="91" spans="2:20" s="299" customFormat="1">
      <c r="B91" s="291" t="s">
        <v>99</v>
      </c>
      <c r="C91" s="296"/>
      <c r="D91" s="296"/>
      <c r="E91" s="296"/>
      <c r="F91" s="297"/>
      <c r="G91" s="298"/>
      <c r="H91" s="296"/>
      <c r="T91" s="296"/>
    </row>
    <row r="92" spans="2:20">
      <c r="B92" s="291"/>
      <c r="C92" s="291"/>
      <c r="D92" s="291"/>
      <c r="E92" s="291"/>
      <c r="F92" s="292"/>
      <c r="G92" s="290"/>
      <c r="H92" s="291"/>
      <c r="T92" s="291"/>
    </row>
    <row r="93" spans="2:20">
      <c r="B93" s="291"/>
      <c r="C93" s="291"/>
      <c r="D93" s="291"/>
      <c r="E93" s="291"/>
      <c r="F93" s="292"/>
      <c r="G93" s="290"/>
      <c r="H93" s="291"/>
      <c r="T93" s="291"/>
    </row>
    <row r="94" spans="2:20">
      <c r="B94" s="291"/>
      <c r="C94" s="291"/>
      <c r="D94" s="291"/>
      <c r="E94" s="291"/>
      <c r="F94" s="292"/>
      <c r="G94" s="290"/>
      <c r="H94" s="291"/>
      <c r="T94" s="291"/>
    </row>
    <row r="95" spans="2:20">
      <c r="B95" s="291"/>
      <c r="C95" s="291"/>
      <c r="D95" s="291"/>
      <c r="E95" s="291"/>
      <c r="F95" s="292"/>
      <c r="G95" s="290"/>
      <c r="H95" s="291"/>
      <c r="J95" s="290" t="s">
        <v>100</v>
      </c>
      <c r="T95" s="291"/>
    </row>
    <row r="96" spans="2:20">
      <c r="B96" s="291"/>
      <c r="C96" s="291"/>
      <c r="D96" s="291"/>
      <c r="E96" s="291"/>
      <c r="G96" s="290"/>
      <c r="H96" s="291"/>
      <c r="J96" s="291" t="s">
        <v>101</v>
      </c>
      <c r="T96" s="291"/>
    </row>
    <row r="97" spans="2:20">
      <c r="B97" s="291"/>
      <c r="C97" s="291"/>
      <c r="D97" s="291"/>
      <c r="E97" s="291"/>
      <c r="G97" s="290"/>
      <c r="H97" s="291"/>
      <c r="J97" s="291" t="s">
        <v>102</v>
      </c>
      <c r="T97" s="291"/>
    </row>
    <row r="98" spans="2:20">
      <c r="B98" s="291"/>
      <c r="C98" s="291"/>
      <c r="D98" s="291"/>
      <c r="E98" s="291"/>
      <c r="G98" s="290"/>
      <c r="H98" s="291"/>
      <c r="J98" s="291" t="s">
        <v>103</v>
      </c>
      <c r="T98" s="291"/>
    </row>
    <row r="99" spans="2:20">
      <c r="B99" s="291"/>
      <c r="C99" s="291"/>
      <c r="D99" s="291"/>
      <c r="E99" s="291"/>
      <c r="G99" s="290"/>
      <c r="H99" s="291"/>
      <c r="J99" s="291" t="s">
        <v>104</v>
      </c>
      <c r="T99" s="291"/>
    </row>
    <row r="100" spans="2:20">
      <c r="B100" s="291"/>
      <c r="C100" s="291"/>
      <c r="D100" s="291"/>
      <c r="E100" s="291"/>
      <c r="G100" s="300"/>
      <c r="H100" s="291"/>
      <c r="J100" s="291" t="s">
        <v>105</v>
      </c>
      <c r="T100" s="291"/>
    </row>
    <row r="101" spans="2:20">
      <c r="B101" s="291"/>
      <c r="C101" s="291"/>
      <c r="D101" s="291"/>
      <c r="E101" s="291"/>
      <c r="G101" s="291"/>
      <c r="H101" s="291"/>
      <c r="J101" s="291" t="s">
        <v>106</v>
      </c>
      <c r="T101" s="291"/>
    </row>
    <row r="102" spans="2:20">
      <c r="B102" s="291"/>
      <c r="C102" s="291"/>
      <c r="D102" s="291"/>
      <c r="E102" s="291"/>
      <c r="G102" s="290"/>
      <c r="H102" s="290" t="s">
        <v>107</v>
      </c>
      <c r="T102" s="291"/>
    </row>
    <row r="103" spans="2:20">
      <c r="B103" s="291"/>
      <c r="C103" s="291"/>
      <c r="D103" s="291"/>
      <c r="E103" s="291"/>
      <c r="G103" s="300"/>
      <c r="H103" s="289" t="s">
        <v>108</v>
      </c>
      <c r="J103" s="290" t="s">
        <v>109</v>
      </c>
      <c r="T103" s="291"/>
    </row>
    <row r="104" spans="2:20">
      <c r="B104" s="291"/>
      <c r="C104" s="291"/>
      <c r="D104" s="291"/>
      <c r="E104" s="291"/>
      <c r="F104" s="290" t="s">
        <v>110</v>
      </c>
      <c r="G104" s="291"/>
      <c r="H104" s="289" t="s">
        <v>111</v>
      </c>
      <c r="J104" s="291" t="s">
        <v>112</v>
      </c>
      <c r="T104" s="291"/>
    </row>
    <row r="105" spans="2:20">
      <c r="F105" s="300" t="s">
        <v>113</v>
      </c>
      <c r="G105" s="290"/>
      <c r="H105" s="301" t="s">
        <v>114</v>
      </c>
      <c r="J105" s="291" t="s">
        <v>115</v>
      </c>
      <c r="T105" s="291"/>
    </row>
    <row r="106" spans="2:20">
      <c r="G106" s="300"/>
      <c r="H106" s="289" t="s">
        <v>116</v>
      </c>
      <c r="J106" s="291" t="s">
        <v>117</v>
      </c>
      <c r="T106" s="291"/>
    </row>
    <row r="107" spans="2:20">
      <c r="T107" s="291"/>
    </row>
    <row r="108" spans="2:20">
      <c r="G108" s="290"/>
      <c r="J108" s="290" t="s">
        <v>118</v>
      </c>
      <c r="T108" s="291"/>
    </row>
    <row r="109" spans="2:20">
      <c r="G109" s="290"/>
      <c r="J109" s="291" t="s">
        <v>119</v>
      </c>
      <c r="T109" s="291"/>
    </row>
    <row r="110" spans="2:20">
      <c r="B110" s="291"/>
      <c r="G110" s="290"/>
      <c r="J110" s="291" t="s">
        <v>120</v>
      </c>
      <c r="T110" s="291"/>
    </row>
    <row r="111" spans="2:20">
      <c r="B111" s="291"/>
      <c r="G111" s="290"/>
      <c r="J111" s="291" t="s">
        <v>121</v>
      </c>
      <c r="T111" s="291"/>
    </row>
    <row r="112" spans="2:20">
      <c r="B112" s="291"/>
      <c r="G112" s="290"/>
      <c r="T112" s="291"/>
    </row>
    <row r="113" spans="2:20">
      <c r="B113" s="291"/>
      <c r="G113" s="300"/>
      <c r="J113" s="290" t="s">
        <v>122</v>
      </c>
      <c r="T113" s="291"/>
    </row>
    <row r="114" spans="2:20">
      <c r="B114" s="291"/>
      <c r="G114" s="300"/>
      <c r="J114" s="291" t="s">
        <v>123</v>
      </c>
      <c r="T114" s="291"/>
    </row>
    <row r="115" spans="2:20">
      <c r="G115" s="300"/>
      <c r="T115" s="291"/>
    </row>
    <row r="116" spans="2:20">
      <c r="F116" s="290" t="s">
        <v>124</v>
      </c>
      <c r="G116" s="300"/>
      <c r="H116" s="290" t="s">
        <v>125</v>
      </c>
      <c r="T116" s="291"/>
    </row>
    <row r="117" spans="2:20">
      <c r="D117" s="290" t="s">
        <v>126</v>
      </c>
      <c r="F117" s="300" t="s">
        <v>127</v>
      </c>
      <c r="H117" s="291" t="s">
        <v>128</v>
      </c>
      <c r="J117" s="290" t="s">
        <v>129</v>
      </c>
      <c r="T117" s="291"/>
    </row>
    <row r="118" spans="2:20">
      <c r="D118" s="291" t="s">
        <v>130</v>
      </c>
      <c r="F118" s="291"/>
      <c r="G118" s="290"/>
      <c r="J118" s="291" t="s">
        <v>131</v>
      </c>
      <c r="T118" s="291"/>
    </row>
    <row r="119" spans="2:20">
      <c r="D119" s="291" t="s">
        <v>132</v>
      </c>
      <c r="F119" s="290" t="s">
        <v>133</v>
      </c>
      <c r="G119" s="292"/>
      <c r="H119" s="290" t="s">
        <v>134</v>
      </c>
      <c r="J119" s="291" t="s">
        <v>135</v>
      </c>
      <c r="T119" s="291"/>
    </row>
    <row r="120" spans="2:20" ht="22.5">
      <c r="D120" s="291" t="s">
        <v>136</v>
      </c>
      <c r="F120" s="300" t="s">
        <v>137</v>
      </c>
      <c r="G120" s="292"/>
      <c r="H120" s="291" t="s">
        <v>128</v>
      </c>
      <c r="J120" s="291" t="s">
        <v>138</v>
      </c>
      <c r="T120" s="291"/>
    </row>
    <row r="121" spans="2:20">
      <c r="D121" s="291" t="s">
        <v>139</v>
      </c>
      <c r="G121" s="292"/>
      <c r="J121" s="291" t="s">
        <v>140</v>
      </c>
      <c r="T121" s="291"/>
    </row>
    <row r="122" spans="2:20">
      <c r="D122" s="291" t="s">
        <v>141</v>
      </c>
      <c r="F122" s="290" t="s">
        <v>142</v>
      </c>
      <c r="H122" s="290" t="s">
        <v>143</v>
      </c>
      <c r="T122" s="291"/>
    </row>
    <row r="123" spans="2:20">
      <c r="D123" s="291" t="s">
        <v>144</v>
      </c>
      <c r="F123" s="300" t="s">
        <v>145</v>
      </c>
      <c r="G123" s="290"/>
      <c r="H123" s="291" t="s">
        <v>128</v>
      </c>
      <c r="T123" s="291"/>
    </row>
    <row r="124" spans="2:20">
      <c r="D124" s="291"/>
      <c r="F124" s="300"/>
      <c r="G124" s="290"/>
      <c r="H124" s="291"/>
      <c r="T124" s="291"/>
    </row>
    <row r="125" spans="2:20">
      <c r="G125" s="292"/>
      <c r="T125" s="291"/>
    </row>
    <row r="126" spans="2:20">
      <c r="T126" s="291"/>
    </row>
    <row r="127" spans="2:20">
      <c r="G127" s="290"/>
      <c r="T127" s="291"/>
    </row>
    <row r="128" spans="2:20">
      <c r="F128" s="300"/>
      <c r="G128" s="290"/>
      <c r="J128" s="290" t="s">
        <v>146</v>
      </c>
      <c r="T128" s="291"/>
    </row>
    <row r="129" spans="4:20">
      <c r="F129" s="300"/>
      <c r="G129" s="290"/>
      <c r="J129" s="291" t="s">
        <v>147</v>
      </c>
      <c r="T129" s="291"/>
    </row>
    <row r="130" spans="4:20">
      <c r="F130" s="290" t="s">
        <v>148</v>
      </c>
      <c r="G130" s="290"/>
      <c r="H130" s="290" t="s">
        <v>149</v>
      </c>
      <c r="T130" s="291"/>
    </row>
    <row r="131" spans="4:20" ht="22.5">
      <c r="F131" s="300" t="s">
        <v>150</v>
      </c>
      <c r="G131" s="290"/>
      <c r="H131" s="291" t="s">
        <v>147</v>
      </c>
      <c r="J131" s="290" t="s">
        <v>151</v>
      </c>
      <c r="T131" s="291"/>
    </row>
    <row r="132" spans="4:20">
      <c r="G132" s="292"/>
      <c r="H132" s="291" t="s">
        <v>152</v>
      </c>
      <c r="J132" s="291" t="s">
        <v>152</v>
      </c>
      <c r="T132" s="291"/>
    </row>
    <row r="133" spans="4:20">
      <c r="H133" s="291" t="s">
        <v>153</v>
      </c>
      <c r="T133" s="291"/>
    </row>
    <row r="134" spans="4:20">
      <c r="J134" s="290" t="s">
        <v>154</v>
      </c>
      <c r="T134" s="291"/>
    </row>
    <row r="135" spans="4:20" ht="15">
      <c r="D135" t="s">
        <v>155</v>
      </c>
      <c r="J135" s="291" t="s">
        <v>156</v>
      </c>
      <c r="T135" s="291"/>
    </row>
    <row r="136" spans="4:20" ht="15">
      <c r="D136" t="s">
        <v>157</v>
      </c>
      <c r="J136" s="291"/>
      <c r="T136" s="291"/>
    </row>
    <row r="137" spans="4:20" ht="15">
      <c r="D137" t="s">
        <v>158</v>
      </c>
      <c r="J137" s="291"/>
      <c r="T137" s="291"/>
    </row>
    <row r="138" spans="4:20" ht="15">
      <c r="D138" t="s">
        <v>159</v>
      </c>
      <c r="J138" s="291"/>
      <c r="T138" s="291"/>
    </row>
    <row r="139" spans="4:20" ht="15">
      <c r="D139" t="s">
        <v>160</v>
      </c>
      <c r="T139" s="291"/>
    </row>
    <row r="140" spans="4:20" ht="15">
      <c r="D140" t="s">
        <v>161</v>
      </c>
      <c r="L140" s="291"/>
      <c r="N140" s="291"/>
      <c r="P140" s="291"/>
      <c r="R140" s="291"/>
      <c r="T140" s="291"/>
    </row>
    <row r="141" spans="4:20" ht="15">
      <c r="D141" t="s">
        <v>162</v>
      </c>
      <c r="L141" s="291"/>
      <c r="N141" s="291"/>
      <c r="P141" s="291"/>
      <c r="R141" s="291"/>
      <c r="T141" s="291"/>
    </row>
    <row r="142" spans="4:20" ht="15">
      <c r="D142" t="s">
        <v>163</v>
      </c>
      <c r="J142" s="290" t="s">
        <v>164</v>
      </c>
      <c r="K142" s="291"/>
      <c r="L142" s="291"/>
      <c r="N142" s="291"/>
      <c r="P142" s="291"/>
      <c r="R142" s="291"/>
      <c r="T142" s="291"/>
    </row>
    <row r="143" spans="4:20" ht="15">
      <c r="D143" t="s">
        <v>165</v>
      </c>
      <c r="J143" s="291" t="s">
        <v>166</v>
      </c>
      <c r="L143" s="291"/>
      <c r="M143" s="291"/>
      <c r="N143" s="291"/>
      <c r="P143" s="291"/>
      <c r="R143" s="291"/>
      <c r="T143" s="291"/>
    </row>
    <row r="144" spans="4:20" ht="15">
      <c r="D144" t="s">
        <v>167</v>
      </c>
      <c r="H144" s="290" t="s">
        <v>168</v>
      </c>
      <c r="J144" s="291"/>
      <c r="L144" s="291"/>
      <c r="N144" s="291"/>
      <c r="O144" s="291"/>
      <c r="P144" s="291"/>
      <c r="R144" s="291"/>
      <c r="T144" s="291"/>
    </row>
    <row r="145" spans="4:20">
      <c r="F145" s="290" t="s">
        <v>169</v>
      </c>
      <c r="H145" s="291" t="s">
        <v>166</v>
      </c>
      <c r="J145" s="290" t="s">
        <v>170</v>
      </c>
      <c r="L145" s="291"/>
      <c r="N145" s="291"/>
      <c r="O145" s="291"/>
      <c r="P145" s="291"/>
      <c r="R145" s="291"/>
      <c r="T145" s="291"/>
    </row>
    <row r="146" spans="4:20" ht="22.5">
      <c r="F146" s="300" t="s">
        <v>171</v>
      </c>
      <c r="H146" s="291" t="s">
        <v>172</v>
      </c>
      <c r="I146" s="292"/>
      <c r="J146" s="291" t="s">
        <v>172</v>
      </c>
      <c r="L146" s="291"/>
      <c r="M146" s="291"/>
      <c r="N146" s="291"/>
      <c r="O146" s="291"/>
      <c r="P146" s="291"/>
      <c r="R146" s="291"/>
      <c r="T146" s="291"/>
    </row>
    <row r="147" spans="4:20">
      <c r="H147" s="292" t="s">
        <v>173</v>
      </c>
      <c r="L147" s="291"/>
      <c r="M147" s="291"/>
      <c r="N147" s="291"/>
      <c r="O147" s="291"/>
      <c r="P147" s="291"/>
      <c r="R147" s="291"/>
      <c r="T147" s="291"/>
    </row>
    <row r="148" spans="4:20">
      <c r="J148" s="290" t="s">
        <v>174</v>
      </c>
      <c r="K148" s="291"/>
      <c r="L148" s="291"/>
      <c r="M148" s="291"/>
      <c r="N148" s="291"/>
      <c r="O148" s="291"/>
      <c r="P148" s="291"/>
      <c r="R148" s="291"/>
      <c r="T148" s="291"/>
    </row>
    <row r="149" spans="4:20">
      <c r="J149" s="292" t="s">
        <v>173</v>
      </c>
      <c r="K149" s="291"/>
      <c r="L149" s="291"/>
      <c r="M149" s="291"/>
      <c r="N149" s="291"/>
      <c r="O149" s="291"/>
      <c r="P149" s="291"/>
      <c r="R149" s="291"/>
      <c r="T149" s="291"/>
    </row>
    <row r="150" spans="4:20">
      <c r="K150" s="291"/>
      <c r="L150" s="291"/>
      <c r="M150" s="291"/>
      <c r="N150" s="291"/>
      <c r="O150" s="291"/>
      <c r="P150" s="291"/>
      <c r="R150" s="291"/>
      <c r="T150" s="291"/>
    </row>
    <row r="151" spans="4:20">
      <c r="D151" s="289" t="s">
        <v>175</v>
      </c>
      <c r="K151" s="291"/>
      <c r="L151" s="291"/>
      <c r="M151" s="291"/>
      <c r="N151" s="291"/>
      <c r="O151" s="291"/>
      <c r="P151" s="291"/>
      <c r="R151" s="291"/>
      <c r="T151" s="291"/>
    </row>
    <row r="152" spans="4:20">
      <c r="D152" s="302">
        <v>1.5</v>
      </c>
      <c r="K152" s="291"/>
      <c r="L152" s="291"/>
      <c r="M152" s="291"/>
      <c r="N152" s="291"/>
      <c r="O152" s="291"/>
      <c r="P152" s="291"/>
      <c r="R152" s="291"/>
      <c r="T152" s="291"/>
    </row>
    <row r="153" spans="4:20">
      <c r="D153" s="302">
        <v>1.8</v>
      </c>
      <c r="K153" s="291"/>
      <c r="L153" s="291"/>
      <c r="M153" s="291"/>
      <c r="N153" s="291"/>
      <c r="O153" s="291"/>
      <c r="P153" s="291"/>
      <c r="R153" s="291"/>
      <c r="T153" s="291"/>
    </row>
    <row r="154" spans="4:20">
      <c r="O154" s="291"/>
      <c r="P154" s="291"/>
      <c r="R154" s="291"/>
      <c r="T154" s="291"/>
    </row>
    <row r="155" spans="4:20">
      <c r="O155" s="291"/>
      <c r="P155" s="291"/>
      <c r="R155" s="291"/>
      <c r="T155" s="291"/>
    </row>
    <row r="156" spans="4:20">
      <c r="D156" s="289" t="s">
        <v>176</v>
      </c>
      <c r="O156" s="291"/>
      <c r="P156" s="291"/>
      <c r="Q156" s="291"/>
      <c r="R156" s="291"/>
      <c r="T156" s="291"/>
    </row>
    <row r="157" spans="4:20">
      <c r="D157" s="302">
        <v>2.2999999999999998</v>
      </c>
      <c r="O157" s="291"/>
      <c r="P157" s="291"/>
      <c r="R157" s="291"/>
      <c r="T157" s="291"/>
    </row>
    <row r="158" spans="4:20">
      <c r="D158" s="302">
        <v>2.5</v>
      </c>
      <c r="O158" s="291"/>
      <c r="P158" s="291"/>
      <c r="R158" s="291"/>
      <c r="T158" s="291"/>
    </row>
    <row r="159" spans="4:20">
      <c r="O159" s="291"/>
      <c r="P159" s="291"/>
      <c r="R159" s="291"/>
      <c r="T159" s="291"/>
    </row>
    <row r="160" spans="4:20">
      <c r="O160" s="291"/>
      <c r="P160" s="291"/>
      <c r="R160" s="291"/>
      <c r="T160" s="291"/>
    </row>
    <row r="161" spans="4:36">
      <c r="O161" s="291"/>
      <c r="P161" s="291"/>
      <c r="R161" s="291"/>
      <c r="T161" s="291"/>
    </row>
    <row r="162" spans="4:36">
      <c r="O162" s="291"/>
      <c r="P162" s="291"/>
      <c r="R162" s="291"/>
      <c r="T162" s="291"/>
    </row>
    <row r="163" spans="4:36">
      <c r="O163" s="291"/>
      <c r="P163" s="291"/>
      <c r="R163" s="291"/>
      <c r="T163" s="291"/>
    </row>
    <row r="164" spans="4:36">
      <c r="O164" s="291"/>
      <c r="P164" s="291"/>
      <c r="R164" s="291"/>
      <c r="T164" s="291"/>
    </row>
    <row r="165" spans="4:36">
      <c r="O165" s="291"/>
      <c r="P165" s="291"/>
      <c r="R165" s="291"/>
      <c r="T165" s="291"/>
    </row>
    <row r="166" spans="4:36">
      <c r="O166" s="291"/>
      <c r="P166" s="291"/>
      <c r="R166" s="291"/>
      <c r="T166" s="291"/>
    </row>
    <row r="167" spans="4:36">
      <c r="D167" s="289" t="str">
        <f t="array" ref="D167:E167">MID(D171:E171,4,LEN(D171:E171))</f>
        <v>ZONAS.</v>
      </c>
      <c r="E167" s="289" t="str">
        <v>IOQUIA.</v>
      </c>
      <c r="O167" s="291"/>
      <c r="P167" s="291"/>
      <c r="Q167" s="291"/>
      <c r="R167" s="291"/>
      <c r="T167" s="291"/>
    </row>
    <row r="168" spans="4:36">
      <c r="O168" s="291"/>
      <c r="P168" s="291"/>
      <c r="Q168" s="291"/>
      <c r="R168" s="291"/>
      <c r="T168" s="291"/>
    </row>
    <row r="169" spans="4:36">
      <c r="O169" s="291"/>
      <c r="P169" s="291"/>
      <c r="Q169" s="291"/>
      <c r="R169" s="291"/>
      <c r="T169" s="291"/>
    </row>
    <row r="170" spans="4:36">
      <c r="O170" s="291"/>
      <c r="P170" s="291"/>
      <c r="Q170" s="291"/>
      <c r="R170" s="291"/>
      <c r="T170" s="291"/>
    </row>
    <row r="171" spans="4:36" ht="15">
      <c r="D171" s="3" t="s">
        <v>177</v>
      </c>
      <c r="E171" s="3" t="s">
        <v>178</v>
      </c>
      <c r="F171" s="3" t="s">
        <v>179</v>
      </c>
      <c r="G171" s="3" t="s">
        <v>180</v>
      </c>
      <c r="H171" s="3" t="s">
        <v>181</v>
      </c>
      <c r="I171" s="3" t="s">
        <v>182</v>
      </c>
      <c r="J171" s="3" t="s">
        <v>183</v>
      </c>
      <c r="K171" s="3" t="s">
        <v>184</v>
      </c>
      <c r="L171" s="3" t="s">
        <v>185</v>
      </c>
      <c r="M171" s="3" t="s">
        <v>186</v>
      </c>
      <c r="N171" s="3" t="s">
        <v>187</v>
      </c>
      <c r="O171" s="3" t="s">
        <v>188</v>
      </c>
      <c r="P171" s="3" t="s">
        <v>189</v>
      </c>
      <c r="Q171" s="3" t="s">
        <v>190</v>
      </c>
      <c r="R171" s="3" t="s">
        <v>191</v>
      </c>
      <c r="S171" s="3" t="s">
        <v>192</v>
      </c>
      <c r="T171" s="3" t="s">
        <v>193</v>
      </c>
      <c r="U171" s="3" t="s">
        <v>194</v>
      </c>
      <c r="V171" s="3" t="s">
        <v>195</v>
      </c>
      <c r="W171" s="3" t="s">
        <v>196</v>
      </c>
      <c r="X171" s="3" t="s">
        <v>197</v>
      </c>
      <c r="Y171" s="3" t="s">
        <v>198</v>
      </c>
      <c r="Z171" s="3" t="s">
        <v>199</v>
      </c>
      <c r="AA171" s="3" t="s">
        <v>200</v>
      </c>
      <c r="AB171" s="3" t="s">
        <v>201</v>
      </c>
      <c r="AC171" s="3" t="s">
        <v>202</v>
      </c>
      <c r="AD171" s="3" t="s">
        <v>203</v>
      </c>
      <c r="AE171" s="3" t="s">
        <v>204</v>
      </c>
      <c r="AF171" s="3" t="s">
        <v>205</v>
      </c>
      <c r="AG171" s="3" t="s">
        <v>206</v>
      </c>
      <c r="AH171" s="3" t="s">
        <v>207</v>
      </c>
      <c r="AI171" s="3" t="s">
        <v>208</v>
      </c>
      <c r="AJ171" s="3" t="s">
        <v>209</v>
      </c>
    </row>
    <row r="172" spans="4:36" ht="30">
      <c r="D172" s="303" t="s">
        <v>210</v>
      </c>
      <c r="E172" s="304" t="s">
        <v>211</v>
      </c>
      <c r="F172" s="305" t="s">
        <v>212</v>
      </c>
      <c r="G172" s="306" t="s">
        <v>213</v>
      </c>
      <c r="H172" s="307" t="s">
        <v>214</v>
      </c>
      <c r="I172" s="306" t="s">
        <v>215</v>
      </c>
      <c r="J172" s="308" t="s">
        <v>216</v>
      </c>
      <c r="K172" s="309" t="s">
        <v>217</v>
      </c>
      <c r="L172" s="307" t="s">
        <v>218</v>
      </c>
      <c r="M172" s="305" t="s">
        <v>219</v>
      </c>
      <c r="N172" s="307" t="s">
        <v>220</v>
      </c>
      <c r="O172" s="307" t="s">
        <v>221</v>
      </c>
      <c r="P172" s="305" t="s">
        <v>222</v>
      </c>
      <c r="Q172" s="305" t="s">
        <v>223</v>
      </c>
      <c r="R172" s="307" t="s">
        <v>224</v>
      </c>
      <c r="S172" s="303" t="s">
        <v>225</v>
      </c>
      <c r="T172" s="309" t="s">
        <v>226</v>
      </c>
      <c r="U172" s="303" t="s">
        <v>227</v>
      </c>
      <c r="V172" s="306" t="s">
        <v>228</v>
      </c>
      <c r="W172" s="309" t="s">
        <v>229</v>
      </c>
      <c r="X172" s="305" t="s">
        <v>230</v>
      </c>
      <c r="Y172" s="307" t="s">
        <v>231</v>
      </c>
      <c r="Z172" s="307" t="s">
        <v>232</v>
      </c>
      <c r="AA172" s="307" t="s">
        <v>233</v>
      </c>
      <c r="AB172" s="305" t="s">
        <v>234</v>
      </c>
      <c r="AC172" s="307" t="s">
        <v>235</v>
      </c>
      <c r="AD172" s="305" t="s">
        <v>236</v>
      </c>
      <c r="AE172" s="307" t="s">
        <v>237</v>
      </c>
      <c r="AF172" s="305" t="s">
        <v>238</v>
      </c>
      <c r="AG172" s="305" t="s">
        <v>239</v>
      </c>
      <c r="AH172" s="307" t="s">
        <v>240</v>
      </c>
      <c r="AI172" s="310" t="s">
        <v>241</v>
      </c>
      <c r="AJ172" s="310" t="s">
        <v>242</v>
      </c>
    </row>
    <row r="173" spans="4:36" ht="15">
      <c r="D173" s="291"/>
      <c r="E173" s="304" t="s">
        <v>243</v>
      </c>
      <c r="F173" s="305" t="s">
        <v>244</v>
      </c>
      <c r="G173" s="306" t="s">
        <v>245</v>
      </c>
      <c r="H173" s="309" t="s">
        <v>246</v>
      </c>
      <c r="I173" s="306" t="s">
        <v>247</v>
      </c>
      <c r="J173" s="308" t="s">
        <v>248</v>
      </c>
      <c r="K173" s="309" t="s">
        <v>249</v>
      </c>
      <c r="L173" s="307" t="s">
        <v>250</v>
      </c>
      <c r="M173" s="305" t="s">
        <v>251</v>
      </c>
      <c r="N173" s="307" t="s">
        <v>252</v>
      </c>
      <c r="O173" s="307" t="s">
        <v>253</v>
      </c>
      <c r="P173" s="305" t="s">
        <v>254</v>
      </c>
      <c r="Q173" s="305" t="s">
        <v>255</v>
      </c>
      <c r="R173" s="307" t="s">
        <v>256</v>
      </c>
      <c r="S173" s="291"/>
      <c r="T173" s="309" t="s">
        <v>257</v>
      </c>
      <c r="U173" s="291"/>
      <c r="V173" s="306" t="s">
        <v>258</v>
      </c>
      <c r="W173" s="309" t="s">
        <v>259</v>
      </c>
      <c r="X173" s="305" t="s">
        <v>260</v>
      </c>
      <c r="Y173" s="307" t="s">
        <v>261</v>
      </c>
      <c r="Z173" s="307" t="s">
        <v>262</v>
      </c>
      <c r="AA173" s="307" t="s">
        <v>263</v>
      </c>
      <c r="AB173" s="305" t="s">
        <v>264</v>
      </c>
      <c r="AC173" s="307" t="s">
        <v>265</v>
      </c>
      <c r="AD173" s="303" t="s">
        <v>266</v>
      </c>
      <c r="AE173" s="307" t="s">
        <v>267</v>
      </c>
      <c r="AF173" s="305" t="s">
        <v>268</v>
      </c>
      <c r="AG173" s="305" t="s">
        <v>269</v>
      </c>
      <c r="AH173" s="307" t="s">
        <v>211</v>
      </c>
      <c r="AI173" s="291"/>
      <c r="AJ173" s="291"/>
    </row>
    <row r="174" spans="4:36" ht="15">
      <c r="D174" s="291"/>
      <c r="E174" s="304" t="s">
        <v>270</v>
      </c>
      <c r="F174" s="303" t="s">
        <v>271</v>
      </c>
      <c r="G174" s="306" t="s">
        <v>272</v>
      </c>
      <c r="H174" s="307" t="s">
        <v>273</v>
      </c>
      <c r="I174" s="306" t="s">
        <v>274</v>
      </c>
      <c r="J174" s="308" t="s">
        <v>275</v>
      </c>
      <c r="K174" s="309" t="s">
        <v>276</v>
      </c>
      <c r="L174" s="307" t="s">
        <v>277</v>
      </c>
      <c r="M174" s="303" t="s">
        <v>278</v>
      </c>
      <c r="N174" s="307" t="s">
        <v>279</v>
      </c>
      <c r="O174" s="307" t="s">
        <v>280</v>
      </c>
      <c r="P174" s="305" t="s">
        <v>281</v>
      </c>
      <c r="Q174" s="305" t="s">
        <v>282</v>
      </c>
      <c r="R174" s="307" t="s">
        <v>283</v>
      </c>
      <c r="S174" s="291"/>
      <c r="T174" s="309" t="s">
        <v>284</v>
      </c>
      <c r="U174" s="291"/>
      <c r="V174" s="306" t="s">
        <v>285</v>
      </c>
      <c r="W174" s="309" t="s">
        <v>286</v>
      </c>
      <c r="X174" s="305" t="s">
        <v>287</v>
      </c>
      <c r="Y174" s="307" t="s">
        <v>288</v>
      </c>
      <c r="Z174" s="307" t="s">
        <v>289</v>
      </c>
      <c r="AA174" s="307" t="s">
        <v>290</v>
      </c>
      <c r="AB174" s="303" t="s">
        <v>291</v>
      </c>
      <c r="AC174" s="307" t="s">
        <v>292</v>
      </c>
      <c r="AD174" s="291"/>
      <c r="AE174" s="307" t="s">
        <v>293</v>
      </c>
      <c r="AF174" s="305" t="s">
        <v>294</v>
      </c>
      <c r="AG174" s="305" t="s">
        <v>295</v>
      </c>
      <c r="AH174" s="307" t="s">
        <v>296</v>
      </c>
      <c r="AI174" s="291"/>
      <c r="AJ174" s="291"/>
    </row>
    <row r="175" spans="4:36" ht="30">
      <c r="D175" s="291"/>
      <c r="E175" s="304" t="s">
        <v>297</v>
      </c>
      <c r="F175" s="291"/>
      <c r="G175" s="306" t="s">
        <v>298</v>
      </c>
      <c r="H175" s="309" t="s">
        <v>299</v>
      </c>
      <c r="I175" s="306" t="s">
        <v>300</v>
      </c>
      <c r="J175" s="308" t="s">
        <v>301</v>
      </c>
      <c r="K175" s="309" t="s">
        <v>302</v>
      </c>
      <c r="L175" s="310" t="s">
        <v>303</v>
      </c>
      <c r="M175" s="291"/>
      <c r="N175" s="307" t="s">
        <v>304</v>
      </c>
      <c r="O175" s="307" t="s">
        <v>305</v>
      </c>
      <c r="P175" s="305" t="s">
        <v>306</v>
      </c>
      <c r="Q175" s="305" t="s">
        <v>307</v>
      </c>
      <c r="R175" s="307" t="s">
        <v>308</v>
      </c>
      <c r="S175" s="291"/>
      <c r="T175" s="309" t="s">
        <v>309</v>
      </c>
      <c r="U175" s="291"/>
      <c r="V175" s="306" t="s">
        <v>310</v>
      </c>
      <c r="W175" s="309" t="s">
        <v>311</v>
      </c>
      <c r="X175" s="305" t="s">
        <v>312</v>
      </c>
      <c r="Y175" s="307" t="s">
        <v>313</v>
      </c>
      <c r="Z175" s="307" t="s">
        <v>314</v>
      </c>
      <c r="AA175" s="310" t="s">
        <v>315</v>
      </c>
      <c r="AB175" s="291"/>
      <c r="AC175" s="307" t="s">
        <v>316</v>
      </c>
      <c r="AD175" s="291"/>
      <c r="AE175" s="307" t="s">
        <v>317</v>
      </c>
      <c r="AF175" s="303" t="s">
        <v>318</v>
      </c>
      <c r="AG175" s="305" t="s">
        <v>319</v>
      </c>
      <c r="AH175" s="307" t="s">
        <v>252</v>
      </c>
      <c r="AI175" s="291"/>
      <c r="AJ175" s="291"/>
    </row>
    <row r="176" spans="4:36" ht="15">
      <c r="D176" s="291"/>
      <c r="E176" s="304" t="s">
        <v>320</v>
      </c>
      <c r="F176" s="291"/>
      <c r="G176" s="306" t="s">
        <v>321</v>
      </c>
      <c r="H176" s="307" t="s">
        <v>322</v>
      </c>
      <c r="I176" s="306" t="s">
        <v>323</v>
      </c>
      <c r="J176" s="308" t="s">
        <v>324</v>
      </c>
      <c r="K176" s="309" t="s">
        <v>268</v>
      </c>
      <c r="L176" s="291"/>
      <c r="M176" s="291"/>
      <c r="N176" s="307" t="s">
        <v>268</v>
      </c>
      <c r="O176" s="310" t="s">
        <v>325</v>
      </c>
      <c r="P176" s="305" t="s">
        <v>326</v>
      </c>
      <c r="Q176" s="305" t="s">
        <v>327</v>
      </c>
      <c r="R176" s="307" t="s">
        <v>328</v>
      </c>
      <c r="S176" s="291"/>
      <c r="T176" s="309" t="s">
        <v>329</v>
      </c>
      <c r="U176" s="291"/>
      <c r="V176" s="311" t="s">
        <v>330</v>
      </c>
      <c r="W176" s="309" t="s">
        <v>331</v>
      </c>
      <c r="X176" s="303" t="s">
        <v>332</v>
      </c>
      <c r="Y176" s="307" t="s">
        <v>333</v>
      </c>
      <c r="Z176" s="307" t="s">
        <v>334</v>
      </c>
      <c r="AA176" s="291"/>
      <c r="AB176" s="291"/>
      <c r="AC176" s="310" t="s">
        <v>335</v>
      </c>
      <c r="AD176" s="291"/>
      <c r="AE176" s="307" t="s">
        <v>336</v>
      </c>
      <c r="AF176" s="291"/>
      <c r="AG176" s="305" t="s">
        <v>337</v>
      </c>
      <c r="AH176" s="307" t="s">
        <v>304</v>
      </c>
      <c r="AI176" s="291"/>
      <c r="AJ176" s="291"/>
    </row>
    <row r="177" spans="4:36" ht="15">
      <c r="D177" s="291"/>
      <c r="E177" s="304" t="s">
        <v>338</v>
      </c>
      <c r="F177" s="291"/>
      <c r="G177" s="306" t="s">
        <v>339</v>
      </c>
      <c r="H177" s="307" t="s">
        <v>340</v>
      </c>
      <c r="I177" s="306" t="s">
        <v>341</v>
      </c>
      <c r="J177" s="308" t="s">
        <v>342</v>
      </c>
      <c r="K177" s="309" t="s">
        <v>343</v>
      </c>
      <c r="L177" s="291"/>
      <c r="M177" s="291"/>
      <c r="N177" s="307" t="s">
        <v>344</v>
      </c>
      <c r="O177" s="291"/>
      <c r="P177" s="303" t="s">
        <v>345</v>
      </c>
      <c r="Q177" s="305" t="s">
        <v>346</v>
      </c>
      <c r="R177" s="307" t="s">
        <v>347</v>
      </c>
      <c r="S177" s="291"/>
      <c r="T177" s="309" t="s">
        <v>348</v>
      </c>
      <c r="U177" s="291"/>
      <c r="V177" s="291"/>
      <c r="W177" s="309" t="s">
        <v>349</v>
      </c>
      <c r="X177" s="291"/>
      <c r="Y177" s="307" t="s">
        <v>350</v>
      </c>
      <c r="Z177" s="310" t="s">
        <v>351</v>
      </c>
      <c r="AA177" s="291"/>
      <c r="AB177" s="291"/>
      <c r="AC177" s="291"/>
      <c r="AD177" s="291"/>
      <c r="AE177" s="307" t="s">
        <v>352</v>
      </c>
      <c r="AF177" s="291"/>
      <c r="AG177" s="305" t="s">
        <v>353</v>
      </c>
      <c r="AH177" s="307" t="s">
        <v>354</v>
      </c>
      <c r="AI177" s="291"/>
      <c r="AJ177" s="291"/>
    </row>
    <row r="178" spans="4:36" ht="15">
      <c r="D178" s="291"/>
      <c r="E178" s="304" t="s">
        <v>355</v>
      </c>
      <c r="F178" s="291"/>
      <c r="G178" s="311" t="s">
        <v>270</v>
      </c>
      <c r="H178" s="307" t="s">
        <v>356</v>
      </c>
      <c r="I178" s="306" t="s">
        <v>357</v>
      </c>
      <c r="J178" s="308" t="s">
        <v>358</v>
      </c>
      <c r="K178" s="312" t="s">
        <v>359</v>
      </c>
      <c r="L178" s="291"/>
      <c r="M178" s="291"/>
      <c r="N178" s="310" t="s">
        <v>360</v>
      </c>
      <c r="O178" s="291"/>
      <c r="P178" s="291"/>
      <c r="Q178" s="305" t="s">
        <v>361</v>
      </c>
      <c r="R178" s="307" t="s">
        <v>362</v>
      </c>
      <c r="S178" s="291"/>
      <c r="T178" s="312" t="s">
        <v>363</v>
      </c>
      <c r="U178" s="291"/>
      <c r="V178" s="291"/>
      <c r="W178" s="309" t="s">
        <v>364</v>
      </c>
      <c r="X178" s="291"/>
      <c r="Y178" s="307" t="s">
        <v>365</v>
      </c>
      <c r="Z178" s="291"/>
      <c r="AA178" s="291"/>
      <c r="AB178" s="291"/>
      <c r="AC178" s="291"/>
      <c r="AD178" s="291"/>
      <c r="AE178" s="307" t="s">
        <v>366</v>
      </c>
      <c r="AF178" s="291"/>
      <c r="AG178" s="305" t="s">
        <v>367</v>
      </c>
      <c r="AH178" s="307" t="s">
        <v>368</v>
      </c>
      <c r="AI178" s="291"/>
      <c r="AJ178" s="291"/>
    </row>
    <row r="179" spans="4:36" ht="15">
      <c r="D179" s="291"/>
      <c r="E179" s="304" t="s">
        <v>369</v>
      </c>
      <c r="F179" s="291"/>
      <c r="G179" s="291"/>
      <c r="H179" s="307" t="s">
        <v>370</v>
      </c>
      <c r="I179" s="311" t="s">
        <v>371</v>
      </c>
      <c r="J179" s="308" t="s">
        <v>372</v>
      </c>
      <c r="K179" s="291"/>
      <c r="L179" s="291"/>
      <c r="M179" s="291"/>
      <c r="N179" s="291"/>
      <c r="O179" s="291"/>
      <c r="P179" s="291"/>
      <c r="Q179" s="303" t="s">
        <v>373</v>
      </c>
      <c r="R179" s="307" t="s">
        <v>374</v>
      </c>
      <c r="S179" s="291"/>
      <c r="T179" s="291"/>
      <c r="U179" s="291"/>
      <c r="V179" s="291"/>
      <c r="W179" s="312" t="s">
        <v>375</v>
      </c>
      <c r="X179" s="291"/>
      <c r="Y179" s="310" t="s">
        <v>376</v>
      </c>
      <c r="Z179" s="291"/>
      <c r="AA179" s="291"/>
      <c r="AB179" s="291"/>
      <c r="AC179" s="291"/>
      <c r="AD179" s="291"/>
      <c r="AE179" s="307" t="s">
        <v>377</v>
      </c>
      <c r="AF179" s="291"/>
      <c r="AG179" s="305" t="s">
        <v>378</v>
      </c>
      <c r="AH179" s="307" t="s">
        <v>379</v>
      </c>
      <c r="AI179" s="291"/>
      <c r="AJ179" s="291"/>
    </row>
    <row r="180" spans="4:36" ht="15">
      <c r="D180" s="291"/>
      <c r="E180" s="304" t="s">
        <v>276</v>
      </c>
      <c r="F180" s="291"/>
      <c r="G180" s="291"/>
      <c r="H180" s="309" t="s">
        <v>380</v>
      </c>
      <c r="I180" s="291"/>
      <c r="J180" s="308" t="s">
        <v>381</v>
      </c>
      <c r="K180" s="291"/>
      <c r="L180" s="291"/>
      <c r="M180" s="291"/>
      <c r="N180" s="291"/>
      <c r="O180" s="291"/>
      <c r="P180" s="291"/>
      <c r="Q180" s="291"/>
      <c r="R180" s="307" t="s">
        <v>382</v>
      </c>
      <c r="S180" s="291"/>
      <c r="T180" s="291"/>
      <c r="U180" s="291"/>
      <c r="V180" s="291"/>
      <c r="W180" s="291"/>
      <c r="X180" s="291"/>
      <c r="Y180" s="291"/>
      <c r="Z180" s="291"/>
      <c r="AA180" s="291"/>
      <c r="AB180" s="291"/>
      <c r="AC180" s="291"/>
      <c r="AD180" s="291"/>
      <c r="AE180" s="307" t="s">
        <v>383</v>
      </c>
      <c r="AF180" s="291"/>
      <c r="AG180" s="305" t="s">
        <v>384</v>
      </c>
      <c r="AH180" s="307" t="s">
        <v>385</v>
      </c>
      <c r="AI180" s="291"/>
      <c r="AJ180" s="291"/>
    </row>
    <row r="181" spans="4:36" ht="15">
      <c r="D181" s="291"/>
      <c r="E181" s="304" t="s">
        <v>386</v>
      </c>
      <c r="F181" s="291"/>
      <c r="G181" s="291"/>
      <c r="H181" s="307" t="s">
        <v>387</v>
      </c>
      <c r="I181" s="291"/>
      <c r="J181" s="308" t="s">
        <v>388</v>
      </c>
      <c r="K181" s="291"/>
      <c r="L181" s="291"/>
      <c r="M181" s="291"/>
      <c r="N181" s="291"/>
      <c r="O181" s="291"/>
      <c r="P181" s="291"/>
      <c r="Q181" s="291"/>
      <c r="R181" s="307" t="s">
        <v>389</v>
      </c>
      <c r="S181" s="291"/>
      <c r="T181" s="291"/>
      <c r="U181" s="291"/>
      <c r="V181" s="291"/>
      <c r="W181" s="291"/>
      <c r="X181" s="291"/>
      <c r="Y181" s="291"/>
      <c r="Z181" s="291"/>
      <c r="AA181" s="291"/>
      <c r="AB181" s="291"/>
      <c r="AC181" s="291"/>
      <c r="AD181" s="291"/>
      <c r="AE181" s="307" t="s">
        <v>390</v>
      </c>
      <c r="AF181" s="291"/>
      <c r="AG181" s="303" t="s">
        <v>391</v>
      </c>
      <c r="AH181" s="307" t="s">
        <v>392</v>
      </c>
      <c r="AI181" s="291"/>
      <c r="AJ181" s="291"/>
    </row>
    <row r="182" spans="4:36" ht="15">
      <c r="D182" s="291"/>
      <c r="E182" s="304" t="s">
        <v>302</v>
      </c>
      <c r="F182" s="291"/>
      <c r="G182" s="291"/>
      <c r="H182" s="309" t="s">
        <v>393</v>
      </c>
      <c r="I182" s="291"/>
      <c r="J182" s="308" t="s">
        <v>394</v>
      </c>
      <c r="K182" s="291"/>
      <c r="L182" s="291"/>
      <c r="M182" s="291"/>
      <c r="N182" s="291"/>
      <c r="O182" s="291"/>
      <c r="P182" s="291"/>
      <c r="Q182" s="291"/>
      <c r="R182" s="307" t="s">
        <v>395</v>
      </c>
      <c r="S182" s="291"/>
      <c r="T182" s="291"/>
      <c r="U182" s="291"/>
      <c r="V182" s="291"/>
      <c r="W182" s="291"/>
      <c r="X182" s="291"/>
      <c r="Y182" s="291"/>
      <c r="Z182" s="291"/>
      <c r="AA182" s="291"/>
      <c r="AB182" s="291"/>
      <c r="AC182" s="291"/>
      <c r="AD182" s="291"/>
      <c r="AE182" s="310" t="s">
        <v>396</v>
      </c>
      <c r="AF182" s="291"/>
      <c r="AG182" s="291"/>
      <c r="AH182" s="307" t="s">
        <v>397</v>
      </c>
      <c r="AI182" s="291"/>
      <c r="AJ182" s="291"/>
    </row>
    <row r="183" spans="4:36" ht="15">
      <c r="D183" s="291"/>
      <c r="E183" s="304" t="s">
        <v>398</v>
      </c>
      <c r="F183" s="291"/>
      <c r="G183" s="291"/>
      <c r="H183" s="309" t="s">
        <v>399</v>
      </c>
      <c r="I183" s="291"/>
      <c r="J183" s="313" t="s">
        <v>400</v>
      </c>
      <c r="K183" s="291"/>
      <c r="L183" s="291"/>
      <c r="M183" s="291"/>
      <c r="N183" s="291"/>
      <c r="O183" s="291"/>
      <c r="P183" s="291"/>
      <c r="Q183" s="291"/>
      <c r="R183" s="307" t="s">
        <v>401</v>
      </c>
      <c r="S183" s="291"/>
      <c r="T183" s="291"/>
      <c r="U183" s="291"/>
      <c r="V183" s="291"/>
      <c r="W183" s="291"/>
      <c r="X183" s="291"/>
      <c r="Y183" s="291"/>
      <c r="Z183" s="291"/>
      <c r="AA183" s="291"/>
      <c r="AB183" s="291"/>
      <c r="AC183" s="291"/>
      <c r="AD183" s="291"/>
      <c r="AE183" s="291"/>
      <c r="AF183" s="291"/>
      <c r="AG183" s="291"/>
      <c r="AH183" s="307" t="s">
        <v>402</v>
      </c>
      <c r="AI183" s="291"/>
      <c r="AJ183" s="291"/>
    </row>
    <row r="184" spans="4:36" ht="30">
      <c r="D184" s="291"/>
      <c r="E184" s="304" t="s">
        <v>403</v>
      </c>
      <c r="F184" s="291"/>
      <c r="G184" s="291"/>
      <c r="H184" s="307" t="s">
        <v>404</v>
      </c>
      <c r="I184" s="291"/>
      <c r="J184" s="291"/>
      <c r="K184" s="291"/>
      <c r="L184" s="291"/>
      <c r="M184" s="291"/>
      <c r="N184" s="291"/>
      <c r="O184" s="291"/>
      <c r="P184" s="291"/>
      <c r="Q184" s="291"/>
      <c r="R184" s="307" t="s">
        <v>405</v>
      </c>
      <c r="S184" s="291"/>
      <c r="T184" s="291"/>
      <c r="U184" s="291"/>
      <c r="V184" s="291"/>
      <c r="W184" s="291"/>
      <c r="X184" s="291"/>
      <c r="Y184" s="291"/>
      <c r="Z184" s="291"/>
      <c r="AA184" s="291"/>
      <c r="AB184" s="291"/>
      <c r="AC184" s="291"/>
      <c r="AD184" s="291"/>
      <c r="AE184" s="291"/>
      <c r="AF184" s="291"/>
      <c r="AG184" s="291"/>
      <c r="AH184" s="307" t="s">
        <v>406</v>
      </c>
      <c r="AI184" s="291"/>
      <c r="AJ184" s="291"/>
    </row>
    <row r="185" spans="4:36" ht="15">
      <c r="D185" s="291"/>
      <c r="E185" s="304" t="s">
        <v>407</v>
      </c>
      <c r="F185" s="291"/>
      <c r="G185" s="291"/>
      <c r="H185" s="307" t="s">
        <v>408</v>
      </c>
      <c r="I185" s="291"/>
      <c r="J185" s="291"/>
      <c r="K185" s="291"/>
      <c r="L185" s="291"/>
      <c r="M185" s="291"/>
      <c r="N185" s="291"/>
      <c r="O185" s="291"/>
      <c r="P185" s="291"/>
      <c r="Q185" s="291"/>
      <c r="R185" s="310" t="s">
        <v>409</v>
      </c>
      <c r="S185" s="291"/>
      <c r="T185" s="291"/>
      <c r="U185" s="291"/>
      <c r="V185" s="291"/>
      <c r="W185" s="291"/>
      <c r="X185" s="291"/>
      <c r="Y185" s="291"/>
      <c r="Z185" s="291"/>
      <c r="AA185" s="291"/>
      <c r="AB185" s="291"/>
      <c r="AC185" s="291"/>
      <c r="AD185" s="291"/>
      <c r="AE185" s="291"/>
      <c r="AF185" s="291"/>
      <c r="AG185" s="291"/>
      <c r="AH185" s="307" t="s">
        <v>410</v>
      </c>
      <c r="AI185" s="291"/>
      <c r="AJ185" s="291"/>
    </row>
    <row r="186" spans="4:36" ht="15">
      <c r="D186" s="291"/>
      <c r="E186" s="304" t="s">
        <v>411</v>
      </c>
      <c r="F186" s="291"/>
      <c r="G186" s="291"/>
      <c r="H186" s="307" t="s">
        <v>412</v>
      </c>
      <c r="I186" s="291"/>
      <c r="J186" s="291"/>
      <c r="K186" s="291"/>
      <c r="L186" s="291"/>
      <c r="M186" s="291"/>
      <c r="N186" s="291"/>
      <c r="O186" s="291"/>
      <c r="P186" s="291"/>
      <c r="Q186" s="291"/>
      <c r="R186" s="291"/>
      <c r="S186" s="291"/>
      <c r="T186" s="291"/>
      <c r="U186" s="291"/>
      <c r="V186" s="291"/>
      <c r="W186" s="291"/>
      <c r="X186" s="291"/>
      <c r="Y186" s="291"/>
      <c r="Z186" s="291"/>
      <c r="AA186" s="291"/>
      <c r="AB186" s="291"/>
      <c r="AC186" s="291"/>
      <c r="AD186" s="291"/>
      <c r="AE186" s="291"/>
      <c r="AF186" s="291"/>
      <c r="AG186" s="291"/>
      <c r="AH186" s="310" t="s">
        <v>413</v>
      </c>
      <c r="AI186" s="291"/>
      <c r="AJ186" s="291"/>
    </row>
    <row r="187" spans="4:36" ht="15">
      <c r="D187" s="291"/>
      <c r="E187" s="304" t="s">
        <v>414</v>
      </c>
      <c r="F187" s="291"/>
      <c r="G187" s="291"/>
      <c r="H187" s="307" t="s">
        <v>415</v>
      </c>
      <c r="I187" s="291"/>
      <c r="J187" s="291"/>
      <c r="K187" s="291"/>
      <c r="L187" s="291"/>
      <c r="M187" s="291"/>
      <c r="N187" s="291"/>
      <c r="O187" s="291"/>
      <c r="P187" s="291"/>
      <c r="Q187" s="291"/>
      <c r="R187" s="291"/>
      <c r="S187" s="291"/>
      <c r="T187" s="291"/>
      <c r="U187" s="291"/>
      <c r="V187" s="291"/>
      <c r="W187" s="291"/>
      <c r="X187" s="291"/>
      <c r="Y187" s="291"/>
      <c r="Z187" s="291"/>
      <c r="AA187" s="291"/>
      <c r="AB187" s="291"/>
      <c r="AC187" s="291"/>
      <c r="AD187" s="291"/>
      <c r="AE187" s="291"/>
      <c r="AF187" s="291"/>
      <c r="AG187" s="291"/>
      <c r="AH187" s="291"/>
      <c r="AI187" s="291"/>
      <c r="AJ187" s="291"/>
    </row>
    <row r="188" spans="4:36" ht="15">
      <c r="D188" s="291"/>
      <c r="E188" s="304" t="s">
        <v>352</v>
      </c>
      <c r="F188" s="291"/>
      <c r="G188" s="291"/>
      <c r="H188" s="307" t="s">
        <v>416</v>
      </c>
      <c r="I188" s="291"/>
      <c r="J188" s="291"/>
      <c r="K188" s="291"/>
      <c r="L188" s="291"/>
      <c r="M188" s="291"/>
      <c r="N188" s="291"/>
      <c r="O188" s="291"/>
      <c r="P188" s="291"/>
      <c r="Q188" s="291"/>
      <c r="R188" s="291"/>
      <c r="S188" s="291"/>
      <c r="T188" s="291"/>
      <c r="U188" s="291"/>
      <c r="V188" s="291"/>
      <c r="W188" s="291"/>
      <c r="X188" s="291"/>
      <c r="Y188" s="291"/>
      <c r="Z188" s="291"/>
      <c r="AA188" s="291"/>
      <c r="AB188" s="291"/>
      <c r="AC188" s="291"/>
      <c r="AD188" s="291"/>
      <c r="AE188" s="291"/>
      <c r="AF188" s="291"/>
      <c r="AG188" s="291"/>
      <c r="AH188" s="291"/>
      <c r="AI188" s="291"/>
      <c r="AJ188" s="291"/>
    </row>
    <row r="189" spans="4:36" ht="15">
      <c r="D189" s="291"/>
      <c r="E189" s="314" t="s">
        <v>417</v>
      </c>
      <c r="F189" s="291"/>
      <c r="G189" s="291"/>
      <c r="H189" s="310" t="s">
        <v>418</v>
      </c>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row>
    <row r="190" spans="4:36">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row>
    <row r="191" spans="4:36">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row>
    <row r="192" spans="4:36">
      <c r="D192" s="291"/>
      <c r="E192" s="291"/>
      <c r="F192" s="291"/>
      <c r="G192" s="291"/>
      <c r="H192" s="291"/>
      <c r="I192" s="291"/>
      <c r="J192" s="291"/>
      <c r="K192" s="291"/>
      <c r="L192" s="291"/>
      <c r="M192" s="291"/>
      <c r="N192" s="291"/>
      <c r="O192" s="291"/>
      <c r="P192" s="291"/>
      <c r="Q192" s="291"/>
      <c r="R192" s="291"/>
      <c r="S192" s="291"/>
      <c r="T192" s="291"/>
      <c r="U192" s="291"/>
      <c r="V192" s="291"/>
      <c r="W192" s="291"/>
      <c r="X192" s="291"/>
      <c r="Y192" s="291"/>
      <c r="Z192" s="291"/>
      <c r="AA192" s="291"/>
      <c r="AB192" s="291"/>
      <c r="AC192" s="291"/>
      <c r="AD192" s="291"/>
      <c r="AE192" s="291"/>
      <c r="AF192" s="291"/>
      <c r="AG192" s="291"/>
      <c r="AH192" s="291"/>
      <c r="AI192" s="291"/>
      <c r="AJ192" s="291"/>
    </row>
    <row r="193" spans="4:36">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c r="AB193" s="291"/>
      <c r="AC193" s="291"/>
      <c r="AD193" s="291"/>
      <c r="AE193" s="291"/>
      <c r="AF193" s="291"/>
      <c r="AG193" s="291"/>
      <c r="AH193" s="291"/>
      <c r="AI193" s="291"/>
      <c r="AJ193" s="291"/>
    </row>
    <row r="194" spans="4:36">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291"/>
      <c r="Z194" s="291"/>
      <c r="AA194" s="291"/>
      <c r="AB194" s="291"/>
      <c r="AC194" s="291"/>
      <c r="AD194" s="291"/>
      <c r="AE194" s="291"/>
      <c r="AF194" s="291"/>
      <c r="AG194" s="291"/>
      <c r="AH194" s="291"/>
      <c r="AI194" s="291"/>
      <c r="AJ194" s="291"/>
    </row>
    <row r="195" spans="4:36">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row>
    <row r="196" spans="4:36">
      <c r="O196" s="291"/>
      <c r="P196" s="291"/>
      <c r="Q196" s="291"/>
      <c r="R196" s="291"/>
      <c r="S196" s="291"/>
      <c r="T196" s="291"/>
    </row>
    <row r="197" spans="4:36">
      <c r="O197" s="291"/>
      <c r="P197" s="291"/>
      <c r="Q197" s="291"/>
      <c r="R197" s="291"/>
      <c r="S197" s="291"/>
      <c r="T197" s="291"/>
    </row>
    <row r="198" spans="4:36">
      <c r="O198" s="291"/>
      <c r="P198" s="291"/>
      <c r="Q198" s="291"/>
      <c r="R198" s="291"/>
      <c r="S198" s="291"/>
      <c r="T198" s="291"/>
    </row>
    <row r="199" spans="4:36">
      <c r="O199" s="291"/>
      <c r="P199" s="291"/>
      <c r="Q199" s="291"/>
      <c r="R199" s="291"/>
      <c r="S199" s="291"/>
      <c r="T199" s="291"/>
    </row>
    <row r="200" spans="4:36">
      <c r="O200" s="291"/>
      <c r="P200" s="291"/>
      <c r="Q200" s="291"/>
      <c r="R200" s="291"/>
      <c r="S200" s="291"/>
      <c r="T200" s="291"/>
    </row>
    <row r="201" spans="4:36">
      <c r="O201" s="291"/>
      <c r="P201" s="291"/>
      <c r="Q201" s="291"/>
      <c r="R201" s="291"/>
      <c r="S201" s="291"/>
      <c r="T201" s="291"/>
    </row>
    <row r="202" spans="4:36">
      <c r="O202" s="291"/>
      <c r="P202" s="291"/>
      <c r="Q202" s="291"/>
      <c r="R202" s="291"/>
      <c r="S202" s="291"/>
      <c r="T202" s="291"/>
    </row>
    <row r="203" spans="4:36">
      <c r="O203" s="291"/>
      <c r="P203" s="291"/>
      <c r="Q203" s="291"/>
      <c r="R203" s="291"/>
      <c r="S203" s="291"/>
      <c r="T203" s="291"/>
    </row>
    <row r="204" spans="4:36" ht="15">
      <c r="D204" s="3" t="s">
        <v>419</v>
      </c>
      <c r="E204" s="3" t="s">
        <v>420</v>
      </c>
      <c r="F204" s="3" t="s">
        <v>421</v>
      </c>
      <c r="G204" s="315" t="s">
        <v>422</v>
      </c>
      <c r="H204" s="315" t="s">
        <v>423</v>
      </c>
      <c r="I204" s="3" t="s">
        <v>424</v>
      </c>
      <c r="J204" s="3" t="s">
        <v>425</v>
      </c>
      <c r="K204" s="315" t="s">
        <v>426</v>
      </c>
      <c r="L204" s="3" t="s">
        <v>427</v>
      </c>
      <c r="M204" s="3" t="s">
        <v>428</v>
      </c>
      <c r="N204" s="3" t="s">
        <v>429</v>
      </c>
      <c r="O204" s="3" t="s">
        <v>430</v>
      </c>
      <c r="P204" s="315" t="s">
        <v>431</v>
      </c>
      <c r="Q204" s="3" t="s">
        <v>432</v>
      </c>
      <c r="R204" s="3" t="s">
        <v>433</v>
      </c>
      <c r="S204" s="3" t="s">
        <v>434</v>
      </c>
      <c r="T204" s="3" t="s">
        <v>435</v>
      </c>
      <c r="U204" s="3" t="s">
        <v>436</v>
      </c>
      <c r="V204" s="3" t="s">
        <v>437</v>
      </c>
      <c r="W204" s="3" t="s">
        <v>438</v>
      </c>
      <c r="X204" s="3" t="s">
        <v>439</v>
      </c>
      <c r="Y204" s="3" t="s">
        <v>440</v>
      </c>
      <c r="Z204" s="3" t="s">
        <v>441</v>
      </c>
      <c r="AA204" s="3" t="s">
        <v>442</v>
      </c>
      <c r="AB204" s="3" t="s">
        <v>443</v>
      </c>
      <c r="AC204" s="3" t="s">
        <v>444</v>
      </c>
      <c r="AD204" s="3" t="s">
        <v>445</v>
      </c>
      <c r="AE204" s="3" t="s">
        <v>446</v>
      </c>
      <c r="AF204" s="3" t="s">
        <v>447</v>
      </c>
      <c r="AG204" s="3" t="s">
        <v>448</v>
      </c>
      <c r="AH204" s="3" t="s">
        <v>449</v>
      </c>
      <c r="AI204" s="3" t="s">
        <v>450</v>
      </c>
      <c r="AJ204" s="3" t="s">
        <v>451</v>
      </c>
    </row>
    <row r="205" spans="4:36" ht="1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291"/>
      <c r="P333" s="291"/>
      <c r="Q333" s="291"/>
      <c r="R333" s="291"/>
      <c r="S333" s="291"/>
      <c r="T333" s="291"/>
    </row>
    <row r="334" spans="4:36">
      <c r="O334" s="291"/>
      <c r="P334" s="291"/>
      <c r="Q334" s="291"/>
      <c r="R334" s="291"/>
      <c r="S334" s="291"/>
      <c r="T334" s="291"/>
    </row>
    <row r="335" spans="4:36">
      <c r="O335" s="291"/>
      <c r="P335" s="291"/>
      <c r="Q335" s="291"/>
      <c r="R335" s="291"/>
      <c r="S335" s="291"/>
      <c r="T335" s="291"/>
    </row>
    <row r="336" spans="4:36">
      <c r="O336" s="291"/>
      <c r="P336" s="291"/>
      <c r="Q336" s="291"/>
      <c r="R336" s="291"/>
      <c r="S336" s="291"/>
      <c r="T336" s="291"/>
    </row>
    <row r="337" spans="15:20">
      <c r="O337" s="291"/>
      <c r="P337" s="291"/>
      <c r="Q337" s="291"/>
      <c r="R337" s="291"/>
      <c r="S337" s="291"/>
      <c r="T337" s="291"/>
    </row>
    <row r="338" spans="15:20">
      <c r="O338" s="291"/>
      <c r="P338" s="291"/>
      <c r="Q338" s="291"/>
      <c r="R338" s="291"/>
      <c r="S338" s="291"/>
      <c r="T338" s="291"/>
    </row>
    <row r="339" spans="15:20">
      <c r="O339" s="291"/>
      <c r="P339" s="291"/>
      <c r="Q339" s="291"/>
      <c r="R339" s="291"/>
      <c r="S339" s="291"/>
      <c r="T339" s="291"/>
    </row>
    <row r="340" spans="15:20">
      <c r="O340" s="291"/>
      <c r="P340" s="291"/>
      <c r="Q340" s="291"/>
      <c r="R340" s="291"/>
      <c r="S340" s="291"/>
      <c r="T340" s="291"/>
    </row>
    <row r="341" spans="15:20">
      <c r="O341" s="291"/>
      <c r="P341" s="291"/>
      <c r="Q341" s="291"/>
      <c r="R341" s="291"/>
      <c r="S341" s="291"/>
      <c r="T341" s="291"/>
    </row>
    <row r="342" spans="15:20">
      <c r="O342" s="291"/>
      <c r="P342" s="291"/>
      <c r="Q342" s="291"/>
      <c r="R342" s="291"/>
      <c r="S342" s="291"/>
      <c r="T342" s="291"/>
    </row>
    <row r="343" spans="15:20">
      <c r="O343" s="291"/>
      <c r="P343" s="291"/>
      <c r="Q343" s="291"/>
      <c r="R343" s="291"/>
      <c r="S343" s="291"/>
      <c r="T343" s="291"/>
    </row>
    <row r="344" spans="15:20">
      <c r="O344" s="291"/>
      <c r="P344" s="291"/>
      <c r="Q344" s="291"/>
      <c r="R344" s="291"/>
      <c r="S344" s="291"/>
      <c r="T344" s="291"/>
    </row>
    <row r="345" spans="15:20">
      <c r="O345" s="291"/>
      <c r="P345" s="291"/>
      <c r="Q345" s="291"/>
      <c r="R345" s="291"/>
      <c r="S345" s="291"/>
      <c r="T345" s="291"/>
    </row>
    <row r="346" spans="15:20">
      <c r="O346" s="291"/>
      <c r="P346" s="291"/>
      <c r="Q346" s="291"/>
      <c r="R346" s="291"/>
      <c r="S346" s="291"/>
      <c r="T346" s="291"/>
    </row>
    <row r="347" spans="15:20">
      <c r="O347" s="291"/>
      <c r="P347" s="291"/>
      <c r="Q347" s="291"/>
      <c r="R347" s="291"/>
      <c r="S347" s="291"/>
      <c r="T347" s="291"/>
    </row>
    <row r="348" spans="15:20">
      <c r="O348" s="291"/>
      <c r="P348" s="291"/>
      <c r="Q348" s="291"/>
      <c r="R348" s="291"/>
      <c r="S348" s="291"/>
      <c r="T348" s="291"/>
    </row>
    <row r="349" spans="15:20">
      <c r="O349" s="291"/>
      <c r="P349" s="291"/>
      <c r="Q349" s="291"/>
      <c r="R349" s="291"/>
      <c r="S349" s="291"/>
      <c r="T349" s="291"/>
    </row>
    <row r="350" spans="15:20">
      <c r="O350" s="291"/>
      <c r="P350" s="291"/>
      <c r="Q350" s="291"/>
      <c r="R350" s="291"/>
      <c r="S350" s="291"/>
      <c r="T350" s="291"/>
    </row>
    <row r="351" spans="15:20">
      <c r="O351" s="291"/>
      <c r="P351" s="291"/>
      <c r="Q351" s="291"/>
      <c r="R351" s="291"/>
      <c r="S351" s="291"/>
      <c r="T351" s="291"/>
    </row>
    <row r="352" spans="15:20">
      <c r="O352" s="291"/>
      <c r="P352" s="291"/>
      <c r="Q352" s="291"/>
      <c r="R352" s="291"/>
      <c r="S352" s="291"/>
      <c r="T352" s="291"/>
    </row>
    <row r="353" spans="15:20">
      <c r="O353" s="291"/>
      <c r="P353" s="291"/>
      <c r="Q353" s="291"/>
      <c r="R353" s="291"/>
      <c r="S353" s="291"/>
      <c r="T353" s="291"/>
    </row>
    <row r="354" spans="15:20">
      <c r="O354" s="291"/>
      <c r="P354" s="291"/>
      <c r="Q354" s="291"/>
      <c r="R354" s="291"/>
      <c r="S354" s="291"/>
      <c r="T354" s="291"/>
    </row>
    <row r="355" spans="15:20">
      <c r="O355" s="291"/>
      <c r="P355" s="291"/>
      <c r="Q355" s="291"/>
      <c r="R355" s="291"/>
      <c r="S355" s="291"/>
      <c r="T355" s="291"/>
    </row>
    <row r="356" spans="15:20">
      <c r="O356" s="291"/>
      <c r="P356" s="291"/>
      <c r="Q356" s="291"/>
      <c r="R356" s="291"/>
      <c r="S356" s="291"/>
      <c r="T356" s="291"/>
    </row>
    <row r="357" spans="15:20">
      <c r="O357" s="291"/>
      <c r="P357" s="291"/>
      <c r="Q357" s="291"/>
      <c r="R357" s="291"/>
      <c r="S357" s="291"/>
      <c r="T357" s="291"/>
    </row>
    <row r="358" spans="15:20">
      <c r="O358" s="291"/>
      <c r="P358" s="291"/>
      <c r="Q358" s="291"/>
      <c r="R358" s="291"/>
      <c r="S358" s="291"/>
      <c r="T358" s="291"/>
    </row>
    <row r="359" spans="15:20">
      <c r="O359" s="291"/>
      <c r="P359" s="291"/>
      <c r="Q359" s="291"/>
      <c r="R359" s="291"/>
      <c r="S359" s="291"/>
      <c r="T359" s="291"/>
    </row>
    <row r="360" spans="15:20">
      <c r="O360" s="291"/>
      <c r="P360" s="291"/>
      <c r="Q360" s="291"/>
      <c r="R360" s="291"/>
      <c r="S360" s="291"/>
      <c r="T360" s="291"/>
    </row>
    <row r="361" spans="15:20">
      <c r="O361" s="291"/>
      <c r="P361" s="291"/>
      <c r="Q361" s="291"/>
      <c r="R361" s="291"/>
      <c r="S361" s="291"/>
      <c r="T361" s="291"/>
    </row>
    <row r="362" spans="15:20">
      <c r="O362" s="291"/>
      <c r="P362" s="291"/>
      <c r="Q362" s="291"/>
      <c r="R362" s="291"/>
      <c r="S362" s="291"/>
      <c r="T362" s="291"/>
    </row>
    <row r="363" spans="15:20">
      <c r="O363" s="291"/>
      <c r="P363" s="291"/>
      <c r="Q363" s="291"/>
      <c r="R363" s="291"/>
      <c r="S363" s="291"/>
      <c r="T363" s="291"/>
    </row>
    <row r="364" spans="15:20">
      <c r="O364" s="291"/>
      <c r="P364" s="291"/>
      <c r="Q364" s="291"/>
      <c r="R364" s="291"/>
      <c r="S364" s="291"/>
      <c r="T364" s="291"/>
    </row>
    <row r="365" spans="15:20">
      <c r="O365" s="291"/>
      <c r="P365" s="291"/>
      <c r="Q365" s="291"/>
      <c r="R365" s="291"/>
      <c r="S365" s="291"/>
      <c r="T365" s="291"/>
    </row>
    <row r="366" spans="15:20">
      <c r="O366" s="291"/>
      <c r="P366" s="291"/>
      <c r="Q366" s="291"/>
      <c r="R366" s="291"/>
      <c r="S366" s="291"/>
      <c r="T366" s="291"/>
    </row>
    <row r="367" spans="15:20">
      <c r="O367" s="291"/>
      <c r="P367" s="291"/>
      <c r="Q367" s="291"/>
      <c r="R367" s="291"/>
      <c r="S367" s="291"/>
      <c r="T367" s="291"/>
    </row>
    <row r="368" spans="15:20">
      <c r="O368" s="291"/>
      <c r="P368" s="291"/>
      <c r="Q368" s="291"/>
      <c r="R368" s="291"/>
      <c r="S368" s="291"/>
      <c r="T368" s="291"/>
    </row>
    <row r="369" spans="15:20">
      <c r="O369" s="291"/>
      <c r="P369" s="291"/>
      <c r="Q369" s="291"/>
      <c r="R369" s="291"/>
      <c r="S369" s="291"/>
      <c r="T369" s="291"/>
    </row>
    <row r="370" spans="15:20">
      <c r="O370" s="291"/>
      <c r="P370" s="291"/>
      <c r="Q370" s="291"/>
      <c r="R370" s="291"/>
      <c r="S370" s="291"/>
      <c r="T370" s="291"/>
    </row>
    <row r="371" spans="15:20">
      <c r="O371" s="291"/>
      <c r="P371" s="291"/>
      <c r="Q371" s="291"/>
      <c r="R371" s="291"/>
      <c r="S371" s="291"/>
      <c r="T371" s="291"/>
    </row>
    <row r="372" spans="15:20">
      <c r="O372" s="291"/>
      <c r="P372" s="291"/>
      <c r="Q372" s="291"/>
      <c r="R372" s="291"/>
      <c r="S372" s="291"/>
      <c r="T372" s="291"/>
    </row>
    <row r="373" spans="15:20">
      <c r="O373" s="291"/>
      <c r="P373" s="291"/>
      <c r="Q373" s="291"/>
      <c r="R373" s="291"/>
      <c r="S373" s="291"/>
      <c r="T373" s="291"/>
    </row>
    <row r="374" spans="15:20">
      <c r="O374" s="291"/>
      <c r="P374" s="291"/>
      <c r="Q374" s="291"/>
      <c r="R374" s="291"/>
      <c r="S374" s="291"/>
      <c r="T374" s="291"/>
    </row>
    <row r="375" spans="15:20">
      <c r="O375" s="291"/>
      <c r="P375" s="291"/>
      <c r="Q375" s="291"/>
      <c r="R375" s="291"/>
      <c r="S375" s="291"/>
      <c r="T375" s="291"/>
    </row>
    <row r="376" spans="15:20">
      <c r="O376" s="291"/>
      <c r="P376" s="291"/>
      <c r="Q376" s="291"/>
      <c r="R376" s="291"/>
      <c r="S376" s="291"/>
      <c r="T376" s="291"/>
    </row>
    <row r="377" spans="15:20">
      <c r="O377" s="291"/>
      <c r="P377" s="291"/>
      <c r="Q377" s="291"/>
      <c r="R377" s="291"/>
      <c r="S377" s="291"/>
      <c r="T377" s="291"/>
    </row>
    <row r="378" spans="15:20">
      <c r="O378" s="291"/>
      <c r="P378" s="291"/>
      <c r="Q378" s="291"/>
      <c r="R378" s="291"/>
      <c r="S378" s="291"/>
      <c r="T378" s="291"/>
    </row>
    <row r="379" spans="15:20">
      <c r="O379" s="291"/>
      <c r="P379" s="291"/>
      <c r="Q379" s="291"/>
      <c r="R379" s="291"/>
      <c r="S379" s="291"/>
      <c r="T379" s="291"/>
    </row>
    <row r="380" spans="15:20">
      <c r="O380" s="291"/>
      <c r="P380" s="291"/>
      <c r="Q380" s="291"/>
      <c r="R380" s="291"/>
      <c r="S380" s="291"/>
      <c r="T380" s="291"/>
    </row>
    <row r="381" spans="15:20">
      <c r="O381" s="291"/>
      <c r="P381" s="291"/>
      <c r="Q381" s="291"/>
      <c r="R381" s="291"/>
      <c r="S381" s="291"/>
      <c r="T381" s="291"/>
    </row>
    <row r="382" spans="15:20">
      <c r="O382" s="291"/>
      <c r="P382" s="291"/>
      <c r="Q382" s="291"/>
      <c r="R382" s="291"/>
      <c r="S382" s="291"/>
      <c r="T382" s="291"/>
    </row>
    <row r="383" spans="15:20">
      <c r="O383" s="291"/>
      <c r="P383" s="291"/>
      <c r="Q383" s="291"/>
      <c r="R383" s="291"/>
      <c r="S383" s="291"/>
      <c r="T383" s="291"/>
    </row>
    <row r="384" spans="15:20">
      <c r="O384" s="291"/>
      <c r="P384" s="291"/>
      <c r="Q384" s="291"/>
      <c r="R384" s="291"/>
      <c r="S384" s="291"/>
      <c r="T384" s="291"/>
    </row>
    <row r="385" spans="15:20">
      <c r="O385" s="291"/>
      <c r="P385" s="291"/>
      <c r="Q385" s="291"/>
      <c r="R385" s="291"/>
      <c r="S385" s="291"/>
      <c r="T385" s="291"/>
    </row>
    <row r="386" spans="15:20">
      <c r="O386" s="291"/>
      <c r="P386" s="291"/>
      <c r="Q386" s="291"/>
      <c r="R386" s="291"/>
      <c r="S386" s="291"/>
      <c r="T386" s="291"/>
    </row>
    <row r="387" spans="15:20">
      <c r="O387" s="291"/>
      <c r="P387" s="291"/>
      <c r="Q387" s="291"/>
      <c r="R387" s="291"/>
      <c r="S387" s="291"/>
      <c r="T387" s="291"/>
    </row>
    <row r="388" spans="15:20">
      <c r="O388" s="291"/>
      <c r="P388" s="291"/>
      <c r="Q388" s="291"/>
      <c r="R388" s="291"/>
      <c r="S388" s="291"/>
      <c r="T388" s="291"/>
    </row>
    <row r="389" spans="15:20">
      <c r="O389" s="291"/>
      <c r="P389" s="291"/>
      <c r="Q389" s="291"/>
      <c r="R389" s="291"/>
      <c r="S389" s="291"/>
      <c r="T389" s="291"/>
    </row>
    <row r="390" spans="15:20">
      <c r="O390" s="291"/>
      <c r="P390" s="291"/>
      <c r="Q390" s="291"/>
      <c r="R390" s="291"/>
      <c r="S390" s="291"/>
      <c r="T390" s="291"/>
    </row>
    <row r="391" spans="15:20">
      <c r="O391" s="291"/>
      <c r="P391" s="291"/>
      <c r="Q391" s="291"/>
      <c r="R391" s="291"/>
      <c r="S391" s="291"/>
      <c r="T391" s="291"/>
    </row>
    <row r="392" spans="15:20">
      <c r="O392" s="291"/>
      <c r="P392" s="291"/>
      <c r="Q392" s="291"/>
      <c r="R392" s="291"/>
      <c r="S392" s="291"/>
      <c r="T392" s="291"/>
    </row>
    <row r="393" spans="15:20">
      <c r="O393" s="291"/>
      <c r="P393" s="291"/>
      <c r="Q393" s="291"/>
      <c r="R393" s="291"/>
      <c r="S393" s="291"/>
      <c r="T393" s="291"/>
    </row>
    <row r="394" spans="15:20">
      <c r="O394" s="291"/>
      <c r="P394" s="291"/>
      <c r="Q394" s="291"/>
      <c r="R394" s="291"/>
      <c r="S394" s="291"/>
      <c r="T394" s="291"/>
    </row>
    <row r="395" spans="15:20">
      <c r="O395" s="291"/>
      <c r="P395" s="291"/>
      <c r="Q395" s="291"/>
      <c r="R395" s="291"/>
      <c r="S395" s="291"/>
      <c r="T395" s="291"/>
    </row>
    <row r="396" spans="15:20">
      <c r="O396" s="291"/>
      <c r="P396" s="291"/>
      <c r="Q396" s="291"/>
      <c r="R396" s="291"/>
      <c r="S396" s="291"/>
      <c r="T396" s="291"/>
    </row>
    <row r="397" spans="15:20">
      <c r="O397" s="291"/>
      <c r="P397" s="291"/>
      <c r="Q397" s="291"/>
      <c r="R397" s="291"/>
      <c r="S397" s="291"/>
      <c r="T397" s="291"/>
    </row>
    <row r="398" spans="15:20">
      <c r="O398" s="291"/>
      <c r="P398" s="291"/>
      <c r="Q398" s="291"/>
      <c r="R398" s="291"/>
      <c r="S398" s="291"/>
      <c r="T398" s="291"/>
    </row>
    <row r="399" spans="15:20">
      <c r="O399" s="291"/>
      <c r="P399" s="291"/>
      <c r="Q399" s="291"/>
      <c r="R399" s="291"/>
      <c r="S399" s="291"/>
      <c r="T399" s="291"/>
    </row>
    <row r="400" spans="15:20">
      <c r="O400" s="291"/>
      <c r="P400" s="291"/>
      <c r="Q400" s="291"/>
      <c r="R400" s="291"/>
      <c r="S400" s="291"/>
      <c r="T400" s="291"/>
    </row>
    <row r="401" spans="15:20">
      <c r="O401" s="291"/>
      <c r="P401" s="291"/>
      <c r="Q401" s="291"/>
      <c r="R401" s="291"/>
      <c r="S401" s="291"/>
      <c r="T401" s="291"/>
    </row>
    <row r="402" spans="15:20">
      <c r="O402" s="291"/>
      <c r="P402" s="291"/>
      <c r="Q402" s="291"/>
      <c r="R402" s="291"/>
      <c r="S402" s="291"/>
      <c r="T402" s="291"/>
    </row>
    <row r="403" spans="15:20">
      <c r="O403" s="291"/>
      <c r="P403" s="291"/>
      <c r="Q403" s="291"/>
      <c r="R403" s="291"/>
      <c r="S403" s="291"/>
      <c r="T403" s="291"/>
    </row>
    <row r="404" spans="15:20">
      <c r="O404" s="291"/>
      <c r="P404" s="291"/>
      <c r="Q404" s="291"/>
      <c r="R404" s="291"/>
      <c r="S404" s="291"/>
      <c r="T404" s="291"/>
    </row>
    <row r="405" spans="15:20">
      <c r="O405" s="291"/>
      <c r="P405" s="291"/>
      <c r="Q405" s="291"/>
      <c r="R405" s="291"/>
      <c r="S405" s="291"/>
      <c r="T405" s="291"/>
    </row>
    <row r="406" spans="15:20">
      <c r="O406" s="291"/>
      <c r="P406" s="291"/>
      <c r="Q406" s="291"/>
      <c r="R406" s="291"/>
      <c r="S406" s="291"/>
      <c r="T406" s="291"/>
    </row>
    <row r="407" spans="15:20">
      <c r="O407" s="291"/>
      <c r="P407" s="291"/>
      <c r="Q407" s="291"/>
      <c r="R407" s="291"/>
      <c r="S407" s="291"/>
      <c r="T407" s="291"/>
    </row>
    <row r="408" spans="15:20">
      <c r="O408" s="291"/>
      <c r="P408" s="291"/>
      <c r="Q408" s="291"/>
      <c r="R408" s="291"/>
      <c r="S408" s="291"/>
      <c r="T408" s="291"/>
    </row>
    <row r="409" spans="15:20">
      <c r="O409" s="291"/>
      <c r="P409" s="291"/>
      <c r="Q409" s="291"/>
      <c r="R409" s="291"/>
      <c r="S409" s="291"/>
      <c r="T409" s="291"/>
    </row>
    <row r="410" spans="15:20">
      <c r="O410" s="291"/>
      <c r="P410" s="291"/>
      <c r="Q410" s="291"/>
      <c r="R410" s="291"/>
      <c r="S410" s="291"/>
      <c r="T410" s="291"/>
    </row>
    <row r="411" spans="15:20">
      <c r="O411" s="291"/>
      <c r="P411" s="291"/>
      <c r="Q411" s="291"/>
      <c r="R411" s="291"/>
      <c r="S411" s="291"/>
      <c r="T411" s="291"/>
    </row>
    <row r="412" spans="15:20">
      <c r="O412" s="291"/>
      <c r="P412" s="291"/>
      <c r="Q412" s="291"/>
      <c r="R412" s="291"/>
      <c r="S412" s="291"/>
      <c r="T412" s="291"/>
    </row>
    <row r="413" spans="15:20">
      <c r="O413" s="291"/>
      <c r="P413" s="291"/>
      <c r="Q413" s="291"/>
      <c r="R413" s="291"/>
      <c r="S413" s="291"/>
      <c r="T413" s="291"/>
    </row>
    <row r="414" spans="15:20">
      <c r="O414" s="291"/>
      <c r="P414" s="291"/>
      <c r="Q414" s="291"/>
      <c r="R414" s="291"/>
      <c r="S414" s="291"/>
      <c r="T414" s="291"/>
    </row>
    <row r="415" spans="15:20">
      <c r="O415" s="291"/>
      <c r="P415" s="291"/>
      <c r="Q415" s="291"/>
      <c r="R415" s="291"/>
      <c r="S415" s="291"/>
      <c r="T415" s="291"/>
    </row>
    <row r="416" spans="15:20">
      <c r="O416" s="291"/>
      <c r="P416" s="291"/>
      <c r="Q416" s="291"/>
      <c r="R416" s="291"/>
      <c r="S416" s="291"/>
      <c r="T416" s="291"/>
    </row>
    <row r="417" spans="15:20">
      <c r="O417" s="291"/>
      <c r="P417" s="291"/>
      <c r="Q417" s="291"/>
      <c r="R417" s="291"/>
      <c r="S417" s="291"/>
      <c r="T417" s="291"/>
    </row>
    <row r="418" spans="15:20">
      <c r="O418" s="291"/>
      <c r="P418" s="291"/>
      <c r="Q418" s="291"/>
      <c r="R418" s="291"/>
      <c r="S418" s="291"/>
      <c r="T418" s="291"/>
    </row>
    <row r="419" spans="15:20">
      <c r="O419" s="291"/>
      <c r="P419" s="291"/>
      <c r="Q419" s="291"/>
      <c r="R419" s="291"/>
      <c r="S419" s="291"/>
      <c r="T419" s="291"/>
    </row>
    <row r="420" spans="15:20">
      <c r="O420" s="291"/>
      <c r="P420" s="291"/>
      <c r="Q420" s="291"/>
      <c r="R420" s="291"/>
      <c r="S420" s="291"/>
      <c r="T420" s="291"/>
    </row>
    <row r="421" spans="15:20">
      <c r="O421" s="291"/>
      <c r="P421" s="291"/>
      <c r="Q421" s="291"/>
      <c r="R421" s="291"/>
      <c r="S421" s="291"/>
      <c r="T421" s="291"/>
    </row>
    <row r="422" spans="15:20">
      <c r="O422" s="291"/>
      <c r="P422" s="291"/>
      <c r="Q422" s="291"/>
      <c r="R422" s="291"/>
      <c r="S422" s="291"/>
      <c r="T422" s="291"/>
    </row>
    <row r="423" spans="15:20">
      <c r="O423" s="291"/>
      <c r="P423" s="291"/>
      <c r="Q423" s="291"/>
      <c r="R423" s="291"/>
      <c r="S423" s="291"/>
      <c r="T423" s="291"/>
    </row>
    <row r="424" spans="15:20">
      <c r="O424" s="291"/>
      <c r="P424" s="291"/>
      <c r="Q424" s="291"/>
      <c r="R424" s="291"/>
      <c r="S424" s="291"/>
      <c r="T424" s="291"/>
    </row>
    <row r="425" spans="15:20">
      <c r="O425" s="291"/>
      <c r="P425" s="291"/>
      <c r="Q425" s="291"/>
      <c r="R425" s="291"/>
      <c r="S425" s="291"/>
      <c r="T425" s="291"/>
    </row>
    <row r="426" spans="15:20">
      <c r="O426" s="291"/>
      <c r="P426" s="291"/>
      <c r="Q426" s="291"/>
      <c r="R426" s="291"/>
      <c r="S426" s="291"/>
      <c r="T426" s="291"/>
    </row>
    <row r="427" spans="15:20">
      <c r="O427" s="291"/>
      <c r="P427" s="291"/>
      <c r="Q427" s="291"/>
      <c r="R427" s="291"/>
      <c r="S427" s="291"/>
      <c r="T427" s="291"/>
    </row>
    <row r="428" spans="15:20">
      <c r="O428" s="291"/>
      <c r="P428" s="291"/>
      <c r="Q428" s="291"/>
      <c r="R428" s="291"/>
      <c r="S428" s="291"/>
      <c r="T428" s="291"/>
    </row>
    <row r="429" spans="15:20">
      <c r="O429" s="291"/>
      <c r="P429" s="291"/>
      <c r="Q429" s="291"/>
      <c r="R429" s="291"/>
      <c r="S429" s="291"/>
      <c r="T429" s="291"/>
    </row>
    <row r="430" spans="15:20">
      <c r="O430" s="291"/>
      <c r="P430" s="291"/>
      <c r="Q430" s="291"/>
      <c r="R430" s="291"/>
      <c r="S430" s="291"/>
      <c r="T430" s="291"/>
    </row>
    <row r="431" spans="15:20">
      <c r="O431" s="291"/>
      <c r="P431" s="291"/>
      <c r="Q431" s="291"/>
      <c r="R431" s="291"/>
      <c r="S431" s="291"/>
      <c r="T431" s="291"/>
    </row>
    <row r="432" spans="15:20">
      <c r="O432" s="291"/>
      <c r="P432" s="291"/>
      <c r="Q432" s="291"/>
      <c r="R432" s="291"/>
      <c r="S432" s="291"/>
      <c r="T432" s="291"/>
    </row>
    <row r="433" spans="15:20">
      <c r="O433" s="291"/>
      <c r="P433" s="291"/>
      <c r="Q433" s="291"/>
      <c r="R433" s="291"/>
      <c r="S433" s="291"/>
      <c r="T433" s="291"/>
    </row>
    <row r="434" spans="15:20">
      <c r="O434" s="291"/>
      <c r="P434" s="291"/>
      <c r="Q434" s="291"/>
      <c r="R434" s="291"/>
      <c r="S434" s="291"/>
      <c r="T434" s="291"/>
    </row>
    <row r="435" spans="15:20">
      <c r="O435" s="291"/>
      <c r="P435" s="291"/>
      <c r="Q435" s="291"/>
      <c r="R435" s="291"/>
      <c r="S435" s="291"/>
      <c r="T435" s="291"/>
    </row>
    <row r="436" spans="15:20">
      <c r="O436" s="291"/>
      <c r="P436" s="291"/>
      <c r="Q436" s="291"/>
      <c r="R436" s="291"/>
      <c r="S436" s="291"/>
      <c r="T436" s="291"/>
    </row>
    <row r="437" spans="15:20">
      <c r="O437" s="291"/>
      <c r="P437" s="291"/>
      <c r="Q437" s="291"/>
      <c r="R437" s="291"/>
      <c r="S437" s="291"/>
      <c r="T437" s="291"/>
    </row>
    <row r="438" spans="15:20">
      <c r="O438" s="291"/>
      <c r="P438" s="291"/>
      <c r="Q438" s="291"/>
      <c r="R438" s="291"/>
      <c r="S438" s="291"/>
      <c r="T438" s="291"/>
    </row>
    <row r="439" spans="15:20">
      <c r="O439" s="291"/>
      <c r="P439" s="291"/>
      <c r="Q439" s="291"/>
      <c r="R439" s="291"/>
      <c r="S439" s="291"/>
      <c r="T439" s="291"/>
    </row>
    <row r="440" spans="15:20">
      <c r="O440" s="291"/>
      <c r="P440" s="291"/>
      <c r="Q440" s="291"/>
      <c r="R440" s="291"/>
      <c r="S440" s="291"/>
      <c r="T440" s="291"/>
    </row>
    <row r="441" spans="15:20">
      <c r="O441" s="291"/>
      <c r="P441" s="291"/>
      <c r="Q441" s="291"/>
      <c r="R441" s="291"/>
      <c r="S441" s="291"/>
      <c r="T441" s="291"/>
    </row>
    <row r="442" spans="15:20">
      <c r="O442" s="291"/>
      <c r="P442" s="291"/>
      <c r="Q442" s="291"/>
      <c r="R442" s="291"/>
      <c r="S442" s="291"/>
      <c r="T442" s="291"/>
    </row>
    <row r="443" spans="15:20">
      <c r="O443" s="291"/>
      <c r="P443" s="291"/>
      <c r="Q443" s="291"/>
      <c r="R443" s="291"/>
      <c r="S443" s="291"/>
      <c r="T443" s="291"/>
    </row>
    <row r="444" spans="15:20">
      <c r="O444" s="291"/>
      <c r="P444" s="291"/>
      <c r="Q444" s="291"/>
      <c r="R444" s="291"/>
      <c r="S444" s="291"/>
      <c r="T444" s="291"/>
    </row>
    <row r="445" spans="15:20">
      <c r="O445" s="291"/>
      <c r="P445" s="291"/>
      <c r="Q445" s="291"/>
      <c r="R445" s="291"/>
      <c r="S445" s="291"/>
      <c r="T445" s="291"/>
    </row>
    <row r="446" spans="15:20">
      <c r="O446" s="291"/>
      <c r="P446" s="291"/>
      <c r="Q446" s="291"/>
      <c r="R446" s="291"/>
      <c r="S446" s="291"/>
      <c r="T446" s="291"/>
    </row>
    <row r="447" spans="15:20">
      <c r="O447" s="291"/>
      <c r="P447" s="291"/>
      <c r="Q447" s="291"/>
      <c r="R447" s="291"/>
      <c r="S447" s="291"/>
      <c r="T447" s="291"/>
    </row>
    <row r="448" spans="15:20">
      <c r="O448" s="291"/>
      <c r="P448" s="291"/>
      <c r="Q448" s="291"/>
      <c r="R448" s="291"/>
      <c r="S448" s="291"/>
      <c r="T448" s="291"/>
    </row>
    <row r="449" spans="15:20">
      <c r="O449" s="291"/>
      <c r="P449" s="291"/>
      <c r="Q449" s="291"/>
      <c r="R449" s="291"/>
      <c r="S449" s="291"/>
      <c r="T449" s="291"/>
    </row>
    <row r="450" spans="15:20">
      <c r="O450" s="291"/>
      <c r="P450" s="291"/>
      <c r="Q450" s="291"/>
      <c r="R450" s="291"/>
      <c r="S450" s="291"/>
      <c r="T450" s="291"/>
    </row>
    <row r="451" spans="15:20">
      <c r="O451" s="291"/>
      <c r="P451" s="291"/>
      <c r="Q451" s="291"/>
      <c r="R451" s="291"/>
      <c r="S451" s="291"/>
      <c r="T451" s="291"/>
    </row>
    <row r="452" spans="15:20">
      <c r="O452" s="291"/>
      <c r="P452" s="291"/>
      <c r="Q452" s="291"/>
      <c r="R452" s="291"/>
      <c r="S452" s="291"/>
      <c r="T452" s="291"/>
    </row>
    <row r="453" spans="15:20">
      <c r="O453" s="291"/>
      <c r="P453" s="291"/>
      <c r="Q453" s="291"/>
      <c r="R453" s="291"/>
      <c r="S453" s="291"/>
      <c r="T453" s="291"/>
    </row>
    <row r="454" spans="15:20">
      <c r="O454" s="291"/>
      <c r="P454" s="291"/>
      <c r="Q454" s="291"/>
      <c r="R454" s="291"/>
      <c r="S454" s="291"/>
      <c r="T454" s="291"/>
    </row>
    <row r="455" spans="15:20">
      <c r="O455" s="291"/>
      <c r="P455" s="291"/>
      <c r="Q455" s="291"/>
      <c r="R455" s="291"/>
      <c r="S455" s="291"/>
      <c r="T455" s="291"/>
    </row>
    <row r="456" spans="15:20">
      <c r="O456" s="291"/>
      <c r="P456" s="291"/>
      <c r="Q456" s="291"/>
      <c r="R456" s="291"/>
      <c r="S456" s="291"/>
      <c r="T456" s="291"/>
    </row>
    <row r="457" spans="15:20">
      <c r="O457" s="291"/>
      <c r="P457" s="291"/>
      <c r="Q457" s="291"/>
      <c r="R457" s="291"/>
      <c r="S457" s="291"/>
      <c r="T457" s="291"/>
    </row>
    <row r="458" spans="15:20">
      <c r="O458" s="291"/>
      <c r="P458" s="291"/>
      <c r="Q458" s="291"/>
      <c r="R458" s="291"/>
      <c r="S458" s="291"/>
      <c r="T458" s="291"/>
    </row>
    <row r="459" spans="15:20">
      <c r="O459" s="291"/>
      <c r="P459" s="291"/>
      <c r="Q459" s="291"/>
      <c r="R459" s="291"/>
      <c r="S459" s="291"/>
      <c r="T459" s="291"/>
    </row>
    <row r="460" spans="15:20">
      <c r="O460" s="291"/>
      <c r="P460" s="291"/>
      <c r="Q460" s="291"/>
      <c r="R460" s="291"/>
      <c r="S460" s="291"/>
      <c r="T460" s="291"/>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J24"/>
  <sheetViews>
    <sheetView topLeftCell="A17" zoomScaleNormal="100" workbookViewId="0"/>
  </sheetViews>
  <sheetFormatPr baseColWidth="10" defaultColWidth="11.42578125" defaultRowHeight="15"/>
  <cols>
    <col min="1" max="1" width="6.85546875" style="143" customWidth="1"/>
    <col min="2" max="2" width="7.42578125" style="3" customWidth="1"/>
    <col min="3" max="3" width="75.42578125" style="18" customWidth="1"/>
    <col min="4" max="4" width="21.42578125" customWidth="1"/>
    <col min="5" max="5" width="72.28515625" customWidth="1"/>
    <col min="6" max="6" width="38" style="18" customWidth="1"/>
    <col min="7" max="7" width="11.42578125" hidden="1" customWidth="1"/>
  </cols>
  <sheetData>
    <row r="1" spans="1:10" s="7" customFormat="1" ht="21" customHeight="1" thickBot="1">
      <c r="A1" s="367" t="s">
        <v>1481</v>
      </c>
      <c r="B1" s="508" t="s">
        <v>2502</v>
      </c>
      <c r="C1" s="509"/>
      <c r="D1" s="509"/>
      <c r="E1" s="510"/>
      <c r="F1" s="17"/>
      <c r="G1" s="6"/>
    </row>
    <row r="2" spans="1:10" s="67" customFormat="1" ht="74.25" customHeight="1" thickBot="1">
      <c r="A2" s="142" t="s">
        <v>1673</v>
      </c>
      <c r="B2" s="93" t="s">
        <v>1674</v>
      </c>
      <c r="C2" s="94" t="s">
        <v>1675</v>
      </c>
      <c r="D2" s="95" t="s">
        <v>1676</v>
      </c>
      <c r="E2" s="96" t="s">
        <v>1677</v>
      </c>
      <c r="F2" s="66" t="s">
        <v>1678</v>
      </c>
    </row>
    <row r="3" spans="1:10" ht="66.75" customHeight="1">
      <c r="B3" s="276" t="s">
        <v>2503</v>
      </c>
      <c r="C3" s="277" t="s">
        <v>2504</v>
      </c>
      <c r="D3" s="442" t="str">
        <f>IF(COUNTIF(D4:D4,"NO CUMPLE")&gt;0,"NO CUMPLE CONDICIÓN",IF(COUNTIF(D4:D4,"CUMPLE")=0,"NO APLICA","CUMPLE"))</f>
        <v>NO APLICA</v>
      </c>
      <c r="E3" s="443" t="str">
        <f>CONCATENATE(IF(D4="NO CUMPLE",CONCATENATE(E4," / "),""))</f>
        <v/>
      </c>
      <c r="F3" s="169" t="s">
        <v>2505</v>
      </c>
      <c r="G3" s="3">
        <f>IF(D3="CUMPLE",1,IF(D3="NO CUMPLE CONDICIÓN",2,3))</f>
        <v>3</v>
      </c>
      <c r="J3" s="67"/>
    </row>
    <row r="4" spans="1:10" ht="69.75" customHeight="1">
      <c r="A4" s="145" t="s">
        <v>2448</v>
      </c>
      <c r="B4" s="70" t="s">
        <v>2506</v>
      </c>
      <c r="C4" s="131" t="s">
        <v>2507</v>
      </c>
      <c r="D4" s="72"/>
      <c r="E4" s="73"/>
      <c r="F4" s="236" t="s">
        <v>2508</v>
      </c>
      <c r="G4" s="3"/>
      <c r="J4" s="67"/>
    </row>
    <row r="5" spans="1:10" ht="96.6" customHeight="1">
      <c r="B5" s="146" t="s">
        <v>2509</v>
      </c>
      <c r="C5" s="147" t="s">
        <v>2510</v>
      </c>
      <c r="D5" s="393" t="str">
        <f>IF(COUNTIF(D6:D8,"NO CUMPLE")&gt;0,"NO CUMPLE CONDICIÓN",IF(COUNTIF(D6:D8,"CUMPLE")=0,"NO APLICA","CUMPLE"))</f>
        <v>NO APLICA</v>
      </c>
      <c r="E5" s="440" t="str">
        <f>CONCATENATE(IF(D6="NO CUMPLE",CONCATENATE(E6," / "),""),IF(D7="NO CUMPLE",CONCATENATE(E7," / "),""),IF(D8="NO CUMPLE",CONCATENATE(E8," / "),""))</f>
        <v/>
      </c>
      <c r="F5" s="144" t="s">
        <v>2511</v>
      </c>
      <c r="G5" s="3">
        <f t="shared" ref="G5:G17" si="0">IF(D5="CUMPLE",1,IF(D5="NO CUMPLE CONDICIÓN",2,3))</f>
        <v>3</v>
      </c>
      <c r="J5" s="67"/>
    </row>
    <row r="6" spans="1:10" ht="51.75" customHeight="1">
      <c r="A6" s="145" t="s">
        <v>2448</v>
      </c>
      <c r="B6" s="70" t="s">
        <v>2512</v>
      </c>
      <c r="C6" s="237" t="s">
        <v>2513</v>
      </c>
      <c r="D6" s="72"/>
      <c r="E6" s="73"/>
      <c r="F6" s="236" t="s">
        <v>2511</v>
      </c>
      <c r="G6" s="3"/>
      <c r="J6" s="67"/>
    </row>
    <row r="7" spans="1:10" ht="103.5" customHeight="1">
      <c r="A7" s="145" t="s">
        <v>2448</v>
      </c>
      <c r="B7" s="70" t="s">
        <v>2514</v>
      </c>
      <c r="C7" s="237" t="s">
        <v>2515</v>
      </c>
      <c r="D7" s="72"/>
      <c r="E7" s="73"/>
      <c r="F7" s="236" t="s">
        <v>2516</v>
      </c>
      <c r="G7" s="3"/>
      <c r="J7" s="67"/>
    </row>
    <row r="8" spans="1:10" ht="118.5" customHeight="1">
      <c r="A8" s="145" t="s">
        <v>2448</v>
      </c>
      <c r="B8" s="70" t="s">
        <v>2517</v>
      </c>
      <c r="C8" s="237" t="s">
        <v>2518</v>
      </c>
      <c r="D8" s="72"/>
      <c r="E8" s="73"/>
      <c r="F8" s="236" t="s">
        <v>2519</v>
      </c>
      <c r="G8" s="3"/>
      <c r="J8" s="67"/>
    </row>
    <row r="9" spans="1:10" ht="43.35" customHeight="1">
      <c r="B9" s="146" t="s">
        <v>2520</v>
      </c>
      <c r="C9" s="147" t="s">
        <v>2521</v>
      </c>
      <c r="D9" s="393" t="str">
        <f>IF(COUNTIF(D10:D13,"NO CUMPLE")&gt;0,"NO CUMPLE CONDICIÓN",IF(COUNTIF(D10:D13,"CUMPLE")=0,"NO APLICA","CUMPLE"))</f>
        <v>NO APLICA</v>
      </c>
      <c r="E9" s="440" t="str">
        <f>CONCATENATE(IF(D10="NO CUMPLE",CONCATENATE(E10," / "),""),IF(D11="NO CUMPLE",CONCATENATE(E11," / "),""),IF(D12="NO CUMPLE",CONCATENATE(E12," / "),""),IF(D13="NO CUMPLE",CONCATENATE(E13," / "),""))</f>
        <v/>
      </c>
      <c r="F9" s="144" t="s">
        <v>2522</v>
      </c>
      <c r="G9" s="3">
        <f t="shared" si="0"/>
        <v>3</v>
      </c>
      <c r="J9" s="67"/>
    </row>
    <row r="10" spans="1:10" ht="47.1" customHeight="1">
      <c r="A10" s="145" t="s">
        <v>2448</v>
      </c>
      <c r="B10" s="70" t="s">
        <v>2523</v>
      </c>
      <c r="C10" s="131" t="s">
        <v>2524</v>
      </c>
      <c r="D10" s="72"/>
      <c r="E10" s="73"/>
      <c r="F10" s="236" t="s">
        <v>2522</v>
      </c>
      <c r="G10" s="3"/>
      <c r="J10" s="67"/>
    </row>
    <row r="11" spans="1:10" ht="189.75" customHeight="1">
      <c r="A11" s="145" t="s">
        <v>2448</v>
      </c>
      <c r="B11" s="70" t="s">
        <v>2525</v>
      </c>
      <c r="C11" s="238" t="s">
        <v>2526</v>
      </c>
      <c r="D11" s="72"/>
      <c r="E11" s="73"/>
      <c r="F11" s="236" t="s">
        <v>2527</v>
      </c>
      <c r="G11" s="3"/>
      <c r="J11" s="67"/>
    </row>
    <row r="12" spans="1:10" ht="81.75" customHeight="1">
      <c r="A12" s="148" t="s">
        <v>2448</v>
      </c>
      <c r="B12" s="70" t="s">
        <v>2528</v>
      </c>
      <c r="C12" s="131" t="s">
        <v>2529</v>
      </c>
      <c r="D12" s="72"/>
      <c r="E12" s="73"/>
      <c r="F12" s="236" t="s">
        <v>2530</v>
      </c>
      <c r="G12" s="3"/>
      <c r="J12" s="67"/>
    </row>
    <row r="13" spans="1:10" ht="57" customHeight="1">
      <c r="A13" s="148"/>
      <c r="B13" s="70" t="s">
        <v>2531</v>
      </c>
      <c r="C13" s="131" t="s">
        <v>2532</v>
      </c>
      <c r="D13" s="72"/>
      <c r="E13" s="73"/>
      <c r="F13" s="236" t="s">
        <v>2533</v>
      </c>
      <c r="G13" s="3"/>
      <c r="J13" s="67"/>
    </row>
    <row r="14" spans="1:10" ht="63.75" customHeight="1">
      <c r="A14" s="149"/>
      <c r="B14" s="146" t="s">
        <v>2534</v>
      </c>
      <c r="C14" s="147" t="s">
        <v>2535</v>
      </c>
      <c r="D14" s="393" t="str">
        <f>IF(COUNTIF(D15:D16,"NO CUMPLE")&gt;0,"NO CUMPLE CONDICIÓN",IF(COUNTIF(D15:D16,"CUMPLE")=0,"NO APLICA","CUMPLE"))</f>
        <v>NO APLICA</v>
      </c>
      <c r="E14" s="440" t="str">
        <f>CONCATENATE(IF(D15="NO CUMPLE",CONCATENATE(E15," / "),""),IF(D16="NO CUMPLE",CONCATENATE(E16," / "),""))</f>
        <v/>
      </c>
      <c r="F14" s="144" t="s">
        <v>2536</v>
      </c>
      <c r="G14" s="3">
        <f>IF(D14="CUMPLE",1,IF(D14="NO CUMPLE CONDICIÓN",2,3))</f>
        <v>3</v>
      </c>
      <c r="J14" s="67"/>
    </row>
    <row r="15" spans="1:10" ht="192.75" customHeight="1">
      <c r="A15" s="145" t="s">
        <v>2448</v>
      </c>
      <c r="B15" s="247" t="s">
        <v>2537</v>
      </c>
      <c r="C15" s="137" t="s">
        <v>2538</v>
      </c>
      <c r="D15" s="72"/>
      <c r="E15" s="441"/>
      <c r="F15" s="236" t="s">
        <v>2536</v>
      </c>
      <c r="G15" s="3"/>
      <c r="J15" s="67"/>
    </row>
    <row r="16" spans="1:10" ht="132" customHeight="1">
      <c r="A16" s="145" t="s">
        <v>2448</v>
      </c>
      <c r="B16" s="247" t="s">
        <v>2539</v>
      </c>
      <c r="C16" s="137" t="s">
        <v>2540</v>
      </c>
      <c r="D16" s="72"/>
      <c r="E16" s="441"/>
      <c r="F16" s="236" t="s">
        <v>2536</v>
      </c>
      <c r="G16" s="3"/>
      <c r="J16" s="67"/>
    </row>
    <row r="17" spans="1:10" ht="39.75" customHeight="1">
      <c r="B17" s="146" t="s">
        <v>2541</v>
      </c>
      <c r="C17" s="147" t="s">
        <v>2542</v>
      </c>
      <c r="D17" s="393" t="str">
        <f>IF(COUNTIF(D18:D20,"NO CUMPLE")&gt;0,"NO CUMPLE CONDICIÓN",IF(COUNTIF(D18:D20,"CUMPLE")=0,"NO APLICA","CUMPLE"))</f>
        <v>NO APLICA</v>
      </c>
      <c r="E17" s="440" t="str">
        <f>CONCATENATE(IF(D18="NO CUMPLE",CONCATENATE(E18," / "),""),IF(D19="NO CUMPLE",CONCATENATE(E19," / "),""),IF(D20="NO CUMPLE",CONCATENATE(E20," / "),""))</f>
        <v/>
      </c>
      <c r="F17" s="144" t="s">
        <v>2543</v>
      </c>
      <c r="G17" s="3">
        <f t="shared" si="0"/>
        <v>3</v>
      </c>
      <c r="J17" s="67"/>
    </row>
    <row r="18" spans="1:10" ht="153" customHeight="1">
      <c r="A18" s="145" t="s">
        <v>2448</v>
      </c>
      <c r="B18" s="70" t="s">
        <v>2544</v>
      </c>
      <c r="C18" s="131" t="s">
        <v>2545</v>
      </c>
      <c r="D18" s="72"/>
      <c r="E18" s="73"/>
      <c r="F18" s="236" t="s">
        <v>2546</v>
      </c>
      <c r="G18" s="3"/>
      <c r="J18" s="67"/>
    </row>
    <row r="19" spans="1:10" ht="79.5" customHeight="1">
      <c r="A19" s="145" t="s">
        <v>2448</v>
      </c>
      <c r="B19" s="70" t="s">
        <v>2547</v>
      </c>
      <c r="C19" s="131" t="s">
        <v>2548</v>
      </c>
      <c r="D19" s="72"/>
      <c r="E19" s="73"/>
      <c r="F19" s="236" t="s">
        <v>2549</v>
      </c>
      <c r="G19" s="3"/>
      <c r="J19" s="67"/>
    </row>
    <row r="20" spans="1:10" ht="57.75" customHeight="1" thickBot="1">
      <c r="A20" s="145" t="s">
        <v>2448</v>
      </c>
      <c r="B20" s="186" t="s">
        <v>2550</v>
      </c>
      <c r="C20" s="141" t="s">
        <v>2551</v>
      </c>
      <c r="D20" s="188"/>
      <c r="E20" s="390"/>
      <c r="F20" s="236" t="s">
        <v>2546</v>
      </c>
      <c r="J20" s="67"/>
    </row>
    <row r="22" spans="1:10" hidden="1">
      <c r="C22" s="92" t="s">
        <v>1876</v>
      </c>
      <c r="D22" s="3">
        <f>COUNTIF(G3:G20,1)</f>
        <v>0</v>
      </c>
    </row>
    <row r="23" spans="1:10" hidden="1">
      <c r="C23" s="92" t="s">
        <v>1877</v>
      </c>
      <c r="D23" s="3">
        <f>COUNTIF(G3:G20,2)</f>
        <v>0</v>
      </c>
    </row>
    <row r="24" spans="1:10" hidden="1">
      <c r="C24" s="92" t="s">
        <v>1878</v>
      </c>
      <c r="D24" s="3">
        <f>COUNTIF(G3:G20,3)</f>
        <v>5</v>
      </c>
    </row>
  </sheetData>
  <sheetProtection algorithmName="SHA-512" hashValue="tlciKyOvQQBw1ZBADW2Q6ofHslqdIzjvHk4MfB7at93x0FIUnn6tIcHsaJUG+QhtuB/uuGmOlkh4ADEtHULazw==" saltValue="s6jd+08nVCDnIdtTSitaLg==" spinCount="100000" sheet="1" formatRows="0" autoFilter="0"/>
  <mergeCells count="1">
    <mergeCell ref="B1:E1"/>
  </mergeCells>
  <conditionalFormatting sqref="D3">
    <cfRule type="cellIs" dxfId="23" priority="9" operator="equal">
      <formula>"NO CUMPLE CONDICIÓN"</formula>
    </cfRule>
    <cfRule type="cellIs" dxfId="22" priority="10" operator="equal">
      <formula>"No Cumple"</formula>
    </cfRule>
  </conditionalFormatting>
  <conditionalFormatting sqref="D5">
    <cfRule type="cellIs" dxfId="21" priority="7" operator="equal">
      <formula>"NO CUMPLE CONDICIÓN"</formula>
    </cfRule>
    <cfRule type="cellIs" dxfId="20" priority="8" operator="equal">
      <formula>"No Cumple"</formula>
    </cfRule>
  </conditionalFormatting>
  <conditionalFormatting sqref="D9">
    <cfRule type="cellIs" dxfId="19" priority="5" operator="equal">
      <formula>"NO CUMPLE CONDICIÓN"</formula>
    </cfRule>
    <cfRule type="cellIs" dxfId="18" priority="6" operator="equal">
      <formula>"No Cumple"</formula>
    </cfRule>
  </conditionalFormatting>
  <conditionalFormatting sqref="D14">
    <cfRule type="cellIs" dxfId="17" priority="1" operator="equal">
      <formula>"NO CUMPLE CONDICIÓN"</formula>
    </cfRule>
    <cfRule type="cellIs" dxfId="16" priority="2" operator="equal">
      <formula>"No Cumple"</formula>
    </cfRule>
  </conditionalFormatting>
  <conditionalFormatting sqref="D16:D17">
    <cfRule type="cellIs" dxfId="15" priority="3" operator="equal">
      <formula>"NO CUMPLE CONDICIÓN"</formula>
    </cfRule>
    <cfRule type="cellIs" dxfId="14" priority="4" operator="equal">
      <formula>"No Cumple"</formula>
    </cfRule>
  </conditionalFormatting>
  <dataValidations count="1">
    <dataValidation type="list" allowBlank="1" showInputMessage="1" showErrorMessage="1" sqref="D10:D13 D4 D6:D8 D18:D20 D15:D16" xr:uid="{9A99476D-5EA4-4333-B687-F23BF8360C01}">
      <formula1>"CUMPLE,NO CUMPLE"</formula1>
    </dataValidation>
  </dataValidations>
  <hyperlinks>
    <hyperlink ref="A1" location="PORTADA!A1" display="Portada" xr:uid="{7B958FAD-258C-485D-BFD6-DE4905B71C77}"/>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62AD-AA17-44EE-A554-7D9DEB9E2894}">
  <sheetPr>
    <tabColor theme="6" tint="0.59999389629810485"/>
  </sheetPr>
  <dimension ref="A1:J21"/>
  <sheetViews>
    <sheetView topLeftCell="A10" zoomScaleNormal="100" workbookViewId="0"/>
  </sheetViews>
  <sheetFormatPr baseColWidth="10" defaultColWidth="11.42578125" defaultRowHeight="15"/>
  <cols>
    <col min="1" max="1" width="7.140625" style="143" customWidth="1"/>
    <col min="2" max="2" width="6.42578125" style="3" customWidth="1"/>
    <col min="3" max="3" width="63.28515625" style="18" customWidth="1"/>
    <col min="4" max="4" width="17" customWidth="1"/>
    <col min="5" max="5" width="69.42578125" customWidth="1"/>
    <col min="6" max="6" width="39.42578125" style="18" customWidth="1"/>
    <col min="7" max="7" width="11.42578125" hidden="1" customWidth="1"/>
  </cols>
  <sheetData>
    <row r="1" spans="1:10" s="7" customFormat="1" ht="21" customHeight="1" thickBot="1">
      <c r="A1" s="273" t="s">
        <v>1481</v>
      </c>
      <c r="B1" s="508" t="s">
        <v>2552</v>
      </c>
      <c r="C1" s="508"/>
      <c r="D1" s="508"/>
      <c r="E1" s="508"/>
      <c r="F1" s="17"/>
      <c r="G1" s="6"/>
    </row>
    <row r="2" spans="1:10" s="67" customFormat="1" ht="74.25" customHeight="1" thickBot="1">
      <c r="A2" s="65" t="s">
        <v>1673</v>
      </c>
      <c r="B2" s="193" t="s">
        <v>1674</v>
      </c>
      <c r="C2" s="274" t="s">
        <v>1675</v>
      </c>
      <c r="D2" s="195" t="s">
        <v>1676</v>
      </c>
      <c r="E2" s="275" t="s">
        <v>1677</v>
      </c>
      <c r="F2" s="150" t="s">
        <v>1678</v>
      </c>
    </row>
    <row r="3" spans="1:10" ht="54.75" customHeight="1">
      <c r="B3" s="276" t="s">
        <v>2553</v>
      </c>
      <c r="C3" s="277" t="s">
        <v>2554</v>
      </c>
      <c r="D3" s="278" t="str">
        <f>IF(COUNTIF(D4:D7,"NO CUMPLE")&gt;0,"NO CUMPLE CONDICIÓN",IF(COUNTIF(D4:D7,"CUMPLE")=0,"NO APLICA","CUMPLE"))</f>
        <v>NO APLICA</v>
      </c>
      <c r="E3" s="279" t="str">
        <f>CONCATENATE(IF(D4="NO CUMPLE",CONCATENATE(E4," / "),""),IF(D5="NO CUMPLE",CONCATENATE(E5," / "),""),IF(D6="NO CUMPLE",CONCATENATE(E6," / "),""),IF(D7="NO CUMPLE",CONCATENATE(E7," / "),""))</f>
        <v/>
      </c>
      <c r="F3" s="280" t="s">
        <v>2555</v>
      </c>
      <c r="G3" s="3">
        <f>IF(D3="CUMPLE",1,IF(D3="NO CUMPLE CONDICIÓN",2,3))</f>
        <v>3</v>
      </c>
      <c r="J3" s="67"/>
    </row>
    <row r="4" spans="1:10" ht="21.75" customHeight="1">
      <c r="A4" s="172" t="s">
        <v>2448</v>
      </c>
      <c r="B4" s="70" t="s">
        <v>2556</v>
      </c>
      <c r="C4" s="83" t="s">
        <v>2557</v>
      </c>
      <c r="D4" s="200"/>
      <c r="E4" s="281"/>
      <c r="F4" s="282" t="s">
        <v>2558</v>
      </c>
      <c r="G4" s="3"/>
      <c r="J4" s="67"/>
    </row>
    <row r="5" spans="1:10" ht="66" customHeight="1">
      <c r="A5" s="172" t="s">
        <v>2448</v>
      </c>
      <c r="B5" s="70" t="s">
        <v>2559</v>
      </c>
      <c r="C5" s="83" t="s">
        <v>2560</v>
      </c>
      <c r="D5" s="200"/>
      <c r="E5" s="281"/>
      <c r="F5" s="282" t="s">
        <v>2558</v>
      </c>
      <c r="G5" s="3"/>
      <c r="J5" s="67"/>
    </row>
    <row r="6" spans="1:10" ht="31.5" customHeight="1">
      <c r="A6" s="172" t="s">
        <v>2448</v>
      </c>
      <c r="B6" s="70" t="s">
        <v>2561</v>
      </c>
      <c r="C6" s="83" t="s">
        <v>2562</v>
      </c>
      <c r="D6" s="200"/>
      <c r="E6" s="281"/>
      <c r="F6" s="282" t="s">
        <v>2558</v>
      </c>
      <c r="G6" s="3"/>
      <c r="J6" s="67"/>
    </row>
    <row r="7" spans="1:10" ht="31.5" customHeight="1">
      <c r="A7" s="172" t="s">
        <v>2448</v>
      </c>
      <c r="B7" s="70" t="s">
        <v>2563</v>
      </c>
      <c r="C7" s="83" t="s">
        <v>2564</v>
      </c>
      <c r="D7" s="200"/>
      <c r="E7" s="281"/>
      <c r="F7" s="282" t="s">
        <v>2558</v>
      </c>
      <c r="G7" s="3"/>
      <c r="J7" s="67"/>
    </row>
    <row r="8" spans="1:10" ht="62.25" customHeight="1">
      <c r="B8" s="146" t="s">
        <v>2565</v>
      </c>
      <c r="C8" s="147" t="s">
        <v>2566</v>
      </c>
      <c r="D8" s="283" t="str">
        <f>IF(COUNTIF(D9:D14,"NO CUMPLE")&gt;0,"NO CUMPLE CONDICIÓN",IF(COUNTIF(D9:D14,"CUMPLE")=0,"NO APLICA","CUMPLE"))</f>
        <v>NO APLICA</v>
      </c>
      <c r="E8" s="284" t="str">
        <f>CONCATENATE(IF(D9="NO CUMPLE",CONCATENATE(E9," / "),""),IF(D10="NO CUMPLE",CONCATENATE(E10," / "),""),IF(D11="NO CUMPLE",CONCATENATE(E11," / "),""),IF(D12="NO CUMPLE",CONCATENATE(E12," / "),""),IF(D13="NO CUMPLE",CONCATENATE(E13," / "),""),IF(D14="NO CUMPLE",CONCATENATE(E14," / "),""))</f>
        <v/>
      </c>
      <c r="F8" s="280" t="s">
        <v>2567</v>
      </c>
      <c r="G8" s="3">
        <f>IF(D8="CUMPLE",1,IF(D8="NO CUMPLE CONDICIÓN",2,3))</f>
        <v>3</v>
      </c>
      <c r="J8" s="67"/>
    </row>
    <row r="9" spans="1:10" ht="62.25" customHeight="1">
      <c r="A9" s="172" t="s">
        <v>2448</v>
      </c>
      <c r="B9" s="70" t="s">
        <v>2568</v>
      </c>
      <c r="C9" s="83" t="s">
        <v>2569</v>
      </c>
      <c r="D9" s="200"/>
      <c r="E9" s="392"/>
      <c r="F9" s="282" t="s">
        <v>2570</v>
      </c>
      <c r="G9" s="3"/>
      <c r="J9" s="67"/>
    </row>
    <row r="10" spans="1:10" ht="39.75" customHeight="1">
      <c r="A10" s="172" t="s">
        <v>2448</v>
      </c>
      <c r="B10" s="70" t="s">
        <v>2571</v>
      </c>
      <c r="C10" s="83" t="s">
        <v>2572</v>
      </c>
      <c r="D10" s="200"/>
      <c r="E10" s="392"/>
      <c r="F10" s="282" t="s">
        <v>2570</v>
      </c>
      <c r="G10" s="3"/>
      <c r="J10" s="67"/>
    </row>
    <row r="11" spans="1:10" ht="57">
      <c r="A11" s="172" t="s">
        <v>2448</v>
      </c>
      <c r="B11" s="70" t="s">
        <v>2573</v>
      </c>
      <c r="C11" s="71" t="s">
        <v>2574</v>
      </c>
      <c r="D11" s="200"/>
      <c r="E11" s="281"/>
      <c r="F11" s="282" t="s">
        <v>2575</v>
      </c>
      <c r="G11" s="3"/>
      <c r="J11" s="67"/>
    </row>
    <row r="12" spans="1:10" ht="85.5">
      <c r="A12" s="172" t="s">
        <v>2448</v>
      </c>
      <c r="B12" s="70" t="s">
        <v>2576</v>
      </c>
      <c r="C12" s="83" t="s">
        <v>2577</v>
      </c>
      <c r="D12" s="200"/>
      <c r="E12" s="281"/>
      <c r="F12" s="282" t="s">
        <v>2578</v>
      </c>
      <c r="G12" s="3"/>
      <c r="J12" s="67"/>
    </row>
    <row r="13" spans="1:10" ht="84.75" customHeight="1">
      <c r="A13" s="172" t="s">
        <v>2448</v>
      </c>
      <c r="B13" s="70" t="s">
        <v>2579</v>
      </c>
      <c r="C13" s="286" t="s">
        <v>2580</v>
      </c>
      <c r="D13" s="200"/>
      <c r="E13" s="281"/>
      <c r="F13" s="282" t="s">
        <v>2581</v>
      </c>
      <c r="G13" s="3"/>
      <c r="J13" s="67"/>
    </row>
    <row r="14" spans="1:10" ht="42.75" customHeight="1" thickBot="1">
      <c r="A14" s="172" t="s">
        <v>2448</v>
      </c>
      <c r="B14" s="186" t="s">
        <v>2582</v>
      </c>
      <c r="C14" s="287" t="s">
        <v>2583</v>
      </c>
      <c r="D14" s="213"/>
      <c r="E14" s="288"/>
      <c r="F14" s="282" t="s">
        <v>2584</v>
      </c>
      <c r="G14" s="3"/>
      <c r="J14" s="67"/>
    </row>
    <row r="15" spans="1:10">
      <c r="J15" s="67"/>
    </row>
    <row r="16" spans="1:10">
      <c r="J16" s="67"/>
    </row>
    <row r="17" spans="3:10" hidden="1">
      <c r="C17" s="92" t="s">
        <v>1876</v>
      </c>
      <c r="D17">
        <f>COUNTIF(G3:G14,1)</f>
        <v>0</v>
      </c>
      <c r="J17" s="67"/>
    </row>
    <row r="18" spans="3:10" hidden="1">
      <c r="C18" s="92" t="s">
        <v>1877</v>
      </c>
      <c r="D18">
        <f>COUNTIF(G3:G14,2)</f>
        <v>0</v>
      </c>
      <c r="J18" s="67"/>
    </row>
    <row r="19" spans="3:10" hidden="1">
      <c r="C19" s="92" t="s">
        <v>1878</v>
      </c>
      <c r="D19">
        <f>COUNTIF(G3:G14,3)</f>
        <v>2</v>
      </c>
      <c r="J19" s="67"/>
    </row>
    <row r="20" spans="3:10">
      <c r="J20" s="67"/>
    </row>
    <row r="21" spans="3:10">
      <c r="J21" s="67"/>
    </row>
  </sheetData>
  <sheetProtection algorithmName="SHA-512" hashValue="Vll62PkObdnIA5t5mw+wReburBFaf/8vzq451OkWE/DSnqTcoYSA39+lDwRTTPvdbb71CL8I8FMTlsR5M9O9NA==" saltValue="+SlSXm4mkc62Yyv71TNyog==" spinCount="100000" sheet="1" formatRows="0" autoFilter="0"/>
  <mergeCells count="1">
    <mergeCell ref="B1:E1"/>
  </mergeCells>
  <conditionalFormatting sqref="D3">
    <cfRule type="cellIs" dxfId="13" priority="3" operator="equal">
      <formula>"NO CUMPLE CONDICIÓN"</formula>
    </cfRule>
    <cfRule type="cellIs" dxfId="12" priority="4" operator="equal">
      <formula>"No Cumple"</formula>
    </cfRule>
  </conditionalFormatting>
  <conditionalFormatting sqref="D8">
    <cfRule type="cellIs" dxfId="11" priority="1" operator="equal">
      <formula>"NO CUMPLE CONDICIÓN"</formula>
    </cfRule>
    <cfRule type="cellIs" dxfId="10" priority="2" operator="equal">
      <formula>"No Cumple"</formula>
    </cfRule>
  </conditionalFormatting>
  <dataValidations count="1">
    <dataValidation type="list" allowBlank="1" showInputMessage="1" showErrorMessage="1" sqref="D4:D7 D9:D14" xr:uid="{E989B578-7925-4914-93FF-EC1C9B6EFF6C}">
      <formula1>"CUMPLE,NO CUMPLE"</formula1>
    </dataValidation>
  </dataValidations>
  <hyperlinks>
    <hyperlink ref="A1" location="PORTADA!A1" display="Portada" xr:uid="{590E5BE9-290D-4D03-9185-8F368B2264D4}"/>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6C7D6"/>
  </sheetPr>
  <dimension ref="A1:G13"/>
  <sheetViews>
    <sheetView topLeftCell="A5" zoomScale="90" zoomScaleNormal="90" workbookViewId="0"/>
  </sheetViews>
  <sheetFormatPr baseColWidth="10" defaultColWidth="11.42578125" defaultRowHeight="15"/>
  <cols>
    <col min="1" max="1" width="7.42578125" style="77" customWidth="1"/>
    <col min="2" max="2" width="6.140625" style="3" customWidth="1"/>
    <col min="3" max="3" width="85.42578125" style="18" customWidth="1"/>
    <col min="4" max="4" width="20" bestFit="1" customWidth="1"/>
    <col min="5" max="5" width="85.7109375" customWidth="1"/>
    <col min="6" max="6" width="39.140625" style="18" customWidth="1"/>
    <col min="7" max="7" width="11.42578125" hidden="1" customWidth="1"/>
  </cols>
  <sheetData>
    <row r="1" spans="1:7" s="7" customFormat="1" ht="21" customHeight="1" thickBot="1">
      <c r="A1" s="273" t="s">
        <v>1481</v>
      </c>
      <c r="B1" s="511" t="s">
        <v>2585</v>
      </c>
      <c r="C1" s="512"/>
      <c r="D1" s="512"/>
      <c r="E1" s="513"/>
      <c r="F1" s="17"/>
      <c r="G1" s="6"/>
    </row>
    <row r="2" spans="1:7" s="67" customFormat="1" ht="74.25" customHeight="1" thickBot="1">
      <c r="A2" s="445" t="s">
        <v>1673</v>
      </c>
      <c r="B2" s="93" t="s">
        <v>1674</v>
      </c>
      <c r="C2" s="94" t="s">
        <v>1675</v>
      </c>
      <c r="D2" s="95" t="s">
        <v>1676</v>
      </c>
      <c r="E2" s="96" t="s">
        <v>1677</v>
      </c>
      <c r="F2" s="66" t="s">
        <v>1678</v>
      </c>
    </row>
    <row r="3" spans="1:7" ht="57.95" customHeight="1">
      <c r="A3" s="68"/>
      <c r="B3" s="78" t="s">
        <v>2586</v>
      </c>
      <c r="C3" s="97" t="s">
        <v>2587</v>
      </c>
      <c r="D3" s="385" t="str">
        <f>IF(COUNTIF(D4:D4,"NO CUMPLE")&gt;0,"NO CUMPLE CONDICIÓN",IF(COUNTIF(D4:D4,"CUMPLE")=0,"NO APLICA","CUMPLE"))</f>
        <v>NO APLICA</v>
      </c>
      <c r="E3" s="410" t="str">
        <f>CONCATENATE(IF(D4="NO CUMPLE",CONCATENATE(E4," "),""))</f>
        <v/>
      </c>
      <c r="F3" s="98" t="s">
        <v>2588</v>
      </c>
      <c r="G3" s="3">
        <f t="shared" ref="G3:G5" si="0">IF(D3="CUMPLE",1,IF(D3="NO CUMPLE CONDICIÓN",2,3))</f>
        <v>3</v>
      </c>
    </row>
    <row r="4" spans="1:7" ht="100.5" customHeight="1">
      <c r="A4" s="69" t="s">
        <v>1682</v>
      </c>
      <c r="B4" s="70" t="s">
        <v>2589</v>
      </c>
      <c r="C4" s="83" t="s">
        <v>2590</v>
      </c>
      <c r="D4" s="72"/>
      <c r="E4" s="392"/>
      <c r="F4" s="74" t="s">
        <v>2591</v>
      </c>
      <c r="G4" s="3"/>
    </row>
    <row r="5" spans="1:7" ht="41.45" customHeight="1">
      <c r="B5" s="170" t="s">
        <v>2592</v>
      </c>
      <c r="C5" s="171" t="s">
        <v>2593</v>
      </c>
      <c r="D5" s="80" t="str">
        <f>IF(COUNTIF(D6:D7,"NO CUMPLE")&gt;0,"NO CUMPLE CONDICIÓN",IF(COUNTIF(D6:D7,"CUMPLE")=0,"NO APLICA","CUMPLE"))</f>
        <v>NO APLICA</v>
      </c>
      <c r="E5" s="444" t="str">
        <f>CONCATENATE(IF(D6="NO CUMPLE",CONCATENATE(E6," "),""),IF(D7="NO CUMPLE",CONCATENATE(E7," "),""))</f>
        <v/>
      </c>
      <c r="F5" s="218" t="s">
        <v>2591</v>
      </c>
      <c r="G5" s="3">
        <f t="shared" si="0"/>
        <v>3</v>
      </c>
    </row>
    <row r="6" spans="1:7" ht="96" customHeight="1">
      <c r="A6" s="172" t="s">
        <v>2448</v>
      </c>
      <c r="B6" s="129" t="s">
        <v>2594</v>
      </c>
      <c r="C6" s="131" t="s">
        <v>2595</v>
      </c>
      <c r="D6" s="72"/>
      <c r="E6" s="392"/>
      <c r="F6" s="239" t="s">
        <v>2596</v>
      </c>
    </row>
    <row r="7" spans="1:7" ht="92.25" customHeight="1" thickBot="1">
      <c r="A7" s="172" t="s">
        <v>2448</v>
      </c>
      <c r="B7" s="140" t="s">
        <v>2597</v>
      </c>
      <c r="C7" s="187" t="s">
        <v>2598</v>
      </c>
      <c r="D7" s="188"/>
      <c r="E7" s="422"/>
      <c r="F7" s="239" t="s">
        <v>2599</v>
      </c>
    </row>
    <row r="8" spans="1:7">
      <c r="C8" s="92"/>
      <c r="F8" s="99"/>
    </row>
    <row r="9" spans="1:7" hidden="1">
      <c r="C9" s="92" t="s">
        <v>1876</v>
      </c>
      <c r="D9">
        <f>COUNTIF(G3:G7,1)</f>
        <v>0</v>
      </c>
      <c r="F9" s="99"/>
    </row>
    <row r="10" spans="1:7" ht="22.5" hidden="1" customHeight="1">
      <c r="C10" s="92" t="s">
        <v>1877</v>
      </c>
      <c r="D10">
        <f>COUNTIF(G3:G7,2)</f>
        <v>0</v>
      </c>
      <c r="F10" s="99"/>
    </row>
    <row r="11" spans="1:7" hidden="1">
      <c r="C11" s="92" t="s">
        <v>1878</v>
      </c>
      <c r="D11">
        <f>COUNTIF(G3:G7,3)</f>
        <v>2</v>
      </c>
      <c r="F11" s="99"/>
    </row>
    <row r="13" spans="1:7">
      <c r="F13" s="99"/>
    </row>
  </sheetData>
  <sheetProtection algorithmName="SHA-512" hashValue="y4dkGbqVbuZVxMFMVyJLaoM1FzSaSS+8krBvDqHXQ51TSxpD3UGJ1qPMNxPVj5kXFIbQGuFda+pUDXP6YbaqoA==" saltValue="57H/LLqzESNTDBqgHP8/nA==" spinCount="100000" sheet="1" formatRows="0" autoFilter="0"/>
  <mergeCells count="1">
    <mergeCell ref="B1:E1"/>
  </mergeCells>
  <conditionalFormatting sqref="D3">
    <cfRule type="cellIs" dxfId="9" priority="3" operator="equal">
      <formula>"NO CUMPLE CONDICIÓN"</formula>
    </cfRule>
    <cfRule type="cellIs" dxfId="8" priority="4" operator="equal">
      <formula>"No Cumple"</formula>
    </cfRule>
  </conditionalFormatting>
  <conditionalFormatting sqref="D5">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4 D6:D7" xr:uid="{00000000-0002-0000-0A00-000000000000}">
      <formula1>"CUMPLE,NO CUMPLE"</formula1>
    </dataValidation>
  </dataValidations>
  <hyperlinks>
    <hyperlink ref="A1" location="PORTADA!A1" display="Portada" xr:uid="{4D68F5DD-00C0-4F76-ACEA-AA2401F8D2E8}"/>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I77"/>
  <sheetViews>
    <sheetView zoomScaleNormal="100" zoomScaleSheetLayoutView="100" workbookViewId="0"/>
  </sheetViews>
  <sheetFormatPr baseColWidth="10" defaultColWidth="11.42578125" defaultRowHeight="14.25"/>
  <cols>
    <col min="1" max="1" width="17.85546875" style="100" customWidth="1"/>
    <col min="2" max="2" width="19.42578125" style="100" customWidth="1"/>
    <col min="3" max="3" width="17.42578125" style="100" customWidth="1"/>
    <col min="4" max="4" width="15.42578125" style="100" customWidth="1"/>
    <col min="5" max="5" width="20.42578125" style="100" customWidth="1"/>
    <col min="6" max="6" width="16.42578125" style="100" customWidth="1"/>
    <col min="7" max="7" width="21" style="100" customWidth="1"/>
    <col min="8" max="8" width="36.42578125" style="100" customWidth="1"/>
    <col min="9" max="16384" width="11.42578125" style="100"/>
  </cols>
  <sheetData>
    <row r="1" spans="1:9" ht="15.75" thickBot="1">
      <c r="A1" s="514" t="s">
        <v>2600</v>
      </c>
      <c r="B1" s="515"/>
      <c r="C1" s="515"/>
      <c r="D1" s="515"/>
      <c r="E1" s="515"/>
      <c r="F1" s="515"/>
      <c r="G1" s="515"/>
      <c r="H1" s="516"/>
      <c r="I1" s="273" t="s">
        <v>1481</v>
      </c>
    </row>
    <row r="2" spans="1:9" ht="16.5">
      <c r="B2" s="101"/>
      <c r="C2" s="101"/>
      <c r="D2" s="101"/>
      <c r="E2" s="101"/>
      <c r="F2" s="101"/>
      <c r="G2" s="101"/>
      <c r="H2" s="101"/>
      <c r="I2" s="102" t="s">
        <v>1780</v>
      </c>
    </row>
    <row r="3" spans="1:9" ht="45">
      <c r="A3" s="103" t="s">
        <v>2601</v>
      </c>
      <c r="B3" s="104" t="s">
        <v>2602</v>
      </c>
      <c r="C3" s="104" t="s">
        <v>2603</v>
      </c>
      <c r="D3" s="104" t="s">
        <v>2604</v>
      </c>
      <c r="E3" s="104" t="s">
        <v>2605</v>
      </c>
      <c r="F3" s="104" t="s">
        <v>2606</v>
      </c>
      <c r="G3" s="104" t="s">
        <v>2607</v>
      </c>
      <c r="H3" s="105" t="s">
        <v>2608</v>
      </c>
    </row>
    <row r="4" spans="1:9">
      <c r="A4" s="106"/>
      <c r="B4" s="107"/>
      <c r="C4" s="108"/>
      <c r="D4" s="109"/>
      <c r="E4" s="110" t="str">
        <f>IFERROR(ROUNDDOWN((Tabla_Dormitorios[[#This Row],[Área (m²)]]/Tabla_Dormitorios[[#This Row],[Índice  (m²/persona)]]),0)," ")</f>
        <v xml:space="preserve"> </v>
      </c>
      <c r="F4" s="109"/>
      <c r="G4"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12"/>
    </row>
    <row r="5" spans="1:9">
      <c r="A5" s="106"/>
      <c r="B5" s="107"/>
      <c r="C5" s="108"/>
      <c r="D5" s="109"/>
      <c r="E5" s="110" t="str">
        <f>IFERROR(ROUNDDOWN((Tabla_Dormitorios[[#This Row],[Área (m²)]]/Tabla_Dormitorios[[#This Row],[Índice  (m²/persona)]]),0)," ")</f>
        <v xml:space="preserve"> </v>
      </c>
      <c r="F5" s="109"/>
      <c r="G5"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12"/>
    </row>
    <row r="6" spans="1:9">
      <c r="A6" s="106"/>
      <c r="B6" s="107"/>
      <c r="C6" s="108"/>
      <c r="D6" s="109"/>
      <c r="E6" s="110" t="str">
        <f>IFERROR(ROUNDDOWN((Tabla_Dormitorios[[#This Row],[Área (m²)]]/Tabla_Dormitorios[[#This Row],[Índice  (m²/persona)]]),0)," ")</f>
        <v xml:space="preserve"> </v>
      </c>
      <c r="F6" s="109"/>
      <c r="G6"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12"/>
    </row>
    <row r="7" spans="1:9">
      <c r="A7" s="106"/>
      <c r="B7" s="107"/>
      <c r="C7" s="108"/>
      <c r="D7" s="109"/>
      <c r="E7" s="110" t="str">
        <f>IFERROR(ROUNDDOWN((Tabla_Dormitorios[[#This Row],[Área (m²)]]/Tabla_Dormitorios[[#This Row],[Índice  (m²/persona)]]),0)," ")</f>
        <v xml:space="preserve"> </v>
      </c>
      <c r="F7" s="109"/>
      <c r="G7"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12"/>
    </row>
    <row r="8" spans="1:9">
      <c r="A8" s="106"/>
      <c r="B8" s="107"/>
      <c r="C8" s="108"/>
      <c r="D8" s="109"/>
      <c r="E8" s="110" t="str">
        <f>IFERROR(ROUNDDOWN((Tabla_Dormitorios[[#This Row],[Área (m²)]]/Tabla_Dormitorios[[#This Row],[Índice  (m²/persona)]]),0)," ")</f>
        <v xml:space="preserve"> </v>
      </c>
      <c r="F8" s="109"/>
      <c r="G8"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12"/>
    </row>
    <row r="9" spans="1:9">
      <c r="A9" s="106"/>
      <c r="B9" s="107"/>
      <c r="C9" s="108"/>
      <c r="D9" s="109"/>
      <c r="E9" s="110" t="str">
        <f>IFERROR(ROUNDDOWN((Tabla_Dormitorios[[#This Row],[Área (m²)]]/Tabla_Dormitorios[[#This Row],[Índice  (m²/persona)]]),0)," ")</f>
        <v xml:space="preserve"> </v>
      </c>
      <c r="F9" s="109"/>
      <c r="G9"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12"/>
    </row>
    <row r="10" spans="1:9">
      <c r="A10" s="106"/>
      <c r="B10" s="107"/>
      <c r="C10" s="108"/>
      <c r="D10" s="109"/>
      <c r="E10" s="110" t="str">
        <f>IFERROR(ROUNDDOWN((Tabla_Dormitorios[[#This Row],[Área (m²)]]/Tabla_Dormitorios[[#This Row],[Índice  (m²/persona)]]),0)," ")</f>
        <v xml:space="preserve"> </v>
      </c>
      <c r="F10" s="109"/>
      <c r="G10"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12"/>
    </row>
    <row r="11" spans="1:9">
      <c r="A11" s="106"/>
      <c r="B11" s="107"/>
      <c r="C11" s="108"/>
      <c r="D11" s="109"/>
      <c r="E11" s="110" t="str">
        <f>IFERROR(ROUNDDOWN((Tabla_Dormitorios[[#This Row],[Área (m²)]]/Tabla_Dormitorios[[#This Row],[Índice  (m²/persona)]]),0)," ")</f>
        <v xml:space="preserve"> </v>
      </c>
      <c r="F11" s="109"/>
      <c r="G11"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12"/>
    </row>
    <row r="12" spans="1:9">
      <c r="A12" s="106"/>
      <c r="B12" s="107"/>
      <c r="C12" s="108"/>
      <c r="D12" s="109"/>
      <c r="E12" s="110" t="str">
        <f>IFERROR(ROUNDDOWN((Tabla_Dormitorios[[#This Row],[Área (m²)]]/Tabla_Dormitorios[[#This Row],[Índice  (m²/persona)]]),0)," ")</f>
        <v xml:space="preserve"> </v>
      </c>
      <c r="F12" s="109"/>
      <c r="G12"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12"/>
    </row>
    <row r="13" spans="1:9">
      <c r="A13" s="106"/>
      <c r="B13" s="107"/>
      <c r="C13" s="108"/>
      <c r="D13" s="109"/>
      <c r="E13" s="110" t="str">
        <f>IFERROR(ROUNDDOWN((Tabla_Dormitorios[[#This Row],[Área (m²)]]/Tabla_Dormitorios[[#This Row],[Índice  (m²/persona)]]),0)," ")</f>
        <v xml:space="preserve"> </v>
      </c>
      <c r="F13" s="109"/>
      <c r="G13"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12"/>
    </row>
    <row r="14" spans="1:9">
      <c r="A14" s="106"/>
      <c r="B14" s="107"/>
      <c r="C14" s="108"/>
      <c r="D14" s="109"/>
      <c r="E14" s="110" t="str">
        <f>IFERROR(ROUNDDOWN((Tabla_Dormitorios[[#This Row],[Área (m²)]]/Tabla_Dormitorios[[#This Row],[Índice  (m²/persona)]]),0)," ")</f>
        <v xml:space="preserve"> </v>
      </c>
      <c r="F14" s="109"/>
      <c r="G14"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12"/>
    </row>
    <row r="15" spans="1:9">
      <c r="A15" s="106"/>
      <c r="B15" s="107"/>
      <c r="C15" s="108"/>
      <c r="D15" s="109"/>
      <c r="E15" s="110" t="str">
        <f>IFERROR(ROUNDDOWN((Tabla_Dormitorios[[#This Row],[Área (m²)]]/Tabla_Dormitorios[[#This Row],[Índice  (m²/persona)]]),0)," ")</f>
        <v xml:space="preserve"> </v>
      </c>
      <c r="F15" s="109"/>
      <c r="G15"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12"/>
    </row>
    <row r="16" spans="1:9">
      <c r="A16" s="106"/>
      <c r="B16" s="107"/>
      <c r="C16" s="108"/>
      <c r="D16" s="109"/>
      <c r="E16" s="110" t="str">
        <f>IFERROR(ROUNDDOWN((Tabla_Dormitorios[[#This Row],[Área (m²)]]/Tabla_Dormitorios[[#This Row],[Índice  (m²/persona)]]),0)," ")</f>
        <v xml:space="preserve"> </v>
      </c>
      <c r="F16" s="109"/>
      <c r="G16"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12"/>
    </row>
    <row r="17" spans="1:8">
      <c r="A17" s="106"/>
      <c r="B17" s="107"/>
      <c r="C17" s="108"/>
      <c r="D17" s="109"/>
      <c r="E17" s="110" t="str">
        <f>IFERROR(ROUNDDOWN((Tabla_Dormitorios[[#This Row],[Área (m²)]]/Tabla_Dormitorios[[#This Row],[Índice  (m²/persona)]]),0)," ")</f>
        <v xml:space="preserve"> </v>
      </c>
      <c r="F17" s="109"/>
      <c r="G17"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12"/>
    </row>
    <row r="18" spans="1:8">
      <c r="A18" s="106"/>
      <c r="B18" s="107"/>
      <c r="C18" s="108"/>
      <c r="D18" s="109"/>
      <c r="E18" s="110" t="str">
        <f>IFERROR(ROUNDDOWN((Tabla_Dormitorios[[#This Row],[Área (m²)]]/Tabla_Dormitorios[[#This Row],[Índice  (m²/persona)]]),0)," ")</f>
        <v xml:space="preserve"> </v>
      </c>
      <c r="F18" s="109"/>
      <c r="G18"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12"/>
    </row>
    <row r="19" spans="1:8">
      <c r="A19" s="106"/>
      <c r="B19" s="107"/>
      <c r="C19" s="108"/>
      <c r="D19" s="109"/>
      <c r="E19" s="110" t="str">
        <f>IFERROR(ROUNDDOWN((Tabla_Dormitorios[[#This Row],[Área (m²)]]/Tabla_Dormitorios[[#This Row],[Índice  (m²/persona)]]),0)," ")</f>
        <v xml:space="preserve"> </v>
      </c>
      <c r="F19" s="109"/>
      <c r="G19"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12"/>
    </row>
    <row r="20" spans="1:8">
      <c r="A20" s="106"/>
      <c r="B20" s="107"/>
      <c r="C20" s="108"/>
      <c r="D20" s="109"/>
      <c r="E20" s="110" t="str">
        <f>IFERROR(ROUNDDOWN((Tabla_Dormitorios[[#This Row],[Área (m²)]]/Tabla_Dormitorios[[#This Row],[Índice  (m²/persona)]]),0)," ")</f>
        <v xml:space="preserve"> </v>
      </c>
      <c r="F20" s="109"/>
      <c r="G20"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12"/>
    </row>
    <row r="21" spans="1:8">
      <c r="A21" s="106"/>
      <c r="B21" s="107"/>
      <c r="C21" s="108"/>
      <c r="D21" s="109"/>
      <c r="E21" s="110" t="str">
        <f>IFERROR(ROUNDDOWN((Tabla_Dormitorios[[#This Row],[Área (m²)]]/Tabla_Dormitorios[[#This Row],[Índice  (m²/persona)]]),0)," ")</f>
        <v xml:space="preserve"> </v>
      </c>
      <c r="F21" s="109"/>
      <c r="G21"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12"/>
    </row>
    <row r="22" spans="1:8">
      <c r="A22" s="106"/>
      <c r="B22" s="107"/>
      <c r="C22" s="108"/>
      <c r="D22" s="109"/>
      <c r="E22" s="110" t="str">
        <f>IFERROR(ROUNDDOWN((Tabla_Dormitorios[[#This Row],[Área (m²)]]/Tabla_Dormitorios[[#This Row],[Índice  (m²/persona)]]),0)," ")</f>
        <v xml:space="preserve"> </v>
      </c>
      <c r="F22" s="109"/>
      <c r="G22"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12"/>
    </row>
    <row r="23" spans="1:8">
      <c r="A23" s="106"/>
      <c r="B23" s="107"/>
      <c r="C23" s="108"/>
      <c r="D23" s="109"/>
      <c r="E23" s="110" t="str">
        <f>IFERROR(ROUNDDOWN((Tabla_Dormitorios[[#This Row],[Área (m²)]]/Tabla_Dormitorios[[#This Row],[Índice  (m²/persona)]]),0)," ")</f>
        <v xml:space="preserve"> </v>
      </c>
      <c r="F23" s="109"/>
      <c r="G23"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12"/>
    </row>
    <row r="24" spans="1:8">
      <c r="A24" s="106"/>
      <c r="B24" s="107"/>
      <c r="C24" s="108"/>
      <c r="D24" s="109"/>
      <c r="E24" s="110" t="str">
        <f>IFERROR(ROUNDDOWN((Tabla_Dormitorios[[#This Row],[Área (m²)]]/Tabla_Dormitorios[[#This Row],[Índice  (m²/persona)]]),0)," ")</f>
        <v xml:space="preserve"> </v>
      </c>
      <c r="F24" s="109"/>
      <c r="G24"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12"/>
    </row>
    <row r="25" spans="1:8">
      <c r="A25" s="106"/>
      <c r="B25" s="107"/>
      <c r="C25" s="108"/>
      <c r="D25" s="109"/>
      <c r="E25" s="110" t="str">
        <f>IFERROR(ROUNDDOWN((Tabla_Dormitorios[[#This Row],[Área (m²)]]/Tabla_Dormitorios[[#This Row],[Índice  (m²/persona)]]),0)," ")</f>
        <v xml:space="preserve"> </v>
      </c>
      <c r="F25" s="109"/>
      <c r="G25"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12"/>
    </row>
    <row r="26" spans="1:8">
      <c r="A26" s="106"/>
      <c r="B26" s="107"/>
      <c r="C26" s="108"/>
      <c r="D26" s="109"/>
      <c r="E26" s="110" t="str">
        <f>IFERROR(ROUNDDOWN((Tabla_Dormitorios[[#This Row],[Área (m²)]]/Tabla_Dormitorios[[#This Row],[Índice  (m²/persona)]]),0)," ")</f>
        <v xml:space="preserve"> </v>
      </c>
      <c r="F26" s="109"/>
      <c r="G26"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12"/>
    </row>
    <row r="27" spans="1:8">
      <c r="A27" s="106"/>
      <c r="B27" s="107"/>
      <c r="C27" s="108"/>
      <c r="D27" s="109"/>
      <c r="E27" s="110" t="str">
        <f>IFERROR(ROUNDDOWN((Tabla_Dormitorios[[#This Row],[Área (m²)]]/Tabla_Dormitorios[[#This Row],[Índice  (m²/persona)]]),0)," ")</f>
        <v xml:space="preserve"> </v>
      </c>
      <c r="F27" s="109"/>
      <c r="G27" s="11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12"/>
    </row>
    <row r="28" spans="1:8">
      <c r="A28" s="113"/>
      <c r="B28" s="114"/>
      <c r="C28" s="108"/>
      <c r="D28" s="109"/>
      <c r="E28" s="115" t="str">
        <f>IFERROR(ROUNDDOWN((Tabla_Dormitorios[[#This Row],[Área (m²)]]/Tabla_Dormitorios[[#This Row],[Índice  (m²/persona)]]),0)," ")</f>
        <v xml:space="preserve"> </v>
      </c>
      <c r="F28" s="116"/>
      <c r="G28" s="117"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18"/>
    </row>
    <row r="29" spans="1:8" ht="15" thickBot="1"/>
    <row r="30" spans="1:8" ht="15.75" thickBot="1">
      <c r="A30" s="517" t="s">
        <v>175</v>
      </c>
      <c r="B30" s="518"/>
      <c r="C30" s="518"/>
      <c r="D30" s="518"/>
      <c r="E30" s="518"/>
      <c r="F30" s="518"/>
      <c r="G30" s="518"/>
      <c r="H30" s="519"/>
    </row>
    <row r="32" spans="1:8" s="119" customFormat="1" ht="45">
      <c r="A32" s="100"/>
      <c r="B32" s="103" t="s">
        <v>2601</v>
      </c>
      <c r="C32" s="104" t="s">
        <v>2609</v>
      </c>
      <c r="D32" s="104" t="s">
        <v>2603</v>
      </c>
      <c r="E32" s="104" t="s">
        <v>2610</v>
      </c>
      <c r="F32" s="104" t="s">
        <v>2611</v>
      </c>
      <c r="G32" s="104" t="s">
        <v>2607</v>
      </c>
      <c r="H32" s="105" t="s">
        <v>2608</v>
      </c>
    </row>
    <row r="33" spans="2:8" ht="69.599999999999994" customHeight="1">
      <c r="B33" s="120"/>
      <c r="C33" s="107"/>
      <c r="D33" s="108"/>
      <c r="E33" s="108"/>
      <c r="F33" s="121" t="str">
        <f>IFERROR(ROUNDDOWN((Tabla_Aulas[[#This Row],[Área (m²)]]/Tabla_Aulas[[#This Row],[Índice
(m²/persona)]]),0)," ")</f>
        <v xml:space="preserve"> </v>
      </c>
      <c r="G33" s="122"/>
      <c r="H33" s="123"/>
    </row>
    <row r="34" spans="2:8">
      <c r="B34" s="120"/>
      <c r="C34" s="107"/>
      <c r="D34" s="108"/>
      <c r="E34" s="108"/>
      <c r="F34" s="121" t="str">
        <f>IFERROR(ROUNDDOWN((Tabla_Aulas[[#This Row],[Área (m²)]]/Tabla_Aulas[[#This Row],[Índice
(m²/persona)]]),0)," ")</f>
        <v xml:space="preserve"> </v>
      </c>
      <c r="G34" s="122"/>
      <c r="H34" s="112"/>
    </row>
    <row r="35" spans="2:8">
      <c r="B35" s="120"/>
      <c r="C35" s="107"/>
      <c r="D35" s="108"/>
      <c r="E35" s="108"/>
      <c r="F35" s="121" t="str">
        <f>IFERROR(ROUNDDOWN((Tabla_Aulas[[#This Row],[Área (m²)]]/Tabla_Aulas[[#This Row],[Índice
(m²/persona)]]),0)," ")</f>
        <v xml:space="preserve"> </v>
      </c>
      <c r="G35" s="122"/>
      <c r="H35" s="112"/>
    </row>
    <row r="36" spans="2:8">
      <c r="B36" s="120"/>
      <c r="C36" s="107"/>
      <c r="D36" s="108"/>
      <c r="E36" s="108"/>
      <c r="F36" s="121" t="str">
        <f>IFERROR(ROUNDDOWN((Tabla_Aulas[[#This Row],[Área (m²)]]/Tabla_Aulas[[#This Row],[Índice
(m²/persona)]]),0)," ")</f>
        <v xml:space="preserve"> </v>
      </c>
      <c r="G36" s="122"/>
      <c r="H36" s="112"/>
    </row>
    <row r="37" spans="2:8">
      <c r="B37" s="120"/>
      <c r="C37" s="107"/>
      <c r="D37" s="108"/>
      <c r="E37" s="108"/>
      <c r="F37" s="121" t="str">
        <f>IFERROR(ROUNDDOWN((Tabla_Aulas[[#This Row],[Área (m²)]]/Tabla_Aulas[[#This Row],[Índice
(m²/persona)]]),0)," ")</f>
        <v xml:space="preserve"> </v>
      </c>
      <c r="G37" s="122"/>
      <c r="H37" s="112"/>
    </row>
    <row r="38" spans="2:8">
      <c r="B38" s="120"/>
      <c r="C38" s="107"/>
      <c r="D38" s="108"/>
      <c r="E38" s="108"/>
      <c r="F38" s="121" t="str">
        <f>IFERROR(ROUNDDOWN((Tabla_Aulas[[#This Row],[Área (m²)]]/Tabla_Aulas[[#This Row],[Índice
(m²/persona)]]),0)," ")</f>
        <v xml:space="preserve"> </v>
      </c>
      <c r="G38" s="122"/>
      <c r="H38" s="112"/>
    </row>
    <row r="39" spans="2:8">
      <c r="B39" s="120"/>
      <c r="C39" s="107"/>
      <c r="D39" s="108"/>
      <c r="E39" s="108"/>
      <c r="F39" s="121" t="str">
        <f>IFERROR(ROUNDDOWN((Tabla_Aulas[[#This Row],[Área (m²)]]/Tabla_Aulas[[#This Row],[Índice
(m²/persona)]]),0)," ")</f>
        <v xml:space="preserve"> </v>
      </c>
      <c r="G39" s="122"/>
      <c r="H39" s="112"/>
    </row>
    <row r="40" spans="2:8">
      <c r="B40" s="120"/>
      <c r="C40" s="107"/>
      <c r="D40" s="108"/>
      <c r="E40" s="108"/>
      <c r="F40" s="121" t="str">
        <f>IFERROR(ROUNDDOWN((Tabla_Aulas[[#This Row],[Área (m²)]]/Tabla_Aulas[[#This Row],[Índice
(m²/persona)]]),0)," ")</f>
        <v xml:space="preserve"> </v>
      </c>
      <c r="G40" s="122"/>
      <c r="H40" s="112"/>
    </row>
    <row r="41" spans="2:8">
      <c r="B41" s="120"/>
      <c r="C41" s="107"/>
      <c r="D41" s="108"/>
      <c r="E41" s="108"/>
      <c r="F41" s="121" t="str">
        <f>IFERROR(ROUNDDOWN((Tabla_Aulas[[#This Row],[Área (m²)]]/Tabla_Aulas[[#This Row],[Índice
(m²/persona)]]),0)," ")</f>
        <v xml:space="preserve"> </v>
      </c>
      <c r="G41" s="122"/>
      <c r="H41" s="112"/>
    </row>
    <row r="42" spans="2:8">
      <c r="B42" s="120"/>
      <c r="C42" s="107"/>
      <c r="D42" s="108"/>
      <c r="E42" s="108"/>
      <c r="F42" s="121" t="str">
        <f>IFERROR(ROUNDDOWN((Tabla_Aulas[[#This Row],[Área (m²)]]/Tabla_Aulas[[#This Row],[Índice
(m²/persona)]]),0)," ")</f>
        <v xml:space="preserve"> </v>
      </c>
      <c r="G42" s="122"/>
      <c r="H42" s="112"/>
    </row>
    <row r="43" spans="2:8">
      <c r="B43" s="124"/>
      <c r="C43" s="114"/>
      <c r="D43" s="108"/>
      <c r="E43" s="108"/>
      <c r="F43" s="121" t="str">
        <f>IFERROR(ROUNDDOWN((Tabla_Aulas[[#This Row],[Área (m²)]]/Tabla_Aulas[[#This Row],[Índice
(m²/persona)]]),0)," ")</f>
        <v xml:space="preserve"> </v>
      </c>
      <c r="G43" s="114"/>
      <c r="H43" s="118"/>
    </row>
    <row r="44" spans="2:8">
      <c r="B44" s="124"/>
      <c r="C44" s="114"/>
      <c r="D44" s="108"/>
      <c r="E44" s="108"/>
      <c r="F44" s="121" t="str">
        <f>IFERROR(ROUNDDOWN((Tabla_Aulas[[#This Row],[Área (m²)]]/Tabla_Aulas[[#This Row],[Índice
(m²/persona)]]),0)," ")</f>
        <v xml:space="preserve"> </v>
      </c>
      <c r="G44" s="114"/>
      <c r="H44" s="118"/>
    </row>
    <row r="45" spans="2:8">
      <c r="B45" s="124"/>
      <c r="C45" s="114"/>
      <c r="D45" s="108"/>
      <c r="E45" s="108"/>
      <c r="F45" s="121" t="str">
        <f>IFERROR(ROUNDDOWN((Tabla_Aulas[[#This Row],[Área (m²)]]/Tabla_Aulas[[#This Row],[Índice
(m²/persona)]]),0)," ")</f>
        <v xml:space="preserve"> </v>
      </c>
      <c r="G45" s="114"/>
      <c r="H45" s="118"/>
    </row>
    <row r="46" spans="2:8">
      <c r="B46" s="124"/>
      <c r="C46" s="114"/>
      <c r="D46" s="108"/>
      <c r="E46" s="108"/>
      <c r="F46" s="121" t="str">
        <f>IFERROR(ROUNDDOWN((Tabla_Aulas[[#This Row],[Área (m²)]]/Tabla_Aulas[[#This Row],[Índice
(m²/persona)]]),0)," ")</f>
        <v xml:space="preserve"> </v>
      </c>
      <c r="G46" s="114"/>
      <c r="H46" s="118"/>
    </row>
    <row r="47" spans="2:8">
      <c r="B47" s="124"/>
      <c r="C47" s="114"/>
      <c r="D47" s="108"/>
      <c r="E47" s="108"/>
      <c r="F47" s="121" t="str">
        <f>IFERROR(ROUNDDOWN((Tabla_Aulas[[#This Row],[Área (m²)]]/Tabla_Aulas[[#This Row],[Índice
(m²/persona)]]),0)," ")</f>
        <v xml:space="preserve"> </v>
      </c>
      <c r="G47" s="114"/>
      <c r="H47" s="118"/>
    </row>
    <row r="48" spans="2:8">
      <c r="B48" s="124"/>
      <c r="C48" s="114"/>
      <c r="D48" s="108"/>
      <c r="E48" s="108"/>
      <c r="F48" s="121" t="str">
        <f>IFERROR(ROUNDDOWN((Tabla_Aulas[[#This Row],[Área (m²)]]/Tabla_Aulas[[#This Row],[Índice
(m²/persona)]]),0)," ")</f>
        <v xml:space="preserve"> </v>
      </c>
      <c r="G48" s="114"/>
      <c r="H48" s="118"/>
    </row>
    <row r="49" spans="1:8">
      <c r="B49" s="124"/>
      <c r="C49" s="114"/>
      <c r="D49" s="108"/>
      <c r="E49" s="108"/>
      <c r="F49" s="121" t="str">
        <f>IFERROR(ROUNDDOWN((Tabla_Aulas[[#This Row],[Área (m²)]]/Tabla_Aulas[[#This Row],[Índice
(m²/persona)]]),0)," ")</f>
        <v xml:space="preserve"> </v>
      </c>
      <c r="G49" s="114"/>
      <c r="H49" s="118"/>
    </row>
    <row r="50" spans="1:8">
      <c r="B50" s="124"/>
      <c r="C50" s="114"/>
      <c r="D50" s="108"/>
      <c r="E50" s="108"/>
      <c r="F50" s="121" t="str">
        <f>IFERROR(ROUNDDOWN((Tabla_Aulas[[#This Row],[Área (m²)]]/Tabla_Aulas[[#This Row],[Índice
(m²/persona)]]),0)," ")</f>
        <v xml:space="preserve"> </v>
      </c>
      <c r="G50" s="114"/>
      <c r="H50" s="118"/>
    </row>
    <row r="51" spans="1:8">
      <c r="B51" s="124"/>
      <c r="C51" s="114"/>
      <c r="D51" s="108"/>
      <c r="E51" s="108"/>
      <c r="F51" s="121" t="str">
        <f>IFERROR(ROUNDDOWN((Tabla_Aulas[[#This Row],[Área (m²)]]/Tabla_Aulas[[#This Row],[Índice
(m²/persona)]]),0)," ")</f>
        <v xml:space="preserve"> </v>
      </c>
      <c r="G51" s="114"/>
      <c r="H51" s="118"/>
    </row>
    <row r="52" spans="1:8">
      <c r="B52" s="124"/>
      <c r="C52" s="114"/>
      <c r="D52" s="108"/>
      <c r="E52" s="108"/>
      <c r="F52" s="125" t="str">
        <f>IFERROR(ROUNDDOWN((Tabla_Aulas[[#This Row],[Área (m²)]]/Tabla_Aulas[[#This Row],[Índice
(m²/persona)]]),0)," ")</f>
        <v xml:space="preserve"> </v>
      </c>
      <c r="G52" s="114"/>
      <c r="H52" s="118"/>
    </row>
    <row r="54" spans="1:8" ht="15" thickBot="1"/>
    <row r="55" spans="1:8" ht="15.75" thickBot="1">
      <c r="A55" s="517" t="s">
        <v>176</v>
      </c>
      <c r="B55" s="518"/>
      <c r="C55" s="518"/>
      <c r="D55" s="518"/>
      <c r="E55" s="518"/>
      <c r="F55" s="518"/>
      <c r="G55" s="518"/>
      <c r="H55" s="519"/>
    </row>
    <row r="57" spans="1:8" ht="45">
      <c r="B57" s="103" t="s">
        <v>2601</v>
      </c>
      <c r="C57" s="104" t="s">
        <v>2612</v>
      </c>
      <c r="D57" s="104" t="s">
        <v>2603</v>
      </c>
      <c r="E57" s="104" t="s">
        <v>2610</v>
      </c>
      <c r="F57" s="104" t="s">
        <v>2611</v>
      </c>
      <c r="G57" s="104" t="s">
        <v>2607</v>
      </c>
      <c r="H57" s="105" t="s">
        <v>2608</v>
      </c>
    </row>
    <row r="58" spans="1:8" ht="63.6" customHeight="1">
      <c r="B58" s="120"/>
      <c r="C58" s="107"/>
      <c r="D58" s="108"/>
      <c r="E58" s="108"/>
      <c r="F58" s="121" t="str">
        <f>IFERROR(ROUNDDOWN((Tabla_Talleres[[#This Row],[Área (m²)]]/Tabla_Talleres[[#This Row],[Índice
(m²/persona)]]),0)," ")</f>
        <v xml:space="preserve"> </v>
      </c>
      <c r="G58" s="122" t="s">
        <v>2613</v>
      </c>
      <c r="H58" s="123"/>
    </row>
    <row r="59" spans="1:8">
      <c r="B59" s="120"/>
      <c r="C59" s="107"/>
      <c r="D59" s="108"/>
      <c r="E59" s="108"/>
      <c r="F59" s="121" t="str">
        <f>IFERROR(ROUNDDOWN((Tabla_Talleres[[#This Row],[Área (m²)]]/Tabla_Talleres[[#This Row],[Índice
(m²/persona)]]),0)," ")</f>
        <v xml:space="preserve"> </v>
      </c>
      <c r="G59" s="122" t="s">
        <v>2613</v>
      </c>
      <c r="H59" s="112"/>
    </row>
    <row r="60" spans="1:8">
      <c r="B60" s="120"/>
      <c r="C60" s="107"/>
      <c r="D60" s="108"/>
      <c r="E60" s="108"/>
      <c r="F60" s="121" t="str">
        <f>IFERROR(ROUNDDOWN((Tabla_Talleres[[#This Row],[Área (m²)]]/Tabla_Talleres[[#This Row],[Índice
(m²/persona)]]),0)," ")</f>
        <v xml:space="preserve"> </v>
      </c>
      <c r="G60" s="122" t="s">
        <v>2613</v>
      </c>
      <c r="H60" s="112"/>
    </row>
    <row r="61" spans="1:8">
      <c r="B61" s="120"/>
      <c r="C61" s="107"/>
      <c r="D61" s="108"/>
      <c r="E61" s="108"/>
      <c r="F61" s="121" t="str">
        <f>IFERROR(ROUNDDOWN((Tabla_Talleres[[#This Row],[Área (m²)]]/Tabla_Talleres[[#This Row],[Índice
(m²/persona)]]),0)," ")</f>
        <v xml:space="preserve"> </v>
      </c>
      <c r="G61" s="122" t="s">
        <v>2613</v>
      </c>
      <c r="H61" s="112"/>
    </row>
    <row r="62" spans="1:8">
      <c r="B62" s="120"/>
      <c r="C62" s="107"/>
      <c r="D62" s="108"/>
      <c r="E62" s="108"/>
      <c r="F62" s="121" t="str">
        <f>IFERROR(ROUNDDOWN((Tabla_Talleres[[#This Row],[Área (m²)]]/Tabla_Talleres[[#This Row],[Índice
(m²/persona)]]),0)," ")</f>
        <v xml:space="preserve"> </v>
      </c>
      <c r="G62" s="122" t="s">
        <v>2613</v>
      </c>
      <c r="H62" s="112"/>
    </row>
    <row r="63" spans="1:8">
      <c r="B63" s="120"/>
      <c r="C63" s="107"/>
      <c r="D63" s="108"/>
      <c r="E63" s="108"/>
      <c r="F63" s="121" t="str">
        <f>IFERROR(ROUNDDOWN((Tabla_Talleres[[#This Row],[Área (m²)]]/Tabla_Talleres[[#This Row],[Índice
(m²/persona)]]),0)," ")</f>
        <v xml:space="preserve"> </v>
      </c>
      <c r="G63" s="122" t="s">
        <v>2613</v>
      </c>
      <c r="H63" s="112"/>
    </row>
    <row r="64" spans="1:8">
      <c r="B64" s="120"/>
      <c r="C64" s="107"/>
      <c r="D64" s="108"/>
      <c r="E64" s="108"/>
      <c r="F64" s="121" t="str">
        <f>IFERROR(ROUNDDOWN((Tabla_Talleres[[#This Row],[Área (m²)]]/Tabla_Talleres[[#This Row],[Índice
(m²/persona)]]),0)," ")</f>
        <v xml:space="preserve"> </v>
      </c>
      <c r="G64" s="122" t="s">
        <v>2613</v>
      </c>
      <c r="H64" s="112"/>
    </row>
    <row r="65" spans="1:8">
      <c r="B65" s="120"/>
      <c r="C65" s="107"/>
      <c r="D65" s="108"/>
      <c r="E65" s="108"/>
      <c r="F65" s="121" t="str">
        <f>IFERROR(ROUNDDOWN((Tabla_Talleres[[#This Row],[Área (m²)]]/Tabla_Talleres[[#This Row],[Índice
(m²/persona)]]),0)," ")</f>
        <v xml:space="preserve"> </v>
      </c>
      <c r="G65" s="122" t="s">
        <v>2613</v>
      </c>
      <c r="H65" s="112"/>
    </row>
    <row r="66" spans="1:8">
      <c r="B66" s="120"/>
      <c r="C66" s="107"/>
      <c r="D66" s="108"/>
      <c r="E66" s="108"/>
      <c r="F66" s="121" t="str">
        <f>IFERROR(ROUNDDOWN((Tabla_Talleres[[#This Row],[Área (m²)]]/Tabla_Talleres[[#This Row],[Índice
(m²/persona)]]),0)," ")</f>
        <v xml:space="preserve"> </v>
      </c>
      <c r="G66" s="122" t="s">
        <v>2613</v>
      </c>
      <c r="H66" s="112"/>
    </row>
    <row r="67" spans="1:8">
      <c r="B67" s="120"/>
      <c r="C67" s="107"/>
      <c r="D67" s="108"/>
      <c r="E67" s="108"/>
      <c r="F67" s="121" t="str">
        <f>IFERROR(ROUNDDOWN((Tabla_Talleres[[#This Row],[Área (m²)]]/Tabla_Talleres[[#This Row],[Índice
(m²/persona)]]),0)," ")</f>
        <v xml:space="preserve"> </v>
      </c>
      <c r="G67" s="122" t="s">
        <v>2613</v>
      </c>
      <c r="H67" s="112"/>
    </row>
    <row r="68" spans="1:8">
      <c r="B68" s="124"/>
      <c r="C68" s="114"/>
      <c r="D68" s="108"/>
      <c r="E68" s="108"/>
      <c r="F68" s="121" t="str">
        <f>IFERROR(ROUNDDOWN((Tabla_Talleres[[#This Row],[Área (m²)]]/Tabla_Talleres[[#This Row],[Índice
(m²/persona)]]),0)," ")</f>
        <v xml:space="preserve"> </v>
      </c>
      <c r="G68" s="122" t="s">
        <v>2613</v>
      </c>
      <c r="H68" s="118"/>
    </row>
    <row r="69" spans="1:8">
      <c r="B69" s="124"/>
      <c r="C69" s="114"/>
      <c r="D69" s="108"/>
      <c r="E69" s="108"/>
      <c r="F69" s="121" t="str">
        <f>IFERROR(ROUNDDOWN((Tabla_Talleres[[#This Row],[Área (m²)]]/Tabla_Talleres[[#This Row],[Índice
(m²/persona)]]),0)," ")</f>
        <v xml:space="preserve"> </v>
      </c>
      <c r="G69" s="122" t="s">
        <v>2613</v>
      </c>
      <c r="H69" s="118"/>
    </row>
    <row r="70" spans="1:8">
      <c r="B70" s="124"/>
      <c r="C70" s="114"/>
      <c r="D70" s="108"/>
      <c r="E70" s="108"/>
      <c r="F70" s="121" t="str">
        <f>IFERROR(ROUNDDOWN((Tabla_Talleres[[#This Row],[Área (m²)]]/Tabla_Talleres[[#This Row],[Índice
(m²/persona)]]),0)," ")</f>
        <v xml:space="preserve"> </v>
      </c>
      <c r="G70" s="122" t="s">
        <v>2613</v>
      </c>
      <c r="H70" s="118"/>
    </row>
    <row r="71" spans="1:8">
      <c r="B71" s="124"/>
      <c r="C71" s="114"/>
      <c r="D71" s="108"/>
      <c r="E71" s="108"/>
      <c r="F71" s="121" t="str">
        <f>IFERROR(ROUNDDOWN((Tabla_Talleres[[#This Row],[Área (m²)]]/Tabla_Talleres[[#This Row],[Índice
(m²/persona)]]),0)," ")</f>
        <v xml:space="preserve"> </v>
      </c>
      <c r="G71" s="122" t="s">
        <v>2613</v>
      </c>
      <c r="H71" s="118"/>
    </row>
    <row r="72" spans="1:8">
      <c r="B72" s="124"/>
      <c r="C72" s="114"/>
      <c r="D72" s="108"/>
      <c r="E72" s="108"/>
      <c r="F72" s="121" t="str">
        <f>IFERROR(ROUNDDOWN((Tabla_Talleres[[#This Row],[Área (m²)]]/Tabla_Talleres[[#This Row],[Índice
(m²/persona)]]),0)," ")</f>
        <v xml:space="preserve"> </v>
      </c>
      <c r="G72" s="126" t="s">
        <v>2613</v>
      </c>
      <c r="H72" s="118"/>
    </row>
    <row r="77" spans="1:8" ht="15">
      <c r="A77" s="100" t="s">
        <v>2614</v>
      </c>
    </row>
  </sheetData>
  <sheetProtection algorithmName="SHA-512" hashValue="d1l7Odf6w+/eWsLWGiL5UP7BdLkgTzbs+Ap4fsgusZk6L45eCmq4y/d31CJytRedzh1HrfgA/2+ec7z1g80Z6A==" saltValue="yXqXISMBKHDTcuQ4q5we+w==" spinCount="100000" sheet="1" formatRows="0"/>
  <mergeCells count="3">
    <mergeCell ref="A1:H1"/>
    <mergeCell ref="A30:H30"/>
    <mergeCell ref="A55:H55"/>
  </mergeCells>
  <conditionalFormatting sqref="G4:G28">
    <cfRule type="cellIs" dxfId="5" priority="3" operator="equal">
      <formula>"No Cumple"</formula>
    </cfRule>
    <cfRule type="cellIs" dxfId="4" priority="4" operator="equal">
      <formula>"CUMPLE"</formula>
    </cfRule>
  </conditionalFormatting>
  <conditionalFormatting sqref="G33:G52">
    <cfRule type="containsText" dxfId="3" priority="2" operator="containsText" text="No Cumple">
      <formula>NOT(ISERROR(SEARCH("No Cumple",G33)))</formula>
    </cfRule>
  </conditionalFormatting>
  <conditionalFormatting sqref="G58:G72">
    <cfRule type="containsText" dxfId="2" priority="1" operator="containsText" text="No Cumple">
      <formula>NOT(ISERROR(SEARCH("No Cumple",G58)))</formula>
    </cfRule>
  </conditionalFormatting>
  <conditionalFormatting sqref="I2">
    <cfRule type="cellIs" dxfId="1" priority="5" operator="equal">
      <formula>"No Cumple"</formula>
    </cfRule>
    <cfRule type="cellIs" dxfId="0" priority="6" operator="equal">
      <formula>"CUMPLE"</formula>
    </cfRule>
  </conditionalFormatting>
  <dataValidations disablePrompts="1" count="6">
    <dataValidation type="list" allowBlank="1" showInputMessage="1" showErrorMessage="1" sqref="E58:E72" xr:uid="{00000000-0002-0000-0B00-000000000000}">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list" allowBlank="1" showInputMessage="1" showErrorMessage="1" sqref="E33:E52" xr:uid="{00000000-0002-0000-0B00-000001000000}">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F4" xr:uid="{00000000-0002-0000-0B00-000002000000}">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C4:C28 D58:D72" xr:uid="{00000000-0002-0000-0B00-000003000000}">
      <formula1>0</formula1>
    </dataValidation>
    <dataValidation type="list" allowBlank="1" showInputMessage="1" showErrorMessage="1" sqref="D4:D28" xr:uid="{00000000-0002-0000-0B00-000004000000}">
      <formula1>"3,4"</formula1>
    </dataValidation>
    <dataValidation type="list" allowBlank="1" showInputMessage="1" showErrorMessage="1" sqref="G33:G52 G58:G72" xr:uid="{00000000-0002-0000-0B00-000005000000}">
      <formula1>"CUMPLE,NO CUMPLE,NO APLICA"</formula1>
    </dataValidation>
  </dataValidations>
  <hyperlinks>
    <hyperlink ref="I2" location="'2.Ambientes Adecuados y Seguros'!B52" display="Click" xr:uid="{00000000-0004-0000-0B00-000000000000}"/>
    <hyperlink ref="I1" location="PORTADA!A1" display="Portada" xr:uid="{1F5E0380-2998-4DC2-B525-B7881320EEEE}"/>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6FF33"/>
  </sheetPr>
  <dimension ref="A1:D17"/>
  <sheetViews>
    <sheetView zoomScaleNormal="100" workbookViewId="0"/>
  </sheetViews>
  <sheetFormatPr baseColWidth="10" defaultColWidth="11.42578125" defaultRowHeight="15" customHeight="1"/>
  <cols>
    <col min="1" max="1" width="14.7109375" customWidth="1"/>
    <col min="2" max="2" width="50.7109375" customWidth="1"/>
    <col min="3" max="3" width="22.85546875" customWidth="1"/>
    <col min="4" max="4" width="7.28515625" customWidth="1"/>
  </cols>
  <sheetData>
    <row r="1" spans="1:4" ht="43.5" customHeight="1">
      <c r="A1" s="523" t="s">
        <v>2615</v>
      </c>
      <c r="B1" s="523" t="s">
        <v>2616</v>
      </c>
      <c r="C1" s="521" t="s">
        <v>2617</v>
      </c>
      <c r="D1" s="273" t="s">
        <v>1481</v>
      </c>
    </row>
    <row r="2" spans="1:4" ht="15.75" thickBot="1">
      <c r="A2" s="524"/>
      <c r="B2" s="524"/>
      <c r="C2" s="522"/>
      <c r="D2" s="167"/>
    </row>
    <row r="3" spans="1:4">
      <c r="A3" s="525" t="s">
        <v>2618</v>
      </c>
      <c r="B3" s="453" t="s">
        <v>2619</v>
      </c>
      <c r="C3" s="447" t="s">
        <v>2722</v>
      </c>
    </row>
    <row r="4" spans="1:4">
      <c r="A4" s="526"/>
      <c r="B4" s="219" t="s">
        <v>2723</v>
      </c>
      <c r="C4" s="448">
        <f>$C$15*0.5/100</f>
        <v>1</v>
      </c>
    </row>
    <row r="5" spans="1:4">
      <c r="A5" s="526"/>
      <c r="B5" s="219" t="s">
        <v>2724</v>
      </c>
      <c r="C5" s="448">
        <f t="shared" ref="C5" si="0">$C$15*0.5/100</f>
        <v>1</v>
      </c>
    </row>
    <row r="6" spans="1:4" ht="15" customHeight="1">
      <c r="A6" s="526" t="s">
        <v>2620</v>
      </c>
      <c r="B6" s="219" t="s">
        <v>2725</v>
      </c>
      <c r="C6" s="448">
        <f>$C$15/70</f>
        <v>2.8571428571428572</v>
      </c>
    </row>
    <row r="7" spans="1:4" ht="30">
      <c r="A7" s="526"/>
      <c r="B7" s="219" t="s">
        <v>2726</v>
      </c>
      <c r="C7" s="448">
        <f>$C$15/70</f>
        <v>2.8571428571428572</v>
      </c>
    </row>
    <row r="8" spans="1:4">
      <c r="A8" s="526"/>
      <c r="B8" s="220" t="s">
        <v>2727</v>
      </c>
      <c r="C8" s="448">
        <f>$C$15/100</f>
        <v>2</v>
      </c>
    </row>
    <row r="9" spans="1:4">
      <c r="A9" s="526"/>
      <c r="B9" s="219" t="s">
        <v>2728</v>
      </c>
      <c r="C9" s="448">
        <f t="shared" ref="C9:C11" si="1">$C$15/70</f>
        <v>2.8571428571428572</v>
      </c>
    </row>
    <row r="10" spans="1:4">
      <c r="A10" s="526"/>
      <c r="B10" s="219" t="s">
        <v>2729</v>
      </c>
      <c r="C10" s="448">
        <f t="shared" si="1"/>
        <v>2.8571428571428572</v>
      </c>
    </row>
    <row r="11" spans="1:4">
      <c r="A11" s="526"/>
      <c r="B11" s="219" t="s">
        <v>2730</v>
      </c>
      <c r="C11" s="448">
        <f t="shared" si="1"/>
        <v>2.8571428571428572</v>
      </c>
    </row>
    <row r="12" spans="1:4">
      <c r="A12" s="526" t="s">
        <v>2621</v>
      </c>
      <c r="B12" s="219" t="s">
        <v>2731</v>
      </c>
      <c r="C12" s="448">
        <f>$C$15/40</f>
        <v>5</v>
      </c>
    </row>
    <row r="13" spans="1:4">
      <c r="A13" s="526"/>
      <c r="B13" s="219" t="s">
        <v>2732</v>
      </c>
      <c r="C13" s="448">
        <f>$C$15/100</f>
        <v>2</v>
      </c>
    </row>
    <row r="14" spans="1:4" ht="45.75" thickBot="1">
      <c r="A14" s="527"/>
      <c r="B14" s="449" t="s">
        <v>2733</v>
      </c>
      <c r="C14" s="450" t="s">
        <v>2734</v>
      </c>
    </row>
    <row r="15" spans="1:4" ht="33" customHeight="1" thickBot="1">
      <c r="A15" s="451"/>
      <c r="B15" s="452" t="s">
        <v>2622</v>
      </c>
      <c r="C15" s="446">
        <v>200</v>
      </c>
    </row>
    <row r="16" spans="1:4" ht="53.25" customHeight="1">
      <c r="A16" s="520" t="s">
        <v>2623</v>
      </c>
      <c r="B16" s="520"/>
      <c r="C16" s="520"/>
    </row>
    <row r="17"/>
  </sheetData>
  <sheetProtection algorithmName="SHA-512" hashValue="PNFAwVjRkEILJ77hemuZ+DGbXLv0QqAxHCVHEO2tWOCWeWQ7Y3S4mWXAroA6HH6HousFHbDHzhZ/jq1H0Xz2vQ==" saltValue="xMO72i/b+H+MuZk+hN0X3w==" spinCount="100000" sheet="1" objects="1" scenarios="1"/>
  <mergeCells count="7">
    <mergeCell ref="A16:C16"/>
    <mergeCell ref="C1:C2"/>
    <mergeCell ref="B1:B2"/>
    <mergeCell ref="A1:A2"/>
    <mergeCell ref="A3:A5"/>
    <mergeCell ref="A6:A11"/>
    <mergeCell ref="A12:A14"/>
  </mergeCells>
  <hyperlinks>
    <hyperlink ref="D1" location="PORTADA!A1" display="Portada" xr:uid="{B02488D3-6808-430E-B0CD-E5169F663F12}"/>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ignoredErrors>
    <ignoredError sqref="C8" 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A1:Y12"/>
  <sheetViews>
    <sheetView topLeftCell="H1" zoomScaleNormal="100" workbookViewId="0"/>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3"/>
    <col min="20" max="20" width="12.85546875" style="3" customWidth="1"/>
    <col min="21" max="21" width="11.42578125" style="3"/>
    <col min="22" max="22" width="17" style="3" customWidth="1"/>
    <col min="23" max="23" width="21.140625" style="3" customWidth="1"/>
    <col min="24" max="24" width="34" style="3" customWidth="1"/>
    <col min="25" max="25" width="8.7109375" customWidth="1"/>
  </cols>
  <sheetData>
    <row r="1" spans="1:25" ht="43.5" customHeight="1">
      <c r="A1" s="529" t="s">
        <v>2624</v>
      </c>
      <c r="B1" s="529"/>
      <c r="C1" s="529"/>
      <c r="D1" s="529"/>
      <c r="E1" s="529"/>
      <c r="F1" s="529"/>
      <c r="G1" s="529"/>
      <c r="H1" s="529"/>
      <c r="I1" s="529"/>
      <c r="J1" s="529"/>
      <c r="K1" s="529"/>
      <c r="L1" s="529"/>
      <c r="M1" s="529"/>
      <c r="N1" s="529"/>
      <c r="O1" s="529"/>
      <c r="P1" s="529"/>
      <c r="Q1" s="529"/>
      <c r="R1" s="529"/>
      <c r="S1" s="529"/>
      <c r="T1" s="529"/>
      <c r="U1" s="529"/>
      <c r="V1" s="529"/>
      <c r="W1" s="529"/>
      <c r="X1" s="529"/>
      <c r="Y1" s="273" t="s">
        <v>1481</v>
      </c>
    </row>
    <row r="2" spans="1:25" s="2" customFormat="1" ht="60" customHeight="1">
      <c r="A2" s="529" t="s">
        <v>1585</v>
      </c>
      <c r="B2" s="529" t="s">
        <v>2625</v>
      </c>
      <c r="C2" s="528" t="s">
        <v>2626</v>
      </c>
      <c r="D2" s="529" t="s">
        <v>2627</v>
      </c>
      <c r="E2" s="528" t="s">
        <v>2628</v>
      </c>
      <c r="F2" s="528" t="s">
        <v>2629</v>
      </c>
      <c r="G2" s="529" t="s">
        <v>2630</v>
      </c>
      <c r="H2" s="528" t="s">
        <v>2631</v>
      </c>
      <c r="I2" s="528" t="s">
        <v>2632</v>
      </c>
      <c r="J2" s="528" t="s">
        <v>2633</v>
      </c>
      <c r="K2" s="528" t="s">
        <v>2634</v>
      </c>
      <c r="L2" s="528" t="s">
        <v>2635</v>
      </c>
      <c r="M2" s="528" t="s">
        <v>2636</v>
      </c>
      <c r="N2" s="528" t="s">
        <v>2637</v>
      </c>
      <c r="O2" s="529"/>
      <c r="P2" s="529"/>
      <c r="Q2" s="529"/>
      <c r="R2" s="528" t="s">
        <v>2638</v>
      </c>
      <c r="S2" s="528" t="s">
        <v>2639</v>
      </c>
      <c r="T2" s="528" t="s">
        <v>2640</v>
      </c>
      <c r="U2" s="528"/>
      <c r="V2" s="528" t="s">
        <v>2641</v>
      </c>
      <c r="W2" s="528" t="s">
        <v>2642</v>
      </c>
      <c r="X2" s="529" t="s">
        <v>2643</v>
      </c>
    </row>
    <row r="3" spans="1:25" ht="30">
      <c r="A3" s="529"/>
      <c r="B3" s="529"/>
      <c r="C3" s="528"/>
      <c r="D3" s="529"/>
      <c r="E3" s="528"/>
      <c r="F3" s="528"/>
      <c r="G3" s="529"/>
      <c r="H3" s="528"/>
      <c r="I3" s="528"/>
      <c r="J3" s="528"/>
      <c r="K3" s="528"/>
      <c r="L3" s="528"/>
      <c r="M3" s="528"/>
      <c r="N3" s="55" t="s">
        <v>2644</v>
      </c>
      <c r="O3" s="56" t="s">
        <v>2645</v>
      </c>
      <c r="P3" s="55" t="s">
        <v>2646</v>
      </c>
      <c r="Q3" s="55" t="s">
        <v>2647</v>
      </c>
      <c r="R3" s="529"/>
      <c r="S3" s="528" t="s">
        <v>2648</v>
      </c>
      <c r="T3" s="528"/>
      <c r="U3" s="528"/>
      <c r="V3" s="528"/>
      <c r="W3" s="528"/>
      <c r="X3" s="529"/>
    </row>
    <row r="4" spans="1:25">
      <c r="A4" s="49">
        <v>1</v>
      </c>
      <c r="B4" s="49"/>
      <c r="C4" s="49"/>
      <c r="D4" s="49"/>
      <c r="E4" s="49"/>
      <c r="F4" s="50" t="s">
        <v>2649</v>
      </c>
      <c r="G4" s="50" t="s">
        <v>2650</v>
      </c>
      <c r="H4" s="51"/>
      <c r="I4" s="50" t="s">
        <v>2650</v>
      </c>
      <c r="J4" s="50" t="s">
        <v>2650</v>
      </c>
      <c r="K4" s="50" t="s">
        <v>2650</v>
      </c>
      <c r="L4" s="50" t="s">
        <v>2650</v>
      </c>
      <c r="M4" s="50" t="s">
        <v>2651</v>
      </c>
      <c r="N4" s="52" t="s">
        <v>2652</v>
      </c>
      <c r="O4" s="52" t="s">
        <v>2652</v>
      </c>
      <c r="P4" s="52" t="s">
        <v>2652</v>
      </c>
      <c r="Q4" s="52" t="s">
        <v>2652</v>
      </c>
      <c r="R4" s="52" t="s">
        <v>2652</v>
      </c>
      <c r="S4" s="53" t="s">
        <v>2652</v>
      </c>
      <c r="T4" s="53" t="s">
        <v>2652</v>
      </c>
      <c r="U4" s="53" t="s">
        <v>2652</v>
      </c>
      <c r="V4" s="54"/>
      <c r="W4" s="53" t="s">
        <v>2652</v>
      </c>
      <c r="X4" s="54"/>
    </row>
    <row r="5" spans="1:25">
      <c r="A5" s="49">
        <v>2</v>
      </c>
      <c r="B5" s="49"/>
      <c r="C5" s="49"/>
      <c r="D5" s="49"/>
      <c r="E5" s="49"/>
      <c r="F5" s="49"/>
      <c r="G5" s="49"/>
      <c r="H5" s="49"/>
      <c r="I5" s="49"/>
      <c r="J5" s="49"/>
      <c r="K5" s="49"/>
      <c r="L5" s="49"/>
      <c r="M5" s="49"/>
      <c r="N5" s="49"/>
      <c r="O5" s="49"/>
      <c r="P5" s="49"/>
      <c r="Q5" s="49"/>
      <c r="R5" s="49"/>
      <c r="S5" s="54"/>
      <c r="T5" s="54"/>
      <c r="U5" s="54"/>
      <c r="V5" s="54"/>
      <c r="W5" s="54"/>
      <c r="X5" s="54"/>
    </row>
    <row r="6" spans="1:25">
      <c r="A6" s="49">
        <v>3</v>
      </c>
      <c r="B6" s="49"/>
      <c r="C6" s="49"/>
      <c r="D6" s="49"/>
      <c r="E6" s="49"/>
      <c r="F6" s="49"/>
      <c r="G6" s="49"/>
      <c r="H6" s="49"/>
      <c r="I6" s="49"/>
      <c r="J6" s="49"/>
      <c r="K6" s="49"/>
      <c r="L6" s="49"/>
      <c r="M6" s="49"/>
      <c r="N6" s="49"/>
      <c r="O6" s="49"/>
      <c r="P6" s="49"/>
      <c r="Q6" s="49"/>
      <c r="R6" s="49"/>
      <c r="S6" s="54"/>
      <c r="T6" s="54"/>
      <c r="U6" s="54"/>
      <c r="V6" s="54"/>
      <c r="W6" s="54"/>
      <c r="X6" s="54"/>
    </row>
    <row r="7" spans="1:25">
      <c r="A7" s="49">
        <v>4</v>
      </c>
      <c r="B7" s="49"/>
      <c r="C7" s="49"/>
      <c r="D7" s="49"/>
      <c r="E7" s="49"/>
      <c r="F7" s="49"/>
      <c r="G7" s="49"/>
      <c r="H7" s="49"/>
      <c r="I7" s="49"/>
      <c r="J7" s="49"/>
      <c r="K7" s="49"/>
      <c r="L7" s="49"/>
      <c r="M7" s="49"/>
      <c r="N7" s="49"/>
      <c r="O7" s="49"/>
      <c r="P7" s="49"/>
      <c r="Q7" s="49"/>
      <c r="R7" s="49"/>
      <c r="S7" s="54"/>
      <c r="T7" s="54"/>
      <c r="U7" s="54"/>
      <c r="V7" s="54"/>
      <c r="W7" s="54"/>
      <c r="X7" s="54"/>
    </row>
    <row r="8" spans="1:25">
      <c r="A8" s="49">
        <v>5</v>
      </c>
      <c r="B8" s="49"/>
      <c r="C8" s="49"/>
      <c r="D8" s="49"/>
      <c r="E8" s="49"/>
      <c r="F8" s="49"/>
      <c r="G8" s="49"/>
      <c r="H8" s="49"/>
      <c r="I8" s="49"/>
      <c r="J8" s="49"/>
      <c r="K8" s="49"/>
      <c r="L8" s="49"/>
      <c r="M8" s="49"/>
      <c r="N8" s="49"/>
      <c r="O8" s="49"/>
      <c r="P8" s="49"/>
      <c r="Q8" s="49"/>
      <c r="R8" s="49"/>
      <c r="S8" s="54"/>
      <c r="T8" s="54"/>
      <c r="U8" s="54"/>
      <c r="V8" s="54"/>
      <c r="W8" s="54"/>
      <c r="X8" s="54"/>
    </row>
    <row r="9" spans="1:25">
      <c r="A9" s="49">
        <v>6</v>
      </c>
      <c r="B9" s="49"/>
      <c r="C9" s="49"/>
      <c r="D9" s="49"/>
      <c r="E9" s="49"/>
      <c r="F9" s="49"/>
      <c r="G9" s="49"/>
      <c r="H9" s="49"/>
      <c r="I9" s="49"/>
      <c r="J9" s="49"/>
      <c r="K9" s="49"/>
      <c r="L9" s="49"/>
      <c r="M9" s="49"/>
      <c r="N9" s="49"/>
      <c r="O9" s="49"/>
      <c r="P9" s="49"/>
      <c r="Q9" s="49"/>
      <c r="R9" s="49"/>
      <c r="S9" s="54"/>
      <c r="T9" s="54"/>
      <c r="U9" s="54"/>
      <c r="V9" s="54"/>
      <c r="W9" s="54"/>
      <c r="X9" s="54"/>
    </row>
    <row r="10" spans="1:25">
      <c r="A10" s="49">
        <v>7</v>
      </c>
      <c r="B10" s="49"/>
      <c r="C10" s="49"/>
      <c r="D10" s="49"/>
      <c r="E10" s="49"/>
      <c r="F10" s="49"/>
      <c r="G10" s="49"/>
      <c r="H10" s="49"/>
      <c r="I10" s="49"/>
      <c r="J10" s="49"/>
      <c r="K10" s="49"/>
      <c r="L10" s="49"/>
      <c r="M10" s="49"/>
      <c r="N10" s="49"/>
      <c r="O10" s="49"/>
      <c r="P10" s="49"/>
      <c r="Q10" s="49"/>
      <c r="R10" s="49"/>
      <c r="S10" s="54"/>
      <c r="T10" s="54"/>
      <c r="U10" s="54"/>
      <c r="V10" s="54"/>
      <c r="W10" s="54"/>
      <c r="X10" s="54"/>
    </row>
    <row r="11" spans="1:25">
      <c r="A11" s="49">
        <v>8</v>
      </c>
      <c r="B11" s="49"/>
      <c r="C11" s="49"/>
      <c r="D11" s="49"/>
      <c r="E11" s="49"/>
      <c r="F11" s="49"/>
      <c r="G11" s="49"/>
      <c r="H11" s="49"/>
      <c r="I11" s="49"/>
      <c r="J11" s="49"/>
      <c r="K11" s="49"/>
      <c r="L11" s="49"/>
      <c r="M11" s="49"/>
      <c r="N11" s="49"/>
      <c r="O11" s="49"/>
      <c r="P11" s="49"/>
      <c r="Q11" s="49"/>
      <c r="R11" s="49"/>
      <c r="S11" s="54"/>
      <c r="T11" s="54"/>
      <c r="U11" s="54"/>
      <c r="V11" s="54"/>
      <c r="W11" s="54"/>
      <c r="X11" s="54"/>
    </row>
    <row r="12" spans="1:25">
      <c r="A12" s="49">
        <v>9</v>
      </c>
      <c r="B12" s="49"/>
      <c r="C12" s="49"/>
      <c r="D12" s="49"/>
      <c r="E12" s="49"/>
      <c r="F12" s="49"/>
      <c r="G12" s="49"/>
      <c r="H12" s="49"/>
      <c r="I12" s="49"/>
      <c r="J12" s="49"/>
      <c r="K12" s="49"/>
      <c r="L12" s="49"/>
      <c r="M12" s="49"/>
      <c r="N12" s="49"/>
      <c r="O12" s="49"/>
      <c r="P12" s="49"/>
      <c r="Q12" s="49"/>
      <c r="R12" s="49"/>
      <c r="S12" s="54"/>
      <c r="T12" s="54"/>
      <c r="U12" s="54"/>
      <c r="V12" s="54"/>
      <c r="W12" s="54"/>
      <c r="X12" s="54"/>
    </row>
  </sheetData>
  <sheetProtection algorithmName="SHA-512" hashValue="dGrmmZQs08lAe+j95HhgQoHNGqM/w1tHsN4Rw7sDM7PGCh3W9wlrsgLi2QdzcerRvgAT8cY9E4iRyY/qXmssEg==" saltValue="aHwUPAt1xOE6mMbXrPg7WQ==" spinCount="100000" sheet="1" objects="1" scenarios="1" formatColumns="0" formatRows="0"/>
  <mergeCells count="21">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 ref="S2:S3"/>
    <mergeCell ref="T2:U3"/>
    <mergeCell ref="V2:V3"/>
    <mergeCell ref="W2:W3"/>
    <mergeCell ref="X2:X3"/>
  </mergeCells>
  <hyperlinks>
    <hyperlink ref="Y1" location="PORTADA!A1" display="Portada" xr:uid="{86DE8272-80F1-442F-ADB6-F1E47DFE0021}"/>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INTERNACION EN MEDIO SEMICERRADO"  
&amp;R"IN104.IVC
Versión 1
30/07/2026
Clasificación de la Información
CLASIFICADA"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7558519241921"/>
  </sheetPr>
  <dimension ref="A1:AU97"/>
  <sheetViews>
    <sheetView zoomScale="90" zoomScaleNormal="90" zoomScaleSheetLayoutView="104" workbookViewId="0"/>
  </sheetViews>
  <sheetFormatPr baseColWidth="10" defaultColWidth="10.85546875" defaultRowHeight="12.75" customHeight="1"/>
  <cols>
    <col min="1" max="1" width="10.85546875" style="153"/>
    <col min="2" max="2" width="43.42578125" style="166" customWidth="1"/>
    <col min="3" max="4" width="17.42578125" style="154" customWidth="1"/>
    <col min="5" max="9" width="14.42578125" style="154" customWidth="1"/>
    <col min="10" max="10" width="10.85546875" style="154"/>
    <col min="11" max="11" width="13.28515625" style="153" customWidth="1"/>
    <col min="12" max="14" width="4.42578125" style="153" customWidth="1"/>
    <col min="15" max="15" width="12.28515625" style="153" customWidth="1"/>
    <col min="16" max="16" width="4.42578125" style="153" customWidth="1"/>
    <col min="17" max="17" width="6.7109375" style="153" customWidth="1"/>
    <col min="18" max="18" width="4.42578125" style="153" customWidth="1"/>
    <col min="19" max="19" width="6.140625" style="153" customWidth="1"/>
    <col min="20" max="20" width="4.42578125" style="153" customWidth="1"/>
    <col min="21" max="23" width="6.7109375" style="153" customWidth="1"/>
    <col min="24" max="42" width="4.42578125" style="153" customWidth="1"/>
    <col min="43" max="45" width="5.7109375" style="153" customWidth="1"/>
    <col min="46" max="46" width="15.7109375" style="153" customWidth="1"/>
    <col min="47" max="16384" width="10.85546875" style="153"/>
  </cols>
  <sheetData>
    <row r="1" spans="1:47" ht="26.25" customHeight="1">
      <c r="A1" s="537"/>
      <c r="B1" s="537"/>
      <c r="C1" s="538" t="s">
        <v>2735</v>
      </c>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0"/>
      <c r="AP1" s="530"/>
      <c r="AQ1" s="530"/>
      <c r="AR1" s="151"/>
      <c r="AS1" s="151"/>
      <c r="AT1" s="152"/>
    </row>
    <row r="2" spans="1:47" s="156" customFormat="1" ht="94.5" customHeight="1">
      <c r="A2" s="536" t="s">
        <v>2653</v>
      </c>
      <c r="B2" s="536" t="s">
        <v>2654</v>
      </c>
      <c r="C2" s="536" t="s">
        <v>2655</v>
      </c>
      <c r="D2" s="536" t="s">
        <v>2656</v>
      </c>
      <c r="E2" s="536" t="s">
        <v>2657</v>
      </c>
      <c r="F2" s="536" t="s">
        <v>2658</v>
      </c>
      <c r="G2" s="540" t="s">
        <v>2659</v>
      </c>
      <c r="H2" s="536" t="s">
        <v>1563</v>
      </c>
      <c r="I2" s="536" t="s">
        <v>2660</v>
      </c>
      <c r="J2" s="536" t="s">
        <v>2661</v>
      </c>
      <c r="K2" s="536" t="s">
        <v>2662</v>
      </c>
      <c r="L2" s="535" t="s">
        <v>2663</v>
      </c>
      <c r="M2" s="535"/>
      <c r="N2" s="535" t="s">
        <v>2664</v>
      </c>
      <c r="O2" s="535"/>
      <c r="P2" s="533" t="s">
        <v>2665</v>
      </c>
      <c r="Q2" s="534"/>
      <c r="R2" s="533" t="s">
        <v>2666</v>
      </c>
      <c r="S2" s="534"/>
      <c r="T2" s="533" t="s">
        <v>2667</v>
      </c>
      <c r="U2" s="534"/>
      <c r="V2" s="533" t="s">
        <v>2668</v>
      </c>
      <c r="W2" s="534"/>
      <c r="X2" s="535" t="s">
        <v>2669</v>
      </c>
      <c r="Y2" s="535"/>
      <c r="Z2" s="535"/>
      <c r="AA2" s="535" t="s">
        <v>2670</v>
      </c>
      <c r="AB2" s="535"/>
      <c r="AC2" s="535"/>
      <c r="AD2" s="535" t="s">
        <v>2671</v>
      </c>
      <c r="AE2" s="535"/>
      <c r="AF2" s="535" t="s">
        <v>2672</v>
      </c>
      <c r="AG2" s="535"/>
      <c r="AH2" s="535"/>
      <c r="AI2" s="535" t="s">
        <v>2673</v>
      </c>
      <c r="AJ2" s="535"/>
      <c r="AK2" s="535"/>
      <c r="AL2" s="535" t="s">
        <v>2674</v>
      </c>
      <c r="AM2" s="535"/>
      <c r="AN2" s="535" t="s">
        <v>2675</v>
      </c>
      <c r="AO2" s="535"/>
      <c r="AP2" s="535" t="s">
        <v>2676</v>
      </c>
      <c r="AQ2" s="535"/>
      <c r="AR2" s="535" t="s">
        <v>2677</v>
      </c>
      <c r="AS2" s="535"/>
      <c r="AT2" s="157" t="s">
        <v>2643</v>
      </c>
      <c r="AU2" s="273" t="s">
        <v>1481</v>
      </c>
    </row>
    <row r="3" spans="1:47" s="156" customFormat="1" ht="39.75" customHeight="1">
      <c r="A3" s="536"/>
      <c r="B3" s="536"/>
      <c r="C3" s="536"/>
      <c r="D3" s="536"/>
      <c r="E3" s="536"/>
      <c r="F3" s="536"/>
      <c r="G3" s="541"/>
      <c r="H3" s="536"/>
      <c r="I3" s="536"/>
      <c r="J3" s="536"/>
      <c r="K3" s="536"/>
      <c r="L3" s="158" t="s">
        <v>2678</v>
      </c>
      <c r="M3" s="158" t="s">
        <v>2679</v>
      </c>
      <c r="N3" s="158" t="s">
        <v>2678</v>
      </c>
      <c r="O3" s="158" t="s">
        <v>2679</v>
      </c>
      <c r="P3" s="158" t="s">
        <v>2678</v>
      </c>
      <c r="Q3" s="158" t="s">
        <v>2679</v>
      </c>
      <c r="R3" s="158" t="s">
        <v>2678</v>
      </c>
      <c r="S3" s="158" t="s">
        <v>2679</v>
      </c>
      <c r="T3" s="158" t="s">
        <v>2678</v>
      </c>
      <c r="U3" s="158" t="s">
        <v>2679</v>
      </c>
      <c r="V3" s="158" t="s">
        <v>2678</v>
      </c>
      <c r="W3" s="158" t="s">
        <v>2679</v>
      </c>
      <c r="X3" s="158" t="s">
        <v>2678</v>
      </c>
      <c r="Y3" s="158" t="s">
        <v>2679</v>
      </c>
      <c r="Z3" s="158" t="s">
        <v>79</v>
      </c>
      <c r="AA3" s="158" t="s">
        <v>2678</v>
      </c>
      <c r="AB3" s="158" t="s">
        <v>2679</v>
      </c>
      <c r="AC3" s="158" t="s">
        <v>79</v>
      </c>
      <c r="AD3" s="158" t="s">
        <v>2678</v>
      </c>
      <c r="AE3" s="158" t="s">
        <v>2679</v>
      </c>
      <c r="AF3" s="158" t="s">
        <v>2678</v>
      </c>
      <c r="AG3" s="158" t="s">
        <v>2679</v>
      </c>
      <c r="AH3" s="158" t="s">
        <v>79</v>
      </c>
      <c r="AI3" s="158" t="s">
        <v>2678</v>
      </c>
      <c r="AJ3" s="158" t="s">
        <v>2679</v>
      </c>
      <c r="AK3" s="158" t="s">
        <v>79</v>
      </c>
      <c r="AL3" s="158" t="s">
        <v>2678</v>
      </c>
      <c r="AM3" s="158" t="s">
        <v>2679</v>
      </c>
      <c r="AN3" s="158" t="s">
        <v>2678</v>
      </c>
      <c r="AO3" s="158" t="s">
        <v>2679</v>
      </c>
      <c r="AP3" s="158" t="s">
        <v>2678</v>
      </c>
      <c r="AQ3" s="158" t="s">
        <v>2679</v>
      </c>
      <c r="AR3" s="158" t="s">
        <v>2678</v>
      </c>
      <c r="AS3" s="158" t="s">
        <v>2679</v>
      </c>
      <c r="AT3" s="157"/>
    </row>
    <row r="4" spans="1:47" s="156" customFormat="1" ht="39.75" customHeight="1">
      <c r="A4" s="159">
        <v>1</v>
      </c>
      <c r="B4" s="160"/>
      <c r="C4" s="160"/>
      <c r="D4" s="160"/>
      <c r="E4" s="160"/>
      <c r="F4" s="161"/>
      <c r="G4" s="161"/>
      <c r="H4" s="162"/>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3"/>
    </row>
    <row r="5" spans="1:47" s="156" customFormat="1" ht="39.75" customHeight="1">
      <c r="A5" s="159">
        <v>2</v>
      </c>
      <c r="B5" s="160"/>
      <c r="C5" s="160"/>
      <c r="D5" s="160"/>
      <c r="E5" s="160"/>
      <c r="F5" s="161"/>
      <c r="G5" s="161"/>
      <c r="H5" s="162"/>
      <c r="I5" s="162"/>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3"/>
    </row>
    <row r="6" spans="1:47" s="156" customFormat="1" ht="39.75" customHeight="1">
      <c r="A6" s="159">
        <v>3</v>
      </c>
      <c r="B6" s="160"/>
      <c r="C6" s="160"/>
      <c r="D6" s="160"/>
      <c r="E6" s="160"/>
      <c r="F6" s="161"/>
      <c r="G6" s="161"/>
      <c r="H6" s="162"/>
      <c r="I6" s="162"/>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3"/>
    </row>
    <row r="7" spans="1:47" s="156" customFormat="1" ht="39.75" customHeight="1">
      <c r="A7" s="159">
        <v>4</v>
      </c>
      <c r="B7" s="160"/>
      <c r="C7" s="160"/>
      <c r="D7" s="160"/>
      <c r="E7" s="160"/>
      <c r="F7" s="161"/>
      <c r="G7" s="161"/>
      <c r="H7" s="162"/>
      <c r="I7" s="162"/>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3"/>
    </row>
    <row r="8" spans="1:47" s="156" customFormat="1" ht="39.75" customHeight="1">
      <c r="A8" s="159">
        <v>5</v>
      </c>
      <c r="B8" s="160"/>
      <c r="C8" s="160"/>
      <c r="D8" s="160"/>
      <c r="E8" s="160"/>
      <c r="F8" s="161"/>
      <c r="G8" s="161"/>
      <c r="H8" s="162"/>
      <c r="I8" s="162"/>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3"/>
    </row>
    <row r="9" spans="1:47" s="156" customFormat="1" ht="39.75" customHeight="1">
      <c r="A9" s="159">
        <v>6</v>
      </c>
      <c r="B9" s="160"/>
      <c r="C9" s="160"/>
      <c r="D9" s="160"/>
      <c r="E9" s="160"/>
      <c r="F9" s="161"/>
      <c r="G9" s="161"/>
      <c r="H9" s="162"/>
      <c r="I9" s="162"/>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3"/>
    </row>
    <row r="10" spans="1:47" s="156" customFormat="1" ht="39.75" customHeight="1">
      <c r="A10" s="159">
        <v>7</v>
      </c>
      <c r="B10" s="160"/>
      <c r="C10" s="160"/>
      <c r="D10" s="160"/>
      <c r="E10" s="160"/>
      <c r="F10" s="161"/>
      <c r="G10" s="161"/>
      <c r="H10" s="162"/>
      <c r="I10" s="162"/>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3"/>
    </row>
    <row r="11" spans="1:47" s="156" customFormat="1" ht="39.75" customHeight="1">
      <c r="A11" s="159">
        <v>8</v>
      </c>
      <c r="B11" s="160"/>
      <c r="C11" s="160"/>
      <c r="D11" s="160"/>
      <c r="E11" s="160"/>
      <c r="F11" s="161"/>
      <c r="G11" s="161"/>
      <c r="H11" s="162"/>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3"/>
    </row>
    <row r="12" spans="1:47" s="156" customFormat="1" ht="39.75" customHeight="1">
      <c r="A12" s="159">
        <v>9</v>
      </c>
      <c r="B12" s="160"/>
      <c r="C12" s="160"/>
      <c r="D12" s="160"/>
      <c r="E12" s="160"/>
      <c r="F12" s="161"/>
      <c r="G12" s="161"/>
      <c r="H12" s="162"/>
      <c r="I12" s="162"/>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3"/>
    </row>
    <row r="13" spans="1:47" s="156" customFormat="1" ht="39.75" customHeight="1">
      <c r="A13" s="159">
        <v>10</v>
      </c>
      <c r="B13" s="160"/>
      <c r="C13" s="160"/>
      <c r="D13" s="160"/>
      <c r="E13" s="160"/>
      <c r="F13" s="161"/>
      <c r="G13" s="161"/>
      <c r="H13" s="162"/>
      <c r="I13" s="162"/>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3"/>
    </row>
    <row r="14" spans="1:47" s="156" customFormat="1" ht="39.75" customHeight="1">
      <c r="A14" s="159">
        <v>11</v>
      </c>
      <c r="B14" s="160"/>
      <c r="C14" s="160"/>
      <c r="D14" s="160"/>
      <c r="E14" s="160"/>
      <c r="F14" s="161"/>
      <c r="G14" s="161"/>
      <c r="H14" s="162"/>
      <c r="I14" s="162"/>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3"/>
    </row>
    <row r="15" spans="1:47" s="156" customFormat="1" ht="39.75" customHeight="1">
      <c r="A15" s="159">
        <v>12</v>
      </c>
      <c r="B15" s="160"/>
      <c r="C15" s="160"/>
      <c r="D15" s="160"/>
      <c r="E15" s="160"/>
      <c r="F15" s="161"/>
      <c r="G15" s="161"/>
      <c r="H15" s="162"/>
      <c r="I15" s="162"/>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3"/>
    </row>
    <row r="16" spans="1:47" s="156" customFormat="1" ht="39.75" customHeight="1">
      <c r="A16" s="159">
        <v>13</v>
      </c>
      <c r="B16" s="160"/>
      <c r="C16" s="160"/>
      <c r="D16" s="160"/>
      <c r="E16" s="160"/>
      <c r="F16" s="161"/>
      <c r="G16" s="161"/>
      <c r="H16" s="162"/>
      <c r="I16" s="162"/>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3"/>
    </row>
    <row r="17" spans="1:46" s="156" customFormat="1" ht="39.75" customHeight="1">
      <c r="A17" s="159">
        <v>14</v>
      </c>
      <c r="B17" s="160"/>
      <c r="C17" s="160"/>
      <c r="D17" s="160"/>
      <c r="E17" s="160"/>
      <c r="F17" s="161"/>
      <c r="G17" s="161"/>
      <c r="H17" s="162"/>
      <c r="I17" s="162"/>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3"/>
    </row>
    <row r="18" spans="1:46" s="156" customFormat="1" ht="15">
      <c r="A18" s="159">
        <v>15</v>
      </c>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3"/>
    </row>
    <row r="19" spans="1:46" s="156" customFormat="1" ht="15">
      <c r="A19" s="159">
        <v>16</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3"/>
    </row>
    <row r="20" spans="1:46" s="156" customFormat="1" ht="15">
      <c r="A20" s="159">
        <v>17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row>
    <row r="21" spans="1:46" s="156" customFormat="1" ht="15">
      <c r="A21" s="159">
        <v>18</v>
      </c>
      <c r="B21" s="160"/>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3"/>
    </row>
    <row r="22" spans="1:46" s="156" customFormat="1" ht="15">
      <c r="A22" s="159">
        <v>19</v>
      </c>
      <c r="B22" s="160"/>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3"/>
    </row>
    <row r="23" spans="1:46" s="156" customFormat="1" ht="15">
      <c r="A23" s="159">
        <v>20</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3"/>
    </row>
    <row r="24" spans="1:46" s="156" customFormat="1" ht="15">
      <c r="A24" s="159">
        <v>21</v>
      </c>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3"/>
    </row>
    <row r="25" spans="1:46" s="156" customFormat="1" ht="15">
      <c r="A25" s="159">
        <v>22</v>
      </c>
      <c r="B25" s="160"/>
      <c r="C25" s="160"/>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3"/>
    </row>
    <row r="26" spans="1:46" s="156" customFormat="1" ht="15">
      <c r="A26" s="159">
        <v>23</v>
      </c>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3"/>
    </row>
    <row r="27" spans="1:46" s="156" customFormat="1" ht="15">
      <c r="A27" s="159">
        <v>24</v>
      </c>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3"/>
    </row>
    <row r="28" spans="1:46" s="156" customFormat="1" ht="15">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row>
    <row r="29" spans="1:46" s="156" customFormat="1" ht="15" customHeight="1">
      <c r="B29" s="531" t="s">
        <v>2680</v>
      </c>
      <c r="C29" s="532"/>
      <c r="D29" s="532"/>
      <c r="E29" s="532"/>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164"/>
      <c r="AS29" s="164"/>
      <c r="AT29" s="155"/>
    </row>
    <row r="30" spans="1:46" ht="17.25" customHeight="1">
      <c r="B30" s="165"/>
      <c r="C30" s="165"/>
      <c r="D30" s="165"/>
      <c r="E30" s="165"/>
      <c r="F30" s="165"/>
      <c r="G30" s="165"/>
      <c r="H30" s="165"/>
      <c r="I30" s="165"/>
      <c r="J30" s="165"/>
      <c r="K30" s="165"/>
      <c r="L30" s="155"/>
      <c r="M30" s="155"/>
      <c r="N30" s="155"/>
      <c r="O30" s="155"/>
      <c r="P30" s="155"/>
      <c r="Q30" s="155"/>
      <c r="R30" s="155"/>
      <c r="S30" s="155"/>
      <c r="T30" s="155"/>
      <c r="U30" s="155"/>
      <c r="V30" s="155"/>
      <c r="W30" s="155"/>
      <c r="X30" s="155"/>
      <c r="Y30" s="155"/>
      <c r="Z30" s="155"/>
      <c r="AA30" s="155"/>
      <c r="AB30" s="155"/>
      <c r="AC30" s="165"/>
      <c r="AD30" s="165"/>
      <c r="AE30" s="165"/>
      <c r="AF30" s="165"/>
      <c r="AG30" s="165"/>
      <c r="AH30" s="165"/>
      <c r="AI30" s="165"/>
      <c r="AJ30" s="165"/>
      <c r="AK30" s="165"/>
      <c r="AL30" s="165"/>
      <c r="AM30" s="165"/>
      <c r="AN30" s="165"/>
      <c r="AO30" s="165"/>
      <c r="AP30" s="165"/>
      <c r="AQ30" s="165"/>
      <c r="AR30" s="165"/>
      <c r="AS30" s="165"/>
    </row>
    <row r="31" spans="1:46">
      <c r="B31" s="153"/>
      <c r="C31" s="153"/>
      <c r="D31" s="153"/>
      <c r="E31" s="153"/>
      <c r="F31" s="153"/>
      <c r="G31" s="153"/>
      <c r="H31" s="153"/>
      <c r="I31" s="153"/>
      <c r="J31" s="153"/>
      <c r="L31" s="156"/>
      <c r="M31" s="156"/>
      <c r="N31" s="156"/>
      <c r="O31" s="156"/>
      <c r="P31" s="156"/>
      <c r="Q31" s="156"/>
      <c r="R31" s="156"/>
      <c r="S31" s="156"/>
      <c r="T31" s="156"/>
      <c r="U31" s="156"/>
      <c r="V31" s="156"/>
      <c r="W31" s="156"/>
      <c r="X31" s="156"/>
      <c r="Y31" s="156"/>
      <c r="Z31" s="156"/>
      <c r="AA31" s="156"/>
      <c r="AB31" s="156"/>
    </row>
    <row r="32" spans="1:46">
      <c r="B32" s="153"/>
      <c r="C32" s="153"/>
      <c r="D32" s="153"/>
      <c r="E32" s="153"/>
      <c r="F32" s="153"/>
      <c r="G32" s="153"/>
      <c r="H32" s="153"/>
      <c r="I32" s="153"/>
      <c r="J32" s="153"/>
      <c r="L32" s="156"/>
      <c r="M32" s="156"/>
      <c r="N32" s="156"/>
      <c r="O32" s="156"/>
      <c r="P32" s="156"/>
      <c r="Q32" s="156"/>
      <c r="R32" s="156"/>
      <c r="S32" s="156"/>
      <c r="T32" s="156"/>
      <c r="U32" s="156"/>
      <c r="V32" s="156"/>
      <c r="W32" s="156"/>
      <c r="X32" s="156"/>
      <c r="Y32" s="156"/>
      <c r="Z32" s="156"/>
      <c r="AA32" s="156"/>
      <c r="AB32" s="156"/>
    </row>
    <row r="33" s="153" customFormat="1"/>
    <row r="34" s="153" customFormat="1"/>
    <row r="35" s="153" customFormat="1"/>
    <row r="36" s="153" customFormat="1"/>
    <row r="37" s="153" customFormat="1"/>
    <row r="38" s="153" customFormat="1"/>
    <row r="39" s="153" customFormat="1"/>
    <row r="40" s="153" customFormat="1"/>
    <row r="41" s="153" customFormat="1"/>
    <row r="42" s="153" customFormat="1"/>
    <row r="43" s="153" customFormat="1"/>
    <row r="44" s="153" customFormat="1"/>
    <row r="45" s="153" customFormat="1"/>
    <row r="46" s="153" customFormat="1"/>
    <row r="47" s="153" customFormat="1"/>
    <row r="48" s="153" customFormat="1"/>
    <row r="49" s="153" customFormat="1"/>
    <row r="50" s="153" customFormat="1"/>
    <row r="51" s="153" customFormat="1"/>
    <row r="52" s="153" customFormat="1"/>
    <row r="53" s="153" customFormat="1"/>
    <row r="54" s="153" customFormat="1"/>
    <row r="55" s="153" customFormat="1"/>
    <row r="56" s="153" customFormat="1"/>
    <row r="57" s="153" customFormat="1"/>
    <row r="58" s="153" customFormat="1"/>
    <row r="59" s="153" customFormat="1"/>
    <row r="60" s="153" customFormat="1"/>
    <row r="61" s="153" customFormat="1"/>
    <row r="62" s="153" customFormat="1"/>
    <row r="63" s="153" customFormat="1"/>
    <row r="64" s="153" customFormat="1"/>
    <row r="65" s="153" customFormat="1"/>
    <row r="66" s="153" customFormat="1"/>
    <row r="67" s="153" customFormat="1"/>
    <row r="68" s="153" customFormat="1"/>
    <row r="69" s="153" customFormat="1"/>
    <row r="70" s="153" customFormat="1"/>
    <row r="71" s="153" customFormat="1"/>
    <row r="72" s="153" customFormat="1"/>
    <row r="73" s="153" customFormat="1"/>
    <row r="74" s="153" customFormat="1"/>
    <row r="75" s="153" customFormat="1"/>
    <row r="76" s="153" customFormat="1"/>
    <row r="77" s="153" customFormat="1"/>
    <row r="78" s="153" customFormat="1"/>
    <row r="79" s="153" customFormat="1"/>
    <row r="80" s="153" customFormat="1"/>
    <row r="81" s="153" customFormat="1"/>
    <row r="82" s="153" customFormat="1"/>
    <row r="83" s="153" customFormat="1"/>
    <row r="84" s="153" customFormat="1"/>
    <row r="85" s="153" customFormat="1"/>
    <row r="86" s="153" customFormat="1"/>
    <row r="87" s="153" customFormat="1"/>
    <row r="88" s="153" customFormat="1"/>
    <row r="89" s="153" customFormat="1"/>
    <row r="90" s="153" customFormat="1"/>
    <row r="91" s="153" customFormat="1"/>
    <row r="92" s="153" customFormat="1"/>
    <row r="93" s="153" customFormat="1"/>
    <row r="94" s="153" customFormat="1"/>
    <row r="95" s="153" customFormat="1"/>
    <row r="96" s="153" customFormat="1"/>
    <row r="97" s="153" customFormat="1"/>
  </sheetData>
  <sheetProtection algorithmName="SHA-512" hashValue="meHupMNDkwbUAeJws14/y/IZR7i7sC5AAqPUttyLrHCadQkKGAIccmcirJU4BTbuqip/Eukkg0wgH7WthbFjUw==" saltValue="lv5EzWe7YGsAWq9kRETOOA==" spinCount="100000" sheet="1" objects="1" scenarios="1" formatColumns="0" formatRows="0"/>
  <mergeCells count="30">
    <mergeCell ref="AR2:AS2"/>
    <mergeCell ref="AN2:AO2"/>
    <mergeCell ref="AI2:AK2"/>
    <mergeCell ref="AP2:AQ2"/>
    <mergeCell ref="G2:G3"/>
    <mergeCell ref="R2:S2"/>
    <mergeCell ref="F2:F3"/>
    <mergeCell ref="AL2:AM2"/>
    <mergeCell ref="I2:I3"/>
    <mergeCell ref="A1:B1"/>
    <mergeCell ref="C1:AN1"/>
    <mergeCell ref="A2:A3"/>
    <mergeCell ref="D2:D3"/>
    <mergeCell ref="E2:E3"/>
    <mergeCell ref="AO1:AQ1"/>
    <mergeCell ref="B29:AQ29"/>
    <mergeCell ref="T2:U2"/>
    <mergeCell ref="V2:W2"/>
    <mergeCell ref="X2:Z2"/>
    <mergeCell ref="AA2:AC2"/>
    <mergeCell ref="AD2:AE2"/>
    <mergeCell ref="AF2:AH2"/>
    <mergeCell ref="J2:J3"/>
    <mergeCell ref="K2:K3"/>
    <mergeCell ref="L2:M2"/>
    <mergeCell ref="N2:O2"/>
    <mergeCell ref="P2:Q2"/>
    <mergeCell ref="H2:H3"/>
    <mergeCell ref="B2:B3"/>
    <mergeCell ref="C2:C3"/>
  </mergeCells>
  <hyperlinks>
    <hyperlink ref="AU2" location="PORTADA!A1" display="Portada" xr:uid="{4CCB3315-B4DC-421C-9F6C-862160CED5BA}"/>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7580A-308E-484E-85C1-3ACE8063AA34}">
  <sheetPr>
    <tabColor rgb="FFEE0000"/>
    <pageSetUpPr fitToPage="1"/>
  </sheetPr>
  <dimension ref="A1:Z60"/>
  <sheetViews>
    <sheetView topLeftCell="A38" zoomScaleNormal="100" zoomScalePageLayoutView="80" workbookViewId="0">
      <selection activeCell="A57" sqref="A57"/>
    </sheetView>
  </sheetViews>
  <sheetFormatPr baseColWidth="10" defaultColWidth="11.42578125" defaultRowHeight="15"/>
  <cols>
    <col min="2" max="2" width="20" bestFit="1" customWidth="1"/>
    <col min="3" max="3" width="33.140625" style="289" customWidth="1"/>
    <col min="4" max="4" width="74.140625" style="289" customWidth="1"/>
    <col min="5" max="5" width="56.42578125" style="289" bestFit="1" customWidth="1"/>
    <col min="6" max="6" width="30.42578125" style="289" customWidth="1"/>
    <col min="7" max="7" width="134" style="289" customWidth="1"/>
    <col min="8" max="8" width="84.42578125" customWidth="1"/>
    <col min="9" max="9" width="33.42578125" customWidth="1"/>
  </cols>
  <sheetData>
    <row r="1" spans="1:9" s="7" customFormat="1">
      <c r="A1" s="190"/>
      <c r="B1" s="190"/>
      <c r="C1" s="190"/>
      <c r="D1" s="190"/>
    </row>
    <row r="2" spans="1:9" ht="30" customHeight="1">
      <c r="A2" s="190"/>
      <c r="B2" s="316" t="s">
        <v>2681</v>
      </c>
      <c r="C2" s="317" t="s">
        <v>1674</v>
      </c>
      <c r="D2" s="317" t="s">
        <v>1675</v>
      </c>
      <c r="E2" s="317" t="s">
        <v>1676</v>
      </c>
      <c r="F2" s="317" t="s">
        <v>2682</v>
      </c>
      <c r="G2" s="317" t="s">
        <v>1678</v>
      </c>
    </row>
    <row r="3" spans="1:9" s="3" customFormat="1">
      <c r="A3" s="190"/>
      <c r="B3" s="318" t="s">
        <v>1679</v>
      </c>
      <c r="C3" s="319" t="str" cm="1">
        <f t="array" ref="C3">_xlfn._xlws.FILTER('2.Ambientes Adecuados y Seguros'!B3:F93,'2.Ambientes Adecuados y Seguros'!D3:D93="NO CUMPLE CONDICIÓN","")</f>
        <v/>
      </c>
      <c r="D3" s="300"/>
      <c r="E3" s="319"/>
      <c r="F3" s="300"/>
      <c r="G3" s="300"/>
      <c r="H3" s="300" t="str">
        <f t="shared" ref="H3:H58" si="0">CONCATENATE("No ",D3)</f>
        <v xml:space="preserve">No </v>
      </c>
      <c r="I3" s="3" t="s">
        <v>2683</v>
      </c>
    </row>
    <row r="4" spans="1:9">
      <c r="A4" s="190"/>
      <c r="B4" s="318" t="s">
        <v>1689</v>
      </c>
      <c r="C4" s="319"/>
      <c r="D4" s="300"/>
      <c r="E4" s="319"/>
      <c r="F4" s="300"/>
      <c r="G4" s="300"/>
      <c r="H4" s="300" t="str">
        <f t="shared" si="0"/>
        <v xml:space="preserve">No </v>
      </c>
      <c r="I4" s="3" t="s">
        <v>2683</v>
      </c>
    </row>
    <row r="5" spans="1:9">
      <c r="A5" s="190"/>
      <c r="B5" s="318" t="s">
        <v>1695</v>
      </c>
      <c r="C5" s="319"/>
      <c r="D5" s="300"/>
      <c r="E5" s="319"/>
      <c r="F5" s="300"/>
      <c r="G5" s="300"/>
      <c r="H5" s="300" t="str">
        <f t="shared" si="0"/>
        <v xml:space="preserve">No </v>
      </c>
      <c r="I5" s="3" t="s">
        <v>2683</v>
      </c>
    </row>
    <row r="6" spans="1:9">
      <c r="A6" s="190"/>
      <c r="B6" s="318" t="s">
        <v>1700</v>
      </c>
      <c r="C6" s="319"/>
      <c r="D6" s="300"/>
      <c r="E6" s="319"/>
      <c r="F6" s="300"/>
      <c r="G6" s="300"/>
      <c r="H6" s="300" t="str">
        <f t="shared" si="0"/>
        <v xml:space="preserve">No </v>
      </c>
      <c r="I6" s="3" t="s">
        <v>2683</v>
      </c>
    </row>
    <row r="7" spans="1:9">
      <c r="A7" s="190"/>
      <c r="B7" s="318" t="s">
        <v>1706</v>
      </c>
      <c r="C7" s="319"/>
      <c r="D7" s="300"/>
      <c r="E7" s="319"/>
      <c r="F7" s="300"/>
      <c r="G7" s="300"/>
      <c r="H7" s="300" t="str">
        <f t="shared" si="0"/>
        <v xml:space="preserve">No </v>
      </c>
      <c r="I7" s="3" t="s">
        <v>2683</v>
      </c>
    </row>
    <row r="8" spans="1:9">
      <c r="A8" s="190"/>
      <c r="B8" s="318" t="s">
        <v>1722</v>
      </c>
      <c r="C8" s="319"/>
      <c r="D8" s="300"/>
      <c r="E8" s="319"/>
      <c r="F8" s="300"/>
      <c r="G8" s="300"/>
      <c r="H8" s="300" t="str">
        <f t="shared" si="0"/>
        <v xml:space="preserve">No </v>
      </c>
      <c r="I8" s="3" t="s">
        <v>2683</v>
      </c>
    </row>
    <row r="9" spans="1:9">
      <c r="A9" s="190"/>
      <c r="B9" s="318" t="s">
        <v>1722</v>
      </c>
      <c r="C9" s="319"/>
      <c r="D9" s="300"/>
      <c r="E9" s="319"/>
      <c r="F9" s="300"/>
      <c r="G9" s="300"/>
      <c r="H9" s="300" t="str">
        <f t="shared" si="0"/>
        <v xml:space="preserve">No </v>
      </c>
      <c r="I9" s="3" t="s">
        <v>2683</v>
      </c>
    </row>
    <row r="10" spans="1:9">
      <c r="A10" s="190"/>
      <c r="B10" s="318" t="s">
        <v>1722</v>
      </c>
      <c r="C10" s="319"/>
      <c r="D10" s="300"/>
      <c r="E10" s="319"/>
      <c r="F10" s="300"/>
      <c r="G10" s="300"/>
      <c r="H10" s="300" t="str">
        <f t="shared" si="0"/>
        <v xml:space="preserve">No </v>
      </c>
      <c r="I10" s="3" t="s">
        <v>2683</v>
      </c>
    </row>
    <row r="11" spans="1:9">
      <c r="A11" s="190"/>
      <c r="B11" s="318" t="s">
        <v>1781</v>
      </c>
      <c r="C11" s="319"/>
      <c r="D11" s="300"/>
      <c r="E11" s="319"/>
      <c r="F11" s="300"/>
      <c r="G11" s="300"/>
      <c r="H11" s="300" t="str">
        <f t="shared" si="0"/>
        <v xml:space="preserve">No </v>
      </c>
      <c r="I11" s="3" t="s">
        <v>2683</v>
      </c>
    </row>
    <row r="12" spans="1:9">
      <c r="B12" s="318" t="s">
        <v>1781</v>
      </c>
      <c r="D12" s="300"/>
      <c r="F12" s="320"/>
      <c r="G12" s="301"/>
      <c r="H12" s="300" t="str">
        <f t="shared" si="0"/>
        <v xml:space="preserve">No </v>
      </c>
      <c r="I12" s="3" t="s">
        <v>2683</v>
      </c>
    </row>
    <row r="13" spans="1:9">
      <c r="B13" s="318" t="s">
        <v>1781</v>
      </c>
      <c r="D13" s="300"/>
      <c r="F13" s="320"/>
      <c r="G13" s="301"/>
      <c r="H13" s="300" t="str">
        <f t="shared" si="0"/>
        <v xml:space="preserve">No </v>
      </c>
      <c r="I13" s="3" t="s">
        <v>2683</v>
      </c>
    </row>
    <row r="14" spans="1:9">
      <c r="B14" s="318" t="s">
        <v>1781</v>
      </c>
      <c r="D14" s="300"/>
      <c r="F14" s="320"/>
      <c r="G14" s="301"/>
      <c r="H14" s="300" t="str">
        <f t="shared" si="0"/>
        <v xml:space="preserve">No </v>
      </c>
      <c r="I14" s="3" t="s">
        <v>2683</v>
      </c>
    </row>
    <row r="15" spans="1:9">
      <c r="B15" s="318" t="s">
        <v>1863</v>
      </c>
      <c r="D15" s="300"/>
      <c r="F15" s="320"/>
      <c r="G15" s="301"/>
      <c r="H15" s="300" t="str">
        <f t="shared" si="0"/>
        <v xml:space="preserve">No </v>
      </c>
      <c r="I15" s="3" t="s">
        <v>2683</v>
      </c>
    </row>
    <row r="16" spans="1:9">
      <c r="B16" s="318" t="s">
        <v>2684</v>
      </c>
      <c r="C16" s="319" t="str" cm="1">
        <f t="array" ref="C16">_xlfn._xlws.FILTER('3. Alimentacion y Nutrición'!B3:F67,'3. Alimentacion y Nutrición'!D3:D67="NO CUMPLE CONDICIÓN","")</f>
        <v/>
      </c>
      <c r="D16" s="300"/>
      <c r="E16" s="321"/>
      <c r="F16" s="292"/>
      <c r="G16" s="292"/>
      <c r="H16" s="300" t="str">
        <f t="shared" si="0"/>
        <v xml:space="preserve">No </v>
      </c>
      <c r="I16" s="3" t="s">
        <v>2685</v>
      </c>
    </row>
    <row r="17" spans="2:9">
      <c r="B17" s="318" t="s">
        <v>1909</v>
      </c>
      <c r="C17" s="319"/>
      <c r="D17" s="300"/>
      <c r="E17" s="321"/>
      <c r="F17" s="292"/>
      <c r="G17" s="292"/>
      <c r="H17" s="300" t="str">
        <f t="shared" si="0"/>
        <v xml:space="preserve">No </v>
      </c>
      <c r="I17" s="3" t="s">
        <v>2685</v>
      </c>
    </row>
    <row r="18" spans="2:9">
      <c r="B18" s="318" t="s">
        <v>1927</v>
      </c>
      <c r="C18" s="319"/>
      <c r="D18" s="300"/>
      <c r="E18" s="321"/>
      <c r="F18" s="292"/>
      <c r="G18" s="292"/>
      <c r="H18" s="300" t="str">
        <f t="shared" si="0"/>
        <v xml:space="preserve">No </v>
      </c>
      <c r="I18" s="3" t="s">
        <v>2685</v>
      </c>
    </row>
    <row r="19" spans="2:9">
      <c r="B19" s="318" t="s">
        <v>1939</v>
      </c>
      <c r="C19" s="319"/>
      <c r="D19" s="300"/>
      <c r="E19" s="321"/>
      <c r="F19" s="292"/>
      <c r="G19" s="292"/>
      <c r="H19" s="300" t="str">
        <f t="shared" si="0"/>
        <v xml:space="preserve">No </v>
      </c>
      <c r="I19" s="3" t="s">
        <v>2685</v>
      </c>
    </row>
    <row r="20" spans="2:9">
      <c r="B20" s="318" t="s">
        <v>1951</v>
      </c>
      <c r="D20" s="300"/>
      <c r="F20" s="320"/>
      <c r="G20" s="301"/>
      <c r="H20" s="300" t="str">
        <f t="shared" si="0"/>
        <v xml:space="preserve">No </v>
      </c>
      <c r="I20" s="3" t="s">
        <v>2685</v>
      </c>
    </row>
    <row r="21" spans="2:9">
      <c r="B21" s="318" t="s">
        <v>1962</v>
      </c>
      <c r="D21" s="300"/>
      <c r="F21" s="320"/>
      <c r="G21" s="301"/>
      <c r="H21" s="300" t="str">
        <f t="shared" si="0"/>
        <v xml:space="preserve">No </v>
      </c>
      <c r="I21" s="3" t="s">
        <v>2685</v>
      </c>
    </row>
    <row r="22" spans="2:9">
      <c r="B22" s="318" t="s">
        <v>1969</v>
      </c>
      <c r="D22" s="300"/>
      <c r="F22" s="320"/>
      <c r="G22" s="301"/>
      <c r="H22" s="300" t="str">
        <f t="shared" si="0"/>
        <v xml:space="preserve">No </v>
      </c>
      <c r="I22" s="3" t="s">
        <v>2685</v>
      </c>
    </row>
    <row r="23" spans="2:9">
      <c r="B23" s="318" t="s">
        <v>1983</v>
      </c>
      <c r="D23" s="300"/>
      <c r="F23" s="320"/>
      <c r="G23" s="301"/>
      <c r="H23" s="300" t="str">
        <f t="shared" si="0"/>
        <v xml:space="preserve">No </v>
      </c>
      <c r="I23" s="3" t="s">
        <v>2685</v>
      </c>
    </row>
    <row r="24" spans="2:9">
      <c r="B24" s="318" t="s">
        <v>2008</v>
      </c>
      <c r="D24" s="300"/>
      <c r="F24" s="320"/>
      <c r="G24" s="301"/>
      <c r="H24" s="300" t="str">
        <f t="shared" si="0"/>
        <v xml:space="preserve">No </v>
      </c>
      <c r="I24" s="3" t="s">
        <v>2685</v>
      </c>
    </row>
    <row r="25" spans="2:9">
      <c r="B25" s="318" t="s">
        <v>2028</v>
      </c>
      <c r="D25" s="300"/>
      <c r="F25" s="320"/>
      <c r="G25" s="301"/>
      <c r="H25" s="300" t="str">
        <f t="shared" si="0"/>
        <v xml:space="preserve">No </v>
      </c>
      <c r="I25" s="3" t="s">
        <v>2685</v>
      </c>
    </row>
    <row r="26" spans="2:9">
      <c r="B26" s="318" t="s">
        <v>2036</v>
      </c>
      <c r="D26" s="300"/>
      <c r="F26" s="320"/>
      <c r="G26" s="301"/>
      <c r="H26" s="300" t="str">
        <f t="shared" ref="H26:H27" si="1">CONCATENATE("No ",D26)</f>
        <v xml:space="preserve">No </v>
      </c>
      <c r="I26" s="3" t="s">
        <v>2685</v>
      </c>
    </row>
    <row r="27" spans="2:9">
      <c r="B27" s="318" t="s">
        <v>2041</v>
      </c>
      <c r="D27" s="300"/>
      <c r="F27" s="320"/>
      <c r="G27" s="301"/>
      <c r="H27" s="300" t="str">
        <f t="shared" si="1"/>
        <v xml:space="preserve">No </v>
      </c>
      <c r="I27" s="3" t="s">
        <v>2685</v>
      </c>
    </row>
    <row r="28" spans="2:9" ht="21.6" customHeight="1">
      <c r="B28" s="318" t="s">
        <v>2686</v>
      </c>
      <c r="C28" s="319" t="str" cm="1">
        <f t="array" ref="C28">_xlfn._xlws.FILTER('4. Mod. Atención'!B3:F31,'4. Mod. Atención'!D3:D31="NO CUMPLE CONDICIÓN","")</f>
        <v/>
      </c>
      <c r="D28" s="300"/>
      <c r="E28" s="321"/>
      <c r="F28" s="292"/>
      <c r="G28" s="301"/>
      <c r="H28" s="300" t="str">
        <f t="shared" si="0"/>
        <v xml:space="preserve">No </v>
      </c>
      <c r="I28" s="3" t="s">
        <v>2687</v>
      </c>
    </row>
    <row r="29" spans="2:9">
      <c r="B29" s="318" t="s">
        <v>2688</v>
      </c>
      <c r="D29" s="300"/>
      <c r="F29" s="320"/>
      <c r="G29" s="301"/>
      <c r="H29" s="300" t="str">
        <f t="shared" si="0"/>
        <v xml:space="preserve">No </v>
      </c>
      <c r="I29" s="3" t="s">
        <v>2687</v>
      </c>
    </row>
    <row r="30" spans="2:9">
      <c r="B30" s="318" t="s">
        <v>2112</v>
      </c>
      <c r="D30" s="300"/>
      <c r="F30" s="320"/>
      <c r="G30" s="301"/>
      <c r="H30" s="300" t="str">
        <f t="shared" si="0"/>
        <v xml:space="preserve">No </v>
      </c>
      <c r="I30" s="3" t="s">
        <v>2687</v>
      </c>
    </row>
    <row r="31" spans="2:9">
      <c r="B31" s="318" t="s">
        <v>2125</v>
      </c>
      <c r="D31" s="300"/>
      <c r="F31" s="320"/>
      <c r="G31" s="301"/>
      <c r="H31" s="300" t="str">
        <f t="shared" ref="H31:H32" si="2">CONCATENATE("No ",D31)</f>
        <v xml:space="preserve">No </v>
      </c>
      <c r="I31" s="3" t="s">
        <v>2687</v>
      </c>
    </row>
    <row r="32" spans="2:9">
      <c r="B32" s="318" t="s">
        <v>2131</v>
      </c>
      <c r="D32" s="300"/>
      <c r="F32" s="320"/>
      <c r="G32" s="301"/>
      <c r="H32" s="300" t="str">
        <f t="shared" si="2"/>
        <v xml:space="preserve">No </v>
      </c>
      <c r="I32" s="3" t="s">
        <v>2687</v>
      </c>
    </row>
    <row r="33" spans="2:26">
      <c r="B33" s="318" t="s">
        <v>2141</v>
      </c>
      <c r="C33" s="321" t="str" cm="1">
        <f t="array" ref="C33">_xlfn._xlws.FILTER('5. Situaciones Especiales'!B3:F123,'5. Situaciones Especiales'!D3:D123="NO CUMPLE CONDICIÓN","")</f>
        <v/>
      </c>
      <c r="D33" s="300"/>
      <c r="E33" s="321"/>
      <c r="F33" s="292"/>
      <c r="G33" s="292"/>
      <c r="H33" s="300" t="str">
        <f t="shared" si="0"/>
        <v xml:space="preserve">No </v>
      </c>
      <c r="I33" s="318" t="s">
        <v>2736</v>
      </c>
      <c r="J33" s="322"/>
      <c r="K33" s="322"/>
      <c r="L33" s="322"/>
      <c r="M33" s="322"/>
      <c r="N33" s="322"/>
      <c r="O33" s="322"/>
      <c r="P33" s="322"/>
      <c r="Q33" s="322"/>
      <c r="R33" s="322"/>
      <c r="S33" s="322"/>
      <c r="T33" s="322"/>
      <c r="U33" s="322"/>
      <c r="V33" s="322"/>
      <c r="W33" s="322"/>
      <c r="X33" s="322"/>
      <c r="Y33" s="322"/>
      <c r="Z33" s="322"/>
    </row>
    <row r="34" spans="2:26">
      <c r="B34" s="318" t="s">
        <v>2152</v>
      </c>
      <c r="C34" s="321"/>
      <c r="D34" s="300"/>
      <c r="E34" s="321"/>
      <c r="F34" s="292"/>
      <c r="G34" s="292"/>
      <c r="H34" s="300" t="str">
        <f t="shared" ref="H34:H46" si="3">CONCATENATE("No ",D34)</f>
        <v xml:space="preserve">No </v>
      </c>
      <c r="I34" s="318" t="s">
        <v>2736</v>
      </c>
      <c r="J34" s="322"/>
      <c r="K34" s="322"/>
      <c r="L34" s="322"/>
      <c r="M34" s="322"/>
      <c r="N34" s="322"/>
      <c r="O34" s="322"/>
      <c r="P34" s="322"/>
      <c r="Q34" s="322"/>
      <c r="R34" s="322"/>
      <c r="S34" s="322"/>
      <c r="T34" s="322"/>
      <c r="U34" s="322"/>
      <c r="V34" s="322"/>
      <c r="W34" s="322"/>
      <c r="X34" s="322"/>
      <c r="Y34" s="322"/>
      <c r="Z34" s="322"/>
    </row>
    <row r="35" spans="2:26">
      <c r="B35" s="318" t="s">
        <v>2172</v>
      </c>
      <c r="C35" s="321"/>
      <c r="D35" s="300"/>
      <c r="E35" s="321"/>
      <c r="F35" s="292"/>
      <c r="G35" s="292"/>
      <c r="H35" s="300" t="str">
        <f t="shared" si="3"/>
        <v xml:space="preserve">No </v>
      </c>
      <c r="I35" s="318" t="s">
        <v>2736</v>
      </c>
      <c r="J35" s="322"/>
      <c r="K35" s="322"/>
      <c r="L35" s="322"/>
      <c r="M35" s="322"/>
      <c r="N35" s="322"/>
      <c r="O35" s="322"/>
      <c r="P35" s="322"/>
      <c r="Q35" s="322"/>
      <c r="R35" s="322"/>
      <c r="S35" s="322"/>
      <c r="T35" s="322"/>
      <c r="U35" s="322"/>
      <c r="V35" s="322"/>
      <c r="W35" s="322"/>
      <c r="X35" s="322"/>
      <c r="Y35" s="322"/>
      <c r="Z35" s="322"/>
    </row>
    <row r="36" spans="2:26">
      <c r="B36" s="318" t="s">
        <v>2187</v>
      </c>
      <c r="C36" s="321"/>
      <c r="D36" s="300"/>
      <c r="E36" s="321"/>
      <c r="F36" s="292"/>
      <c r="G36" s="292"/>
      <c r="H36" s="300" t="str">
        <f t="shared" si="3"/>
        <v xml:space="preserve">No </v>
      </c>
      <c r="I36" s="318" t="s">
        <v>2736</v>
      </c>
      <c r="J36" s="322"/>
      <c r="K36" s="322"/>
      <c r="L36" s="322"/>
      <c r="M36" s="322"/>
      <c r="N36" s="322"/>
      <c r="O36" s="322"/>
      <c r="P36" s="322"/>
      <c r="Q36" s="322"/>
      <c r="R36" s="322"/>
      <c r="S36" s="322"/>
      <c r="T36" s="322"/>
      <c r="U36" s="322"/>
      <c r="V36" s="322"/>
      <c r="W36" s="322"/>
      <c r="X36" s="322"/>
      <c r="Y36" s="322"/>
      <c r="Z36" s="322"/>
    </row>
    <row r="37" spans="2:26">
      <c r="B37" s="318" t="s">
        <v>2198</v>
      </c>
      <c r="C37" s="321"/>
      <c r="D37" s="300"/>
      <c r="E37" s="321"/>
      <c r="F37" s="292"/>
      <c r="G37" s="292"/>
      <c r="H37" s="300" t="str">
        <f t="shared" si="3"/>
        <v xml:space="preserve">No </v>
      </c>
      <c r="I37" s="318" t="s">
        <v>2736</v>
      </c>
      <c r="J37" s="322"/>
      <c r="K37" s="322"/>
      <c r="L37" s="322"/>
      <c r="M37" s="322"/>
      <c r="N37" s="322"/>
      <c r="O37" s="322"/>
      <c r="P37" s="322"/>
      <c r="Q37" s="322"/>
      <c r="R37" s="322"/>
      <c r="S37" s="322"/>
      <c r="T37" s="322"/>
      <c r="U37" s="322"/>
      <c r="V37" s="322"/>
      <c r="W37" s="322"/>
      <c r="X37" s="322"/>
      <c r="Y37" s="322"/>
      <c r="Z37" s="322"/>
    </row>
    <row r="38" spans="2:26">
      <c r="B38" s="318" t="s">
        <v>2209</v>
      </c>
      <c r="C38" s="321"/>
      <c r="D38" s="300"/>
      <c r="E38" s="321"/>
      <c r="F38" s="292"/>
      <c r="G38" s="292"/>
      <c r="H38" s="300" t="str">
        <f t="shared" si="3"/>
        <v xml:space="preserve">No </v>
      </c>
      <c r="I38" s="318" t="s">
        <v>2736</v>
      </c>
      <c r="J38" s="322"/>
      <c r="K38" s="322"/>
      <c r="L38" s="322"/>
      <c r="M38" s="322"/>
      <c r="N38" s="322"/>
      <c r="O38" s="322"/>
      <c r="P38" s="322"/>
      <c r="Q38" s="322"/>
      <c r="R38" s="322"/>
      <c r="S38" s="322"/>
      <c r="T38" s="322"/>
      <c r="U38" s="322"/>
      <c r="V38" s="322"/>
      <c r="W38" s="322"/>
      <c r="X38" s="322"/>
      <c r="Y38" s="322"/>
      <c r="Z38" s="322"/>
    </row>
    <row r="39" spans="2:26">
      <c r="B39" s="318" t="s">
        <v>2239</v>
      </c>
      <c r="C39" s="321"/>
      <c r="D39" s="300"/>
      <c r="E39" s="321"/>
      <c r="F39" s="292"/>
      <c r="G39" s="292"/>
      <c r="H39" s="300" t="str">
        <f t="shared" si="3"/>
        <v xml:space="preserve">No </v>
      </c>
      <c r="I39" s="318" t="s">
        <v>2736</v>
      </c>
      <c r="J39" s="322"/>
      <c r="K39" s="322"/>
      <c r="L39" s="322"/>
      <c r="M39" s="322"/>
      <c r="N39" s="322"/>
      <c r="O39" s="322"/>
      <c r="P39" s="322"/>
      <c r="Q39" s="322"/>
      <c r="R39" s="322"/>
      <c r="S39" s="322"/>
      <c r="T39" s="322"/>
      <c r="U39" s="322"/>
      <c r="V39" s="322"/>
      <c r="W39" s="322"/>
      <c r="X39" s="322"/>
      <c r="Y39" s="322"/>
      <c r="Z39" s="322"/>
    </row>
    <row r="40" spans="2:26">
      <c r="B40" s="318" t="s">
        <v>2271</v>
      </c>
      <c r="C40" s="321"/>
      <c r="D40" s="300"/>
      <c r="E40" s="321"/>
      <c r="F40" s="292"/>
      <c r="G40" s="292"/>
      <c r="H40" s="300" t="str">
        <f t="shared" si="3"/>
        <v xml:space="preserve">No </v>
      </c>
      <c r="I40" s="318" t="s">
        <v>2736</v>
      </c>
      <c r="J40" s="322"/>
      <c r="K40" s="322"/>
      <c r="L40" s="322"/>
      <c r="M40" s="322"/>
      <c r="N40" s="322"/>
      <c r="O40" s="322"/>
      <c r="P40" s="322"/>
      <c r="Q40" s="322"/>
      <c r="R40" s="322"/>
      <c r="S40" s="322"/>
      <c r="T40" s="322"/>
      <c r="U40" s="322"/>
      <c r="V40" s="322"/>
      <c r="W40" s="322"/>
      <c r="X40" s="322"/>
      <c r="Y40" s="322"/>
      <c r="Z40" s="322"/>
    </row>
    <row r="41" spans="2:26">
      <c r="B41" s="318" t="s">
        <v>2271</v>
      </c>
      <c r="C41" s="321"/>
      <c r="D41" s="300"/>
      <c r="E41" s="321"/>
      <c r="F41" s="292"/>
      <c r="G41" s="292"/>
      <c r="H41" s="300" t="str">
        <f t="shared" si="3"/>
        <v xml:space="preserve">No </v>
      </c>
      <c r="I41" s="318" t="s">
        <v>2736</v>
      </c>
      <c r="J41" s="322"/>
      <c r="K41" s="322"/>
      <c r="L41" s="322"/>
      <c r="M41" s="322"/>
      <c r="N41" s="322"/>
      <c r="O41" s="322"/>
      <c r="P41" s="322"/>
      <c r="Q41" s="322"/>
      <c r="R41" s="322"/>
      <c r="S41" s="322"/>
      <c r="T41" s="322"/>
      <c r="U41" s="322"/>
      <c r="V41" s="322"/>
      <c r="W41" s="322"/>
      <c r="X41" s="322"/>
      <c r="Y41" s="322"/>
      <c r="Z41" s="322"/>
    </row>
    <row r="42" spans="2:26">
      <c r="B42" s="318" t="s">
        <v>2327</v>
      </c>
      <c r="C42" s="321"/>
      <c r="D42" s="300"/>
      <c r="E42" s="321"/>
      <c r="F42" s="292"/>
      <c r="G42" s="292"/>
      <c r="H42" s="300" t="str">
        <f t="shared" si="3"/>
        <v xml:space="preserve">No </v>
      </c>
      <c r="I42" s="318" t="s">
        <v>2736</v>
      </c>
      <c r="J42" s="322"/>
      <c r="K42" s="322"/>
      <c r="L42" s="322"/>
      <c r="M42" s="322"/>
      <c r="N42" s="322"/>
      <c r="O42" s="322"/>
      <c r="P42" s="322"/>
      <c r="Q42" s="322"/>
      <c r="R42" s="322"/>
      <c r="S42" s="322"/>
      <c r="T42" s="322"/>
      <c r="U42" s="322"/>
      <c r="V42" s="322"/>
      <c r="W42" s="322"/>
      <c r="X42" s="322"/>
      <c r="Y42" s="322"/>
      <c r="Z42" s="322"/>
    </row>
    <row r="43" spans="2:26">
      <c r="B43" s="318" t="s">
        <v>2327</v>
      </c>
      <c r="C43" s="321"/>
      <c r="D43" s="300"/>
      <c r="E43" s="321"/>
      <c r="F43" s="292"/>
      <c r="G43" s="292"/>
      <c r="H43" s="300" t="str">
        <f t="shared" si="3"/>
        <v xml:space="preserve">No </v>
      </c>
      <c r="I43" s="318" t="s">
        <v>2736</v>
      </c>
      <c r="J43" s="322"/>
      <c r="K43" s="322"/>
      <c r="L43" s="322"/>
      <c r="M43" s="322"/>
      <c r="N43" s="322"/>
      <c r="O43" s="322"/>
      <c r="P43" s="322"/>
      <c r="Q43" s="322"/>
      <c r="R43" s="322"/>
      <c r="S43" s="322"/>
      <c r="T43" s="322"/>
      <c r="U43" s="322"/>
      <c r="V43" s="322"/>
      <c r="W43" s="322"/>
      <c r="X43" s="322"/>
      <c r="Y43" s="322"/>
      <c r="Z43" s="322"/>
    </row>
    <row r="44" spans="2:26">
      <c r="B44" s="318" t="s">
        <v>2372</v>
      </c>
      <c r="C44" s="321"/>
      <c r="D44" s="300"/>
      <c r="E44" s="321"/>
      <c r="F44" s="292"/>
      <c r="G44" s="292"/>
      <c r="H44" s="300" t="str">
        <f t="shared" si="3"/>
        <v xml:space="preserve">No </v>
      </c>
      <c r="I44" s="318" t="s">
        <v>2736</v>
      </c>
      <c r="J44" s="322"/>
      <c r="K44" s="322"/>
      <c r="L44" s="322"/>
      <c r="M44" s="322"/>
      <c r="N44" s="322"/>
      <c r="O44" s="322"/>
      <c r="P44" s="322"/>
      <c r="Q44" s="322"/>
      <c r="R44" s="322"/>
      <c r="S44" s="322"/>
      <c r="T44" s="322"/>
      <c r="U44" s="322"/>
      <c r="V44" s="322"/>
      <c r="W44" s="322"/>
      <c r="X44" s="322"/>
      <c r="Y44" s="322"/>
      <c r="Z44" s="322"/>
    </row>
    <row r="45" spans="2:26">
      <c r="B45" s="318" t="s">
        <v>2372</v>
      </c>
      <c r="C45" s="321"/>
      <c r="D45" s="300"/>
      <c r="E45" s="321"/>
      <c r="F45" s="292"/>
      <c r="G45" s="292"/>
      <c r="H45" s="300" t="str">
        <f t="shared" si="3"/>
        <v xml:space="preserve">No </v>
      </c>
      <c r="I45" s="318" t="s">
        <v>2736</v>
      </c>
      <c r="J45" s="322"/>
      <c r="K45" s="322"/>
      <c r="L45" s="322"/>
      <c r="M45" s="322"/>
      <c r="N45" s="322"/>
      <c r="O45" s="322"/>
      <c r="P45" s="322"/>
      <c r="Q45" s="322"/>
      <c r="R45" s="322"/>
      <c r="S45" s="322"/>
      <c r="T45" s="322"/>
      <c r="U45" s="322"/>
      <c r="V45" s="322"/>
      <c r="W45" s="322"/>
      <c r="X45" s="322"/>
      <c r="Y45" s="322"/>
      <c r="Z45" s="322"/>
    </row>
    <row r="46" spans="2:26">
      <c r="B46" s="318" t="s">
        <v>2428</v>
      </c>
      <c r="C46" s="321"/>
      <c r="D46" s="300"/>
      <c r="E46" s="321"/>
      <c r="F46" s="292"/>
      <c r="G46" s="292"/>
      <c r="H46" s="300" t="str">
        <f t="shared" si="3"/>
        <v xml:space="preserve">No </v>
      </c>
      <c r="I46" s="318" t="s">
        <v>2736</v>
      </c>
      <c r="J46" s="322"/>
      <c r="K46" s="322"/>
      <c r="L46" s="322"/>
      <c r="M46" s="322"/>
      <c r="N46" s="322"/>
      <c r="O46" s="322"/>
      <c r="P46" s="322"/>
      <c r="Q46" s="322"/>
      <c r="R46" s="322"/>
      <c r="S46" s="322"/>
      <c r="T46" s="322"/>
      <c r="U46" s="322"/>
      <c r="V46" s="322"/>
      <c r="W46" s="322"/>
      <c r="X46" s="322"/>
      <c r="Y46" s="322"/>
      <c r="Z46" s="322"/>
    </row>
    <row r="47" spans="2:26">
      <c r="B47" s="318" t="s">
        <v>2443</v>
      </c>
      <c r="C47" s="321" t="str" cm="1">
        <f t="array" ref="C47">_xlfn._xlws.FILTER('6. Código Ético'!B3:F31,'6. Código Ético'!D3:D31="NO CUMPLE CONDICIÓN","")</f>
        <v/>
      </c>
      <c r="D47" s="300"/>
      <c r="E47" s="321"/>
      <c r="F47" s="292"/>
      <c r="G47" s="292"/>
      <c r="H47" s="300" t="str">
        <f t="shared" si="0"/>
        <v xml:space="preserve">No </v>
      </c>
      <c r="I47" s="318" t="s">
        <v>2737</v>
      </c>
      <c r="J47" s="322"/>
      <c r="K47" s="322"/>
      <c r="L47" s="322"/>
      <c r="M47" s="322"/>
      <c r="N47" s="322"/>
      <c r="O47" s="322"/>
      <c r="P47" s="322"/>
      <c r="Q47" s="322"/>
      <c r="R47" s="322"/>
      <c r="S47" s="322"/>
      <c r="T47" s="322"/>
      <c r="U47" s="322"/>
      <c r="V47" s="322"/>
      <c r="W47" s="322"/>
      <c r="X47" s="322"/>
      <c r="Y47" s="322"/>
      <c r="Z47" s="322"/>
    </row>
    <row r="48" spans="2:26">
      <c r="B48" s="318" t="s">
        <v>2443</v>
      </c>
      <c r="C48" s="321"/>
      <c r="D48" s="300"/>
      <c r="E48" s="321"/>
      <c r="F48" s="292"/>
      <c r="G48" s="292"/>
      <c r="H48" s="300" t="str">
        <f t="shared" si="0"/>
        <v xml:space="preserve">No </v>
      </c>
      <c r="I48" s="318" t="s">
        <v>2737</v>
      </c>
      <c r="J48" s="322"/>
      <c r="K48" s="322"/>
      <c r="L48" s="322"/>
      <c r="M48" s="322"/>
      <c r="N48" s="322"/>
      <c r="O48" s="322"/>
      <c r="P48" s="322"/>
      <c r="Q48" s="322"/>
      <c r="R48" s="322"/>
      <c r="S48" s="322"/>
      <c r="T48" s="322"/>
      <c r="U48" s="322"/>
      <c r="V48" s="322"/>
      <c r="W48" s="322"/>
      <c r="X48" s="322"/>
      <c r="Y48" s="322"/>
      <c r="Z48" s="322"/>
    </row>
    <row r="49" spans="2:26">
      <c r="B49" s="318" t="s">
        <v>2443</v>
      </c>
      <c r="C49" s="321"/>
      <c r="D49" s="300"/>
      <c r="E49" s="321"/>
      <c r="F49" s="292"/>
      <c r="G49" s="292"/>
      <c r="H49" s="300" t="str">
        <f t="shared" si="0"/>
        <v xml:space="preserve">No </v>
      </c>
      <c r="I49" s="318" t="s">
        <v>2737</v>
      </c>
      <c r="J49" s="322"/>
      <c r="K49" s="322"/>
      <c r="L49" s="322"/>
      <c r="M49" s="322"/>
      <c r="N49" s="322"/>
      <c r="O49" s="322"/>
      <c r="P49" s="322"/>
      <c r="Q49" s="322"/>
      <c r="R49" s="322"/>
      <c r="S49" s="322"/>
      <c r="T49" s="322"/>
      <c r="U49" s="322"/>
      <c r="V49" s="322"/>
      <c r="W49" s="322"/>
      <c r="X49" s="322"/>
      <c r="Y49" s="322"/>
      <c r="Z49" s="322"/>
    </row>
    <row r="50" spans="2:26">
      <c r="B50" s="318" t="s">
        <v>2689</v>
      </c>
      <c r="C50" s="321" t="str" cm="1">
        <f t="array" ref="C50">_xlfn._xlws.FILTER('7. Talento Humano'!B3:F20,'7. Talento Humano'!D3:D20="NO CUMPLE CONDICIÓN","")</f>
        <v/>
      </c>
      <c r="D50" s="300"/>
      <c r="E50" s="321"/>
      <c r="F50" s="292"/>
      <c r="G50" s="292"/>
      <c r="H50" s="300" t="str">
        <f t="shared" si="0"/>
        <v xml:space="preserve">No </v>
      </c>
      <c r="I50" s="318" t="s">
        <v>2690</v>
      </c>
    </row>
    <row r="51" spans="2:26">
      <c r="B51" s="318" t="s">
        <v>2509</v>
      </c>
      <c r="H51" s="300" t="str">
        <f t="shared" si="0"/>
        <v xml:space="preserve">No </v>
      </c>
      <c r="I51" s="318" t="s">
        <v>2690</v>
      </c>
    </row>
    <row r="52" spans="2:26">
      <c r="B52" s="318" t="s">
        <v>2520</v>
      </c>
      <c r="H52" s="300" t="str">
        <f t="shared" si="0"/>
        <v xml:space="preserve">No </v>
      </c>
      <c r="I52" s="318" t="s">
        <v>2690</v>
      </c>
    </row>
    <row r="53" spans="2:26">
      <c r="B53" s="318" t="s">
        <v>2534</v>
      </c>
      <c r="H53" s="300" t="str">
        <f t="shared" si="0"/>
        <v xml:space="preserve">No </v>
      </c>
      <c r="I53" s="318" t="s">
        <v>2690</v>
      </c>
    </row>
    <row r="54" spans="2:26">
      <c r="B54" s="318" t="s">
        <v>2541</v>
      </c>
      <c r="H54" s="300" t="str">
        <f t="shared" si="0"/>
        <v xml:space="preserve">No </v>
      </c>
      <c r="I54" s="318" t="s">
        <v>2690</v>
      </c>
    </row>
    <row r="55" spans="2:26">
      <c r="B55" s="318" t="s">
        <v>2553</v>
      </c>
      <c r="C55" s="289" t="str" cm="1">
        <f t="array" ref="C55">_xlfn._xlws.FILTER('8. Financiero'!B3:F14,'8. Financiero'!D3:D14="NO CUMPLE CONDICIÓN","")</f>
        <v/>
      </c>
      <c r="H55" s="300" t="str">
        <f t="shared" si="0"/>
        <v xml:space="preserve">No </v>
      </c>
      <c r="I55" s="318" t="s">
        <v>2691</v>
      </c>
    </row>
    <row r="56" spans="2:26">
      <c r="B56" s="318" t="s">
        <v>2565</v>
      </c>
      <c r="H56" s="300" t="str">
        <f t="shared" si="0"/>
        <v xml:space="preserve">No </v>
      </c>
      <c r="I56" s="318" t="s">
        <v>2691</v>
      </c>
    </row>
    <row r="57" spans="2:26">
      <c r="B57" s="318" t="s">
        <v>2586</v>
      </c>
      <c r="C57" s="289" t="str" cm="1">
        <f t="array" ref="C57">_xlfn._xlws.FILTER('9. Dotación'!B3:F7,'9. Dotación'!D3:D7="NO CUMPLE CONDICIÓN","")</f>
        <v/>
      </c>
      <c r="H57" s="300" t="str">
        <f t="shared" si="0"/>
        <v xml:space="preserve">No </v>
      </c>
      <c r="I57" s="318" t="s">
        <v>1618</v>
      </c>
    </row>
    <row r="58" spans="2:26">
      <c r="B58" s="318" t="s">
        <v>2592</v>
      </c>
      <c r="H58" s="300" t="str">
        <f t="shared" si="0"/>
        <v xml:space="preserve">No </v>
      </c>
      <c r="I58" s="318" t="s">
        <v>1618</v>
      </c>
    </row>
    <row r="59" spans="2:26">
      <c r="I59" s="318"/>
    </row>
    <row r="60" spans="2:26">
      <c r="I60" s="318"/>
    </row>
  </sheetData>
  <sheetProtection algorithmName="SHA-512" hashValue="SBHfmsU/g0z0eT4fpw6SELvZdr+qSgRc7gycvm9tmAn7PLc6CC8+6rkPmoNYHKH+/KgVN6iA2BACd5cZ3qO92g==" saltValue="iAI4fmDO9sEnIux6CzODGQ==" spinCount="100000" sheet="1" objects="1" scenarios="1"/>
  <phoneticPr fontId="1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4A4E9-22A5-4181-92E3-D277A7D82AB7}">
  <sheetPr>
    <tabColor rgb="FFFF0000"/>
  </sheetPr>
  <dimension ref="A1:H46"/>
  <sheetViews>
    <sheetView zoomScaleNormal="100" workbookViewId="0"/>
  </sheetViews>
  <sheetFormatPr baseColWidth="10" defaultColWidth="11.42578125" defaultRowHeight="15.75"/>
  <cols>
    <col min="1" max="1" width="11.140625" style="11"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c r="A1" s="502" t="s">
        <v>2692</v>
      </c>
      <c r="B1" s="503"/>
      <c r="C1" s="503"/>
      <c r="D1" s="503"/>
      <c r="E1" s="503"/>
      <c r="F1" s="503"/>
      <c r="G1" s="504"/>
    </row>
    <row r="2" spans="1:8" ht="45.75" thickBot="1">
      <c r="A2" s="323" t="s">
        <v>2693</v>
      </c>
      <c r="B2" s="324" t="s">
        <v>1675</v>
      </c>
      <c r="C2" s="324" t="s">
        <v>1676</v>
      </c>
      <c r="D2" s="324" t="s">
        <v>1677</v>
      </c>
      <c r="E2" s="324" t="s">
        <v>1678</v>
      </c>
      <c r="F2" s="324" t="s">
        <v>2694</v>
      </c>
      <c r="G2" s="325" t="s">
        <v>2695</v>
      </c>
      <c r="H2" s="326" t="s">
        <v>1481</v>
      </c>
    </row>
    <row r="3" spans="1:8" ht="158.44999999999999" customHeight="1">
      <c r="A3" s="327" t="str" cm="1">
        <f t="array" ref="A3">_xlfn._xlws.FILTER(TEMP!C3:I58,TEMP!E3:E58="NO CUMPLE CONDICIÓN","")</f>
        <v/>
      </c>
      <c r="B3" s="328"/>
      <c r="C3" s="329"/>
      <c r="D3" s="328"/>
      <c r="E3" s="328"/>
      <c r="F3" s="330"/>
      <c r="G3" s="331"/>
    </row>
    <row r="4" spans="1:8" ht="15">
      <c r="A4" s="332"/>
      <c r="B4" s="333"/>
      <c r="C4" s="159"/>
      <c r="D4" s="333"/>
      <c r="E4" s="333"/>
      <c r="F4" s="334"/>
      <c r="G4" s="335"/>
    </row>
    <row r="5" spans="1:8" ht="15">
      <c r="A5" s="332"/>
      <c r="B5" s="333"/>
      <c r="C5" s="159"/>
      <c r="D5" s="333"/>
      <c r="E5" s="333"/>
      <c r="F5" s="334"/>
      <c r="G5" s="335"/>
    </row>
    <row r="6" spans="1:8" ht="15">
      <c r="A6" s="332"/>
      <c r="B6" s="333"/>
      <c r="C6" s="159"/>
      <c r="D6" s="333"/>
      <c r="E6" s="333"/>
      <c r="F6" s="334"/>
      <c r="G6" s="335"/>
    </row>
    <row r="7" spans="1:8" ht="15">
      <c r="A7" s="332"/>
      <c r="B7" s="333"/>
      <c r="C7" s="159"/>
      <c r="D7" s="333"/>
      <c r="E7" s="333"/>
      <c r="F7" s="334"/>
      <c r="G7" s="335"/>
    </row>
    <row r="8" spans="1:8" ht="15">
      <c r="A8" s="332"/>
      <c r="B8" s="333"/>
      <c r="C8" s="159"/>
      <c r="D8" s="333"/>
      <c r="E8" s="333"/>
      <c r="F8" s="334"/>
      <c r="G8" s="335"/>
    </row>
    <row r="9" spans="1:8" ht="15">
      <c r="A9" s="332"/>
      <c r="B9" s="333"/>
      <c r="C9" s="159"/>
      <c r="D9" s="333"/>
      <c r="E9" s="333"/>
      <c r="F9" s="334"/>
      <c r="G9" s="335"/>
    </row>
    <row r="10" spans="1:8" ht="15">
      <c r="A10" s="332"/>
      <c r="B10" s="333"/>
      <c r="C10" s="159"/>
      <c r="D10" s="333"/>
      <c r="E10" s="333"/>
      <c r="F10" s="334"/>
      <c r="G10" s="335"/>
    </row>
    <row r="11" spans="1:8" ht="15">
      <c r="A11" s="332"/>
      <c r="B11" s="333"/>
      <c r="C11" s="159"/>
      <c r="D11" s="333"/>
      <c r="E11" s="333"/>
      <c r="F11" s="334"/>
      <c r="G11" s="335"/>
    </row>
    <row r="12" spans="1:8" ht="15">
      <c r="A12" s="332"/>
      <c r="B12" s="333"/>
      <c r="C12" s="159"/>
      <c r="D12" s="333"/>
      <c r="E12" s="333"/>
      <c r="F12" s="334"/>
      <c r="G12" s="335"/>
    </row>
    <row r="13" spans="1:8" ht="50.1" customHeight="1">
      <c r="A13" s="332"/>
      <c r="B13" s="333"/>
      <c r="C13" s="159"/>
      <c r="D13" s="333"/>
      <c r="E13" s="333"/>
      <c r="F13" s="334"/>
      <c r="G13" s="335"/>
    </row>
    <row r="14" spans="1:8" ht="50.1" customHeight="1">
      <c r="A14" s="332"/>
      <c r="B14" s="333"/>
      <c r="C14" s="159"/>
      <c r="D14" s="333"/>
      <c r="E14" s="333"/>
      <c r="F14" s="334"/>
      <c r="G14" s="335"/>
    </row>
    <row r="15" spans="1:8" ht="50.1" customHeight="1">
      <c r="A15" s="332"/>
      <c r="B15" s="333"/>
      <c r="C15" s="159"/>
      <c r="D15" s="333"/>
      <c r="E15" s="333"/>
      <c r="F15" s="334"/>
      <c r="G15" s="335"/>
    </row>
    <row r="16" spans="1:8" ht="50.1" customHeight="1">
      <c r="A16" s="332"/>
      <c r="B16" s="333"/>
      <c r="C16" s="159"/>
      <c r="D16" s="333"/>
      <c r="E16" s="333"/>
      <c r="F16" s="334"/>
      <c r="G16" s="335"/>
    </row>
    <row r="17" spans="1:7" ht="50.1" customHeight="1">
      <c r="A17" s="332"/>
      <c r="B17" s="333"/>
      <c r="C17" s="159"/>
      <c r="D17" s="333"/>
      <c r="E17" s="333"/>
      <c r="F17" s="334"/>
      <c r="G17" s="335"/>
    </row>
    <row r="18" spans="1:7" ht="50.1" customHeight="1">
      <c r="A18" s="332"/>
      <c r="B18" s="333"/>
      <c r="C18" s="159"/>
      <c r="D18" s="333"/>
      <c r="E18" s="333"/>
      <c r="F18" s="334"/>
      <c r="G18" s="335"/>
    </row>
    <row r="19" spans="1:7" ht="50.1" customHeight="1">
      <c r="A19" s="332"/>
      <c r="B19" s="333"/>
      <c r="C19" s="159"/>
      <c r="D19" s="333"/>
      <c r="E19" s="333"/>
      <c r="F19" s="334"/>
      <c r="G19" s="335"/>
    </row>
    <row r="20" spans="1:7" ht="50.1" customHeight="1">
      <c r="A20" s="332"/>
      <c r="B20" s="333"/>
      <c r="C20" s="159"/>
      <c r="D20" s="333"/>
      <c r="E20" s="333"/>
      <c r="F20" s="334"/>
      <c r="G20" s="335"/>
    </row>
    <row r="21" spans="1:7" ht="50.1" customHeight="1">
      <c r="A21" s="332"/>
      <c r="B21" s="333"/>
      <c r="C21" s="159"/>
      <c r="D21" s="333"/>
      <c r="E21" s="333"/>
      <c r="F21" s="334"/>
      <c r="G21" s="335"/>
    </row>
    <row r="22" spans="1:7" ht="50.1" customHeight="1">
      <c r="A22" s="332"/>
      <c r="B22" s="333"/>
      <c r="C22" s="159"/>
      <c r="D22" s="333"/>
      <c r="E22" s="333"/>
      <c r="F22" s="334"/>
      <c r="G22" s="335"/>
    </row>
    <row r="23" spans="1:7" ht="50.1" customHeight="1">
      <c r="A23" s="332"/>
      <c r="B23" s="333"/>
      <c r="C23" s="159"/>
      <c r="D23" s="333"/>
      <c r="E23" s="333"/>
      <c r="F23" s="334"/>
      <c r="G23" s="335"/>
    </row>
    <row r="24" spans="1:7" ht="50.1" customHeight="1">
      <c r="A24" s="332"/>
      <c r="B24" s="333"/>
      <c r="C24" s="159"/>
      <c r="D24" s="333"/>
      <c r="E24" s="333"/>
      <c r="F24" s="334"/>
      <c r="G24" s="335"/>
    </row>
    <row r="25" spans="1:7" ht="50.1" customHeight="1">
      <c r="A25" s="332"/>
      <c r="B25" s="333"/>
      <c r="C25" s="159"/>
      <c r="D25" s="333"/>
      <c r="E25" s="333"/>
      <c r="F25" s="334"/>
      <c r="G25" s="335"/>
    </row>
    <row r="26" spans="1:7" ht="50.1" customHeight="1">
      <c r="A26" s="332"/>
      <c r="B26" s="333"/>
      <c r="C26" s="159"/>
      <c r="D26" s="333"/>
      <c r="E26" s="333"/>
      <c r="F26" s="334"/>
      <c r="G26" s="335"/>
    </row>
    <row r="27" spans="1:7" ht="50.1" customHeight="1">
      <c r="A27" s="332"/>
      <c r="B27" s="333"/>
      <c r="C27" s="159"/>
      <c r="D27" s="333"/>
      <c r="E27" s="333"/>
      <c r="F27" s="334"/>
      <c r="G27" s="335"/>
    </row>
    <row r="28" spans="1:7" ht="50.1" customHeight="1">
      <c r="A28" s="332"/>
      <c r="B28" s="333"/>
      <c r="C28" s="159"/>
      <c r="D28" s="333"/>
      <c r="E28" s="333"/>
      <c r="F28" s="334"/>
      <c r="G28" s="335"/>
    </row>
    <row r="29" spans="1:7" ht="50.1" customHeight="1">
      <c r="A29" s="332"/>
      <c r="B29" s="333"/>
      <c r="C29" s="159"/>
      <c r="D29" s="333"/>
      <c r="E29" s="333"/>
      <c r="F29" s="334"/>
      <c r="G29" s="335"/>
    </row>
    <row r="30" spans="1:7" ht="50.1" customHeight="1">
      <c r="A30" s="332"/>
      <c r="B30" s="333"/>
      <c r="C30" s="159"/>
      <c r="D30" s="333"/>
      <c r="E30" s="333"/>
      <c r="F30" s="334"/>
      <c r="G30" s="335"/>
    </row>
    <row r="31" spans="1:7" ht="50.1" customHeight="1">
      <c r="A31" s="332"/>
      <c r="B31" s="333"/>
      <c r="C31" s="159"/>
      <c r="D31" s="333"/>
      <c r="E31" s="333"/>
      <c r="F31" s="334"/>
      <c r="G31" s="335"/>
    </row>
    <row r="32" spans="1:7" ht="50.1" customHeight="1">
      <c r="A32" s="332"/>
      <c r="B32" s="333"/>
      <c r="C32" s="159"/>
      <c r="D32" s="333"/>
      <c r="E32" s="333"/>
      <c r="F32" s="334"/>
      <c r="G32" s="335"/>
    </row>
    <row r="33" spans="1:7" ht="50.1" customHeight="1">
      <c r="A33" s="332"/>
      <c r="B33" s="333"/>
      <c r="C33" s="159"/>
      <c r="D33" s="333"/>
      <c r="E33" s="333"/>
      <c r="F33" s="334"/>
      <c r="G33" s="335"/>
    </row>
    <row r="34" spans="1:7" ht="50.1" customHeight="1">
      <c r="A34" s="332"/>
      <c r="B34" s="333"/>
      <c r="C34" s="159"/>
      <c r="D34" s="333"/>
      <c r="E34" s="333"/>
      <c r="F34" s="334"/>
      <c r="G34" s="335"/>
    </row>
    <row r="35" spans="1:7" ht="50.1" customHeight="1">
      <c r="A35" s="332"/>
      <c r="B35" s="333"/>
      <c r="C35" s="159"/>
      <c r="D35" s="333"/>
      <c r="E35" s="333"/>
      <c r="F35" s="334"/>
      <c r="G35" s="335"/>
    </row>
    <row r="36" spans="1:7" ht="50.1" customHeight="1">
      <c r="A36" s="332"/>
      <c r="B36" s="333"/>
      <c r="C36" s="159"/>
      <c r="D36" s="333"/>
      <c r="E36" s="333"/>
      <c r="F36" s="334"/>
      <c r="G36" s="335"/>
    </row>
    <row r="37" spans="1:7" ht="50.1" customHeight="1">
      <c r="A37" s="332"/>
      <c r="B37" s="333"/>
      <c r="C37" s="159"/>
      <c r="D37" s="333"/>
      <c r="E37" s="333"/>
      <c r="F37" s="334"/>
      <c r="G37" s="335"/>
    </row>
    <row r="38" spans="1:7" ht="50.1" customHeight="1">
      <c r="A38" s="332"/>
      <c r="B38" s="333"/>
      <c r="C38" s="159"/>
      <c r="D38" s="333"/>
      <c r="E38" s="333"/>
      <c r="F38" s="334"/>
      <c r="G38" s="335"/>
    </row>
    <row r="39" spans="1:7" ht="50.1" customHeight="1">
      <c r="A39" s="332"/>
      <c r="B39" s="333"/>
      <c r="C39" s="159"/>
      <c r="D39" s="333"/>
      <c r="E39" s="333"/>
      <c r="F39" s="334"/>
      <c r="G39" s="335"/>
    </row>
    <row r="40" spans="1:7" ht="50.1" customHeight="1">
      <c r="A40" s="332"/>
      <c r="B40" s="333"/>
      <c r="C40" s="159"/>
      <c r="D40" s="333"/>
      <c r="E40" s="333"/>
      <c r="F40" s="334"/>
      <c r="G40" s="335"/>
    </row>
    <row r="41" spans="1:7" ht="50.1" customHeight="1">
      <c r="A41" s="332"/>
      <c r="B41" s="333"/>
      <c r="C41" s="159"/>
      <c r="D41" s="333"/>
      <c r="E41" s="333"/>
      <c r="F41" s="334"/>
      <c r="G41" s="335"/>
    </row>
    <row r="42" spans="1:7" ht="50.1" customHeight="1">
      <c r="A42" s="332"/>
      <c r="B42" s="333"/>
      <c r="C42" s="159"/>
      <c r="D42" s="333"/>
      <c r="E42" s="333"/>
      <c r="F42" s="334"/>
      <c r="G42" s="335"/>
    </row>
    <row r="43" spans="1:7" ht="50.1" customHeight="1">
      <c r="A43" s="332"/>
      <c r="B43" s="333"/>
      <c r="C43" s="159"/>
      <c r="D43" s="333"/>
      <c r="E43" s="333"/>
      <c r="F43" s="334"/>
      <c r="G43" s="335"/>
    </row>
    <row r="44" spans="1:7" ht="50.1" customHeight="1">
      <c r="A44" s="332"/>
      <c r="B44" s="333"/>
      <c r="C44" s="159"/>
      <c r="D44" s="333"/>
      <c r="E44" s="333"/>
      <c r="F44" s="334"/>
      <c r="G44" s="335"/>
    </row>
    <row r="45" spans="1:7" ht="50.1" customHeight="1">
      <c r="A45" s="332"/>
      <c r="B45" s="333"/>
      <c r="C45" s="159"/>
      <c r="D45" s="333"/>
      <c r="E45" s="333"/>
      <c r="F45" s="334"/>
      <c r="G45" s="335"/>
    </row>
    <row r="46" spans="1:7" ht="50.1" customHeight="1">
      <c r="A46" s="332"/>
      <c r="B46" s="333"/>
      <c r="C46" s="159"/>
      <c r="D46" s="333"/>
      <c r="E46" s="333"/>
      <c r="F46" s="334"/>
      <c r="G46" s="335"/>
    </row>
  </sheetData>
  <sheetProtection algorithmName="SHA-512" hashValue="b4RJD0BmeYk9tvM967+1SLbLuPZW6jkaFy5Rrt8x6POddhLxVndWobo5rAdB43CPx++IVpvAuYYWSg8OklpJ3w==" saltValue="oTMi8XkwSxc/SnqHdNKczA==" spinCount="100000" sheet="1" formatRows="0"/>
  <mergeCells count="1">
    <mergeCell ref="A1:G1"/>
  </mergeCells>
  <hyperlinks>
    <hyperlink ref="H2" location="PORTADA!A1" display="Portada" xr:uid="{15629B1D-DACF-4A0E-8DFA-D501B41B4E60}"/>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2EF0-9E3B-40E3-B48C-5692F578DE2D}">
  <sheetPr>
    <tabColor rgb="FF00B0F0"/>
  </sheetPr>
  <dimension ref="A1:J48"/>
  <sheetViews>
    <sheetView zoomScale="90" zoomScaleNormal="90" workbookViewId="0"/>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81" t="s">
        <v>1626</v>
      </c>
      <c r="B1" s="582"/>
      <c r="C1" s="582"/>
      <c r="D1" s="582"/>
      <c r="E1" s="582"/>
      <c r="F1" s="583"/>
      <c r="G1" s="326" t="s">
        <v>1481</v>
      </c>
    </row>
    <row r="2" spans="1:10" ht="33" customHeight="1" thickBot="1">
      <c r="A2" s="584" t="s">
        <v>2696</v>
      </c>
      <c r="B2" s="585"/>
      <c r="C2" s="586" t="s">
        <v>2697</v>
      </c>
      <c r="D2" s="586"/>
      <c r="E2" s="586"/>
      <c r="F2" s="587"/>
    </row>
    <row r="3" spans="1:10" s="7" customFormat="1" ht="15.75" customHeight="1">
      <c r="A3" s="588" t="s">
        <v>1578</v>
      </c>
      <c r="B3" s="589"/>
      <c r="C3" s="590" t="s">
        <v>2698</v>
      </c>
      <c r="D3" s="590"/>
      <c r="E3" s="590"/>
      <c r="F3" s="591"/>
      <c r="G3" s="190"/>
      <c r="H3" s="190"/>
      <c r="I3" s="190"/>
      <c r="J3" s="190"/>
    </row>
    <row r="4" spans="1:10" ht="14.25" customHeight="1">
      <c r="A4" s="588"/>
      <c r="B4" s="589"/>
      <c r="C4" s="336" t="s">
        <v>1967</v>
      </c>
      <c r="D4" s="336" t="s">
        <v>1685</v>
      </c>
      <c r="E4" s="336" t="s">
        <v>2613</v>
      </c>
      <c r="F4" s="337" t="s">
        <v>2699</v>
      </c>
      <c r="G4" s="190"/>
      <c r="H4" s="190"/>
      <c r="I4" s="190"/>
      <c r="J4" s="190"/>
    </row>
    <row r="5" spans="1:10" s="3" customFormat="1" ht="15.75" customHeight="1">
      <c r="A5" s="558" t="s">
        <v>2700</v>
      </c>
      <c r="B5" s="559"/>
      <c r="C5" s="261">
        <f>'2.Ambientes Adecuados y Seguros'!D94</f>
        <v>0</v>
      </c>
      <c r="D5" s="261">
        <f>'2.Ambientes Adecuados y Seguros'!D95</f>
        <v>0</v>
      </c>
      <c r="E5" s="261">
        <f>'2.Ambientes Adecuados y Seguros'!D96</f>
        <v>12</v>
      </c>
      <c r="F5" s="338">
        <f>SUM(C5:E5)</f>
        <v>12</v>
      </c>
      <c r="G5" s="190"/>
      <c r="H5" s="190"/>
      <c r="I5" s="190"/>
      <c r="J5" s="190"/>
    </row>
    <row r="6" spans="1:10">
      <c r="A6" s="558" t="s">
        <v>2701</v>
      </c>
      <c r="B6" s="559"/>
      <c r="C6" s="35">
        <f>'3. Alimentacion y Nutrición'!D69</f>
        <v>0</v>
      </c>
      <c r="D6" s="35">
        <f>'3. Alimentacion y Nutrición'!D70</f>
        <v>0</v>
      </c>
      <c r="E6" s="35">
        <f>'3. Alimentacion y Nutrición'!D71</f>
        <v>12</v>
      </c>
      <c r="F6" s="338">
        <f t="shared" ref="F6:F12" si="0">SUM(C6:E6)</f>
        <v>12</v>
      </c>
      <c r="G6" s="190"/>
      <c r="H6" s="190"/>
      <c r="I6" s="190"/>
      <c r="J6" s="190"/>
    </row>
    <row r="7" spans="1:10">
      <c r="A7" s="558" t="s">
        <v>2702</v>
      </c>
      <c r="B7" s="559"/>
      <c r="C7" s="35">
        <f>'4. Mod. Atención'!D33</f>
        <v>0</v>
      </c>
      <c r="D7" s="35">
        <f>'4. Mod. Atención'!D34</f>
        <v>0</v>
      </c>
      <c r="E7" s="35">
        <f>'4. Mod. Atención'!D35</f>
        <v>5</v>
      </c>
      <c r="F7" s="338">
        <f t="shared" si="0"/>
        <v>5</v>
      </c>
      <c r="G7" s="190"/>
      <c r="H7" s="190"/>
      <c r="I7" s="190"/>
      <c r="J7" s="190"/>
    </row>
    <row r="8" spans="1:10">
      <c r="A8" s="558" t="s">
        <v>2703</v>
      </c>
      <c r="B8" s="559"/>
      <c r="C8" s="35">
        <f>'5. Situaciones Especiales'!D125</f>
        <v>0</v>
      </c>
      <c r="D8" s="35">
        <f>'5. Situaciones Especiales'!D126</f>
        <v>0</v>
      </c>
      <c r="E8" s="35">
        <f>'5. Situaciones Especiales'!D127</f>
        <v>14</v>
      </c>
      <c r="F8" s="338">
        <f t="shared" si="0"/>
        <v>14</v>
      </c>
      <c r="G8" s="190"/>
      <c r="H8" s="190"/>
      <c r="I8" s="190"/>
      <c r="J8" s="190"/>
    </row>
    <row r="9" spans="1:10">
      <c r="A9" s="558" t="s">
        <v>2739</v>
      </c>
      <c r="B9" s="559"/>
      <c r="C9" s="35">
        <f>'6. Código Ético'!D33</f>
        <v>0</v>
      </c>
      <c r="D9" s="35">
        <f>'6. Código Ético'!D34</f>
        <v>0</v>
      </c>
      <c r="E9" s="35">
        <f>'6. Código Ético'!D35</f>
        <v>3</v>
      </c>
      <c r="F9" s="338">
        <f t="shared" si="0"/>
        <v>3</v>
      </c>
      <c r="G9" s="190"/>
      <c r="H9" s="190"/>
      <c r="I9" s="190"/>
      <c r="J9" s="190"/>
    </row>
    <row r="10" spans="1:10">
      <c r="A10" s="558" t="s">
        <v>2704</v>
      </c>
      <c r="B10" s="559"/>
      <c r="C10" s="35">
        <f>'7. Talento Humano'!D22</f>
        <v>0</v>
      </c>
      <c r="D10" s="35">
        <f>'7. Talento Humano'!D23</f>
        <v>0</v>
      </c>
      <c r="E10" s="35">
        <f>'7. Talento Humano'!D24</f>
        <v>5</v>
      </c>
      <c r="F10" s="338">
        <f t="shared" si="0"/>
        <v>5</v>
      </c>
      <c r="G10" s="190"/>
      <c r="H10" s="190"/>
      <c r="I10" s="190"/>
      <c r="J10" s="190"/>
    </row>
    <row r="11" spans="1:10" ht="14.45" customHeight="1">
      <c r="A11" s="558" t="s">
        <v>2705</v>
      </c>
      <c r="B11" s="559"/>
      <c r="C11" s="35">
        <f>'8. Financiero'!D17</f>
        <v>0</v>
      </c>
      <c r="D11" s="35">
        <f>'8. Financiero'!D18</f>
        <v>0</v>
      </c>
      <c r="E11" s="35">
        <f>'8. Financiero'!D19</f>
        <v>2</v>
      </c>
      <c r="F11" s="338">
        <f t="shared" si="0"/>
        <v>2</v>
      </c>
      <c r="G11" s="190"/>
      <c r="H11" s="190"/>
      <c r="I11" s="190"/>
      <c r="J11" s="190"/>
    </row>
    <row r="12" spans="1:10" ht="14.45" customHeight="1">
      <c r="A12" s="558" t="s">
        <v>2706</v>
      </c>
      <c r="B12" s="559"/>
      <c r="C12" s="35">
        <f>'9. Dotación'!D9</f>
        <v>0</v>
      </c>
      <c r="D12" s="35">
        <f>'9. Dotación'!D10</f>
        <v>0</v>
      </c>
      <c r="E12" s="35">
        <f>'9. Dotación'!D11</f>
        <v>2</v>
      </c>
      <c r="F12" s="338">
        <f t="shared" si="0"/>
        <v>2</v>
      </c>
    </row>
    <row r="13" spans="1:10">
      <c r="A13" s="560" t="s">
        <v>2707</v>
      </c>
      <c r="B13" s="560"/>
      <c r="C13" s="339">
        <f>SUM(C5:C12)</f>
        <v>0</v>
      </c>
      <c r="D13" s="339">
        <f>SUM(D5:D12)</f>
        <v>0</v>
      </c>
      <c r="E13" s="339">
        <f>SUM(E5:E12)</f>
        <v>55</v>
      </c>
      <c r="F13" s="340">
        <f>SUM(F5:F12)</f>
        <v>55</v>
      </c>
    </row>
    <row r="14" spans="1:10" ht="33" customHeight="1" thickBot="1">
      <c r="A14" s="341"/>
      <c r="B14" s="342"/>
      <c r="C14" s="343" t="s">
        <v>2708</v>
      </c>
      <c r="D14" s="344" t="s">
        <v>2709</v>
      </c>
      <c r="E14" s="343" t="s">
        <v>2708</v>
      </c>
      <c r="F14" s="345"/>
    </row>
    <row r="15" spans="1:10" ht="36" customHeight="1">
      <c r="A15" s="561" t="s">
        <v>2710</v>
      </c>
      <c r="B15" s="562"/>
      <c r="C15" s="562"/>
      <c r="D15" s="562"/>
      <c r="E15" s="562"/>
      <c r="F15" s="563"/>
    </row>
    <row r="16" spans="1:10" ht="54.75" customHeight="1">
      <c r="A16" s="564"/>
      <c r="B16" s="565"/>
      <c r="C16" s="565"/>
      <c r="D16" s="565"/>
      <c r="E16" s="565"/>
      <c r="F16" s="566"/>
    </row>
    <row r="17" spans="1:6" ht="56.25" customHeight="1">
      <c r="A17" s="567"/>
      <c r="B17" s="568"/>
      <c r="C17" s="568"/>
      <c r="D17" s="568"/>
      <c r="E17" s="568"/>
      <c r="F17" s="569"/>
    </row>
    <row r="18" spans="1:6" ht="53.25" customHeight="1">
      <c r="A18" s="567"/>
      <c r="B18" s="568"/>
      <c r="C18" s="568"/>
      <c r="D18" s="568"/>
      <c r="E18" s="568"/>
      <c r="F18" s="569"/>
    </row>
    <row r="19" spans="1:6" ht="50.25" customHeight="1" thickBot="1">
      <c r="A19" s="570"/>
      <c r="B19" s="571"/>
      <c r="C19" s="571"/>
      <c r="D19" s="571"/>
      <c r="E19" s="571"/>
      <c r="F19" s="572"/>
    </row>
    <row r="20" spans="1:6" ht="25.5" customHeight="1">
      <c r="A20" s="561" t="s">
        <v>1631</v>
      </c>
      <c r="B20" s="562"/>
      <c r="C20" s="562"/>
      <c r="D20" s="562"/>
      <c r="E20" s="562"/>
      <c r="F20" s="563"/>
    </row>
    <row r="21" spans="1:6">
      <c r="A21" s="573"/>
      <c r="B21" s="574"/>
      <c r="C21" s="574"/>
      <c r="D21" s="574"/>
      <c r="E21" s="574"/>
      <c r="F21" s="575"/>
    </row>
    <row r="22" spans="1:6">
      <c r="A22" s="573"/>
      <c r="B22" s="574"/>
      <c r="C22" s="574"/>
      <c r="D22" s="574"/>
      <c r="E22" s="574"/>
      <c r="F22" s="575"/>
    </row>
    <row r="23" spans="1:6">
      <c r="A23" s="573"/>
      <c r="B23" s="574"/>
      <c r="C23" s="574"/>
      <c r="D23" s="574"/>
      <c r="E23" s="574"/>
      <c r="F23" s="575"/>
    </row>
    <row r="24" spans="1:6">
      <c r="A24" s="573"/>
      <c r="B24" s="574"/>
      <c r="C24" s="574"/>
      <c r="D24" s="574"/>
      <c r="E24" s="574"/>
      <c r="F24" s="575"/>
    </row>
    <row r="25" spans="1:6">
      <c r="A25" s="573"/>
      <c r="B25" s="574"/>
      <c r="C25" s="574"/>
      <c r="D25" s="574"/>
      <c r="E25" s="574"/>
      <c r="F25" s="575"/>
    </row>
    <row r="26" spans="1:6">
      <c r="A26" s="573"/>
      <c r="B26" s="574"/>
      <c r="C26" s="574"/>
      <c r="D26" s="574"/>
      <c r="E26" s="574"/>
      <c r="F26" s="575"/>
    </row>
    <row r="27" spans="1:6">
      <c r="A27" s="573"/>
      <c r="B27" s="574"/>
      <c r="C27" s="574"/>
      <c r="D27" s="574"/>
      <c r="E27" s="574"/>
      <c r="F27" s="575"/>
    </row>
    <row r="28" spans="1:6" ht="18" customHeight="1">
      <c r="A28" s="573"/>
      <c r="B28" s="574"/>
      <c r="C28" s="574"/>
      <c r="D28" s="574"/>
      <c r="E28" s="574"/>
      <c r="F28" s="575"/>
    </row>
    <row r="29" spans="1:6" ht="18" customHeight="1">
      <c r="A29" s="573"/>
      <c r="B29" s="574"/>
      <c r="C29" s="574"/>
      <c r="D29" s="574"/>
      <c r="E29" s="574"/>
      <c r="F29" s="575"/>
    </row>
    <row r="30" spans="1:6">
      <c r="A30" s="573"/>
      <c r="B30" s="574"/>
      <c r="C30" s="574"/>
      <c r="D30" s="574"/>
      <c r="E30" s="574"/>
      <c r="F30" s="575"/>
    </row>
    <row r="31" spans="1:6">
      <c r="A31" s="573"/>
      <c r="B31" s="574"/>
      <c r="C31" s="574"/>
      <c r="D31" s="574"/>
      <c r="E31" s="574"/>
      <c r="F31" s="575"/>
    </row>
    <row r="32" spans="1:6" ht="15" customHeight="1">
      <c r="A32" s="573"/>
      <c r="B32" s="574"/>
      <c r="C32" s="574"/>
      <c r="D32" s="574"/>
      <c r="E32" s="574"/>
      <c r="F32" s="575"/>
    </row>
    <row r="33" spans="1:10" ht="68.25" customHeight="1">
      <c r="A33" s="576" t="s">
        <v>2711</v>
      </c>
      <c r="B33" s="576"/>
      <c r="C33" s="577" t="s">
        <v>2712</v>
      </c>
      <c r="D33" s="577"/>
      <c r="E33" s="577"/>
      <c r="F33" s="577"/>
    </row>
    <row r="34" spans="1:10" ht="29.45" customHeight="1">
      <c r="A34" s="578" t="s">
        <v>2713</v>
      </c>
      <c r="B34" s="579"/>
      <c r="C34" s="579"/>
      <c r="D34" s="579"/>
      <c r="E34" s="579"/>
      <c r="F34" s="580"/>
      <c r="G34" s="346"/>
    </row>
    <row r="35" spans="1:10" ht="19.350000000000001" customHeight="1">
      <c r="A35" s="554" t="s">
        <v>2714</v>
      </c>
      <c r="B35" s="555"/>
      <c r="C35" s="556" t="s">
        <v>2715</v>
      </c>
      <c r="D35" s="557"/>
      <c r="E35" s="555"/>
      <c r="F35" s="347" t="s">
        <v>2716</v>
      </c>
      <c r="G35" s="346"/>
    </row>
    <row r="36" spans="1:10" ht="30" customHeight="1">
      <c r="A36" s="542"/>
      <c r="B36" s="543"/>
      <c r="C36" s="544"/>
      <c r="D36" s="545"/>
      <c r="E36" s="543"/>
      <c r="F36" s="348"/>
      <c r="G36" s="346"/>
      <c r="H36" s="349"/>
      <c r="I36" s="349"/>
      <c r="J36" s="349"/>
    </row>
    <row r="37" spans="1:10" ht="30" customHeight="1">
      <c r="A37" s="542"/>
      <c r="B37" s="543"/>
      <c r="C37" s="544"/>
      <c r="D37" s="545"/>
      <c r="E37" s="543"/>
      <c r="F37" s="348"/>
      <c r="G37" s="346"/>
    </row>
    <row r="38" spans="1:10" ht="30" customHeight="1">
      <c r="A38" s="542"/>
      <c r="B38" s="543"/>
      <c r="C38" s="544"/>
      <c r="D38" s="545"/>
      <c r="E38" s="543"/>
      <c r="F38" s="348"/>
      <c r="G38" s="346"/>
    </row>
    <row r="39" spans="1:10" ht="30" customHeight="1">
      <c r="A39" s="542"/>
      <c r="B39" s="543"/>
      <c r="C39" s="544"/>
      <c r="D39" s="545"/>
      <c r="E39" s="543"/>
      <c r="F39" s="348"/>
      <c r="G39" s="346"/>
    </row>
    <row r="40" spans="1:10" ht="30" customHeight="1" thickBot="1">
      <c r="A40" s="546"/>
      <c r="B40" s="547"/>
      <c r="C40" s="548"/>
      <c r="D40" s="549"/>
      <c r="E40" s="547"/>
      <c r="F40" s="350"/>
      <c r="G40" s="346"/>
    </row>
    <row r="41" spans="1:10" ht="15.75" thickBot="1">
      <c r="A41" s="550"/>
      <c r="B41" s="550"/>
      <c r="C41" s="550"/>
      <c r="D41" s="550"/>
      <c r="E41" s="550"/>
      <c r="F41" s="351"/>
      <c r="G41" s="346"/>
    </row>
    <row r="42" spans="1:10">
      <c r="A42" s="551" t="s">
        <v>2717</v>
      </c>
      <c r="B42" s="552"/>
      <c r="C42" s="552"/>
      <c r="D42" s="552"/>
      <c r="E42" s="552"/>
      <c r="F42" s="553"/>
      <c r="G42" s="346"/>
    </row>
    <row r="43" spans="1:10">
      <c r="A43" s="554" t="s">
        <v>2714</v>
      </c>
      <c r="B43" s="555"/>
      <c r="C43" s="556" t="s">
        <v>2718</v>
      </c>
      <c r="D43" s="557"/>
      <c r="E43" s="555"/>
      <c r="F43" s="347" t="s">
        <v>2716</v>
      </c>
      <c r="G43" s="346"/>
    </row>
    <row r="44" spans="1:10" ht="30" customHeight="1">
      <c r="A44" s="542"/>
      <c r="B44" s="543"/>
      <c r="C44" s="544"/>
      <c r="D44" s="545"/>
      <c r="E44" s="543"/>
      <c r="F44" s="348"/>
      <c r="G44" s="346"/>
    </row>
    <row r="45" spans="1:10" ht="30" customHeight="1">
      <c r="A45" s="542"/>
      <c r="B45" s="543"/>
      <c r="C45" s="544"/>
      <c r="D45" s="545"/>
      <c r="E45" s="543"/>
      <c r="F45" s="348"/>
      <c r="G45" s="346"/>
    </row>
    <row r="46" spans="1:10" ht="30" customHeight="1">
      <c r="A46" s="542"/>
      <c r="B46" s="543"/>
      <c r="C46" s="544"/>
      <c r="D46" s="545"/>
      <c r="E46" s="543"/>
      <c r="F46" s="348"/>
      <c r="G46" s="346"/>
    </row>
    <row r="47" spans="1:10" ht="30" customHeight="1">
      <c r="A47" s="542"/>
      <c r="B47" s="543"/>
      <c r="C47" s="544"/>
      <c r="D47" s="545"/>
      <c r="E47" s="543"/>
      <c r="F47" s="348"/>
      <c r="G47" s="346"/>
    </row>
    <row r="48" spans="1:10" ht="30" customHeight="1" thickBot="1">
      <c r="A48" s="546"/>
      <c r="B48" s="547"/>
      <c r="C48" s="548"/>
      <c r="D48" s="549"/>
      <c r="E48" s="547"/>
      <c r="F48" s="350"/>
      <c r="G48" s="346"/>
    </row>
  </sheetData>
  <sheetProtection algorithmName="SHA-512" hashValue="xDR6DesUglOetvntrXISA5PI3yiXcq9/vf364zPQdr0i5KeEnqqzMsM4P1D+XI8OvrUpuNEej7otCFIX/1w6og==" saltValue="pJzQV8IAJ5iDyc9TW3jjcg==" spinCount="100000" sheet="1" formatRows="0"/>
  <mergeCells count="48">
    <mergeCell ref="A11:B11"/>
    <mergeCell ref="A1:F1"/>
    <mergeCell ref="A2:B2"/>
    <mergeCell ref="C2:F2"/>
    <mergeCell ref="A3:B4"/>
    <mergeCell ref="C3:F3"/>
    <mergeCell ref="A5:B5"/>
    <mergeCell ref="A6:B6"/>
    <mergeCell ref="A7:B7"/>
    <mergeCell ref="A8:B8"/>
    <mergeCell ref="A9:B9"/>
    <mergeCell ref="A10:B10"/>
    <mergeCell ref="A35:B35"/>
    <mergeCell ref="C35:E35"/>
    <mergeCell ref="A12:B12"/>
    <mergeCell ref="A13:B13"/>
    <mergeCell ref="A15:F15"/>
    <mergeCell ref="A16:F19"/>
    <mergeCell ref="A20:F20"/>
    <mergeCell ref="A21:F32"/>
    <mergeCell ref="A33:B33"/>
    <mergeCell ref="C33:F33"/>
    <mergeCell ref="A34:F34"/>
    <mergeCell ref="A36:B36"/>
    <mergeCell ref="C36:E36"/>
    <mergeCell ref="A37:B37"/>
    <mergeCell ref="C37:E37"/>
    <mergeCell ref="A38:B38"/>
    <mergeCell ref="C38:E38"/>
    <mergeCell ref="A45:B45"/>
    <mergeCell ref="C45:E45"/>
    <mergeCell ref="A39:B39"/>
    <mergeCell ref="C39:E39"/>
    <mergeCell ref="A40:B40"/>
    <mergeCell ref="C40:E40"/>
    <mergeCell ref="A41:B41"/>
    <mergeCell ref="C41:E41"/>
    <mergeCell ref="A42:F42"/>
    <mergeCell ref="A43:B43"/>
    <mergeCell ref="C43:E43"/>
    <mergeCell ref="A44:B44"/>
    <mergeCell ref="C44:E44"/>
    <mergeCell ref="A46:B46"/>
    <mergeCell ref="C46:E46"/>
    <mergeCell ref="A47:B47"/>
    <mergeCell ref="C47:E47"/>
    <mergeCell ref="A48:B48"/>
    <mergeCell ref="C48:E48"/>
  </mergeCells>
  <hyperlinks>
    <hyperlink ref="G1" location="PORTADA!A1" display="Portada" xr:uid="{69964435-EF73-41A3-A9B7-CF39211A95CB}"/>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showGridLines="0" tabSelected="1" zoomScale="90" zoomScaleNormal="90" workbookViewId="0"/>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454" t="s">
        <v>2742</v>
      </c>
    </row>
    <row r="2" spans="1:5" ht="23.25" customHeight="1">
      <c r="A2" s="2"/>
      <c r="B2" s="456" t="s">
        <v>2741</v>
      </c>
      <c r="C2" s="456"/>
      <c r="D2" s="456"/>
      <c r="E2" s="455"/>
    </row>
    <row r="3" spans="1:5">
      <c r="B3" s="456"/>
      <c r="C3" s="456"/>
      <c r="D3" s="456"/>
      <c r="E3" s="455"/>
    </row>
    <row r="4" spans="1:5" ht="54.75" customHeight="1">
      <c r="A4" s="2"/>
      <c r="B4" s="456"/>
      <c r="C4" s="456"/>
      <c r="D4" s="456"/>
      <c r="E4" s="455"/>
    </row>
    <row r="5" spans="1:5" ht="30.6" customHeight="1">
      <c r="A5" s="2"/>
      <c r="B5" s="2"/>
      <c r="C5" s="2"/>
      <c r="D5" s="2"/>
      <c r="E5" s="455"/>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57"/>
      <c r="B38" s="458"/>
      <c r="C38" s="458"/>
      <c r="D38" s="458"/>
      <c r="E38" s="458"/>
    </row>
    <row r="41" spans="1:5" ht="54" customHeight="1">
      <c r="A41" s="457" t="s">
        <v>2740</v>
      </c>
      <c r="B41" s="458"/>
      <c r="C41" s="458"/>
      <c r="D41" s="458"/>
      <c r="E41" s="458"/>
    </row>
  </sheetData>
  <sheetProtection algorithmName="SHA-512" hashValue="F4ppalzDqqTrW4cQxSzXYy31XHh1xNhStARdB/3//+0a7yujCSc6iAxkKfz86qUuK0LyYYKxnduwpmExeBwcAw==" saltValue="KyypwT1JXBxIDvbnPoBO1w=="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EDE6-5697-45AD-B768-ADF16CA6DE21}">
  <dimension ref="A1:PW4"/>
  <sheetViews>
    <sheetView zoomScale="70" zoomScaleNormal="70" workbookViewId="0">
      <selection activeCell="PT3" sqref="PT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39" ht="15.75" thickBot="1">
      <c r="A1" s="606"/>
      <c r="B1" s="606"/>
      <c r="C1" s="606"/>
      <c r="D1" s="606"/>
      <c r="E1" s="606"/>
      <c r="F1" s="606"/>
      <c r="G1" s="606"/>
      <c r="H1" s="606"/>
      <c r="I1" s="606"/>
      <c r="J1" s="606"/>
      <c r="K1" s="606"/>
      <c r="L1" s="606"/>
      <c r="M1" s="606"/>
      <c r="N1" s="606"/>
      <c r="O1" s="607"/>
      <c r="AY1" s="608"/>
      <c r="AZ1" s="609"/>
      <c r="BA1" s="609"/>
      <c r="BB1" s="609"/>
      <c r="BC1" s="609"/>
      <c r="BD1" s="609"/>
      <c r="BE1" s="609"/>
      <c r="BF1" s="609"/>
      <c r="BG1" s="609"/>
      <c r="BH1" s="609"/>
      <c r="BI1" s="609"/>
      <c r="BJ1" s="609"/>
      <c r="BK1" s="609"/>
      <c r="BL1" s="609"/>
      <c r="BM1" s="609"/>
      <c r="BN1" s="609"/>
      <c r="BO1" s="609"/>
      <c r="BP1" s="609"/>
      <c r="BQ1" s="609"/>
      <c r="BR1" s="609"/>
      <c r="BS1" s="595" t="s">
        <v>2683</v>
      </c>
      <c r="BT1" s="595"/>
      <c r="BU1" s="595"/>
      <c r="BV1" s="595"/>
      <c r="BW1" s="595"/>
      <c r="BX1" s="595"/>
      <c r="BY1" s="595"/>
      <c r="BZ1" s="595"/>
      <c r="CA1" s="595"/>
      <c r="CB1" s="595"/>
      <c r="CC1" s="595"/>
      <c r="CD1" s="595"/>
      <c r="CE1" s="595"/>
      <c r="CF1" s="595"/>
      <c r="CG1" s="595"/>
      <c r="CH1" s="595"/>
      <c r="CI1" s="595"/>
      <c r="CJ1" s="595"/>
      <c r="CK1" s="595"/>
      <c r="CL1" s="595"/>
      <c r="CM1" s="595"/>
      <c r="CN1" s="595"/>
      <c r="CO1" s="595"/>
      <c r="CP1" s="595"/>
      <c r="CQ1" s="595"/>
      <c r="CR1" s="595"/>
      <c r="CS1" s="595"/>
      <c r="CT1" s="595"/>
      <c r="CU1" s="595"/>
      <c r="CV1" s="595"/>
      <c r="CW1" s="595"/>
      <c r="CX1" s="595"/>
      <c r="CY1" s="595"/>
      <c r="CZ1" s="595"/>
      <c r="DA1" s="595"/>
      <c r="DB1" s="595"/>
      <c r="DC1" s="595"/>
      <c r="DD1" s="595"/>
      <c r="DE1" s="595"/>
      <c r="DF1" s="595"/>
      <c r="DG1" s="595"/>
      <c r="DH1" s="595"/>
      <c r="DI1" s="595"/>
      <c r="DJ1" s="595"/>
      <c r="DK1" s="595"/>
      <c r="DL1" s="595"/>
      <c r="DM1" s="595"/>
      <c r="DN1" s="595"/>
      <c r="DO1" s="595"/>
      <c r="DP1" s="595"/>
      <c r="DQ1" s="595"/>
      <c r="DR1" s="595"/>
      <c r="DS1" s="595"/>
      <c r="DT1" s="595"/>
      <c r="DU1" s="595"/>
      <c r="DV1" s="595"/>
      <c r="DW1" s="595"/>
      <c r="DX1" s="595"/>
      <c r="DY1" s="595"/>
      <c r="DZ1" s="595"/>
      <c r="EA1" s="595"/>
      <c r="EB1" s="595"/>
      <c r="EC1" s="595"/>
      <c r="ED1" s="595"/>
      <c r="EE1" s="595"/>
      <c r="EF1" s="595"/>
      <c r="EG1" s="595"/>
      <c r="EH1" s="595"/>
      <c r="EI1" s="595"/>
      <c r="EJ1" s="595"/>
      <c r="EK1" s="595"/>
      <c r="EL1" s="595"/>
      <c r="EM1" s="595"/>
      <c r="EN1" s="595"/>
      <c r="EO1" s="595"/>
      <c r="EP1" s="595"/>
      <c r="EQ1" s="595"/>
      <c r="ER1" s="595"/>
      <c r="ES1" s="595"/>
      <c r="ET1" s="595"/>
      <c r="EU1" s="595"/>
      <c r="EV1" s="595"/>
      <c r="EW1" s="595"/>
      <c r="EX1" s="595"/>
      <c r="EY1" s="595"/>
      <c r="EZ1" s="595"/>
      <c r="FA1" s="595"/>
      <c r="FB1" s="595"/>
      <c r="FC1" s="595"/>
      <c r="FD1" s="595"/>
      <c r="FE1" s="596" t="s">
        <v>2685</v>
      </c>
      <c r="FF1" s="596"/>
      <c r="FG1" s="596"/>
      <c r="FH1" s="596"/>
      <c r="FI1" s="596"/>
      <c r="FJ1" s="596"/>
      <c r="FK1" s="596"/>
      <c r="FL1" s="596"/>
      <c r="FM1" s="596"/>
      <c r="FN1" s="596"/>
      <c r="FO1" s="596"/>
      <c r="FP1" s="596"/>
      <c r="FQ1" s="596"/>
      <c r="FR1" s="596"/>
      <c r="FS1" s="596"/>
      <c r="FT1" s="596"/>
      <c r="FU1" s="596"/>
      <c r="FV1" s="596"/>
      <c r="FW1" s="596"/>
      <c r="FX1" s="596"/>
      <c r="FY1" s="596"/>
      <c r="FZ1" s="596"/>
      <c r="GA1" s="596"/>
      <c r="GB1" s="596"/>
      <c r="GC1" s="596"/>
      <c r="GD1" s="596"/>
      <c r="GE1" s="596"/>
      <c r="GF1" s="596"/>
      <c r="GG1" s="596"/>
      <c r="GH1" s="596"/>
      <c r="GI1" s="596"/>
      <c r="GJ1" s="596"/>
      <c r="GK1" s="596"/>
      <c r="GL1" s="596"/>
      <c r="GM1" s="596"/>
      <c r="GN1" s="596"/>
      <c r="GO1" s="596"/>
      <c r="GP1" s="596"/>
      <c r="GQ1" s="596"/>
      <c r="GR1" s="596"/>
      <c r="GS1" s="596"/>
      <c r="GT1" s="596"/>
      <c r="GU1" s="596"/>
      <c r="GV1" s="596"/>
      <c r="GW1" s="596"/>
      <c r="GX1" s="596"/>
      <c r="GY1" s="596"/>
      <c r="GZ1" s="596"/>
      <c r="HA1" s="596"/>
      <c r="HB1" s="596"/>
      <c r="HC1" s="596"/>
      <c r="HD1" s="596"/>
      <c r="HE1" s="596"/>
      <c r="HF1" s="596"/>
      <c r="HG1" s="596"/>
      <c r="HH1" s="596"/>
      <c r="HI1" s="596"/>
      <c r="HJ1" s="596"/>
      <c r="HK1" s="596"/>
      <c r="HL1" s="596"/>
      <c r="HM1" s="596"/>
      <c r="HN1" s="596"/>
      <c r="HO1" s="596"/>
      <c r="HP1" s="596"/>
      <c r="HQ1" s="596"/>
      <c r="HR1" s="597" t="s">
        <v>2738</v>
      </c>
      <c r="HS1" s="597"/>
      <c r="HT1" s="597"/>
      <c r="HU1" s="597"/>
      <c r="HV1" s="597"/>
      <c r="HW1" s="597"/>
      <c r="HX1" s="597"/>
      <c r="HY1" s="597"/>
      <c r="HZ1" s="597"/>
      <c r="IA1" s="597"/>
      <c r="IB1" s="597"/>
      <c r="IC1" s="597"/>
      <c r="ID1" s="597"/>
      <c r="IE1" s="597"/>
      <c r="IF1" s="597"/>
      <c r="IG1" s="597"/>
      <c r="IH1" s="597"/>
      <c r="II1" s="597"/>
      <c r="IJ1" s="597"/>
      <c r="IK1" s="597"/>
      <c r="IL1" s="597"/>
      <c r="IM1" s="597"/>
      <c r="IN1" s="597"/>
      <c r="IO1" s="597"/>
      <c r="IP1" s="597"/>
      <c r="IQ1" s="597"/>
      <c r="IR1" s="597"/>
      <c r="IS1" s="597"/>
      <c r="IT1" s="597"/>
      <c r="IU1" s="598" t="s">
        <v>2736</v>
      </c>
      <c r="IV1" s="598"/>
      <c r="IW1" s="598"/>
      <c r="IX1" s="598"/>
      <c r="IY1" s="598"/>
      <c r="IZ1" s="598"/>
      <c r="JA1" s="598"/>
      <c r="JB1" s="598"/>
      <c r="JC1" s="598"/>
      <c r="JD1" s="598"/>
      <c r="JE1" s="598"/>
      <c r="JF1" s="598"/>
      <c r="JG1" s="598"/>
      <c r="JH1" s="598"/>
      <c r="JI1" s="598"/>
      <c r="JJ1" s="598"/>
      <c r="JK1" s="598"/>
      <c r="JL1" s="598"/>
      <c r="JM1" s="598"/>
      <c r="JN1" s="598"/>
      <c r="JO1" s="598"/>
      <c r="JP1" s="598"/>
      <c r="JQ1" s="598"/>
      <c r="JR1" s="598"/>
      <c r="JS1" s="598"/>
      <c r="JT1" s="598"/>
      <c r="JU1" s="598"/>
      <c r="JV1" s="598"/>
      <c r="JW1" s="598"/>
      <c r="JX1" s="598"/>
      <c r="JY1" s="598"/>
      <c r="JZ1" s="598"/>
      <c r="KA1" s="598"/>
      <c r="KB1" s="598"/>
      <c r="KC1" s="598"/>
      <c r="KD1" s="598"/>
      <c r="KE1" s="598"/>
      <c r="KF1" s="598"/>
      <c r="KG1" s="598"/>
      <c r="KH1" s="598"/>
      <c r="KI1" s="598"/>
      <c r="KJ1" s="598"/>
      <c r="KK1" s="598"/>
      <c r="KL1" s="598"/>
      <c r="KM1" s="598"/>
      <c r="KN1" s="598"/>
      <c r="KO1" s="598"/>
      <c r="KP1" s="598"/>
      <c r="KQ1" s="598"/>
      <c r="KR1" s="598"/>
      <c r="KS1" s="598"/>
      <c r="KT1" s="598"/>
      <c r="KU1" s="598"/>
      <c r="KV1" s="598"/>
      <c r="KW1" s="598"/>
      <c r="KX1" s="598"/>
      <c r="KY1" s="598"/>
      <c r="KZ1" s="598"/>
      <c r="LA1" s="598"/>
      <c r="LB1" s="598"/>
      <c r="LC1" s="598"/>
      <c r="LD1" s="598"/>
      <c r="LE1" s="598"/>
      <c r="LF1" s="598"/>
      <c r="LG1" s="598"/>
      <c r="LH1" s="598"/>
      <c r="LI1" s="598"/>
      <c r="LJ1" s="598"/>
      <c r="LK1" s="598"/>
      <c r="LL1" s="598"/>
      <c r="LM1" s="598"/>
      <c r="LN1" s="598"/>
      <c r="LO1" s="598"/>
      <c r="LP1" s="598"/>
      <c r="LQ1" s="598"/>
      <c r="LR1" s="598"/>
      <c r="LS1" s="598"/>
      <c r="LT1" s="598"/>
      <c r="LU1" s="598"/>
      <c r="LV1" s="598"/>
      <c r="LW1" s="598"/>
      <c r="LX1" s="598"/>
      <c r="LY1" s="598"/>
      <c r="LZ1" s="598"/>
      <c r="MA1" s="598"/>
      <c r="MB1" s="598"/>
      <c r="MC1" s="598"/>
      <c r="MD1" s="598"/>
      <c r="ME1" s="598"/>
      <c r="MF1" s="598"/>
      <c r="MG1" s="598"/>
      <c r="MH1" s="598"/>
      <c r="MI1" s="598"/>
      <c r="MJ1" s="598"/>
      <c r="MK1" s="598"/>
      <c r="ML1" s="598"/>
      <c r="MM1" s="598"/>
      <c r="MN1" s="598"/>
      <c r="MO1" s="598"/>
      <c r="MP1" s="598"/>
      <c r="MQ1" s="598"/>
      <c r="MR1" s="598"/>
      <c r="MS1" s="598"/>
      <c r="MT1" s="598"/>
      <c r="MU1" s="598"/>
      <c r="MV1" s="598"/>
      <c r="MW1" s="598"/>
      <c r="MX1" s="598"/>
      <c r="MY1" s="598"/>
      <c r="MZ1" s="598"/>
      <c r="NA1" s="598"/>
      <c r="NB1" s="598"/>
      <c r="NC1" s="598"/>
      <c r="ND1" s="598"/>
      <c r="NE1" s="598"/>
      <c r="NF1" s="598"/>
      <c r="NG1" s="598"/>
      <c r="NH1" s="598"/>
      <c r="NI1" s="598"/>
      <c r="NJ1" s="598"/>
      <c r="NK1" s="598"/>
      <c r="NL1" s="597" t="s">
        <v>2737</v>
      </c>
      <c r="NM1" s="597"/>
      <c r="NN1" s="597"/>
      <c r="NO1" s="597"/>
      <c r="NP1" s="597"/>
      <c r="NQ1" s="597"/>
      <c r="NR1" s="597"/>
      <c r="NS1" s="597"/>
      <c r="NT1" s="597"/>
      <c r="NU1" s="597"/>
      <c r="NV1" s="597"/>
      <c r="NW1" s="597"/>
      <c r="NX1" s="597"/>
      <c r="NY1" s="597"/>
      <c r="NZ1" s="597"/>
      <c r="OA1" s="597"/>
      <c r="OB1" s="597"/>
      <c r="OC1" s="597"/>
      <c r="OD1" s="597"/>
      <c r="OE1" s="597"/>
      <c r="OF1" s="597"/>
      <c r="OG1" s="597"/>
      <c r="OH1" s="597"/>
      <c r="OI1" s="597"/>
      <c r="OJ1" s="597"/>
      <c r="OK1" s="597"/>
      <c r="OL1" s="597"/>
      <c r="OM1" s="597"/>
      <c r="ON1" s="597"/>
      <c r="OO1" s="592" t="s">
        <v>2690</v>
      </c>
      <c r="OP1" s="592"/>
      <c r="OQ1" s="592"/>
      <c r="OR1" s="592"/>
      <c r="OS1" s="592"/>
      <c r="OT1" s="592"/>
      <c r="OU1" s="592"/>
      <c r="OV1" s="592"/>
      <c r="OW1" s="592"/>
      <c r="OX1" s="592"/>
      <c r="OY1" s="592"/>
      <c r="OZ1" s="592"/>
      <c r="PA1" s="592"/>
      <c r="PB1" s="592"/>
      <c r="PC1" s="592"/>
      <c r="PD1" s="592"/>
      <c r="PE1" s="592"/>
      <c r="PF1" s="592"/>
      <c r="PG1" s="593" t="s">
        <v>2691</v>
      </c>
      <c r="PH1" s="593"/>
      <c r="PI1" s="593"/>
      <c r="PJ1" s="593"/>
      <c r="PK1" s="593"/>
      <c r="PL1" s="593"/>
      <c r="PM1" s="593"/>
      <c r="PN1" s="593"/>
      <c r="PO1" s="593"/>
      <c r="PP1" s="593"/>
      <c r="PQ1" s="593"/>
      <c r="PR1" s="593"/>
      <c r="PS1" s="594" t="s">
        <v>1618</v>
      </c>
      <c r="PT1" s="594"/>
      <c r="PU1" s="594"/>
      <c r="PV1" s="594"/>
      <c r="PW1" s="594"/>
    </row>
    <row r="2" spans="1:439" ht="15.75" thickBot="1">
      <c r="A2" s="599" t="s">
        <v>2719</v>
      </c>
      <c r="B2" s="599"/>
      <c r="C2" s="599"/>
      <c r="D2" s="599"/>
      <c r="E2" s="599"/>
      <c r="F2" s="599"/>
      <c r="G2" s="599"/>
      <c r="H2" s="599"/>
      <c r="I2" s="599"/>
      <c r="J2" s="599"/>
      <c r="K2" s="599"/>
      <c r="L2" s="599"/>
      <c r="M2" s="599"/>
      <c r="N2" s="599"/>
      <c r="O2" s="600"/>
      <c r="P2" s="601" t="s">
        <v>1636</v>
      </c>
      <c r="Q2" s="601"/>
      <c r="R2" s="601"/>
      <c r="S2" s="601"/>
      <c r="T2" s="601"/>
      <c r="U2" s="601"/>
      <c r="V2" s="601"/>
      <c r="W2" s="601"/>
      <c r="X2" s="601"/>
      <c r="Y2" s="601"/>
      <c r="Z2" s="601"/>
      <c r="AA2" s="601"/>
      <c r="AB2" s="601"/>
      <c r="AC2" s="601"/>
      <c r="AD2" s="601"/>
      <c r="AE2" s="601"/>
      <c r="AF2" s="601"/>
      <c r="AG2" s="601"/>
      <c r="AH2" s="602"/>
      <c r="AI2" s="603" t="s">
        <v>1644</v>
      </c>
      <c r="AJ2" s="603"/>
      <c r="AK2" s="603"/>
      <c r="AL2" s="603"/>
      <c r="AM2" s="603"/>
      <c r="AN2" s="603"/>
      <c r="AO2" s="603"/>
      <c r="AP2" s="603"/>
      <c r="AQ2" s="603"/>
      <c r="AR2" s="603"/>
      <c r="AS2" s="603"/>
      <c r="AT2" s="603"/>
      <c r="AU2" s="603"/>
      <c r="AV2" s="603"/>
      <c r="AW2" s="603"/>
      <c r="AX2" s="603"/>
      <c r="AY2" s="604" t="s">
        <v>1669</v>
      </c>
      <c r="AZ2" s="605"/>
      <c r="BA2" s="605"/>
      <c r="BB2" s="605"/>
      <c r="BC2" s="605"/>
      <c r="BD2" s="605"/>
      <c r="BE2" s="605"/>
      <c r="BF2" s="605"/>
      <c r="BG2" s="605"/>
      <c r="BH2" s="605"/>
      <c r="BI2" s="605"/>
      <c r="BJ2" s="605"/>
      <c r="BK2" s="605"/>
      <c r="BL2" s="605"/>
      <c r="BM2" s="605"/>
      <c r="BN2" s="605"/>
      <c r="BO2" s="605"/>
      <c r="BP2" s="605"/>
      <c r="BQ2" s="605"/>
      <c r="BR2" s="605"/>
      <c r="BS2" s="75" t="s">
        <v>1679</v>
      </c>
      <c r="BT2" s="70" t="s">
        <v>1683</v>
      </c>
      <c r="BU2" s="70" t="s">
        <v>1687</v>
      </c>
      <c r="BV2" s="78" t="s">
        <v>1689</v>
      </c>
      <c r="BW2" s="70" t="s">
        <v>1692</v>
      </c>
      <c r="BX2" s="78" t="s">
        <v>1695</v>
      </c>
      <c r="BY2" s="70" t="s">
        <v>1698</v>
      </c>
      <c r="BZ2" s="78" t="s">
        <v>1700</v>
      </c>
      <c r="CA2" s="70" t="s">
        <v>1703</v>
      </c>
      <c r="CB2" s="78" t="s">
        <v>1706</v>
      </c>
      <c r="CC2" s="70" t="s">
        <v>1709</v>
      </c>
      <c r="CD2" s="70" t="s">
        <v>1712</v>
      </c>
      <c r="CE2" s="70" t="s">
        <v>1714</v>
      </c>
      <c r="CF2" s="70" t="s">
        <v>1716</v>
      </c>
      <c r="CG2" s="70" t="s">
        <v>1718</v>
      </c>
      <c r="CH2" s="70" t="s">
        <v>1720</v>
      </c>
      <c r="CI2" s="84" t="s">
        <v>1722</v>
      </c>
      <c r="CJ2" s="84" t="s">
        <v>1722</v>
      </c>
      <c r="CK2" s="84" t="s">
        <v>1722</v>
      </c>
      <c r="CL2" s="70" t="s">
        <v>1725</v>
      </c>
      <c r="CM2" s="70" t="s">
        <v>1728</v>
      </c>
      <c r="CN2" s="70" t="s">
        <v>1730</v>
      </c>
      <c r="CO2" s="70" t="s">
        <v>1732</v>
      </c>
      <c r="CP2" s="70" t="s">
        <v>1734</v>
      </c>
      <c r="CQ2" s="70" t="s">
        <v>1736</v>
      </c>
      <c r="CR2" s="70" t="s">
        <v>1738</v>
      </c>
      <c r="CS2" s="70" t="s">
        <v>1740</v>
      </c>
      <c r="CT2" s="70" t="s">
        <v>1742</v>
      </c>
      <c r="CU2" s="70" t="s">
        <v>1744</v>
      </c>
      <c r="CV2" s="70" t="s">
        <v>1746</v>
      </c>
      <c r="CW2" s="70" t="s">
        <v>1748</v>
      </c>
      <c r="CX2" s="70" t="s">
        <v>1750</v>
      </c>
      <c r="CY2" s="70" t="s">
        <v>1753</v>
      </c>
      <c r="CZ2" s="70" t="s">
        <v>1755</v>
      </c>
      <c r="DA2" s="70" t="s">
        <v>1757</v>
      </c>
      <c r="DB2" s="70" t="s">
        <v>1760</v>
      </c>
      <c r="DC2" s="70" t="s">
        <v>1762</v>
      </c>
      <c r="DD2" s="70" t="s">
        <v>1764</v>
      </c>
      <c r="DE2" s="70" t="s">
        <v>1766</v>
      </c>
      <c r="DF2" s="70" t="s">
        <v>1768</v>
      </c>
      <c r="DG2" s="70" t="s">
        <v>1770</v>
      </c>
      <c r="DH2" s="70" t="s">
        <v>1773</v>
      </c>
      <c r="DI2" s="70" t="s">
        <v>1775</v>
      </c>
      <c r="DJ2" s="70" t="s">
        <v>1778</v>
      </c>
      <c r="DK2" s="78" t="s">
        <v>1781</v>
      </c>
      <c r="DL2" s="78" t="s">
        <v>1781</v>
      </c>
      <c r="DM2" s="78" t="s">
        <v>1781</v>
      </c>
      <c r="DN2" s="78" t="s">
        <v>1781</v>
      </c>
      <c r="DO2" s="70" t="s">
        <v>1784</v>
      </c>
      <c r="DP2" s="70" t="s">
        <v>1787</v>
      </c>
      <c r="DQ2" s="70" t="s">
        <v>1789</v>
      </c>
      <c r="DR2" s="70" t="s">
        <v>1791</v>
      </c>
      <c r="DS2" s="70" t="s">
        <v>1793</v>
      </c>
      <c r="DT2" s="70" t="s">
        <v>1795</v>
      </c>
      <c r="DU2" s="70" t="s">
        <v>1797</v>
      </c>
      <c r="DV2" s="70" t="s">
        <v>1800</v>
      </c>
      <c r="DW2" s="70" t="s">
        <v>1803</v>
      </c>
      <c r="DX2" s="70" t="s">
        <v>1806</v>
      </c>
      <c r="DY2" s="70" t="s">
        <v>1808</v>
      </c>
      <c r="DZ2" s="70" t="s">
        <v>1810</v>
      </c>
      <c r="EA2" s="70" t="s">
        <v>1812</v>
      </c>
      <c r="EB2" s="70" t="s">
        <v>1814</v>
      </c>
      <c r="EC2" s="70" t="s">
        <v>1816</v>
      </c>
      <c r="ED2" s="70" t="s">
        <v>1818</v>
      </c>
      <c r="EE2" s="70" t="s">
        <v>1820</v>
      </c>
      <c r="EF2" s="70" t="s">
        <v>1822</v>
      </c>
      <c r="EG2" s="70" t="s">
        <v>1824</v>
      </c>
      <c r="EH2" s="70" t="s">
        <v>1827</v>
      </c>
      <c r="EI2" s="70" t="s">
        <v>1829</v>
      </c>
      <c r="EJ2" s="70" t="s">
        <v>1831</v>
      </c>
      <c r="EK2" s="70" t="s">
        <v>1833</v>
      </c>
      <c r="EL2" s="70" t="s">
        <v>1835</v>
      </c>
      <c r="EM2" s="70" t="s">
        <v>1837</v>
      </c>
      <c r="EN2" s="70" t="s">
        <v>1839</v>
      </c>
      <c r="EO2" s="70" t="s">
        <v>1841</v>
      </c>
      <c r="EP2" s="70" t="s">
        <v>1843</v>
      </c>
      <c r="EQ2" s="70" t="s">
        <v>1845</v>
      </c>
      <c r="ER2" s="70" t="s">
        <v>1847</v>
      </c>
      <c r="ES2" s="70" t="s">
        <v>1849</v>
      </c>
      <c r="ET2" s="70" t="s">
        <v>1851</v>
      </c>
      <c r="EU2" s="70" t="s">
        <v>1853</v>
      </c>
      <c r="EV2" s="70" t="s">
        <v>1855</v>
      </c>
      <c r="EW2" s="70" t="s">
        <v>1857</v>
      </c>
      <c r="EX2" s="70" t="s">
        <v>1859</v>
      </c>
      <c r="EY2" s="70" t="s">
        <v>1861</v>
      </c>
      <c r="EZ2" s="84" t="s">
        <v>1863</v>
      </c>
      <c r="FA2" s="70" t="s">
        <v>1866</v>
      </c>
      <c r="FB2" s="70" t="s">
        <v>1869</v>
      </c>
      <c r="FC2" s="70" t="s">
        <v>1872</v>
      </c>
      <c r="FD2" s="186" t="s">
        <v>1874</v>
      </c>
      <c r="FE2" s="127" t="s">
        <v>1880</v>
      </c>
      <c r="FF2" s="129" t="s">
        <v>1884</v>
      </c>
      <c r="FG2" s="129" t="s">
        <v>1887</v>
      </c>
      <c r="FH2" s="129" t="s">
        <v>1890</v>
      </c>
      <c r="FI2" s="129" t="s">
        <v>1893</v>
      </c>
      <c r="FJ2" s="129" t="s">
        <v>1896</v>
      </c>
      <c r="FK2" s="129" t="s">
        <v>1899</v>
      </c>
      <c r="FL2" s="129" t="s">
        <v>1901</v>
      </c>
      <c r="FM2" s="129" t="s">
        <v>1903</v>
      </c>
      <c r="FN2" s="129" t="s">
        <v>1906</v>
      </c>
      <c r="FO2" s="132" t="s">
        <v>1909</v>
      </c>
      <c r="FP2" s="134"/>
      <c r="FQ2" s="129" t="s">
        <v>1913</v>
      </c>
      <c r="FR2" s="129" t="s">
        <v>1916</v>
      </c>
      <c r="FS2" s="129" t="s">
        <v>1918</v>
      </c>
      <c r="FT2" s="129" t="s">
        <v>1921</v>
      </c>
      <c r="FU2" s="129" t="s">
        <v>1924</v>
      </c>
      <c r="FV2" s="132" t="s">
        <v>1927</v>
      </c>
      <c r="FW2" s="129" t="s">
        <v>1930</v>
      </c>
      <c r="FX2" s="129" t="s">
        <v>1933</v>
      </c>
      <c r="FY2" s="129" t="s">
        <v>1936</v>
      </c>
      <c r="FZ2" s="136" t="s">
        <v>1939</v>
      </c>
      <c r="GA2" s="129" t="s">
        <v>1942</v>
      </c>
      <c r="GB2" s="129" t="s">
        <v>1945</v>
      </c>
      <c r="GC2" s="129" t="s">
        <v>1948</v>
      </c>
      <c r="GD2" s="136" t="s">
        <v>1951</v>
      </c>
      <c r="GE2" s="136" t="s">
        <v>1954</v>
      </c>
      <c r="GF2" s="136" t="s">
        <v>1957</v>
      </c>
      <c r="GG2" s="136" t="s">
        <v>1960</v>
      </c>
      <c r="GH2" s="132" t="s">
        <v>1962</v>
      </c>
      <c r="GI2" s="129" t="s">
        <v>1965</v>
      </c>
      <c r="GJ2" s="132" t="s">
        <v>1969</v>
      </c>
      <c r="GK2" s="129" t="s">
        <v>1972</v>
      </c>
      <c r="GL2" s="129" t="s">
        <v>1974</v>
      </c>
      <c r="GM2" s="129" t="s">
        <v>1976</v>
      </c>
      <c r="GN2" s="129" t="s">
        <v>1978</v>
      </c>
      <c r="GO2" s="129" t="s">
        <v>1981</v>
      </c>
      <c r="GP2" s="132" t="s">
        <v>1983</v>
      </c>
      <c r="GQ2" s="134"/>
      <c r="GR2" s="129" t="s">
        <v>1987</v>
      </c>
      <c r="GS2" s="129" t="s">
        <v>1990</v>
      </c>
      <c r="GT2" s="129" t="s">
        <v>1993</v>
      </c>
      <c r="GU2" s="129" t="s">
        <v>1996</v>
      </c>
      <c r="GV2" s="129" t="s">
        <v>1999</v>
      </c>
      <c r="GW2" s="129" t="s">
        <v>2002</v>
      </c>
      <c r="GX2" s="129" t="s">
        <v>2005</v>
      </c>
      <c r="GY2" s="132" t="s">
        <v>2008</v>
      </c>
      <c r="GZ2" s="129" t="s">
        <v>2011</v>
      </c>
      <c r="HA2" s="129" t="s">
        <v>2014</v>
      </c>
      <c r="HB2" s="129" t="s">
        <v>2017</v>
      </c>
      <c r="HC2" s="129" t="s">
        <v>2020</v>
      </c>
      <c r="HD2" s="129" t="s">
        <v>2023</v>
      </c>
      <c r="HE2" s="129" t="s">
        <v>2025</v>
      </c>
      <c r="HF2" s="132" t="s">
        <v>2028</v>
      </c>
      <c r="HG2" s="129" t="s">
        <v>2031</v>
      </c>
      <c r="HH2" s="129" t="s">
        <v>2034</v>
      </c>
      <c r="HI2" s="132" t="s">
        <v>2036</v>
      </c>
      <c r="HJ2" s="129" t="s">
        <v>2039</v>
      </c>
      <c r="HK2" s="132" t="s">
        <v>2041</v>
      </c>
      <c r="HL2" s="129" t="s">
        <v>2044</v>
      </c>
      <c r="HM2" s="129" t="s">
        <v>2047</v>
      </c>
      <c r="HN2" s="129" t="s">
        <v>2049</v>
      </c>
      <c r="HO2" s="129" t="s">
        <v>2052</v>
      </c>
      <c r="HP2" s="129" t="s">
        <v>2054</v>
      </c>
      <c r="HQ2" s="140" t="s">
        <v>2056</v>
      </c>
      <c r="HR2" s="127" t="s">
        <v>2060</v>
      </c>
      <c r="HS2" s="129" t="s">
        <v>2064</v>
      </c>
      <c r="HT2" s="129" t="s">
        <v>2067</v>
      </c>
      <c r="HU2" s="129" t="s">
        <v>2069</v>
      </c>
      <c r="HV2" s="132" t="s">
        <v>2072</v>
      </c>
      <c r="HW2" s="228"/>
      <c r="HX2" s="129" t="s">
        <v>2077</v>
      </c>
      <c r="HY2" s="129" t="s">
        <v>2080</v>
      </c>
      <c r="HZ2" s="129" t="s">
        <v>2083</v>
      </c>
      <c r="IA2" s="129" t="s">
        <v>2086</v>
      </c>
      <c r="IB2" s="129" t="s">
        <v>2089</v>
      </c>
      <c r="IC2" s="129" t="s">
        <v>2091</v>
      </c>
      <c r="ID2" s="129" t="s">
        <v>2094</v>
      </c>
      <c r="IE2" s="129" t="s">
        <v>2097</v>
      </c>
      <c r="IF2" s="129" t="s">
        <v>2100</v>
      </c>
      <c r="IG2" s="129" t="s">
        <v>2103</v>
      </c>
      <c r="IH2" s="129" t="s">
        <v>2106</v>
      </c>
      <c r="II2" s="129" t="s">
        <v>2109</v>
      </c>
      <c r="IJ2" s="132" t="s">
        <v>2112</v>
      </c>
      <c r="IK2" s="228"/>
      <c r="IL2" s="136" t="s">
        <v>2116</v>
      </c>
      <c r="IM2" s="136" t="s">
        <v>2119</v>
      </c>
      <c r="IN2" s="136" t="s">
        <v>2122</v>
      </c>
      <c r="IO2" s="170" t="s">
        <v>2125</v>
      </c>
      <c r="IP2" s="228"/>
      <c r="IQ2" s="136" t="s">
        <v>2128</v>
      </c>
      <c r="IR2" s="132" t="s">
        <v>2131</v>
      </c>
      <c r="IS2" s="228"/>
      <c r="IT2" s="408" t="s">
        <v>2134</v>
      </c>
      <c r="IU2" s="251" t="s">
        <v>2141</v>
      </c>
      <c r="IV2" s="254"/>
      <c r="IW2" s="243" t="s">
        <v>2145</v>
      </c>
      <c r="IX2" s="243" t="s">
        <v>2147</v>
      </c>
      <c r="IY2" s="243" t="s">
        <v>2150</v>
      </c>
      <c r="IZ2" s="241" t="s">
        <v>2152</v>
      </c>
      <c r="JA2" s="254"/>
      <c r="JB2" s="247" t="s">
        <v>2156</v>
      </c>
      <c r="JC2" s="247" t="s">
        <v>2158</v>
      </c>
      <c r="JD2" s="247" t="s">
        <v>2160</v>
      </c>
      <c r="JE2" s="247" t="s">
        <v>2162</v>
      </c>
      <c r="JF2" s="247" t="s">
        <v>2164</v>
      </c>
      <c r="JG2" s="247" t="s">
        <v>2167</v>
      </c>
      <c r="JH2" s="247" t="s">
        <v>2170</v>
      </c>
      <c r="JI2" s="241" t="s">
        <v>2172</v>
      </c>
      <c r="JJ2" s="254"/>
      <c r="JK2" s="247" t="s">
        <v>2174</v>
      </c>
      <c r="JL2" s="247" t="s">
        <v>2177</v>
      </c>
      <c r="JM2" s="247" t="s">
        <v>2180</v>
      </c>
      <c r="JN2" s="247" t="s">
        <v>2182</v>
      </c>
      <c r="JO2" s="247" t="s">
        <v>2184</v>
      </c>
      <c r="JP2" s="241" t="s">
        <v>2187</v>
      </c>
      <c r="JQ2" s="254"/>
      <c r="JR2" s="247" t="s">
        <v>2189</v>
      </c>
      <c r="JS2" s="247" t="s">
        <v>2191</v>
      </c>
      <c r="JT2" s="247" t="s">
        <v>2193</v>
      </c>
      <c r="JU2" s="247" t="s">
        <v>2196</v>
      </c>
      <c r="JV2" s="241" t="s">
        <v>2198</v>
      </c>
      <c r="JW2" s="254"/>
      <c r="JX2" s="247" t="s">
        <v>2201</v>
      </c>
      <c r="JY2" s="247" t="s">
        <v>2203</v>
      </c>
      <c r="JZ2" s="247" t="s">
        <v>2205</v>
      </c>
      <c r="KA2" s="247" t="s">
        <v>2207</v>
      </c>
      <c r="KB2" s="241" t="s">
        <v>2209</v>
      </c>
      <c r="KC2" s="254"/>
      <c r="KD2" s="243" t="s">
        <v>2212</v>
      </c>
      <c r="KE2" s="243" t="s">
        <v>2215</v>
      </c>
      <c r="KF2" s="243" t="s">
        <v>2218</v>
      </c>
      <c r="KG2" s="243" t="s">
        <v>2221</v>
      </c>
      <c r="KH2" s="243" t="s">
        <v>2224</v>
      </c>
      <c r="KI2" s="243" t="s">
        <v>2227</v>
      </c>
      <c r="KJ2" s="243" t="s">
        <v>2230</v>
      </c>
      <c r="KK2" s="243" t="s">
        <v>2232</v>
      </c>
      <c r="KL2" s="243" t="s">
        <v>2234</v>
      </c>
      <c r="KM2" s="243" t="s">
        <v>2237</v>
      </c>
      <c r="KN2" s="241" t="s">
        <v>2239</v>
      </c>
      <c r="KO2" s="254"/>
      <c r="KP2" s="243" t="s">
        <v>2242</v>
      </c>
      <c r="KQ2" s="243" t="s">
        <v>2244</v>
      </c>
      <c r="KR2" s="243" t="s">
        <v>2247</v>
      </c>
      <c r="KS2" s="243" t="s">
        <v>2250</v>
      </c>
      <c r="KT2" s="243" t="s">
        <v>2253</v>
      </c>
      <c r="KU2" s="243" t="s">
        <v>2256</v>
      </c>
      <c r="KV2" s="243" t="s">
        <v>2259</v>
      </c>
      <c r="KW2" s="243" t="s">
        <v>2262</v>
      </c>
      <c r="KX2" s="243" t="s">
        <v>2265</v>
      </c>
      <c r="KY2" s="243" t="s">
        <v>2268</v>
      </c>
      <c r="KZ2" s="241" t="s">
        <v>2271</v>
      </c>
      <c r="LA2" s="241" t="s">
        <v>2271</v>
      </c>
      <c r="LB2" s="254"/>
      <c r="LC2" s="243" t="s">
        <v>2274</v>
      </c>
      <c r="LD2" s="243" t="s">
        <v>2276</v>
      </c>
      <c r="LE2" s="243" t="s">
        <v>2279</v>
      </c>
      <c r="LF2" s="243" t="s">
        <v>2282</v>
      </c>
      <c r="LG2" s="243" t="s">
        <v>2285</v>
      </c>
      <c r="LH2" s="243" t="s">
        <v>2288</v>
      </c>
      <c r="LI2" s="243" t="s">
        <v>2291</v>
      </c>
      <c r="LJ2" s="243" t="s">
        <v>2294</v>
      </c>
      <c r="LK2" s="243" t="s">
        <v>2297</v>
      </c>
      <c r="LL2" s="243" t="s">
        <v>2300</v>
      </c>
      <c r="LM2" s="243" t="s">
        <v>2303</v>
      </c>
      <c r="LN2" s="243" t="s">
        <v>2306</v>
      </c>
      <c r="LO2" s="243" t="s">
        <v>2309</v>
      </c>
      <c r="LP2" s="243" t="s">
        <v>2312</v>
      </c>
      <c r="LQ2" s="243" t="s">
        <v>2315</v>
      </c>
      <c r="LR2" s="243" t="s">
        <v>2318</v>
      </c>
      <c r="LS2" s="243" t="s">
        <v>2321</v>
      </c>
      <c r="LT2" s="243" t="s">
        <v>2324</v>
      </c>
      <c r="LU2" s="241" t="s">
        <v>2327</v>
      </c>
      <c r="LV2" s="241" t="s">
        <v>2327</v>
      </c>
      <c r="LW2" s="254"/>
      <c r="LX2" s="243" t="s">
        <v>2330</v>
      </c>
      <c r="LY2" s="243" t="s">
        <v>2333</v>
      </c>
      <c r="LZ2" s="243" t="s">
        <v>2336</v>
      </c>
      <c r="MA2" s="243" t="s">
        <v>2339</v>
      </c>
      <c r="MB2" s="243" t="s">
        <v>2342</v>
      </c>
      <c r="MC2" s="243" t="s">
        <v>2345</v>
      </c>
      <c r="MD2" s="243" t="s">
        <v>2348</v>
      </c>
      <c r="ME2" s="243" t="s">
        <v>2351</v>
      </c>
      <c r="MF2" s="243" t="s">
        <v>2354</v>
      </c>
      <c r="MG2" s="243" t="s">
        <v>2357</v>
      </c>
      <c r="MH2" s="243" t="s">
        <v>2360</v>
      </c>
      <c r="MI2" s="243" t="s">
        <v>2363</v>
      </c>
      <c r="MJ2" s="243" t="s">
        <v>2366</v>
      </c>
      <c r="MK2" s="243" t="s">
        <v>2369</v>
      </c>
      <c r="ML2" s="241" t="s">
        <v>2372</v>
      </c>
      <c r="MM2" s="241" t="s">
        <v>2372</v>
      </c>
      <c r="MN2" s="246"/>
      <c r="MO2" s="243" t="s">
        <v>2375</v>
      </c>
      <c r="MP2" s="243" t="s">
        <v>2377</v>
      </c>
      <c r="MQ2" s="243" t="s">
        <v>2380</v>
      </c>
      <c r="MR2" s="243" t="s">
        <v>2383</v>
      </c>
      <c r="MS2" s="243" t="s">
        <v>2386</v>
      </c>
      <c r="MT2" s="243" t="s">
        <v>2389</v>
      </c>
      <c r="MU2" s="243" t="s">
        <v>2392</v>
      </c>
      <c r="MV2" s="243" t="s">
        <v>2395</v>
      </c>
      <c r="MW2" s="243" t="s">
        <v>2398</v>
      </c>
      <c r="MX2" s="243" t="s">
        <v>2401</v>
      </c>
      <c r="MY2" s="243" t="s">
        <v>2404</v>
      </c>
      <c r="MZ2" s="243" t="s">
        <v>2407</v>
      </c>
      <c r="NA2" s="243" t="s">
        <v>2410</v>
      </c>
      <c r="NB2" s="243" t="s">
        <v>2413</v>
      </c>
      <c r="NC2" s="243" t="s">
        <v>2416</v>
      </c>
      <c r="ND2" s="243" t="s">
        <v>2419</v>
      </c>
      <c r="NE2" s="243" t="s">
        <v>2422</v>
      </c>
      <c r="NF2" s="243" t="s">
        <v>2425</v>
      </c>
      <c r="NG2" s="241" t="s">
        <v>2428</v>
      </c>
      <c r="NH2" s="243" t="s">
        <v>2431</v>
      </c>
      <c r="NI2" s="243" t="s">
        <v>2433</v>
      </c>
      <c r="NJ2" s="243" t="s">
        <v>2436</v>
      </c>
      <c r="NK2" s="271" t="s">
        <v>2439</v>
      </c>
      <c r="NL2" s="439" t="s">
        <v>2443</v>
      </c>
      <c r="NM2" s="40" t="s">
        <v>2443</v>
      </c>
      <c r="NN2" s="40" t="s">
        <v>2443</v>
      </c>
      <c r="NO2" s="39" t="s">
        <v>2446</v>
      </c>
      <c r="NP2" s="39" t="s">
        <v>2449</v>
      </c>
      <c r="NQ2" s="45"/>
      <c r="NR2" s="39" t="s">
        <v>2452</v>
      </c>
      <c r="NS2" s="39" t="s">
        <v>2455</v>
      </c>
      <c r="NT2" s="39" t="s">
        <v>2457</v>
      </c>
      <c r="NU2" s="39" t="s">
        <v>2459</v>
      </c>
      <c r="NV2" s="39" t="s">
        <v>2461</v>
      </c>
      <c r="NW2" s="39" t="s">
        <v>2463</v>
      </c>
      <c r="NX2" s="39" t="s">
        <v>2465</v>
      </c>
      <c r="NY2" s="39" t="s">
        <v>2468</v>
      </c>
      <c r="NZ2" s="39" t="s">
        <v>2471</v>
      </c>
      <c r="OA2" s="39" t="s">
        <v>2473</v>
      </c>
      <c r="OB2" s="39" t="s">
        <v>2475</v>
      </c>
      <c r="OC2" s="39" t="s">
        <v>2478</v>
      </c>
      <c r="OD2" s="39" t="s">
        <v>2480</v>
      </c>
      <c r="OE2" s="39" t="s">
        <v>2482</v>
      </c>
      <c r="OF2" s="39" t="s">
        <v>2484</v>
      </c>
      <c r="OG2" s="39" t="s">
        <v>2486</v>
      </c>
      <c r="OH2" s="39" t="s">
        <v>2488</v>
      </c>
      <c r="OI2" s="39" t="s">
        <v>2490</v>
      </c>
      <c r="OJ2" s="39" t="s">
        <v>2492</v>
      </c>
      <c r="OK2" s="39" t="s">
        <v>2494</v>
      </c>
      <c r="OL2" s="39" t="s">
        <v>2496</v>
      </c>
      <c r="OM2" s="63" t="s">
        <v>2498</v>
      </c>
      <c r="ON2" s="437" t="s">
        <v>2500</v>
      </c>
      <c r="OO2" s="276" t="s">
        <v>2503</v>
      </c>
      <c r="OP2" s="70" t="s">
        <v>2506</v>
      </c>
      <c r="OQ2" s="146" t="s">
        <v>2509</v>
      </c>
      <c r="OR2" s="70" t="s">
        <v>2512</v>
      </c>
      <c r="OS2" s="70" t="s">
        <v>2514</v>
      </c>
      <c r="OT2" s="70" t="s">
        <v>2517</v>
      </c>
      <c r="OU2" s="146" t="s">
        <v>2520</v>
      </c>
      <c r="OV2" s="70" t="s">
        <v>2523</v>
      </c>
      <c r="OW2" s="70" t="s">
        <v>2525</v>
      </c>
      <c r="OX2" s="70" t="s">
        <v>2528</v>
      </c>
      <c r="OY2" s="70" t="s">
        <v>2531</v>
      </c>
      <c r="OZ2" s="146" t="s">
        <v>2534</v>
      </c>
      <c r="PA2" s="247" t="s">
        <v>2537</v>
      </c>
      <c r="PB2" s="247" t="s">
        <v>2539</v>
      </c>
      <c r="PC2" s="146" t="s">
        <v>2541</v>
      </c>
      <c r="PD2" s="70" t="s">
        <v>2544</v>
      </c>
      <c r="PE2" s="70" t="s">
        <v>2547</v>
      </c>
      <c r="PF2" s="186" t="s">
        <v>2550</v>
      </c>
      <c r="PG2" s="276" t="s">
        <v>2553</v>
      </c>
      <c r="PH2" s="70" t="s">
        <v>2556</v>
      </c>
      <c r="PI2" s="70" t="s">
        <v>2559</v>
      </c>
      <c r="PJ2" s="70" t="s">
        <v>2561</v>
      </c>
      <c r="PK2" s="70" t="s">
        <v>2563</v>
      </c>
      <c r="PL2" s="146" t="s">
        <v>2565</v>
      </c>
      <c r="PM2" s="70" t="s">
        <v>2568</v>
      </c>
      <c r="PN2" s="70" t="s">
        <v>2571</v>
      </c>
      <c r="PO2" s="70" t="s">
        <v>2573</v>
      </c>
      <c r="PP2" s="70" t="s">
        <v>2576</v>
      </c>
      <c r="PQ2" s="70" t="s">
        <v>2579</v>
      </c>
      <c r="PR2" s="186" t="s">
        <v>2582</v>
      </c>
      <c r="PS2" s="78" t="s">
        <v>2586</v>
      </c>
      <c r="PT2" s="70" t="s">
        <v>2589</v>
      </c>
      <c r="PU2" s="170" t="s">
        <v>2592</v>
      </c>
      <c r="PV2" s="129" t="s">
        <v>2594</v>
      </c>
      <c r="PW2" s="140" t="s">
        <v>2597</v>
      </c>
    </row>
    <row r="3" spans="1:439" ht="396" customHeight="1" thickBot="1">
      <c r="A3" s="352" t="s">
        <v>1634</v>
      </c>
      <c r="B3" s="352" t="s">
        <v>1488</v>
      </c>
      <c r="C3" s="352" t="s">
        <v>1490</v>
      </c>
      <c r="D3" s="352" t="s">
        <v>1492</v>
      </c>
      <c r="E3" s="352" t="s">
        <v>1494</v>
      </c>
      <c r="F3" s="352" t="s">
        <v>1496</v>
      </c>
      <c r="G3" s="352" t="s">
        <v>1498</v>
      </c>
      <c r="H3" s="352" t="s">
        <v>1500</v>
      </c>
      <c r="I3" s="352" t="s">
        <v>1502</v>
      </c>
      <c r="J3" s="352" t="s">
        <v>1635</v>
      </c>
      <c r="K3" s="352" t="s">
        <v>1506</v>
      </c>
      <c r="L3" s="352" t="s">
        <v>1531</v>
      </c>
      <c r="M3" s="352" t="s">
        <v>1508</v>
      </c>
      <c r="N3" s="352" t="s">
        <v>1510</v>
      </c>
      <c r="O3" s="353" t="s">
        <v>1512</v>
      </c>
      <c r="P3" s="352" t="s">
        <v>1515</v>
      </c>
      <c r="Q3" s="352" t="s">
        <v>1516</v>
      </c>
      <c r="R3" s="352" t="s">
        <v>1518</v>
      </c>
      <c r="S3" s="352" t="s">
        <v>1520</v>
      </c>
      <c r="T3" s="352" t="s">
        <v>1522</v>
      </c>
      <c r="U3" s="352" t="s">
        <v>1492</v>
      </c>
      <c r="V3" s="352" t="s">
        <v>1638</v>
      </c>
      <c r="W3" s="352" t="s">
        <v>1639</v>
      </c>
      <c r="X3" s="352" t="s">
        <v>1640</v>
      </c>
      <c r="Y3" s="352" t="s">
        <v>1525</v>
      </c>
      <c r="Z3" s="352" t="s">
        <v>1527</v>
      </c>
      <c r="AA3" s="352" t="s">
        <v>1529</v>
      </c>
      <c r="AB3" s="352" t="s">
        <v>1531</v>
      </c>
      <c r="AC3" s="352" t="s">
        <v>1508</v>
      </c>
      <c r="AD3" s="352" t="s">
        <v>1510</v>
      </c>
      <c r="AE3" s="352" t="s">
        <v>1535</v>
      </c>
      <c r="AF3" s="352" t="s">
        <v>1641</v>
      </c>
      <c r="AG3" s="354" t="s">
        <v>1642</v>
      </c>
      <c r="AH3" s="355" t="s">
        <v>1643</v>
      </c>
      <c r="AI3" s="352" t="s">
        <v>1538</v>
      </c>
      <c r="AJ3" s="352" t="s">
        <v>1540</v>
      </c>
      <c r="AK3" s="352" t="s">
        <v>2720</v>
      </c>
      <c r="AL3" s="352" t="str">
        <f>+'[2]1. Información General'!A22</f>
        <v>Número de auto de la visita</v>
      </c>
      <c r="AM3" s="352" t="str">
        <f>+'[2]1. Información General'!E22</f>
        <v>Número de la bitácora</v>
      </c>
      <c r="AN3" s="352" t="s">
        <v>1544</v>
      </c>
      <c r="AO3" s="356" t="s">
        <v>1546</v>
      </c>
      <c r="AP3" s="352" t="s">
        <v>1649</v>
      </c>
      <c r="AQ3" s="352" t="str">
        <f>+'[3]1. Información General'!D27</f>
        <v>Primera Infancia</v>
      </c>
      <c r="AR3" s="352" t="str">
        <f>+'[3]1. Información General'!D28</f>
        <v>Infancia</v>
      </c>
      <c r="AS3" s="352" t="str">
        <f>+'[3]1. Información General'!D29</f>
        <v>Adolescencia</v>
      </c>
      <c r="AT3" s="352" t="str">
        <f>+'[3]1. Información General'!D30</f>
        <v>Juventud</v>
      </c>
      <c r="AU3" s="352" t="str">
        <f>+'[3]1. Información General'!D31</f>
        <v>Adultez</v>
      </c>
      <c r="AV3" s="352" t="str">
        <f>+'[3]1. Información General'!D32</f>
        <v>Persona Mayor</v>
      </c>
      <c r="AW3" s="352" t="s">
        <v>1552</v>
      </c>
      <c r="AX3" s="353" t="s">
        <v>1554</v>
      </c>
      <c r="AY3" s="352" t="s">
        <v>1670</v>
      </c>
      <c r="AZ3" s="352" t="s">
        <v>1559</v>
      </c>
      <c r="BA3" s="352" t="s">
        <v>1561</v>
      </c>
      <c r="BB3" s="352" t="s">
        <v>1563</v>
      </c>
      <c r="BC3" s="352" t="s">
        <v>1565</v>
      </c>
      <c r="BD3" s="352" t="s">
        <v>1567</v>
      </c>
      <c r="BE3" s="352" t="s">
        <v>1571</v>
      </c>
      <c r="BF3" s="352" t="s">
        <v>1573</v>
      </c>
      <c r="BG3" s="352" t="s">
        <v>1575</v>
      </c>
      <c r="BH3" s="352" t="s">
        <v>1527</v>
      </c>
      <c r="BI3" s="352" t="s">
        <v>1671</v>
      </c>
      <c r="BJ3" s="352" t="s">
        <v>1559</v>
      </c>
      <c r="BK3" s="352" t="s">
        <v>1561</v>
      </c>
      <c r="BL3" s="352" t="s">
        <v>1563</v>
      </c>
      <c r="BM3" s="352" t="s">
        <v>1565</v>
      </c>
      <c r="BN3" s="352" t="s">
        <v>1567</v>
      </c>
      <c r="BO3" s="352" t="s">
        <v>1571</v>
      </c>
      <c r="BP3" s="352" t="s">
        <v>1573</v>
      </c>
      <c r="BQ3" s="352" t="s">
        <v>1575</v>
      </c>
      <c r="BR3" s="353" t="s">
        <v>1527</v>
      </c>
      <c r="BS3" s="76" t="s">
        <v>1680</v>
      </c>
      <c r="BT3" s="137" t="s">
        <v>1684</v>
      </c>
      <c r="BU3" s="71" t="s">
        <v>1688</v>
      </c>
      <c r="BV3" s="79" t="s">
        <v>1690</v>
      </c>
      <c r="BW3" s="71" t="s">
        <v>1693</v>
      </c>
      <c r="BX3" s="79" t="s">
        <v>1696</v>
      </c>
      <c r="BY3" s="71" t="s">
        <v>1699</v>
      </c>
      <c r="BZ3" s="79" t="s">
        <v>1701</v>
      </c>
      <c r="CA3" s="71" t="s">
        <v>1704</v>
      </c>
      <c r="CB3" s="82" t="s">
        <v>1707</v>
      </c>
      <c r="CC3" s="83" t="s">
        <v>1710</v>
      </c>
      <c r="CD3" s="131" t="s">
        <v>1713</v>
      </c>
      <c r="CE3" s="83" t="s">
        <v>1715</v>
      </c>
      <c r="CF3" s="83" t="s">
        <v>1717</v>
      </c>
      <c r="CG3" s="83" t="s">
        <v>1719</v>
      </c>
      <c r="CH3" s="83" t="s">
        <v>1721</v>
      </c>
      <c r="CI3" s="85" t="s">
        <v>1723</v>
      </c>
      <c r="CJ3" s="85" t="s">
        <v>1723</v>
      </c>
      <c r="CK3" s="85" t="s">
        <v>1723</v>
      </c>
      <c r="CL3" s="83" t="s">
        <v>1726</v>
      </c>
      <c r="CM3" s="83" t="s">
        <v>1729</v>
      </c>
      <c r="CN3" s="83" t="s">
        <v>1731</v>
      </c>
      <c r="CO3" s="83" t="s">
        <v>1733</v>
      </c>
      <c r="CP3" s="83" t="s">
        <v>1735</v>
      </c>
      <c r="CQ3" s="83" t="s">
        <v>1737</v>
      </c>
      <c r="CR3" s="83" t="s">
        <v>1739</v>
      </c>
      <c r="CS3" s="83" t="s">
        <v>1741</v>
      </c>
      <c r="CT3" s="83" t="s">
        <v>1743</v>
      </c>
      <c r="CU3" s="83" t="s">
        <v>1745</v>
      </c>
      <c r="CV3" s="83" t="s">
        <v>1747</v>
      </c>
      <c r="CW3" s="83" t="s">
        <v>1749</v>
      </c>
      <c r="CX3" s="83" t="s">
        <v>1751</v>
      </c>
      <c r="CY3" s="83" t="s">
        <v>1754</v>
      </c>
      <c r="CZ3" s="83" t="s">
        <v>1756</v>
      </c>
      <c r="DA3" s="83" t="s">
        <v>1758</v>
      </c>
      <c r="DB3" s="83" t="s">
        <v>1761</v>
      </c>
      <c r="DC3" s="83" t="s">
        <v>1763</v>
      </c>
      <c r="DD3" s="83" t="s">
        <v>1765</v>
      </c>
      <c r="DE3" s="83" t="s">
        <v>1767</v>
      </c>
      <c r="DF3" s="83" t="s">
        <v>1769</v>
      </c>
      <c r="DG3" s="83" t="s">
        <v>1771</v>
      </c>
      <c r="DH3" s="83" t="s">
        <v>1774</v>
      </c>
      <c r="DI3" s="83" t="s">
        <v>1776</v>
      </c>
      <c r="DJ3" s="83" t="s">
        <v>1779</v>
      </c>
      <c r="DK3" s="82" t="s">
        <v>1782</v>
      </c>
      <c r="DL3" s="82" t="s">
        <v>1782</v>
      </c>
      <c r="DM3" s="82" t="s">
        <v>1782</v>
      </c>
      <c r="DN3" s="82" t="s">
        <v>1782</v>
      </c>
      <c r="DO3" s="86" t="s">
        <v>1785</v>
      </c>
      <c r="DP3" s="86" t="s">
        <v>1788</v>
      </c>
      <c r="DQ3" s="86" t="s">
        <v>1790</v>
      </c>
      <c r="DR3" s="86" t="s">
        <v>1792</v>
      </c>
      <c r="DS3" s="86" t="s">
        <v>1794</v>
      </c>
      <c r="DT3" s="86" t="s">
        <v>1796</v>
      </c>
      <c r="DU3" s="88" t="s">
        <v>1798</v>
      </c>
      <c r="DV3" s="89" t="s">
        <v>1801</v>
      </c>
      <c r="DW3" s="89" t="s">
        <v>1804</v>
      </c>
      <c r="DX3" s="90" t="s">
        <v>1807</v>
      </c>
      <c r="DY3" s="90" t="s">
        <v>1809</v>
      </c>
      <c r="DZ3" s="90" t="s">
        <v>1811</v>
      </c>
      <c r="EA3" s="90" t="s">
        <v>1813</v>
      </c>
      <c r="EB3" s="90" t="s">
        <v>1815</v>
      </c>
      <c r="EC3" s="91" t="s">
        <v>1817</v>
      </c>
      <c r="ED3" s="86" t="s">
        <v>1819</v>
      </c>
      <c r="EE3" s="185" t="s">
        <v>1821</v>
      </c>
      <c r="EF3" s="185" t="s">
        <v>1823</v>
      </c>
      <c r="EG3" s="87" t="s">
        <v>1825</v>
      </c>
      <c r="EH3" s="87" t="s">
        <v>1828</v>
      </c>
      <c r="EI3" s="87" t="s">
        <v>1830</v>
      </c>
      <c r="EJ3" s="87" t="s">
        <v>1832</v>
      </c>
      <c r="EK3" s="87" t="s">
        <v>1834</v>
      </c>
      <c r="EL3" s="87" t="s">
        <v>1836</v>
      </c>
      <c r="EM3" s="87" t="s">
        <v>1838</v>
      </c>
      <c r="EN3" s="87" t="s">
        <v>1840</v>
      </c>
      <c r="EO3" s="87" t="s">
        <v>1842</v>
      </c>
      <c r="EP3" s="87" t="s">
        <v>1844</v>
      </c>
      <c r="EQ3" s="87" t="s">
        <v>1846</v>
      </c>
      <c r="ER3" s="87" t="s">
        <v>1848</v>
      </c>
      <c r="ES3" s="87" t="s">
        <v>1850</v>
      </c>
      <c r="ET3" s="87" t="s">
        <v>1852</v>
      </c>
      <c r="EU3" s="87" t="s">
        <v>1854</v>
      </c>
      <c r="EV3" s="87" t="s">
        <v>1856</v>
      </c>
      <c r="EW3" s="87" t="s">
        <v>1858</v>
      </c>
      <c r="EX3" s="87" t="s">
        <v>1860</v>
      </c>
      <c r="EY3" s="87" t="s">
        <v>1862</v>
      </c>
      <c r="EZ3" s="85" t="s">
        <v>1864</v>
      </c>
      <c r="FA3" s="230" t="s">
        <v>1867</v>
      </c>
      <c r="FB3" s="83" t="s">
        <v>1870</v>
      </c>
      <c r="FC3" s="83" t="s">
        <v>1873</v>
      </c>
      <c r="FD3" s="187" t="s">
        <v>1875</v>
      </c>
      <c r="FE3" s="128" t="s">
        <v>1881</v>
      </c>
      <c r="FF3" s="225" t="s">
        <v>1885</v>
      </c>
      <c r="FG3" s="225" t="s">
        <v>1888</v>
      </c>
      <c r="FH3" s="226" t="s">
        <v>1891</v>
      </c>
      <c r="FI3" s="225" t="s">
        <v>1894</v>
      </c>
      <c r="FJ3" s="83" t="s">
        <v>1897</v>
      </c>
      <c r="FK3" s="15" t="s">
        <v>1900</v>
      </c>
      <c r="FL3" s="130" t="s">
        <v>1902</v>
      </c>
      <c r="FM3" s="131" t="s">
        <v>1904</v>
      </c>
      <c r="FN3" s="131" t="s">
        <v>1907</v>
      </c>
      <c r="FO3" s="133" t="s">
        <v>1910</v>
      </c>
      <c r="FP3" s="135" t="s">
        <v>1912</v>
      </c>
      <c r="FQ3" s="131" t="s">
        <v>1914</v>
      </c>
      <c r="FR3" s="131" t="s">
        <v>1917</v>
      </c>
      <c r="FS3" s="131" t="s">
        <v>1919</v>
      </c>
      <c r="FT3" s="131" t="s">
        <v>1922</v>
      </c>
      <c r="FU3" s="131" t="s">
        <v>1925</v>
      </c>
      <c r="FV3" s="133" t="s">
        <v>1928</v>
      </c>
      <c r="FW3" s="384" t="s">
        <v>1931</v>
      </c>
      <c r="FX3" s="131" t="s">
        <v>1934</v>
      </c>
      <c r="FY3" s="131" t="s">
        <v>1937</v>
      </c>
      <c r="FZ3" s="133" t="s">
        <v>1940</v>
      </c>
      <c r="GA3" s="131" t="s">
        <v>1943</v>
      </c>
      <c r="GB3" s="131" t="s">
        <v>1946</v>
      </c>
      <c r="GC3" s="137" t="s">
        <v>1949</v>
      </c>
      <c r="GD3" s="133" t="s">
        <v>1952</v>
      </c>
      <c r="GE3" s="131" t="s">
        <v>1955</v>
      </c>
      <c r="GF3" s="131" t="s">
        <v>1958</v>
      </c>
      <c r="GG3" s="131" t="s">
        <v>1961</v>
      </c>
      <c r="GH3" s="133" t="s">
        <v>1963</v>
      </c>
      <c r="GI3" s="225" t="s">
        <v>1966</v>
      </c>
      <c r="GJ3" s="133" t="s">
        <v>1970</v>
      </c>
      <c r="GK3" s="131" t="s">
        <v>1973</v>
      </c>
      <c r="GL3" s="131" t="s">
        <v>1975</v>
      </c>
      <c r="GM3" s="131" t="s">
        <v>1977</v>
      </c>
      <c r="GN3" s="131" t="s">
        <v>1979</v>
      </c>
      <c r="GO3" s="131" t="s">
        <v>1982</v>
      </c>
      <c r="GP3" s="133" t="s">
        <v>1984</v>
      </c>
      <c r="GQ3" s="135" t="s">
        <v>1986</v>
      </c>
      <c r="GR3" s="83" t="s">
        <v>1988</v>
      </c>
      <c r="GS3" s="131" t="s">
        <v>1991</v>
      </c>
      <c r="GT3" s="131" t="s">
        <v>1994</v>
      </c>
      <c r="GU3" s="138" t="s">
        <v>1997</v>
      </c>
      <c r="GV3" s="131" t="s">
        <v>2000</v>
      </c>
      <c r="GW3" s="131" t="s">
        <v>2003</v>
      </c>
      <c r="GX3" s="131" t="s">
        <v>2006</v>
      </c>
      <c r="GY3" s="133" t="s">
        <v>2009</v>
      </c>
      <c r="GZ3" s="131" t="s">
        <v>2012</v>
      </c>
      <c r="HA3" s="131" t="s">
        <v>2015</v>
      </c>
      <c r="HB3" s="131" t="s">
        <v>2018</v>
      </c>
      <c r="HC3" s="131" t="s">
        <v>2021</v>
      </c>
      <c r="HD3" s="131" t="s">
        <v>2024</v>
      </c>
      <c r="HE3" s="139" t="s">
        <v>2026</v>
      </c>
      <c r="HF3" s="133" t="s">
        <v>2029</v>
      </c>
      <c r="HG3" s="131" t="s">
        <v>2032</v>
      </c>
      <c r="HH3" s="83" t="s">
        <v>2035</v>
      </c>
      <c r="HI3" s="133" t="s">
        <v>2037</v>
      </c>
      <c r="HJ3" s="131" t="s">
        <v>2040</v>
      </c>
      <c r="HK3" s="133" t="s">
        <v>2042</v>
      </c>
      <c r="HL3" s="131" t="s">
        <v>2045</v>
      </c>
      <c r="HM3" s="131" t="s">
        <v>2048</v>
      </c>
      <c r="HN3" s="131" t="s">
        <v>2050</v>
      </c>
      <c r="HO3" s="131" t="s">
        <v>2053</v>
      </c>
      <c r="HP3" s="131" t="s">
        <v>2055</v>
      </c>
      <c r="HQ3" s="141" t="s">
        <v>2057</v>
      </c>
      <c r="HR3" s="227" t="s">
        <v>2061</v>
      </c>
      <c r="HS3" s="86" t="s">
        <v>2065</v>
      </c>
      <c r="HT3" s="130" t="s">
        <v>2068</v>
      </c>
      <c r="HU3" s="225" t="s">
        <v>2070</v>
      </c>
      <c r="HV3" s="133" t="s">
        <v>2073</v>
      </c>
      <c r="HW3" s="229" t="s">
        <v>2075</v>
      </c>
      <c r="HX3" s="225" t="s">
        <v>2078</v>
      </c>
      <c r="HY3" s="130" t="s">
        <v>2081</v>
      </c>
      <c r="HZ3" s="86" t="s">
        <v>2084</v>
      </c>
      <c r="IA3" s="86" t="s">
        <v>2087</v>
      </c>
      <c r="IB3" s="86" t="s">
        <v>2721</v>
      </c>
      <c r="IC3" s="86" t="s">
        <v>2092</v>
      </c>
      <c r="ID3" s="86" t="s">
        <v>2095</v>
      </c>
      <c r="IE3" s="86" t="s">
        <v>2098</v>
      </c>
      <c r="IF3" s="15" t="s">
        <v>2101</v>
      </c>
      <c r="IG3" s="15" t="s">
        <v>2104</v>
      </c>
      <c r="IH3" s="15" t="s">
        <v>2107</v>
      </c>
      <c r="II3" s="130" t="s">
        <v>2110</v>
      </c>
      <c r="IJ3" s="171" t="s">
        <v>2113</v>
      </c>
      <c r="IK3" s="398" t="s">
        <v>2115</v>
      </c>
      <c r="IL3" s="86" t="s">
        <v>2117</v>
      </c>
      <c r="IM3" s="86" t="s">
        <v>2120</v>
      </c>
      <c r="IN3" s="86" t="s">
        <v>2123</v>
      </c>
      <c r="IO3" s="97" t="s">
        <v>2126</v>
      </c>
      <c r="IP3" s="398" t="s">
        <v>2115</v>
      </c>
      <c r="IQ3" s="83" t="s">
        <v>2129</v>
      </c>
      <c r="IR3" s="97" t="s">
        <v>2132</v>
      </c>
      <c r="IS3" s="398" t="s">
        <v>2115</v>
      </c>
      <c r="IT3" s="187" t="s">
        <v>2135</v>
      </c>
      <c r="IU3" s="252" t="s">
        <v>2142</v>
      </c>
      <c r="IV3" s="13" t="s">
        <v>2144</v>
      </c>
      <c r="IW3" s="257" t="s">
        <v>2146</v>
      </c>
      <c r="IX3" s="257" t="s">
        <v>2148</v>
      </c>
      <c r="IY3" s="257" t="s">
        <v>2151</v>
      </c>
      <c r="IZ3" s="4" t="s">
        <v>2153</v>
      </c>
      <c r="JA3" s="13" t="s">
        <v>2155</v>
      </c>
      <c r="JB3" s="257" t="s">
        <v>2157</v>
      </c>
      <c r="JC3" s="257" t="s">
        <v>2159</v>
      </c>
      <c r="JD3" s="257" t="s">
        <v>2161</v>
      </c>
      <c r="JE3" s="257" t="s">
        <v>2163</v>
      </c>
      <c r="JF3" s="257" t="s">
        <v>2165</v>
      </c>
      <c r="JG3" s="257" t="s">
        <v>2168</v>
      </c>
      <c r="JH3" s="257" t="s">
        <v>2171</v>
      </c>
      <c r="JI3" s="4" t="s">
        <v>2173</v>
      </c>
      <c r="JJ3" s="13" t="s">
        <v>2155</v>
      </c>
      <c r="JK3" s="257" t="s">
        <v>2175</v>
      </c>
      <c r="JL3" s="257" t="s">
        <v>2178</v>
      </c>
      <c r="JM3" s="257" t="s">
        <v>2181</v>
      </c>
      <c r="JN3" s="257" t="s">
        <v>2183</v>
      </c>
      <c r="JO3" s="257" t="s">
        <v>2185</v>
      </c>
      <c r="JP3" s="4" t="s">
        <v>2173</v>
      </c>
      <c r="JQ3" s="13" t="s">
        <v>2155</v>
      </c>
      <c r="JR3" s="257" t="s">
        <v>2190</v>
      </c>
      <c r="JS3" s="257" t="s">
        <v>2192</v>
      </c>
      <c r="JT3" s="257" t="s">
        <v>2194</v>
      </c>
      <c r="JU3" s="257" t="s">
        <v>2197</v>
      </c>
      <c r="JV3" s="4" t="s">
        <v>2199</v>
      </c>
      <c r="JW3" s="13" t="s">
        <v>2155</v>
      </c>
      <c r="JX3" s="257" t="s">
        <v>2202</v>
      </c>
      <c r="JY3" s="257" t="s">
        <v>2204</v>
      </c>
      <c r="JZ3" s="257" t="s">
        <v>2206</v>
      </c>
      <c r="KA3" s="257" t="s">
        <v>2208</v>
      </c>
      <c r="KB3" s="258" t="s">
        <v>2210</v>
      </c>
      <c r="KC3" s="13" t="s">
        <v>2155</v>
      </c>
      <c r="KD3" s="260" t="s">
        <v>2213</v>
      </c>
      <c r="KE3" s="260" t="s">
        <v>2216</v>
      </c>
      <c r="KF3" s="260" t="s">
        <v>2219</v>
      </c>
      <c r="KG3" s="260" t="s">
        <v>2222</v>
      </c>
      <c r="KH3" s="260" t="s">
        <v>2225</v>
      </c>
      <c r="KI3" s="260" t="s">
        <v>2228</v>
      </c>
      <c r="KJ3" s="260" t="s">
        <v>2231</v>
      </c>
      <c r="KK3" s="260" t="s">
        <v>2233</v>
      </c>
      <c r="KL3" s="260" t="s">
        <v>2235</v>
      </c>
      <c r="KM3" s="260" t="s">
        <v>2238</v>
      </c>
      <c r="KN3" s="258" t="s">
        <v>2240</v>
      </c>
      <c r="KO3" s="13" t="s">
        <v>2155</v>
      </c>
      <c r="KP3" s="260" t="s">
        <v>2243</v>
      </c>
      <c r="KQ3" s="260" t="s">
        <v>2245</v>
      </c>
      <c r="KR3" s="260" t="s">
        <v>2248</v>
      </c>
      <c r="KS3" s="260" t="s">
        <v>2251</v>
      </c>
      <c r="KT3" s="260" t="s">
        <v>2254</v>
      </c>
      <c r="KU3" s="260" t="s">
        <v>2257</v>
      </c>
      <c r="KV3" s="260" t="s">
        <v>2260</v>
      </c>
      <c r="KW3" s="260" t="s">
        <v>2263</v>
      </c>
      <c r="KX3" s="260" t="s">
        <v>2266</v>
      </c>
      <c r="KY3" s="260" t="s">
        <v>2269</v>
      </c>
      <c r="KZ3" s="258" t="s">
        <v>2272</v>
      </c>
      <c r="LA3" s="258" t="s">
        <v>2272</v>
      </c>
      <c r="LB3" s="13" t="s">
        <v>2155</v>
      </c>
      <c r="LC3" s="260" t="s">
        <v>2275</v>
      </c>
      <c r="LD3" s="260" t="s">
        <v>2277</v>
      </c>
      <c r="LE3" s="260" t="s">
        <v>2280</v>
      </c>
      <c r="LF3" s="260" t="s">
        <v>2283</v>
      </c>
      <c r="LG3" s="260" t="s">
        <v>2286</v>
      </c>
      <c r="LH3" s="260" t="s">
        <v>2289</v>
      </c>
      <c r="LI3" s="260" t="s">
        <v>2292</v>
      </c>
      <c r="LJ3" s="260" t="s">
        <v>2295</v>
      </c>
      <c r="LK3" s="260" t="s">
        <v>2298</v>
      </c>
      <c r="LL3" s="260" t="s">
        <v>2301</v>
      </c>
      <c r="LM3" s="260" t="s">
        <v>2304</v>
      </c>
      <c r="LN3" s="260" t="s">
        <v>2307</v>
      </c>
      <c r="LO3" s="260" t="s">
        <v>2310</v>
      </c>
      <c r="LP3" s="260" t="s">
        <v>2313</v>
      </c>
      <c r="LQ3" s="260" t="s">
        <v>2316</v>
      </c>
      <c r="LR3" s="260" t="s">
        <v>2319</v>
      </c>
      <c r="LS3" s="260" t="s">
        <v>2322</v>
      </c>
      <c r="LT3" s="260" t="s">
        <v>2325</v>
      </c>
      <c r="LU3" s="258" t="s">
        <v>2328</v>
      </c>
      <c r="LV3" s="258" t="s">
        <v>2328</v>
      </c>
      <c r="LW3" s="13" t="s">
        <v>2155</v>
      </c>
      <c r="LX3" s="260" t="s">
        <v>2331</v>
      </c>
      <c r="LY3" s="260" t="s">
        <v>2334</v>
      </c>
      <c r="LZ3" s="260" t="s">
        <v>2337</v>
      </c>
      <c r="MA3" s="260" t="s">
        <v>2340</v>
      </c>
      <c r="MB3" s="260" t="s">
        <v>2343</v>
      </c>
      <c r="MC3" s="260" t="s">
        <v>2346</v>
      </c>
      <c r="MD3" s="260" t="s">
        <v>2349</v>
      </c>
      <c r="ME3" s="260" t="s">
        <v>2352</v>
      </c>
      <c r="MF3" s="260" t="s">
        <v>2355</v>
      </c>
      <c r="MG3" s="260" t="s">
        <v>2358</v>
      </c>
      <c r="MH3" s="260" t="s">
        <v>2361</v>
      </c>
      <c r="MI3" s="260" t="s">
        <v>2364</v>
      </c>
      <c r="MJ3" s="260" t="s">
        <v>2367</v>
      </c>
      <c r="MK3" s="260" t="s">
        <v>2370</v>
      </c>
      <c r="ML3" s="266" t="s">
        <v>2373</v>
      </c>
      <c r="MM3" s="266" t="s">
        <v>2373</v>
      </c>
      <c r="MN3" s="168" t="s">
        <v>2155</v>
      </c>
      <c r="MO3" s="260" t="s">
        <v>2376</v>
      </c>
      <c r="MP3" s="260" t="s">
        <v>2378</v>
      </c>
      <c r="MQ3" s="260" t="s">
        <v>2381</v>
      </c>
      <c r="MR3" s="260" t="s">
        <v>2384</v>
      </c>
      <c r="MS3" s="260" t="s">
        <v>2387</v>
      </c>
      <c r="MT3" s="260" t="s">
        <v>2390</v>
      </c>
      <c r="MU3" s="260" t="s">
        <v>2393</v>
      </c>
      <c r="MV3" s="260" t="s">
        <v>2396</v>
      </c>
      <c r="MW3" s="260" t="s">
        <v>2399</v>
      </c>
      <c r="MX3" s="260" t="s">
        <v>2402</v>
      </c>
      <c r="MY3" s="260" t="s">
        <v>2405</v>
      </c>
      <c r="MZ3" s="260" t="s">
        <v>2408</v>
      </c>
      <c r="NA3" s="260" t="s">
        <v>2411</v>
      </c>
      <c r="NB3" s="260" t="s">
        <v>2414</v>
      </c>
      <c r="NC3" s="260" t="s">
        <v>2417</v>
      </c>
      <c r="ND3" s="260" t="s">
        <v>2420</v>
      </c>
      <c r="NE3" s="260" t="s">
        <v>2423</v>
      </c>
      <c r="NF3" s="260" t="s">
        <v>2426</v>
      </c>
      <c r="NG3" s="258" t="s">
        <v>2429</v>
      </c>
      <c r="NH3" s="260" t="s">
        <v>2432</v>
      </c>
      <c r="NI3" s="260" t="s">
        <v>2434</v>
      </c>
      <c r="NJ3" s="260" t="s">
        <v>2437</v>
      </c>
      <c r="NK3" s="272" t="s">
        <v>2440</v>
      </c>
      <c r="NL3" s="252" t="s">
        <v>2444</v>
      </c>
      <c r="NM3" s="4" t="s">
        <v>2444</v>
      </c>
      <c r="NN3" s="4" t="s">
        <v>2444</v>
      </c>
      <c r="NO3" s="1" t="s">
        <v>2447</v>
      </c>
      <c r="NP3" s="37" t="s">
        <v>2450</v>
      </c>
      <c r="NQ3" s="13" t="s">
        <v>2451</v>
      </c>
      <c r="NR3" s="5" t="s">
        <v>2453</v>
      </c>
      <c r="NS3" s="8" t="s">
        <v>2456</v>
      </c>
      <c r="NT3" s="8" t="s">
        <v>2458</v>
      </c>
      <c r="NU3" s="5" t="s">
        <v>2460</v>
      </c>
      <c r="NV3" s="5" t="s">
        <v>2462</v>
      </c>
      <c r="NW3" s="222" t="s">
        <v>2464</v>
      </c>
      <c r="NX3" s="222" t="s">
        <v>2466</v>
      </c>
      <c r="NY3" s="235" t="s">
        <v>2469</v>
      </c>
      <c r="NZ3" s="235" t="s">
        <v>2472</v>
      </c>
      <c r="OA3" s="235" t="s">
        <v>2474</v>
      </c>
      <c r="OB3" s="5" t="s">
        <v>2476</v>
      </c>
      <c r="OC3" s="1" t="s">
        <v>2479</v>
      </c>
      <c r="OD3" s="5" t="s">
        <v>2481</v>
      </c>
      <c r="OE3" s="5" t="s">
        <v>2483</v>
      </c>
      <c r="OF3" s="5" t="s">
        <v>2485</v>
      </c>
      <c r="OG3" s="5" t="s">
        <v>2487</v>
      </c>
      <c r="OH3" s="1" t="s">
        <v>2489</v>
      </c>
      <c r="OI3" s="5" t="s">
        <v>2491</v>
      </c>
      <c r="OJ3" s="5" t="s">
        <v>2493</v>
      </c>
      <c r="OK3" s="5" t="s">
        <v>2495</v>
      </c>
      <c r="OL3" s="5" t="s">
        <v>2497</v>
      </c>
      <c r="OM3" s="64" t="s">
        <v>2499</v>
      </c>
      <c r="ON3" s="438" t="s">
        <v>2501</v>
      </c>
      <c r="OO3" s="277" t="s">
        <v>2504</v>
      </c>
      <c r="OP3" s="131" t="s">
        <v>2507</v>
      </c>
      <c r="OQ3" s="147" t="s">
        <v>2510</v>
      </c>
      <c r="OR3" s="237" t="s">
        <v>2513</v>
      </c>
      <c r="OS3" s="237" t="s">
        <v>2515</v>
      </c>
      <c r="OT3" s="237" t="s">
        <v>2518</v>
      </c>
      <c r="OU3" s="147" t="s">
        <v>2521</v>
      </c>
      <c r="OV3" s="131" t="s">
        <v>2524</v>
      </c>
      <c r="OW3" s="238" t="s">
        <v>2526</v>
      </c>
      <c r="OX3" s="131" t="s">
        <v>2529</v>
      </c>
      <c r="OY3" s="131" t="s">
        <v>2532</v>
      </c>
      <c r="OZ3" s="147" t="s">
        <v>2535</v>
      </c>
      <c r="PA3" s="137" t="s">
        <v>2538</v>
      </c>
      <c r="PB3" s="137" t="s">
        <v>2540</v>
      </c>
      <c r="PC3" s="147" t="s">
        <v>2542</v>
      </c>
      <c r="PD3" s="131" t="s">
        <v>2545</v>
      </c>
      <c r="PE3" s="131" t="s">
        <v>2548</v>
      </c>
      <c r="PF3" s="141" t="s">
        <v>2551</v>
      </c>
      <c r="PG3" s="277" t="s">
        <v>2554</v>
      </c>
      <c r="PH3" s="83" t="s">
        <v>2557</v>
      </c>
      <c r="PI3" s="83" t="s">
        <v>2560</v>
      </c>
      <c r="PJ3" s="83" t="s">
        <v>2562</v>
      </c>
      <c r="PK3" s="83" t="s">
        <v>2564</v>
      </c>
      <c r="PL3" s="147" t="s">
        <v>2566</v>
      </c>
      <c r="PM3" s="83" t="s">
        <v>2569</v>
      </c>
      <c r="PN3" s="83" t="s">
        <v>2572</v>
      </c>
      <c r="PO3" s="71" t="s">
        <v>2574</v>
      </c>
      <c r="PP3" s="83" t="s">
        <v>2577</v>
      </c>
      <c r="PQ3" s="286" t="s">
        <v>2580</v>
      </c>
      <c r="PR3" s="287" t="s">
        <v>2583</v>
      </c>
      <c r="PS3" s="97" t="s">
        <v>2587</v>
      </c>
      <c r="PT3" s="83" t="s">
        <v>2590</v>
      </c>
      <c r="PU3" s="171" t="s">
        <v>2593</v>
      </c>
      <c r="PV3" s="131" t="s">
        <v>2595</v>
      </c>
      <c r="PW3" s="187" t="s">
        <v>2598</v>
      </c>
    </row>
    <row r="4" spans="1:439">
      <c r="A4">
        <f>'1. Información General'!B2</f>
        <v>0</v>
      </c>
      <c r="B4">
        <f>'1. Información General'!F2</f>
        <v>0</v>
      </c>
      <c r="C4">
        <f>'1. Información General'!B3</f>
        <v>0</v>
      </c>
      <c r="D4" s="382">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82">
        <f>'1. Información General'!F7</f>
        <v>0</v>
      </c>
      <c r="M4">
        <f>'1. Información General'!B8</f>
        <v>0</v>
      </c>
      <c r="N4">
        <f>'1. Información General'!D8</f>
        <v>0</v>
      </c>
      <c r="O4">
        <f>'1. Información General'!F8</f>
        <v>0</v>
      </c>
      <c r="P4">
        <f>'1. Información General'!B11</f>
        <v>0</v>
      </c>
      <c r="Q4" t="str">
        <f>'1. Información General'!F11</f>
        <v>Rural</v>
      </c>
      <c r="R4">
        <f>'1. Información General'!B12</f>
        <v>0</v>
      </c>
      <c r="S4">
        <f>'1. Información General'!D12</f>
        <v>0</v>
      </c>
      <c r="T4">
        <f>'1. Información General'!B13</f>
        <v>0</v>
      </c>
      <c r="U4" s="382">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82">
        <f>'1. Información General'!F16</f>
        <v>0</v>
      </c>
      <c r="AC4">
        <f>'1. Información General'!B17</f>
        <v>0</v>
      </c>
      <c r="AD4">
        <f>'1. Información General'!D17</f>
        <v>0</v>
      </c>
      <c r="AE4">
        <f>'1. Información General'!F17</f>
        <v>0</v>
      </c>
      <c r="AF4">
        <f>'1. Información General'!B18</f>
        <v>0</v>
      </c>
      <c r="AI4">
        <f>'1. Información General'!B21</f>
        <v>0</v>
      </c>
      <c r="AJ4" s="383">
        <f>'1. Información General'!D21</f>
        <v>0</v>
      </c>
      <c r="AK4" s="383">
        <f>'1. Información General'!F21</f>
        <v>0</v>
      </c>
      <c r="AL4">
        <f>'1. Información General'!B22</f>
        <v>0</v>
      </c>
      <c r="AM4">
        <f>'1. Información General'!F22</f>
        <v>0</v>
      </c>
      <c r="AN4" t="str">
        <f>'1. Información General'!B23</f>
        <v>PROTECCION</v>
      </c>
      <c r="AO4" t="str">
        <f>'1. Información General'!D23</f>
        <v>SISTEMA DE RESPONSABIIDAD PENAL PARA ADOLESCENTES - SRPA</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MODALIDADES NO PRIVATIVAS DE LA LIBERTAD</v>
      </c>
      <c r="AX4" t="str">
        <f>'1. Información General'!E33</f>
        <v>INTERNACION EN MEDIO SEMICERRADO</v>
      </c>
      <c r="AY4">
        <f>'1. Información General'!B36</f>
        <v>0</v>
      </c>
      <c r="AZ4">
        <f>'1. Información General'!D36</f>
        <v>0</v>
      </c>
      <c r="BA4">
        <f>'1. Información General'!B37</f>
        <v>0</v>
      </c>
      <c r="BB4" s="383">
        <f>'1. Información General'!D37</f>
        <v>0</v>
      </c>
      <c r="BC4" s="383">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83">
        <f>'1. Información General'!D41</f>
        <v>0</v>
      </c>
      <c r="BM4" s="383">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t="str">
        <f>+'2.Ambientes Adecuados y Seguros'!$D19</f>
        <v>NO APLICA</v>
      </c>
      <c r="CJ4" t="str">
        <f>+'2.Ambientes Adecuados y Seguros'!$D20</f>
        <v>NO APLICA</v>
      </c>
      <c r="CK4" t="str">
        <f>+'2.Ambientes Adecuados y Seguros'!$D21</f>
        <v>NO APLICA</v>
      </c>
      <c r="CL4">
        <f>+'2.Ambientes Adecuados y Seguros'!$D22</f>
        <v>0</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t="str">
        <f>+'2.Ambientes Adecuados y Seguros'!$D47</f>
        <v>NO APLICA</v>
      </c>
      <c r="DL4" t="str">
        <f>+'2.Ambientes Adecuados y Seguros'!$D48</f>
        <v>NO APLICA</v>
      </c>
      <c r="DM4" t="str">
        <f>+'2.Ambientes Adecuados y Seguros'!$D49</f>
        <v>NO APLICA</v>
      </c>
      <c r="DN4" t="str">
        <f>+'2.Ambientes Adecuados y Seguros'!$D50</f>
        <v>NO APLICA</v>
      </c>
      <c r="DO4">
        <f>+'2.Ambientes Adecuados y Seguros'!$D51</f>
        <v>0</v>
      </c>
      <c r="DP4">
        <f>+'2.Ambientes Adecuados y Seguros'!$D52</f>
        <v>0</v>
      </c>
      <c r="DQ4">
        <f>+'2.Ambientes Adecuados y Seguros'!$D53</f>
        <v>0</v>
      </c>
      <c r="DR4">
        <f>+'2.Ambientes Adecuados y Seguros'!$D54</f>
        <v>0</v>
      </c>
      <c r="DS4">
        <f>+'2.Ambientes Adecuados y Seguros'!$D55</f>
        <v>0</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t="str">
        <f>+'2.Ambientes Adecuados y Seguros'!$D88</f>
        <v>NO APLICA</v>
      </c>
      <c r="FA4">
        <f>+'2.Ambientes Adecuados y Seguros'!$D89</f>
        <v>0</v>
      </c>
      <c r="FB4">
        <f>+'2.Ambientes Adecuados y Seguros'!$D90</f>
        <v>0</v>
      </c>
      <c r="FC4">
        <f>+'2.Ambientes Adecuados y Seguros'!$D91</f>
        <v>0</v>
      </c>
      <c r="FD4">
        <f>+'2.Ambientes Adecuados y Seguros'!$D92</f>
        <v>0</v>
      </c>
      <c r="FE4" t="str">
        <f>+'3. Alimentacion y Nutrición'!$D3</f>
        <v>NO APLICA</v>
      </c>
      <c r="FF4">
        <f>+'3. Alimentacion y Nutrición'!$D4</f>
        <v>0</v>
      </c>
      <c r="FG4">
        <f>+'3. Alimentacion y Nutrición'!$D5</f>
        <v>0</v>
      </c>
      <c r="FH4">
        <f>+'3. Alimentacion y Nutrición'!$D6</f>
        <v>0</v>
      </c>
      <c r="FI4">
        <f>+'3. Alimentacion y Nutrición'!$D7</f>
        <v>0</v>
      </c>
      <c r="FJ4">
        <f>+'3. Alimentacion y Nutrición'!$D8</f>
        <v>0</v>
      </c>
      <c r="FK4">
        <f>+'3. Alimentacion y Nutrición'!$D9</f>
        <v>0</v>
      </c>
      <c r="FL4">
        <f>+'3. Alimentacion y Nutrición'!$D10</f>
        <v>0</v>
      </c>
      <c r="FM4">
        <f>+'3. Alimentacion y Nutrición'!$D11</f>
        <v>0</v>
      </c>
      <c r="FN4">
        <f>+'3. Alimentacion y Nutrición'!$D12</f>
        <v>0</v>
      </c>
      <c r="FO4" t="str">
        <f>+'3. Alimentacion y Nutrición'!$D13</f>
        <v>NO APLICA</v>
      </c>
      <c r="FP4">
        <f>+'3. Alimentacion y Nutrición'!$D14</f>
        <v>0</v>
      </c>
      <c r="FQ4">
        <f>+'3. Alimentacion y Nutrición'!$D15</f>
        <v>0</v>
      </c>
      <c r="FR4">
        <f>+'3. Alimentacion y Nutrición'!$D16</f>
        <v>0</v>
      </c>
      <c r="FS4">
        <f>+'3. Alimentacion y Nutrición'!$D17</f>
        <v>0</v>
      </c>
      <c r="FT4">
        <f>+'3. Alimentacion y Nutrición'!$D18</f>
        <v>0</v>
      </c>
      <c r="FU4">
        <f>+'3. Alimentacion y Nutrición'!$D19</f>
        <v>0</v>
      </c>
      <c r="FV4" t="str">
        <f>+'3. Alimentacion y Nutrición'!$D20</f>
        <v>NO APLICA</v>
      </c>
      <c r="FW4">
        <f>+'3. Alimentacion y Nutrición'!$D21</f>
        <v>0</v>
      </c>
      <c r="FX4">
        <f>+'3. Alimentacion y Nutrición'!$D22</f>
        <v>0</v>
      </c>
      <c r="FY4">
        <f>+'3. Alimentacion y Nutrición'!$D23</f>
        <v>0</v>
      </c>
      <c r="FZ4" t="str">
        <f>+'3. Alimentacion y Nutrición'!$D24</f>
        <v>NO APLICA</v>
      </c>
      <c r="GA4">
        <f>+'3. Alimentacion y Nutrición'!$D25</f>
        <v>0</v>
      </c>
      <c r="GB4">
        <f>+'3. Alimentacion y Nutrición'!$D26</f>
        <v>0</v>
      </c>
      <c r="GC4">
        <f>+'3. Alimentacion y Nutrición'!$D27</f>
        <v>0</v>
      </c>
      <c r="GD4" t="str">
        <f>+'3. Alimentacion y Nutrición'!$D28</f>
        <v>NO APLICA</v>
      </c>
      <c r="GE4">
        <f>+'3. Alimentacion y Nutrición'!$D29</f>
        <v>0</v>
      </c>
      <c r="GF4">
        <f>+'3. Alimentacion y Nutrición'!$D30</f>
        <v>0</v>
      </c>
      <c r="GG4">
        <f>+'3. Alimentacion y Nutrición'!$D31</f>
        <v>0</v>
      </c>
      <c r="GH4" t="str">
        <f>+'3. Alimentacion y Nutrición'!$D32</f>
        <v>NO APLICA</v>
      </c>
      <c r="GI4">
        <f>+'3. Alimentacion y Nutrición'!$D33</f>
        <v>0</v>
      </c>
      <c r="GJ4" t="str">
        <f>+'3. Alimentacion y Nutrición'!$D34</f>
        <v>NO APLICA</v>
      </c>
      <c r="GK4">
        <f>+'3. Alimentacion y Nutrición'!$D35</f>
        <v>0</v>
      </c>
      <c r="GL4">
        <f>+'3. Alimentacion y Nutrición'!$D36</f>
        <v>0</v>
      </c>
      <c r="GM4">
        <f>+'3. Alimentacion y Nutrición'!$D37</f>
        <v>0</v>
      </c>
      <c r="GN4">
        <f>+'3. Alimentacion y Nutrición'!$D38</f>
        <v>0</v>
      </c>
      <c r="GO4">
        <f>+'3. Alimentacion y Nutrición'!$D39</f>
        <v>0</v>
      </c>
      <c r="GP4" t="str">
        <f>+'3. Alimentacion y Nutrición'!$D40</f>
        <v>NO APLICA</v>
      </c>
      <c r="GQ4">
        <f>+'3. Alimentacion y Nutrición'!$D41</f>
        <v>0</v>
      </c>
      <c r="GR4">
        <f>+'3. Alimentacion y Nutrición'!$D42</f>
        <v>0</v>
      </c>
      <c r="GS4">
        <f>+'3. Alimentacion y Nutrición'!$D43</f>
        <v>0</v>
      </c>
      <c r="GT4">
        <f>+'3. Alimentacion y Nutrición'!$D44</f>
        <v>0</v>
      </c>
      <c r="GU4">
        <f>+'3. Alimentacion y Nutrición'!$D45</f>
        <v>0</v>
      </c>
      <c r="GV4">
        <f>+'3. Alimentacion y Nutrición'!$D46</f>
        <v>0</v>
      </c>
      <c r="GW4">
        <f>+'3. Alimentacion y Nutrición'!$D47</f>
        <v>0</v>
      </c>
      <c r="GX4">
        <f>+'3. Alimentacion y Nutrición'!$D48</f>
        <v>0</v>
      </c>
      <c r="GY4" t="str">
        <f>+'3. Alimentacion y Nutrición'!$D49</f>
        <v>NO APLICA</v>
      </c>
      <c r="GZ4">
        <f>+'3. Alimentacion y Nutrición'!$D50</f>
        <v>0</v>
      </c>
      <c r="HA4">
        <f>+'3. Alimentacion y Nutrición'!$D51</f>
        <v>0</v>
      </c>
      <c r="HB4">
        <f>+'3. Alimentacion y Nutrición'!$D52</f>
        <v>0</v>
      </c>
      <c r="HC4">
        <f>+'3. Alimentacion y Nutrición'!$D53</f>
        <v>0</v>
      </c>
      <c r="HD4">
        <f>+'3. Alimentacion y Nutrición'!$D54</f>
        <v>0</v>
      </c>
      <c r="HE4">
        <f>+'3. Alimentacion y Nutrición'!$D55</f>
        <v>0</v>
      </c>
      <c r="HF4" t="str">
        <f>+'3. Alimentacion y Nutrición'!$D56</f>
        <v>NO APLICA</v>
      </c>
      <c r="HG4">
        <f>+'3. Alimentacion y Nutrición'!$D57</f>
        <v>0</v>
      </c>
      <c r="HH4">
        <f>+'3. Alimentacion y Nutrición'!$D58</f>
        <v>0</v>
      </c>
      <c r="HI4" t="str">
        <f>+'3. Alimentacion y Nutrición'!$D59</f>
        <v>NO APLICA</v>
      </c>
      <c r="HJ4">
        <f>+'3. Alimentacion y Nutrición'!$D60</f>
        <v>0</v>
      </c>
      <c r="HK4" t="str">
        <f>+'3. Alimentacion y Nutrición'!$D61</f>
        <v>NO APLICA</v>
      </c>
      <c r="HL4">
        <f>+'3. Alimentacion y Nutrición'!$D62</f>
        <v>0</v>
      </c>
      <c r="HM4">
        <f>+'3. Alimentacion y Nutrición'!$D63</f>
        <v>0</v>
      </c>
      <c r="HN4">
        <f>+'3. Alimentacion y Nutrición'!$D64</f>
        <v>0</v>
      </c>
      <c r="HO4">
        <f>+'3. Alimentacion y Nutrición'!$D65</f>
        <v>0</v>
      </c>
      <c r="HP4">
        <f>+'3. Alimentacion y Nutrición'!$D66</f>
        <v>0</v>
      </c>
      <c r="HQ4">
        <f>+'3. Alimentacion y Nutrición'!$D67</f>
        <v>0</v>
      </c>
      <c r="HR4" t="str">
        <f>+'4. Mod. Atención'!$D3</f>
        <v>NO APLICA</v>
      </c>
      <c r="HS4">
        <f>+'4. Mod. Atención'!$D4</f>
        <v>0</v>
      </c>
      <c r="HT4">
        <f>+'4. Mod. Atención'!$D5</f>
        <v>0</v>
      </c>
      <c r="HU4">
        <f>+'4. Mod. Atención'!$D6</f>
        <v>0</v>
      </c>
      <c r="HV4" t="str">
        <f>+'4. Mod. Atención'!$D7</f>
        <v>NO APLICA</v>
      </c>
      <c r="HW4">
        <f>+'4. Mod. Atención'!$D8</f>
        <v>0</v>
      </c>
      <c r="HX4">
        <f>+'4. Mod. Atención'!$D9</f>
        <v>0</v>
      </c>
      <c r="HY4">
        <f>+'4. Mod. Atención'!$D10</f>
        <v>0</v>
      </c>
      <c r="HZ4">
        <f>+'4. Mod. Atención'!$D11</f>
        <v>0</v>
      </c>
      <c r="IA4">
        <f>+'4. Mod. Atención'!$D12</f>
        <v>0</v>
      </c>
      <c r="IB4">
        <f>+'4. Mod. Atención'!$D13</f>
        <v>0</v>
      </c>
      <c r="IC4">
        <f>+'4. Mod. Atención'!$D14</f>
        <v>0</v>
      </c>
      <c r="ID4">
        <f>+'4. Mod. Atención'!$D15</f>
        <v>0</v>
      </c>
      <c r="IE4">
        <f>+'4. Mod. Atención'!$D16</f>
        <v>0</v>
      </c>
      <c r="IF4">
        <f>+'4. Mod. Atención'!$D17</f>
        <v>0</v>
      </c>
      <c r="IG4">
        <f>+'4. Mod. Atención'!$D18</f>
        <v>0</v>
      </c>
      <c r="IH4">
        <f>+'4. Mod. Atención'!$D19</f>
        <v>0</v>
      </c>
      <c r="II4">
        <f>+'4. Mod. Atención'!$D20</f>
        <v>0</v>
      </c>
      <c r="IJ4" t="str">
        <f>+'4. Mod. Atención'!$D21</f>
        <v>NO APLICA</v>
      </c>
      <c r="IK4">
        <f>+'4. Mod. Atención'!$D22</f>
        <v>0</v>
      </c>
      <c r="IL4">
        <f>+'4. Mod. Atención'!$D23</f>
        <v>0</v>
      </c>
      <c r="IM4">
        <f>+'4. Mod. Atención'!$D24</f>
        <v>0</v>
      </c>
      <c r="IN4">
        <f>+'4. Mod. Atención'!$D25</f>
        <v>0</v>
      </c>
      <c r="IO4" t="str">
        <f>+'4. Mod. Atención'!$D26</f>
        <v>NO APLICA</v>
      </c>
      <c r="IP4">
        <f>+'4. Mod. Atención'!$D27</f>
        <v>0</v>
      </c>
      <c r="IQ4">
        <f>+'4. Mod. Atención'!$D28</f>
        <v>0</v>
      </c>
      <c r="IR4" t="str">
        <f>+'4. Mod. Atención'!$D29</f>
        <v>NO APLICA</v>
      </c>
      <c r="IS4">
        <f>+'4. Mod. Atención'!$D30</f>
        <v>0</v>
      </c>
      <c r="IT4">
        <f>+'4. Mod. Atención'!$D31</f>
        <v>0</v>
      </c>
      <c r="IU4" t="str">
        <f>+'5. Situaciones Especiales'!$D3</f>
        <v>NO APLICA</v>
      </c>
      <c r="IV4">
        <f>+'5. Situaciones Especiales'!$D4</f>
        <v>0</v>
      </c>
      <c r="IW4">
        <f>+'5. Situaciones Especiales'!$D5</f>
        <v>0</v>
      </c>
      <c r="IX4">
        <f>+'5. Situaciones Especiales'!$D6</f>
        <v>0</v>
      </c>
      <c r="IY4">
        <f>+'5. Situaciones Especiales'!$D7</f>
        <v>0</v>
      </c>
      <c r="IZ4" t="str">
        <f>+'5. Situaciones Especiales'!$D8</f>
        <v>NO APLICA</v>
      </c>
      <c r="JA4">
        <f>+'5. Situaciones Especiales'!$D9</f>
        <v>0</v>
      </c>
      <c r="JB4">
        <f>+'5. Situaciones Especiales'!$D10</f>
        <v>0</v>
      </c>
      <c r="JC4">
        <f>+'5. Situaciones Especiales'!$D11</f>
        <v>0</v>
      </c>
      <c r="JD4">
        <f>+'5. Situaciones Especiales'!$D12</f>
        <v>0</v>
      </c>
      <c r="JE4">
        <f>+'5. Situaciones Especiales'!$D13</f>
        <v>0</v>
      </c>
      <c r="JF4">
        <f>+'5. Situaciones Especiales'!$D14</f>
        <v>0</v>
      </c>
      <c r="JG4">
        <f>+'5. Situaciones Especiales'!$D15</f>
        <v>0</v>
      </c>
      <c r="JH4">
        <f>+'5. Situaciones Especiales'!$D16</f>
        <v>0</v>
      </c>
      <c r="JI4" t="str">
        <f>+'5. Situaciones Especiales'!$D17</f>
        <v>NO APLICA</v>
      </c>
      <c r="JJ4">
        <f>+'5. Situaciones Especiales'!$D18</f>
        <v>0</v>
      </c>
      <c r="JK4">
        <f>+'5. Situaciones Especiales'!$D19</f>
        <v>0</v>
      </c>
      <c r="JL4">
        <f>+'5. Situaciones Especiales'!$D20</f>
        <v>0</v>
      </c>
      <c r="JM4">
        <f>+'5. Situaciones Especiales'!$D21</f>
        <v>0</v>
      </c>
      <c r="JN4">
        <f>+'5. Situaciones Especiales'!$D22</f>
        <v>0</v>
      </c>
      <c r="JO4">
        <f>+'5. Situaciones Especiales'!$D23</f>
        <v>0</v>
      </c>
      <c r="JP4" t="str">
        <f>+'5. Situaciones Especiales'!$D24</f>
        <v>NO APLICA</v>
      </c>
      <c r="JQ4">
        <f>+'5. Situaciones Especiales'!$D25</f>
        <v>0</v>
      </c>
      <c r="JR4">
        <f>+'5. Situaciones Especiales'!$D26</f>
        <v>0</v>
      </c>
      <c r="JS4">
        <f>+'5. Situaciones Especiales'!$D27</f>
        <v>0</v>
      </c>
      <c r="JT4">
        <f>+'5. Situaciones Especiales'!$D28</f>
        <v>0</v>
      </c>
      <c r="JU4">
        <f>+'5. Situaciones Especiales'!$D29</f>
        <v>0</v>
      </c>
      <c r="JV4" t="str">
        <f>+'5. Situaciones Especiales'!$D30</f>
        <v>NO APLICA</v>
      </c>
      <c r="JW4">
        <f>+'5. Situaciones Especiales'!$D31</f>
        <v>0</v>
      </c>
      <c r="JX4">
        <f>+'5. Situaciones Especiales'!$D32</f>
        <v>0</v>
      </c>
      <c r="JY4">
        <f>+'5. Situaciones Especiales'!$D33</f>
        <v>0</v>
      </c>
      <c r="JZ4">
        <f>+'5. Situaciones Especiales'!$D34</f>
        <v>0</v>
      </c>
      <c r="KA4">
        <f>+'5. Situaciones Especiales'!$D35</f>
        <v>0</v>
      </c>
      <c r="KB4" t="str">
        <f>+'5. Situaciones Especiales'!$D36</f>
        <v>NO APLICA</v>
      </c>
      <c r="KC4">
        <f>+'5. Situaciones Especiales'!$D37</f>
        <v>0</v>
      </c>
      <c r="KD4">
        <f>+'5. Situaciones Especiales'!$D38</f>
        <v>0</v>
      </c>
      <c r="KE4">
        <f>+'5. Situaciones Especiales'!$D39</f>
        <v>0</v>
      </c>
      <c r="KF4">
        <f>+'5. Situaciones Especiales'!$D40</f>
        <v>0</v>
      </c>
      <c r="KG4">
        <f>+'5. Situaciones Especiales'!$D41</f>
        <v>0</v>
      </c>
      <c r="KH4">
        <f>+'5. Situaciones Especiales'!$D42</f>
        <v>0</v>
      </c>
      <c r="KI4">
        <f>+'5. Situaciones Especiales'!$D43</f>
        <v>0</v>
      </c>
      <c r="KJ4">
        <f>+'5. Situaciones Especiales'!$D44</f>
        <v>0</v>
      </c>
      <c r="KK4">
        <f>+'5. Situaciones Especiales'!$D45</f>
        <v>0</v>
      </c>
      <c r="KL4">
        <f>+'5. Situaciones Especiales'!$D46</f>
        <v>0</v>
      </c>
      <c r="KM4">
        <f>+'5. Situaciones Especiales'!$D47</f>
        <v>0</v>
      </c>
      <c r="KN4" t="str">
        <f>+'5. Situaciones Especiales'!$D48</f>
        <v>NO APLICA</v>
      </c>
      <c r="KO4">
        <f>+'5. Situaciones Especiales'!$D49</f>
        <v>0</v>
      </c>
      <c r="KP4">
        <f>+'5. Situaciones Especiales'!$D50</f>
        <v>0</v>
      </c>
      <c r="KQ4">
        <f>+'5. Situaciones Especiales'!$D51</f>
        <v>0</v>
      </c>
      <c r="KR4">
        <f>+'5. Situaciones Especiales'!$D52</f>
        <v>0</v>
      </c>
      <c r="KS4">
        <f>+'5. Situaciones Especiales'!$D53</f>
        <v>0</v>
      </c>
      <c r="KT4">
        <f>+'5. Situaciones Especiales'!$D54</f>
        <v>0</v>
      </c>
      <c r="KU4">
        <f>+'5. Situaciones Especiales'!$D55</f>
        <v>0</v>
      </c>
      <c r="KV4">
        <f>+'5. Situaciones Especiales'!$D56</f>
        <v>0</v>
      </c>
      <c r="KW4">
        <f>+'5. Situaciones Especiales'!$D57</f>
        <v>0</v>
      </c>
      <c r="KX4">
        <f>+'5. Situaciones Especiales'!$D58</f>
        <v>0</v>
      </c>
      <c r="KY4">
        <f>+'5. Situaciones Especiales'!$D59</f>
        <v>0</v>
      </c>
      <c r="KZ4" t="str">
        <f>+'5. Situaciones Especiales'!$D60</f>
        <v>NO APLICA</v>
      </c>
      <c r="LA4" t="str">
        <f>+'5. Situaciones Especiales'!$D61</f>
        <v>NO APLICA</v>
      </c>
      <c r="LB4">
        <f>+'5. Situaciones Especiales'!$D62</f>
        <v>0</v>
      </c>
      <c r="LC4">
        <f>+'5. Situaciones Especiales'!$D63</f>
        <v>0</v>
      </c>
      <c r="LD4">
        <f>+'5. Situaciones Especiales'!$D64</f>
        <v>0</v>
      </c>
      <c r="LE4">
        <f>+'5. Situaciones Especiales'!$D65</f>
        <v>0</v>
      </c>
      <c r="LF4">
        <f>+'5. Situaciones Especiales'!$D66</f>
        <v>0</v>
      </c>
      <c r="LG4">
        <f>+'5. Situaciones Especiales'!$D67</f>
        <v>0</v>
      </c>
      <c r="LH4">
        <f>+'5. Situaciones Especiales'!$D68</f>
        <v>0</v>
      </c>
      <c r="LI4">
        <f>+'5. Situaciones Especiales'!$D69</f>
        <v>0</v>
      </c>
      <c r="LJ4">
        <f>+'5. Situaciones Especiales'!$D70</f>
        <v>0</v>
      </c>
      <c r="LK4">
        <f>+'5. Situaciones Especiales'!$D71</f>
        <v>0</v>
      </c>
      <c r="LL4">
        <f>+'5. Situaciones Especiales'!$D72</f>
        <v>0</v>
      </c>
      <c r="LM4">
        <f>+'5. Situaciones Especiales'!$D73</f>
        <v>0</v>
      </c>
      <c r="LN4">
        <f>+'5. Situaciones Especiales'!$D74</f>
        <v>0</v>
      </c>
      <c r="LO4">
        <f>+'5. Situaciones Especiales'!$D75</f>
        <v>0</v>
      </c>
      <c r="LP4">
        <f>+'5. Situaciones Especiales'!$D76</f>
        <v>0</v>
      </c>
      <c r="LQ4">
        <f>+'5. Situaciones Especiales'!$D77</f>
        <v>0</v>
      </c>
      <c r="LR4">
        <f>+'5. Situaciones Especiales'!$D78</f>
        <v>0</v>
      </c>
      <c r="LS4">
        <f>+'5. Situaciones Especiales'!$D79</f>
        <v>0</v>
      </c>
      <c r="LT4">
        <f>+'5. Situaciones Especiales'!$D80</f>
        <v>0</v>
      </c>
      <c r="LU4" t="str">
        <f>+'5. Situaciones Especiales'!$D81</f>
        <v>NO APLICA</v>
      </c>
      <c r="LV4" t="str">
        <f>+'5. Situaciones Especiales'!$D82</f>
        <v>NO APLICA</v>
      </c>
      <c r="LW4">
        <f>+'5. Situaciones Especiales'!$D83</f>
        <v>0</v>
      </c>
      <c r="LX4">
        <f>+'5. Situaciones Especiales'!$D84</f>
        <v>0</v>
      </c>
      <c r="LY4">
        <f>+'5. Situaciones Especiales'!$D85</f>
        <v>0</v>
      </c>
      <c r="LZ4">
        <f>+'5. Situaciones Especiales'!$D86</f>
        <v>0</v>
      </c>
      <c r="MA4">
        <f>+'5. Situaciones Especiales'!$D87</f>
        <v>0</v>
      </c>
      <c r="MB4">
        <f>+'5. Situaciones Especiales'!$D88</f>
        <v>0</v>
      </c>
      <c r="MC4">
        <f>+'5. Situaciones Especiales'!$D89</f>
        <v>0</v>
      </c>
      <c r="MD4">
        <f>+'5. Situaciones Especiales'!$D90</f>
        <v>0</v>
      </c>
      <c r="ME4">
        <f>+'5. Situaciones Especiales'!$D91</f>
        <v>0</v>
      </c>
      <c r="MF4">
        <f>+'5. Situaciones Especiales'!$D92</f>
        <v>0</v>
      </c>
      <c r="MG4">
        <f>+'5. Situaciones Especiales'!$D93</f>
        <v>0</v>
      </c>
      <c r="MH4">
        <f>+'5. Situaciones Especiales'!$D94</f>
        <v>0</v>
      </c>
      <c r="MI4">
        <f>+'5. Situaciones Especiales'!$D95</f>
        <v>0</v>
      </c>
      <c r="MJ4">
        <f>+'5. Situaciones Especiales'!$D96</f>
        <v>0</v>
      </c>
      <c r="MK4">
        <f>+'5. Situaciones Especiales'!$D97</f>
        <v>0</v>
      </c>
      <c r="ML4" t="str">
        <f>+'5. Situaciones Especiales'!$D98</f>
        <v>NO APLICA</v>
      </c>
      <c r="MM4" t="str">
        <f>+'5. Situaciones Especiales'!$D99</f>
        <v>NO APLICA</v>
      </c>
      <c r="MN4">
        <f>+'5. Situaciones Especiales'!$D100</f>
        <v>0</v>
      </c>
      <c r="MO4">
        <f>+'5. Situaciones Especiales'!$D101</f>
        <v>0</v>
      </c>
      <c r="MP4">
        <f>+'5. Situaciones Especiales'!$D102</f>
        <v>0</v>
      </c>
      <c r="MQ4">
        <f>+'5. Situaciones Especiales'!$D103</f>
        <v>0</v>
      </c>
      <c r="MR4">
        <f>+'5. Situaciones Especiales'!$D104</f>
        <v>0</v>
      </c>
      <c r="MS4">
        <f>+'5. Situaciones Especiales'!$D105</f>
        <v>0</v>
      </c>
      <c r="MT4">
        <f>+'5. Situaciones Especiales'!$D106</f>
        <v>0</v>
      </c>
      <c r="MU4">
        <f>+'5. Situaciones Especiales'!$D107</f>
        <v>0</v>
      </c>
      <c r="MV4">
        <f>+'5. Situaciones Especiales'!$D108</f>
        <v>0</v>
      </c>
      <c r="MW4">
        <f>+'5. Situaciones Especiales'!$D109</f>
        <v>0</v>
      </c>
      <c r="MX4">
        <f>+'5. Situaciones Especiales'!$D110</f>
        <v>0</v>
      </c>
      <c r="MY4">
        <f>+'5. Situaciones Especiales'!$D111</f>
        <v>0</v>
      </c>
      <c r="MZ4">
        <f>+'5. Situaciones Especiales'!$D112</f>
        <v>0</v>
      </c>
      <c r="NA4">
        <f>+'5. Situaciones Especiales'!$D113</f>
        <v>0</v>
      </c>
      <c r="NB4">
        <f>+'5. Situaciones Especiales'!$D114</f>
        <v>0</v>
      </c>
      <c r="NC4">
        <f>+'5. Situaciones Especiales'!$D115</f>
        <v>0</v>
      </c>
      <c r="ND4">
        <f>+'5. Situaciones Especiales'!$D116</f>
        <v>0</v>
      </c>
      <c r="NE4">
        <f>+'5. Situaciones Especiales'!$D117</f>
        <v>0</v>
      </c>
      <c r="NF4">
        <f>+'5. Situaciones Especiales'!$D118</f>
        <v>0</v>
      </c>
      <c r="NG4" t="str">
        <f>+'5. Situaciones Especiales'!$D119</f>
        <v>NO APLICA</v>
      </c>
      <c r="NH4">
        <f>+'5. Situaciones Especiales'!$D120</f>
        <v>0</v>
      </c>
      <c r="NI4">
        <f>+'5. Situaciones Especiales'!$D121</f>
        <v>0</v>
      </c>
      <c r="NJ4">
        <f>+'5. Situaciones Especiales'!$D122</f>
        <v>0</v>
      </c>
      <c r="NK4">
        <f>+'5. Situaciones Especiales'!$D123</f>
        <v>0</v>
      </c>
      <c r="NL4" t="str">
        <f>+'6. Código Ético'!$D3</f>
        <v>NO APLICA</v>
      </c>
      <c r="NM4" t="str">
        <f>+'6. Código Ético'!$D4</f>
        <v>NO APLICA</v>
      </c>
      <c r="NN4" t="str">
        <f>+'6. Código Ético'!$D5</f>
        <v>NO APLICA</v>
      </c>
      <c r="NO4">
        <f>+'6. Código Ético'!$D6</f>
        <v>0</v>
      </c>
      <c r="NP4">
        <f>+'6. Código Ético'!$D7</f>
        <v>0</v>
      </c>
      <c r="NQ4">
        <f>+'6. Código Ético'!$D8</f>
        <v>0</v>
      </c>
      <c r="NR4">
        <f>+'6. Código Ético'!$D9</f>
        <v>0</v>
      </c>
      <c r="NS4">
        <f>+'6. Código Ético'!$D10</f>
        <v>0</v>
      </c>
      <c r="NT4">
        <f>+'6. Código Ético'!$D11</f>
        <v>0</v>
      </c>
      <c r="NU4">
        <f>+'6. Código Ético'!$D12</f>
        <v>0</v>
      </c>
      <c r="NV4">
        <f>+'6. Código Ético'!$D13</f>
        <v>0</v>
      </c>
      <c r="NW4">
        <f>+'6. Código Ético'!$D14</f>
        <v>0</v>
      </c>
      <c r="NX4">
        <f>+'6. Código Ético'!$D15</f>
        <v>0</v>
      </c>
      <c r="NY4">
        <f>+'6. Código Ético'!$D16</f>
        <v>0</v>
      </c>
      <c r="NZ4">
        <f>+'6. Código Ético'!$D17</f>
        <v>0</v>
      </c>
      <c r="OA4">
        <f>+'6. Código Ético'!$D18</f>
        <v>0</v>
      </c>
      <c r="OB4">
        <f>+'6. Código Ético'!$D19</f>
        <v>0</v>
      </c>
      <c r="OC4">
        <f>+'6. Código Ético'!$D20</f>
        <v>0</v>
      </c>
      <c r="OD4">
        <f>+'6. Código Ético'!$D21</f>
        <v>0</v>
      </c>
      <c r="OE4">
        <f>+'6. Código Ético'!$D22</f>
        <v>0</v>
      </c>
      <c r="OF4">
        <f>+'6. Código Ético'!$D23</f>
        <v>0</v>
      </c>
      <c r="OG4">
        <f>+'6. Código Ético'!$D24</f>
        <v>0</v>
      </c>
      <c r="OH4">
        <f>+'6. Código Ético'!$D25</f>
        <v>0</v>
      </c>
      <c r="OI4">
        <f>+'6. Código Ético'!$D26</f>
        <v>0</v>
      </c>
      <c r="OJ4">
        <f>+'6. Código Ético'!$D27</f>
        <v>0</v>
      </c>
      <c r="OK4">
        <f>+'6. Código Ético'!$D28</f>
        <v>0</v>
      </c>
      <c r="OL4">
        <f>+'6. Código Ético'!$D29</f>
        <v>0</v>
      </c>
      <c r="OM4">
        <f>+'6. Código Ético'!$D30</f>
        <v>0</v>
      </c>
      <c r="ON4">
        <f>+'6. Código Ético'!$D31</f>
        <v>0</v>
      </c>
      <c r="OO4" t="str">
        <f>+'7. Talento Humano'!$D3</f>
        <v>NO APLICA</v>
      </c>
      <c r="OP4">
        <f>+'7. Talento Humano'!$D4</f>
        <v>0</v>
      </c>
      <c r="OQ4" t="str">
        <f>+'7. Talento Humano'!$D5</f>
        <v>NO APLICA</v>
      </c>
      <c r="OR4">
        <f>+'7. Talento Humano'!$D6</f>
        <v>0</v>
      </c>
      <c r="OS4">
        <f>+'7. Talento Humano'!$D7</f>
        <v>0</v>
      </c>
      <c r="OT4">
        <f>+'7. Talento Humano'!$D8</f>
        <v>0</v>
      </c>
      <c r="OU4" t="str">
        <f>+'7. Talento Humano'!$D9</f>
        <v>NO APLICA</v>
      </c>
      <c r="OV4">
        <f>+'7. Talento Humano'!$D10</f>
        <v>0</v>
      </c>
      <c r="OW4">
        <f>+'7. Talento Humano'!$D11</f>
        <v>0</v>
      </c>
      <c r="OX4">
        <f>+'7. Talento Humano'!$D12</f>
        <v>0</v>
      </c>
      <c r="OY4">
        <f>+'7. Talento Humano'!$D13</f>
        <v>0</v>
      </c>
      <c r="OZ4" t="str">
        <f>+'7. Talento Humano'!$D14</f>
        <v>NO APLICA</v>
      </c>
      <c r="PA4">
        <f>+'7. Talento Humano'!$D15</f>
        <v>0</v>
      </c>
      <c r="PB4">
        <f>+'7. Talento Humano'!$D16</f>
        <v>0</v>
      </c>
      <c r="PC4" t="str">
        <f>+'7. Talento Humano'!$D17</f>
        <v>NO APLICA</v>
      </c>
      <c r="PD4">
        <f>+'7. Talento Humano'!$D18</f>
        <v>0</v>
      </c>
      <c r="PE4">
        <f>+'7. Talento Humano'!$D19</f>
        <v>0</v>
      </c>
      <c r="PF4">
        <f>+'7. Talento Humano'!$D20</f>
        <v>0</v>
      </c>
      <c r="PG4" t="str">
        <f>+'8. Financiero'!$D3</f>
        <v>NO APLICA</v>
      </c>
      <c r="PH4">
        <f>+'8. Financiero'!$D4</f>
        <v>0</v>
      </c>
      <c r="PI4">
        <f>+'8. Financiero'!$D5</f>
        <v>0</v>
      </c>
      <c r="PJ4">
        <f>+'8. Financiero'!$D6</f>
        <v>0</v>
      </c>
      <c r="PK4">
        <f>+'8. Financiero'!$D7</f>
        <v>0</v>
      </c>
      <c r="PL4" t="str">
        <f>+'8. Financiero'!$D8</f>
        <v>NO APLICA</v>
      </c>
      <c r="PM4">
        <f>+'8. Financiero'!$D9</f>
        <v>0</v>
      </c>
      <c r="PN4">
        <f>+'8. Financiero'!$D10</f>
        <v>0</v>
      </c>
      <c r="PO4">
        <f>+'8. Financiero'!$D11</f>
        <v>0</v>
      </c>
      <c r="PP4">
        <f>+'8. Financiero'!$D12</f>
        <v>0</v>
      </c>
      <c r="PQ4">
        <f>+'8. Financiero'!$D13</f>
        <v>0</v>
      </c>
      <c r="PR4">
        <f>+'8. Financiero'!$D14</f>
        <v>0</v>
      </c>
      <c r="PS4" t="str">
        <f>+'9. Dotación'!$D3</f>
        <v>NO APLICA</v>
      </c>
      <c r="PT4">
        <f>+'9. Dotación'!$D4</f>
        <v>0</v>
      </c>
      <c r="PU4" t="str">
        <f>+'9. Dotación'!$D5</f>
        <v>NO APLICA</v>
      </c>
      <c r="PV4">
        <f>+'9. Dotación'!$D6</f>
        <v>0</v>
      </c>
      <c r="PW4">
        <f>+'9. Dotación'!$D7</f>
        <v>0</v>
      </c>
    </row>
  </sheetData>
  <sheetProtection algorithmName="SHA-512" hashValue="3p+IhV57F82nJVuKSuOfWO9lTia5/59B/he1qKTaEWHvwBHFftHMJGJWoU42grKyxtrE28hZv6Mgt/LHDMD5Qg==" saltValue="t2sAtHVvPh645d5V5JOkvw==" spinCount="100000" sheet="1" formatRows="0"/>
  <mergeCells count="14">
    <mergeCell ref="A2:O2"/>
    <mergeCell ref="P2:AH2"/>
    <mergeCell ref="AI2:AX2"/>
    <mergeCell ref="AY2:BR2"/>
    <mergeCell ref="A1:O1"/>
    <mergeCell ref="AY1:BR1"/>
    <mergeCell ref="OO1:PF1"/>
    <mergeCell ref="PG1:PR1"/>
    <mergeCell ref="PS1:PW1"/>
    <mergeCell ref="BS1:FD1"/>
    <mergeCell ref="FE1:HQ1"/>
    <mergeCell ref="HR1:IT1"/>
    <mergeCell ref="IU1:NK1"/>
    <mergeCell ref="NL1:ON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8"/>
  <sheetViews>
    <sheetView zoomScale="110" zoomScaleNormal="110" workbookViewId="0"/>
  </sheetViews>
  <sheetFormatPr baseColWidth="10" defaultColWidth="11.42578125" defaultRowHeight="15"/>
  <cols>
    <col min="1" max="1" width="69" style="20" customWidth="1"/>
    <col min="2" max="2" width="117.7109375" style="18" customWidth="1"/>
    <col min="3" max="3" width="8.140625" customWidth="1"/>
  </cols>
  <sheetData>
    <row r="1" spans="1:5" ht="5.25" customHeight="1"/>
    <row r="2" spans="1:5" ht="17.25" thickBot="1">
      <c r="A2" s="467" t="s">
        <v>1480</v>
      </c>
      <c r="B2" s="468"/>
      <c r="C2" s="326" t="s">
        <v>1481</v>
      </c>
    </row>
    <row r="3" spans="1:5" ht="17.25" customHeight="1">
      <c r="A3" s="19" t="s">
        <v>1482</v>
      </c>
      <c r="B3" s="19" t="s">
        <v>1483</v>
      </c>
      <c r="E3" t="str">
        <f>UPPER(D2)</f>
        <v/>
      </c>
    </row>
    <row r="4" spans="1:5" ht="17.25" thickBot="1">
      <c r="A4" s="467" t="s">
        <v>1484</v>
      </c>
      <c r="B4" s="468"/>
    </row>
    <row r="5" spans="1:5" ht="16.5">
      <c r="A5" s="466" t="s">
        <v>1485</v>
      </c>
      <c r="B5" s="466"/>
    </row>
    <row r="6" spans="1:5">
      <c r="A6" s="20" t="s">
        <v>1486</v>
      </c>
      <c r="B6" s="18" t="s">
        <v>1487</v>
      </c>
    </row>
    <row r="7" spans="1:5" ht="30">
      <c r="A7" s="20" t="s">
        <v>1488</v>
      </c>
      <c r="B7" s="18" t="s">
        <v>1489</v>
      </c>
    </row>
    <row r="8" spans="1:5">
      <c r="A8" s="20" t="s">
        <v>1490</v>
      </c>
      <c r="B8" s="18" t="s">
        <v>1491</v>
      </c>
    </row>
    <row r="9" spans="1:5">
      <c r="A9" s="20" t="s">
        <v>1492</v>
      </c>
      <c r="B9" s="18" t="s">
        <v>1493</v>
      </c>
    </row>
    <row r="10" spans="1:5" ht="17.25" customHeight="1">
      <c r="A10" s="20" t="s">
        <v>1494</v>
      </c>
      <c r="B10" s="18" t="s">
        <v>1495</v>
      </c>
    </row>
    <row r="11" spans="1:5" ht="30">
      <c r="A11" s="20" t="s">
        <v>1496</v>
      </c>
      <c r="B11" s="18" t="s">
        <v>1497</v>
      </c>
    </row>
    <row r="12" spans="1:5">
      <c r="A12" s="20" t="s">
        <v>1498</v>
      </c>
      <c r="B12" s="18" t="s">
        <v>1499</v>
      </c>
    </row>
    <row r="13" spans="1:5">
      <c r="A13" s="20" t="s">
        <v>1500</v>
      </c>
      <c r="B13" s="18" t="s">
        <v>1501</v>
      </c>
    </row>
    <row r="14" spans="1:5">
      <c r="A14" s="20" t="s">
        <v>1502</v>
      </c>
      <c r="B14" s="18" t="s">
        <v>1503</v>
      </c>
    </row>
    <row r="15" spans="1:5" ht="17.25" customHeight="1">
      <c r="A15" s="20" t="s">
        <v>1504</v>
      </c>
      <c r="B15" s="18" t="s">
        <v>1505</v>
      </c>
    </row>
    <row r="16" spans="1:5">
      <c r="A16" s="20" t="s">
        <v>1506</v>
      </c>
      <c r="B16" s="18" t="s">
        <v>1507</v>
      </c>
    </row>
    <row r="17" spans="1:2">
      <c r="A17" s="20" t="s">
        <v>1508</v>
      </c>
      <c r="B17" s="18" t="s">
        <v>1509</v>
      </c>
    </row>
    <row r="18" spans="1:2">
      <c r="A18" s="20" t="s">
        <v>1510</v>
      </c>
      <c r="B18" s="18" t="s">
        <v>1511</v>
      </c>
    </row>
    <row r="19" spans="1:2" ht="15.75" thickBot="1">
      <c r="A19" s="20" t="s">
        <v>1512</v>
      </c>
      <c r="B19" s="18" t="s">
        <v>1513</v>
      </c>
    </row>
    <row r="20" spans="1:2" ht="16.5">
      <c r="A20" s="466" t="s">
        <v>1514</v>
      </c>
      <c r="B20" s="466"/>
    </row>
    <row r="21" spans="1:2">
      <c r="A21" s="20" t="s">
        <v>1515</v>
      </c>
      <c r="B21" s="18" t="s">
        <v>1487</v>
      </c>
    </row>
    <row r="22" spans="1:2">
      <c r="A22" s="20" t="s">
        <v>1516</v>
      </c>
      <c r="B22" s="18" t="s">
        <v>1517</v>
      </c>
    </row>
    <row r="23" spans="1:2" ht="30">
      <c r="A23" s="20" t="s">
        <v>1518</v>
      </c>
      <c r="B23" s="18" t="s">
        <v>1519</v>
      </c>
    </row>
    <row r="24" spans="1:2" ht="30">
      <c r="A24" s="20" t="s">
        <v>1520</v>
      </c>
      <c r="B24" s="18" t="s">
        <v>1521</v>
      </c>
    </row>
    <row r="25" spans="1:2">
      <c r="A25" s="20" t="s">
        <v>1522</v>
      </c>
      <c r="B25" s="18" t="s">
        <v>1523</v>
      </c>
    </row>
    <row r="26" spans="1:2">
      <c r="A26" s="20" t="s">
        <v>1492</v>
      </c>
      <c r="B26" s="18" t="s">
        <v>1524</v>
      </c>
    </row>
    <row r="27" spans="1:2">
      <c r="A27" s="20" t="s">
        <v>1525</v>
      </c>
      <c r="B27" s="18" t="s">
        <v>1526</v>
      </c>
    </row>
    <row r="28" spans="1:2">
      <c r="A28" s="20" t="s">
        <v>1527</v>
      </c>
      <c r="B28" s="18" t="s">
        <v>1528</v>
      </c>
    </row>
    <row r="29" spans="1:2">
      <c r="A29" s="20" t="s">
        <v>1529</v>
      </c>
      <c r="B29" s="18" t="s">
        <v>1530</v>
      </c>
    </row>
    <row r="30" spans="1:2">
      <c r="A30" s="20" t="s">
        <v>1531</v>
      </c>
      <c r="B30" s="18" t="s">
        <v>1532</v>
      </c>
    </row>
    <row r="31" spans="1:2">
      <c r="A31" s="20" t="s">
        <v>1508</v>
      </c>
      <c r="B31" s="18" t="s">
        <v>1533</v>
      </c>
    </row>
    <row r="32" spans="1:2">
      <c r="A32" s="20" t="s">
        <v>1510</v>
      </c>
      <c r="B32" s="18" t="s">
        <v>1534</v>
      </c>
    </row>
    <row r="33" spans="1:2" ht="30.75" thickBot="1">
      <c r="A33" s="20" t="s">
        <v>1535</v>
      </c>
      <c r="B33" s="18" t="s">
        <v>1536</v>
      </c>
    </row>
    <row r="34" spans="1:2" ht="16.5">
      <c r="A34" s="466" t="s">
        <v>1537</v>
      </c>
      <c r="B34" s="466"/>
    </row>
    <row r="35" spans="1:2">
      <c r="A35" s="20" t="s">
        <v>1538</v>
      </c>
      <c r="B35" s="18" t="s">
        <v>1539</v>
      </c>
    </row>
    <row r="36" spans="1:2">
      <c r="A36" s="20" t="s">
        <v>1540</v>
      </c>
      <c r="B36" s="18" t="s">
        <v>1541</v>
      </c>
    </row>
    <row r="37" spans="1:2">
      <c r="A37" s="20" t="s">
        <v>1542</v>
      </c>
      <c r="B37" s="18" t="s">
        <v>1543</v>
      </c>
    </row>
    <row r="38" spans="1:2">
      <c r="A38" s="20" t="s">
        <v>1544</v>
      </c>
      <c r="B38" s="18" t="s">
        <v>1545</v>
      </c>
    </row>
    <row r="39" spans="1:2">
      <c r="A39" s="20" t="s">
        <v>1546</v>
      </c>
      <c r="B39" s="18" t="s">
        <v>1547</v>
      </c>
    </row>
    <row r="40" spans="1:2">
      <c r="A40" s="20" t="s">
        <v>1548</v>
      </c>
      <c r="B40" s="21" t="s">
        <v>1549</v>
      </c>
    </row>
    <row r="41" spans="1:2">
      <c r="A41" s="20" t="s">
        <v>1550</v>
      </c>
      <c r="B41" s="21" t="s">
        <v>1551</v>
      </c>
    </row>
    <row r="42" spans="1:2">
      <c r="A42" s="20" t="s">
        <v>1552</v>
      </c>
      <c r="B42" s="18" t="s">
        <v>1553</v>
      </c>
    </row>
    <row r="43" spans="1:2" ht="15.75" thickBot="1">
      <c r="A43" s="20" t="s">
        <v>1554</v>
      </c>
      <c r="B43" s="18" t="s">
        <v>1555</v>
      </c>
    </row>
    <row r="44" spans="1:2" ht="16.5">
      <c r="A44" s="466" t="s">
        <v>1556</v>
      </c>
      <c r="B44" s="466"/>
    </row>
    <row r="45" spans="1:2">
      <c r="A45" s="20" t="s">
        <v>1557</v>
      </c>
      <c r="B45" s="18" t="s">
        <v>1558</v>
      </c>
    </row>
    <row r="46" spans="1:2">
      <c r="A46" s="20" t="s">
        <v>1559</v>
      </c>
      <c r="B46" s="18" t="s">
        <v>1560</v>
      </c>
    </row>
    <row r="47" spans="1:2">
      <c r="A47" s="20" t="s">
        <v>1561</v>
      </c>
      <c r="B47" s="18" t="s">
        <v>1562</v>
      </c>
    </row>
    <row r="48" spans="1:2">
      <c r="A48" s="20" t="s">
        <v>1563</v>
      </c>
      <c r="B48" s="18" t="s">
        <v>1564</v>
      </c>
    </row>
    <row r="49" spans="1:2">
      <c r="A49" s="20" t="s">
        <v>1565</v>
      </c>
      <c r="B49" s="18" t="s">
        <v>1566</v>
      </c>
    </row>
    <row r="50" spans="1:2">
      <c r="A50" s="20" t="s">
        <v>1567</v>
      </c>
      <c r="B50" s="18" t="s">
        <v>1568</v>
      </c>
    </row>
    <row r="51" spans="1:2">
      <c r="A51" s="20" t="s">
        <v>1569</v>
      </c>
      <c r="B51" s="18" t="s">
        <v>1570</v>
      </c>
    </row>
    <row r="52" spans="1:2">
      <c r="A52" s="20" t="s">
        <v>1571</v>
      </c>
      <c r="B52" s="18" t="s">
        <v>1572</v>
      </c>
    </row>
    <row r="53" spans="1:2">
      <c r="A53" s="20" t="s">
        <v>1573</v>
      </c>
      <c r="B53" s="18" t="s">
        <v>1574</v>
      </c>
    </row>
    <row r="54" spans="1:2">
      <c r="A54" s="20" t="s">
        <v>1575</v>
      </c>
      <c r="B54" s="18" t="s">
        <v>1576</v>
      </c>
    </row>
    <row r="55" spans="1:2">
      <c r="A55" s="20" t="s">
        <v>1527</v>
      </c>
      <c r="B55" s="18" t="s">
        <v>1577</v>
      </c>
    </row>
    <row r="56" spans="1:2" ht="16.5">
      <c r="A56" s="460" t="s">
        <v>1578</v>
      </c>
      <c r="B56" s="461"/>
    </row>
    <row r="57" spans="1:2">
      <c r="A57" s="462" t="s">
        <v>1579</v>
      </c>
      <c r="B57" s="22" t="s">
        <v>1580</v>
      </c>
    </row>
    <row r="58" spans="1:2">
      <c r="A58" s="462"/>
      <c r="B58" s="23" t="s">
        <v>1581</v>
      </c>
    </row>
    <row r="59" spans="1:2">
      <c r="A59" s="462"/>
      <c r="B59" s="24" t="s">
        <v>1582</v>
      </c>
    </row>
    <row r="60" spans="1:2">
      <c r="A60" s="462"/>
      <c r="B60" s="25" t="s">
        <v>1583</v>
      </c>
    </row>
    <row r="61" spans="1:2">
      <c r="A61" s="462"/>
      <c r="B61" s="26" t="s">
        <v>1584</v>
      </c>
    </row>
    <row r="62" spans="1:2">
      <c r="A62" s="20" t="s">
        <v>1585</v>
      </c>
      <c r="B62" s="18" t="s">
        <v>1586</v>
      </c>
    </row>
    <row r="63" spans="1:2" ht="105">
      <c r="A63" s="20" t="s">
        <v>1587</v>
      </c>
      <c r="B63" s="18" t="s">
        <v>1588</v>
      </c>
    </row>
    <row r="64" spans="1:2" ht="60.75" thickBot="1">
      <c r="A64" s="20" t="s">
        <v>1589</v>
      </c>
      <c r="B64" s="18" t="s">
        <v>1590</v>
      </c>
    </row>
    <row r="65" spans="1:2" ht="16.5">
      <c r="A65" s="463" t="s">
        <v>1591</v>
      </c>
      <c r="B65" s="463"/>
    </row>
    <row r="66" spans="1:2" ht="134.25" customHeight="1">
      <c r="A66" s="36" t="s">
        <v>1592</v>
      </c>
      <c r="B66" s="14" t="s">
        <v>1593</v>
      </c>
    </row>
    <row r="67" spans="1:2" ht="66.75" customHeight="1">
      <c r="A67" s="36" t="s">
        <v>1594</v>
      </c>
      <c r="B67" s="14" t="s">
        <v>1595</v>
      </c>
    </row>
    <row r="68" spans="1:2" ht="48.75" customHeight="1">
      <c r="A68" s="36" t="s">
        <v>1596</v>
      </c>
      <c r="B68" s="22" t="s">
        <v>1597</v>
      </c>
    </row>
    <row r="69" spans="1:2" ht="276" customHeight="1">
      <c r="A69" s="36" t="s">
        <v>1598</v>
      </c>
      <c r="B69" s="22" t="s">
        <v>1599</v>
      </c>
    </row>
    <row r="70" spans="1:2" ht="232.5" customHeight="1">
      <c r="A70" s="36" t="s">
        <v>1600</v>
      </c>
      <c r="B70" s="22" t="s">
        <v>1601</v>
      </c>
    </row>
    <row r="71" spans="1:2" ht="368.1" customHeight="1">
      <c r="A71" s="36" t="s">
        <v>1602</v>
      </c>
      <c r="B71" s="22" t="s">
        <v>1603</v>
      </c>
    </row>
    <row r="72" spans="1:2" ht="93" customHeight="1">
      <c r="A72" s="36" t="s">
        <v>1604</v>
      </c>
      <c r="B72" s="22" t="s">
        <v>1605</v>
      </c>
    </row>
    <row r="73" spans="1:2" ht="162.75" customHeight="1">
      <c r="A73" s="36" t="s">
        <v>1606</v>
      </c>
      <c r="B73" s="22" t="s">
        <v>1607</v>
      </c>
    </row>
    <row r="74" spans="1:2" ht="117" customHeight="1" thickBot="1">
      <c r="A74" s="36" t="s">
        <v>1608</v>
      </c>
      <c r="B74" s="22" t="s">
        <v>1609</v>
      </c>
    </row>
    <row r="75" spans="1:2" ht="17.45" customHeight="1">
      <c r="A75" s="463" t="s">
        <v>1610</v>
      </c>
      <c r="B75" s="463"/>
    </row>
    <row r="76" spans="1:2" ht="133.5" customHeight="1" thickBot="1">
      <c r="A76" s="36" t="s">
        <v>1611</v>
      </c>
      <c r="B76" s="22" t="s">
        <v>1612</v>
      </c>
    </row>
    <row r="77" spans="1:2" ht="17.45" customHeight="1">
      <c r="A77" s="463" t="s">
        <v>1613</v>
      </c>
      <c r="B77" s="463"/>
    </row>
    <row r="78" spans="1:2" ht="63.95" customHeight="1">
      <c r="A78" s="36" t="s">
        <v>1614</v>
      </c>
      <c r="B78" s="22" t="s">
        <v>1615</v>
      </c>
    </row>
    <row r="79" spans="1:2" ht="63.95" customHeight="1">
      <c r="A79" s="36" t="s">
        <v>1616</v>
      </c>
      <c r="B79" s="22" t="s">
        <v>1617</v>
      </c>
    </row>
    <row r="80" spans="1:2" ht="16.5">
      <c r="A80" s="464" t="s">
        <v>1618</v>
      </c>
      <c r="B80" s="464"/>
    </row>
    <row r="81" spans="1:2" s="16" customFormat="1" ht="98.25" customHeight="1">
      <c r="A81" s="36" t="s">
        <v>1619</v>
      </c>
      <c r="B81" s="62" t="s">
        <v>1620</v>
      </c>
    </row>
    <row r="82" spans="1:2" ht="60">
      <c r="A82" s="48" t="s">
        <v>1621</v>
      </c>
      <c r="B82" s="22" t="s">
        <v>1622</v>
      </c>
    </row>
    <row r="83" spans="1:2" ht="16.5">
      <c r="A83" s="465" t="s">
        <v>1623</v>
      </c>
      <c r="B83" s="465"/>
    </row>
    <row r="84" spans="1:2" ht="30">
      <c r="A84" s="48" t="s">
        <v>1624</v>
      </c>
      <c r="B84" s="47" t="s">
        <v>1625</v>
      </c>
    </row>
    <row r="85" spans="1:2" ht="16.5">
      <c r="A85" s="459" t="s">
        <v>1626</v>
      </c>
      <c r="B85" s="459"/>
    </row>
    <row r="86" spans="1:2" ht="30">
      <c r="A86" s="36" t="s">
        <v>1627</v>
      </c>
      <c r="B86" s="22" t="s">
        <v>1628</v>
      </c>
    </row>
    <row r="87" spans="1:2" ht="30">
      <c r="A87" s="36" t="s">
        <v>1629</v>
      </c>
      <c r="B87" s="22" t="s">
        <v>1630</v>
      </c>
    </row>
    <row r="88" spans="1:2" ht="30">
      <c r="A88" s="36" t="s">
        <v>1631</v>
      </c>
      <c r="B88" s="22" t="s">
        <v>1632</v>
      </c>
    </row>
  </sheetData>
  <sheetProtection algorithmName="SHA-512" hashValue="8ywlrsRvtCHhZOd4Od3sqLd/bFMzjkGyajAQhhvdizOBK2bUnTE6JeZVxyu/5oHyqTR2NZ92ZXPcCixA8IEhbQ==" saltValue="jnFO5QnOutqiBR3KXocoJg==" spinCount="100000" sheet="1" objects="1" scenarios="1"/>
  <mergeCells count="14">
    <mergeCell ref="A44:B44"/>
    <mergeCell ref="A2:B2"/>
    <mergeCell ref="A4:B4"/>
    <mergeCell ref="A5:B5"/>
    <mergeCell ref="A20:B20"/>
    <mergeCell ref="A34:B34"/>
    <mergeCell ref="A85:B85"/>
    <mergeCell ref="A56:B56"/>
    <mergeCell ref="A57:A61"/>
    <mergeCell ref="A65:B65"/>
    <mergeCell ref="A77:B77"/>
    <mergeCell ref="A80:B80"/>
    <mergeCell ref="A83:B83"/>
    <mergeCell ref="A75:B75"/>
  </mergeCells>
  <hyperlinks>
    <hyperlink ref="C2" location="PORTADA!A1" display="Portada" xr:uid="{88DC7BA0-7984-4AD8-BB1D-C117760BF79A}"/>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INTERNACION EN MEDIO SEMICERRADO"  
&amp;R"IN104.IVC
Versión 1
30/07/2026
Clasificación de la Información
CLASIFICADA"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77EE1-620E-419B-AF3F-8DF8C229A11D}">
  <dimension ref="A1:G43"/>
  <sheetViews>
    <sheetView zoomScale="110" zoomScaleNormal="110" workbookViewId="0"/>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7.42578125" style="2" customWidth="1"/>
    <col min="8" max="16384" width="11.42578125" style="2"/>
  </cols>
  <sheetData>
    <row r="1" spans="1:7" ht="15.75" thickBot="1">
      <c r="A1" s="474" t="s">
        <v>1633</v>
      </c>
      <c r="B1" s="475"/>
      <c r="C1" s="475"/>
      <c r="D1" s="475"/>
      <c r="E1" s="475"/>
      <c r="F1" s="476"/>
      <c r="G1" s="326" t="s">
        <v>1481</v>
      </c>
    </row>
    <row r="2" spans="1:7" ht="29.25" customHeight="1" thickBot="1">
      <c r="A2" s="27" t="s">
        <v>1634</v>
      </c>
      <c r="B2" s="469"/>
      <c r="C2" s="469"/>
      <c r="D2" s="491"/>
      <c r="E2" s="27" t="s">
        <v>1488</v>
      </c>
      <c r="F2" s="359"/>
    </row>
    <row r="3" spans="1:7" ht="36" customHeight="1" thickBot="1">
      <c r="A3" s="27" t="s">
        <v>1490</v>
      </c>
      <c r="B3" s="469"/>
      <c r="C3" s="469"/>
      <c r="D3" s="469"/>
      <c r="E3" s="27" t="s">
        <v>1492</v>
      </c>
      <c r="F3" s="360"/>
    </row>
    <row r="4" spans="1:7" ht="33.6" customHeight="1" thickBot="1">
      <c r="A4" s="27" t="s">
        <v>1494</v>
      </c>
      <c r="B4" s="29"/>
      <c r="C4" s="27" t="s">
        <v>1496</v>
      </c>
      <c r="D4" s="477"/>
      <c r="E4" s="477"/>
      <c r="F4" s="478"/>
    </row>
    <row r="5" spans="1:7" ht="30.75" thickBot="1">
      <c r="A5" s="27" t="s">
        <v>1498</v>
      </c>
      <c r="B5" s="359"/>
      <c r="C5" s="27" t="s">
        <v>1500</v>
      </c>
      <c r="D5" s="469"/>
      <c r="E5" s="469"/>
      <c r="F5" s="491"/>
    </row>
    <row r="6" spans="1:7" ht="45.75" thickBot="1">
      <c r="A6" s="27" t="s">
        <v>1502</v>
      </c>
      <c r="B6" s="359"/>
      <c r="C6" s="28" t="s">
        <v>1635</v>
      </c>
      <c r="D6" s="469"/>
      <c r="E6" s="469"/>
      <c r="F6" s="491"/>
    </row>
    <row r="7" spans="1:7" ht="31.5" customHeight="1" thickBot="1">
      <c r="A7" s="27" t="s">
        <v>1506</v>
      </c>
      <c r="B7" s="469"/>
      <c r="C7" s="469"/>
      <c r="D7" s="491"/>
      <c r="E7" s="27" t="s">
        <v>1531</v>
      </c>
      <c r="F7" s="360"/>
    </row>
    <row r="8" spans="1:7" ht="30" customHeight="1" thickBot="1">
      <c r="A8" s="27" t="s">
        <v>1508</v>
      </c>
      <c r="B8" s="359"/>
      <c r="C8" s="27" t="s">
        <v>1510</v>
      </c>
      <c r="D8" s="359"/>
      <c r="E8" s="27" t="s">
        <v>1512</v>
      </c>
      <c r="F8" s="359"/>
    </row>
    <row r="9" spans="1:7" ht="9" customHeight="1" thickBot="1">
      <c r="A9" s="361"/>
      <c r="B9" s="361"/>
      <c r="C9" s="361"/>
      <c r="D9" s="361"/>
      <c r="E9" s="361"/>
      <c r="F9" s="361"/>
    </row>
    <row r="10" spans="1:7" ht="15.75" thickBot="1">
      <c r="A10" s="492" t="s">
        <v>1636</v>
      </c>
      <c r="B10" s="493"/>
      <c r="C10" s="493"/>
      <c r="D10" s="493"/>
      <c r="E10" s="493"/>
      <c r="F10" s="494"/>
    </row>
    <row r="11" spans="1:7" ht="30.75" thickBot="1">
      <c r="A11" s="27" t="s">
        <v>1515</v>
      </c>
      <c r="B11" s="469"/>
      <c r="C11" s="469"/>
      <c r="D11" s="491"/>
      <c r="E11" s="27" t="s">
        <v>1516</v>
      </c>
      <c r="F11" s="359" t="s">
        <v>1637</v>
      </c>
    </row>
    <row r="12" spans="1:7" ht="33.75" customHeight="1" thickBot="1">
      <c r="A12" s="27" t="s">
        <v>1518</v>
      </c>
      <c r="B12" s="29"/>
      <c r="C12" s="27" t="s">
        <v>1520</v>
      </c>
      <c r="D12" s="477"/>
      <c r="E12" s="477"/>
      <c r="F12" s="478"/>
    </row>
    <row r="13" spans="1:7" ht="30.75" thickBot="1">
      <c r="A13" s="27" t="s">
        <v>1522</v>
      </c>
      <c r="B13" s="469"/>
      <c r="C13" s="469"/>
      <c r="D13" s="469"/>
      <c r="E13" s="27" t="s">
        <v>1492</v>
      </c>
      <c r="F13" s="360"/>
    </row>
    <row r="14" spans="1:7" ht="60.75" thickBot="1">
      <c r="A14" s="27" t="s">
        <v>1638</v>
      </c>
      <c r="B14" s="357"/>
      <c r="C14" s="27" t="s">
        <v>1639</v>
      </c>
      <c r="D14" s="469"/>
      <c r="E14" s="469"/>
      <c r="F14" s="491"/>
    </row>
    <row r="15" spans="1:7" ht="37.5" customHeight="1" thickBot="1">
      <c r="A15" s="27" t="s">
        <v>1640</v>
      </c>
      <c r="B15" s="359"/>
      <c r="C15" s="27" t="s">
        <v>1525</v>
      </c>
      <c r="D15" s="359"/>
      <c r="E15" s="27" t="s">
        <v>1527</v>
      </c>
      <c r="F15" s="359"/>
    </row>
    <row r="16" spans="1:7" ht="45.75" thickBot="1">
      <c r="A16" s="27" t="s">
        <v>1529</v>
      </c>
      <c r="B16" s="469"/>
      <c r="C16" s="469"/>
      <c r="D16" s="491"/>
      <c r="E16" s="27" t="s">
        <v>1531</v>
      </c>
      <c r="F16" s="360"/>
    </row>
    <row r="17" spans="1:6" ht="22.35" customHeight="1" thickBot="1">
      <c r="A17" s="27" t="s">
        <v>1508</v>
      </c>
      <c r="B17" s="359"/>
      <c r="C17" s="27" t="s">
        <v>1510</v>
      </c>
      <c r="D17" s="359"/>
      <c r="E17" s="27" t="s">
        <v>1535</v>
      </c>
      <c r="F17" s="359"/>
    </row>
    <row r="18" spans="1:6" ht="48.6" customHeight="1" thickBot="1">
      <c r="A18" s="27" t="s">
        <v>1641</v>
      </c>
      <c r="B18" s="362"/>
      <c r="C18" s="363" t="s">
        <v>1642</v>
      </c>
      <c r="D18" s="364" t="str">
        <f>IFERROR(LEFT($B$18,FIND(",",$B$18)-1)," ")</f>
        <v xml:space="preserve"> </v>
      </c>
      <c r="E18" s="365" t="s">
        <v>1643</v>
      </c>
      <c r="F18" s="364" t="str">
        <f>IFERROR(RIGHT($B$18,FIND(",",$B$18))," ")</f>
        <v xml:space="preserve"> </v>
      </c>
    </row>
    <row r="19" spans="1:6" ht="21" customHeight="1" thickBot="1">
      <c r="A19" s="361"/>
      <c r="B19" s="361"/>
      <c r="C19" s="361"/>
      <c r="D19" s="361"/>
      <c r="E19" s="361"/>
      <c r="F19" s="361"/>
    </row>
    <row r="20" spans="1:6" ht="15.75" thickBot="1">
      <c r="A20" s="474" t="s">
        <v>1644</v>
      </c>
      <c r="B20" s="475"/>
      <c r="C20" s="475"/>
      <c r="D20" s="475"/>
      <c r="E20" s="475"/>
      <c r="F20" s="476"/>
    </row>
    <row r="21" spans="1:6" ht="30.75" thickBot="1">
      <c r="A21" s="27" t="s">
        <v>1538</v>
      </c>
      <c r="B21" s="29"/>
      <c r="C21" s="27" t="s">
        <v>1540</v>
      </c>
      <c r="D21" s="30"/>
      <c r="E21" s="27" t="s">
        <v>1645</v>
      </c>
      <c r="F21" s="30"/>
    </row>
    <row r="22" spans="1:6" ht="30.75" thickBot="1">
      <c r="A22" s="27" t="s">
        <v>1646</v>
      </c>
      <c r="B22" s="477"/>
      <c r="C22" s="477"/>
      <c r="D22" s="477"/>
      <c r="E22" s="27" t="s">
        <v>1647</v>
      </c>
      <c r="F22" s="29"/>
    </row>
    <row r="23" spans="1:6" ht="35.25" customHeight="1" thickBot="1">
      <c r="A23" s="27" t="s">
        <v>1544</v>
      </c>
      <c r="B23" s="29" t="s">
        <v>99</v>
      </c>
      <c r="C23" s="31" t="s">
        <v>1546</v>
      </c>
      <c r="D23" s="495" t="s">
        <v>1648</v>
      </c>
      <c r="E23" s="495"/>
      <c r="F23" s="496"/>
    </row>
    <row r="24" spans="1:6" ht="45.75" customHeight="1" thickBot="1">
      <c r="A24" s="27" t="s">
        <v>1649</v>
      </c>
      <c r="B24" s="497"/>
      <c r="C24" s="497"/>
      <c r="D24" s="497"/>
      <c r="E24" s="497"/>
      <c r="F24" s="498"/>
    </row>
    <row r="25" spans="1:6" ht="23.25" customHeight="1" thickBot="1">
      <c r="A25" s="479" t="s">
        <v>1650</v>
      </c>
      <c r="B25" s="482" t="s">
        <v>1651</v>
      </c>
      <c r="C25" s="483"/>
      <c r="D25" s="483"/>
      <c r="E25" s="483"/>
      <c r="F25" s="484"/>
    </row>
    <row r="26" spans="1:6" ht="20.25" customHeight="1" thickBot="1">
      <c r="A26" s="480"/>
      <c r="B26" s="485"/>
      <c r="C26" s="32" t="s">
        <v>1652</v>
      </c>
      <c r="D26" s="32" t="s">
        <v>1653</v>
      </c>
      <c r="E26" s="32" t="s">
        <v>1654</v>
      </c>
      <c r="F26" s="488"/>
    </row>
    <row r="27" spans="1:6" ht="19.5" customHeight="1">
      <c r="A27" s="480"/>
      <c r="B27" s="486"/>
      <c r="C27" s="33" t="b">
        <v>0</v>
      </c>
      <c r="D27" s="15" t="s">
        <v>1655</v>
      </c>
      <c r="E27" s="15" t="s">
        <v>1656</v>
      </c>
      <c r="F27" s="489"/>
    </row>
    <row r="28" spans="1:6" ht="19.5" customHeight="1">
      <c r="A28" s="480"/>
      <c r="B28" s="486"/>
      <c r="C28" s="33" t="b">
        <v>0</v>
      </c>
      <c r="D28" s="15" t="s">
        <v>1657</v>
      </c>
      <c r="E28" s="15" t="s">
        <v>1658</v>
      </c>
      <c r="F28" s="489"/>
    </row>
    <row r="29" spans="1:6" ht="18" customHeight="1">
      <c r="A29" s="480"/>
      <c r="B29" s="486"/>
      <c r="C29" s="33" t="b">
        <v>0</v>
      </c>
      <c r="D29" s="15" t="s">
        <v>1659</v>
      </c>
      <c r="E29" s="15" t="s">
        <v>1660</v>
      </c>
      <c r="F29" s="489"/>
    </row>
    <row r="30" spans="1:6" ht="18" customHeight="1">
      <c r="A30" s="480"/>
      <c r="B30" s="486"/>
      <c r="C30" s="33" t="b">
        <v>0</v>
      </c>
      <c r="D30" s="15" t="s">
        <v>1661</v>
      </c>
      <c r="E30" s="15" t="s">
        <v>1662</v>
      </c>
      <c r="F30" s="489"/>
    </row>
    <row r="31" spans="1:6" ht="21" customHeight="1">
      <c r="A31" s="480"/>
      <c r="B31" s="486"/>
      <c r="C31" s="33" t="b">
        <v>0</v>
      </c>
      <c r="D31" s="15" t="s">
        <v>1663</v>
      </c>
      <c r="E31" s="15" t="s">
        <v>1664</v>
      </c>
      <c r="F31" s="489"/>
    </row>
    <row r="32" spans="1:6" ht="20.25" customHeight="1" thickBot="1">
      <c r="A32" s="481"/>
      <c r="B32" s="487"/>
      <c r="C32" s="33" t="b">
        <v>0</v>
      </c>
      <c r="D32" s="15" t="s">
        <v>1665</v>
      </c>
      <c r="E32" s="15" t="s">
        <v>1666</v>
      </c>
      <c r="F32" s="490"/>
    </row>
    <row r="33" spans="1:6" ht="31.5" customHeight="1" thickBot="1">
      <c r="A33" s="27" t="s">
        <v>1552</v>
      </c>
      <c r="B33" s="470" t="s">
        <v>1667</v>
      </c>
      <c r="C33" s="471"/>
      <c r="D33" s="34" t="s">
        <v>1554</v>
      </c>
      <c r="E33" s="472" t="s">
        <v>1668</v>
      </c>
      <c r="F33" s="473"/>
    </row>
    <row r="34" spans="1:6" ht="8.25" customHeight="1" thickBot="1">
      <c r="A34" s="167"/>
      <c r="B34" s="167"/>
      <c r="C34" s="167"/>
      <c r="D34" s="167"/>
      <c r="E34" s="167"/>
      <c r="F34" s="167"/>
    </row>
    <row r="35" spans="1:6" ht="15.75" thickBot="1">
      <c r="A35" s="474" t="s">
        <v>1669</v>
      </c>
      <c r="B35" s="475"/>
      <c r="C35" s="475"/>
      <c r="D35" s="475"/>
      <c r="E35" s="475"/>
      <c r="F35" s="476"/>
    </row>
    <row r="36" spans="1:6" ht="20.25" customHeight="1" thickBot="1">
      <c r="A36" s="27" t="s">
        <v>1670</v>
      </c>
      <c r="B36" s="29"/>
      <c r="C36" s="27" t="s">
        <v>1559</v>
      </c>
      <c r="D36" s="477"/>
      <c r="E36" s="477"/>
      <c r="F36" s="478"/>
    </row>
    <row r="37" spans="1:6" ht="30.75" thickBot="1">
      <c r="A37" s="27" t="s">
        <v>1561</v>
      </c>
      <c r="B37" s="358"/>
      <c r="C37" s="27" t="s">
        <v>1563</v>
      </c>
      <c r="D37" s="366"/>
      <c r="E37" s="27" t="s">
        <v>1565</v>
      </c>
      <c r="F37" s="366"/>
    </row>
    <row r="38" spans="1:6" ht="30.75" thickBot="1">
      <c r="A38" s="27" t="s">
        <v>1567</v>
      </c>
      <c r="B38" s="469"/>
      <c r="C38" s="469"/>
      <c r="D38" s="469"/>
      <c r="E38" s="27" t="s">
        <v>1571</v>
      </c>
      <c r="F38" s="359"/>
    </row>
    <row r="39" spans="1:6" ht="30.75" thickBot="1">
      <c r="A39" s="27" t="s">
        <v>1573</v>
      </c>
      <c r="B39" s="359"/>
      <c r="C39" s="27" t="s">
        <v>1575</v>
      </c>
      <c r="D39" s="359"/>
      <c r="E39" s="27" t="s">
        <v>1527</v>
      </c>
      <c r="F39" s="359"/>
    </row>
    <row r="40" spans="1:6" ht="20.25" customHeight="1" thickBot="1">
      <c r="A40" s="27" t="s">
        <v>1671</v>
      </c>
      <c r="B40" s="29"/>
      <c r="C40" s="27" t="s">
        <v>1559</v>
      </c>
      <c r="D40" s="477"/>
      <c r="E40" s="477"/>
      <c r="F40" s="478"/>
    </row>
    <row r="41" spans="1:6" ht="30.75" thickBot="1">
      <c r="A41" s="27" t="s">
        <v>1561</v>
      </c>
      <c r="B41" s="358"/>
      <c r="C41" s="27" t="s">
        <v>1563</v>
      </c>
      <c r="D41" s="366"/>
      <c r="E41" s="27" t="s">
        <v>1565</v>
      </c>
      <c r="F41" s="366"/>
    </row>
    <row r="42" spans="1:6" ht="30.75" thickBot="1">
      <c r="A42" s="27" t="s">
        <v>1567</v>
      </c>
      <c r="B42" s="469"/>
      <c r="C42" s="469"/>
      <c r="D42" s="469"/>
      <c r="E42" s="27" t="s">
        <v>1571</v>
      </c>
      <c r="F42" s="358"/>
    </row>
    <row r="43" spans="1:6" ht="30.75" thickBot="1">
      <c r="A43" s="27" t="s">
        <v>1573</v>
      </c>
      <c r="B43" s="358"/>
      <c r="C43" s="27" t="s">
        <v>1575</v>
      </c>
      <c r="D43" s="358"/>
      <c r="E43" s="27" t="s">
        <v>1527</v>
      </c>
      <c r="F43" s="358"/>
    </row>
  </sheetData>
  <sheetProtection algorithmName="SHA-512" hashValue="RUDlBWrk1FXgSZQkk+IdxZCosRr0Da7QPYCi1SdOmMJYiVzhyBN9pELo9chCHZaxtmzAjKkzK7alVHWydIDlhg==" saltValue="CWzG8pasmz3W0dxAlfw5KQ==" spinCount="100000" sheet="1" objects="1" scenarios="1" formatRows="0"/>
  <mergeCells count="28">
    <mergeCell ref="D6:F6"/>
    <mergeCell ref="A1:F1"/>
    <mergeCell ref="B2:D2"/>
    <mergeCell ref="B3:D3"/>
    <mergeCell ref="D4:F4"/>
    <mergeCell ref="D5:F5"/>
    <mergeCell ref="A25:A32"/>
    <mergeCell ref="B25:F25"/>
    <mergeCell ref="B26:B32"/>
    <mergeCell ref="F26:F32"/>
    <mergeCell ref="B7:D7"/>
    <mergeCell ref="A10:F10"/>
    <mergeCell ref="B11:D11"/>
    <mergeCell ref="D12:F12"/>
    <mergeCell ref="B13:D13"/>
    <mergeCell ref="D14:F14"/>
    <mergeCell ref="B16:D16"/>
    <mergeCell ref="A20:F20"/>
    <mergeCell ref="B22:D22"/>
    <mergeCell ref="D23:F23"/>
    <mergeCell ref="B24:F24"/>
    <mergeCell ref="B42:D42"/>
    <mergeCell ref="B33:C33"/>
    <mergeCell ref="E33:F33"/>
    <mergeCell ref="A35:F35"/>
    <mergeCell ref="D36:F36"/>
    <mergeCell ref="B38:D38"/>
    <mergeCell ref="D40:F40"/>
  </mergeCells>
  <dataValidations count="8">
    <dataValidation type="list" allowBlank="1" showInputMessage="1" showErrorMessage="1" sqref="D40:F40" xr:uid="{3B2E0704-DCB9-4656-A343-115B7356096C}">
      <formula1>INDIRECT($B$40)</formula1>
    </dataValidation>
    <dataValidation showInputMessage="1" showErrorMessage="1" promptTitle="RANGOS DE EDAD: ETAPA DE LA VIDA" sqref="B25:B26 C26:E32 F26" xr:uid="{DAF04D10-13D4-4565-B882-1F4169BAFFC4}"/>
    <dataValidation type="list" allowBlank="1" showInputMessage="1" showErrorMessage="1" sqref="D12:F12" xr:uid="{ED807331-0A25-40FB-B658-B2C4033FE256}">
      <formula1>INDIRECT($B$12)</formula1>
    </dataValidation>
    <dataValidation type="list" allowBlank="1" showInputMessage="1" showErrorMessage="1" sqref="D4:F4" xr:uid="{1189AFC9-ABB5-40E4-9958-E82B84494316}">
      <formula1>INDIRECT($B$4)</formula1>
    </dataValidation>
    <dataValidation type="list" allowBlank="1" showInputMessage="1" showErrorMessage="1" sqref="D36:F36" xr:uid="{97DD0896-83EF-4AEF-9523-1D5D40E9D42F}">
      <formula1>INDIRECT($B$36)</formula1>
    </dataValidation>
    <dataValidation type="list" allowBlank="1" showInputMessage="1" showErrorMessage="1" sqref="F11" xr:uid="{073118A4-4D5F-4A09-BB2A-0FE2E671130E}">
      <formula1>"Rural,Úrbano"</formula1>
    </dataValidation>
    <dataValidation type="list" allowBlank="1" showInputMessage="1" showErrorMessage="1" sqref="B8 B17" xr:uid="{609D2CB1-9B8B-4752-B425-A17683480001}">
      <formula1>"Cédula,Cédula de Extranjeria,Pasaporte,PPT"</formula1>
    </dataValidation>
    <dataValidation type="list" allowBlank="1" showInputMessage="1" showErrorMessage="1" sqref="B21" xr:uid="{3949DF50-AE11-408A-B448-C81AC9E7D637}">
      <formula1>"Visita de Inspección,Visita de Vigilancia"</formula1>
    </dataValidation>
  </dataValidations>
  <hyperlinks>
    <hyperlink ref="G1" location="PORTADA!A1" display="Portada" xr:uid="{AB89C8E9-BB1B-4D6F-A9FB-A576D1662B80}"/>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3355F08-D051-4BB0-AFFB-83FF920484A2}">
          <x14:formula1>
            <xm:f>LISTAS!$D$204:$AJ$204</xm:f>
          </x14:formula1>
          <xm:sqref>B4 B12</xm:sqref>
        </x14:dataValidation>
        <x14:dataValidation type="list" allowBlank="1" showInputMessage="1" showErrorMessage="1" xr:uid="{718C3512-D4C4-4B33-90A1-05989694875F}">
          <x14:formula1>
            <xm:f>LISTAS!$D$171:$AJ$171</xm:f>
          </x14:formula1>
          <xm:sqref>B36 B40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96"/>
  <sheetViews>
    <sheetView topLeftCell="A89" zoomScale="85" zoomScaleNormal="85" zoomScalePageLayoutView="60" workbookViewId="0"/>
  </sheetViews>
  <sheetFormatPr baseColWidth="10" defaultColWidth="11.42578125" defaultRowHeight="15"/>
  <cols>
    <col min="1" max="1" width="7.42578125" style="77" customWidth="1"/>
    <col min="2" max="2" width="7.85546875" style="3" customWidth="1"/>
    <col min="3" max="3" width="76.85546875" customWidth="1"/>
    <col min="4" max="4" width="21.140625" customWidth="1"/>
    <col min="5" max="5" width="79" customWidth="1"/>
    <col min="6" max="6" width="37.42578125" customWidth="1"/>
    <col min="7" max="7" width="11.42578125" hidden="1" customWidth="1"/>
  </cols>
  <sheetData>
    <row r="1" spans="1:7" s="7" customFormat="1" ht="21.75" customHeight="1" thickBot="1">
      <c r="A1" s="326" t="s">
        <v>1481</v>
      </c>
      <c r="B1" s="499" t="s">
        <v>1672</v>
      </c>
      <c r="C1" s="500"/>
      <c r="D1" s="500"/>
      <c r="E1" s="501"/>
      <c r="F1" s="6"/>
    </row>
    <row r="2" spans="1:7" s="67" customFormat="1" ht="59.25" customHeight="1" thickBot="1">
      <c r="A2" s="65" t="s">
        <v>1673</v>
      </c>
      <c r="B2" s="93" t="s">
        <v>1674</v>
      </c>
      <c r="C2" s="175" t="s">
        <v>1675</v>
      </c>
      <c r="D2" s="95" t="s">
        <v>1676</v>
      </c>
      <c r="E2" s="96" t="s">
        <v>1677</v>
      </c>
      <c r="F2" s="176" t="s">
        <v>1678</v>
      </c>
    </row>
    <row r="3" spans="1:7" ht="53.1" customHeight="1">
      <c r="A3" s="68"/>
      <c r="B3" s="75" t="s">
        <v>1679</v>
      </c>
      <c r="C3" s="76" t="s">
        <v>1680</v>
      </c>
      <c r="D3" s="385" t="str">
        <f>IF(COUNTIF(D4:D5,"NO CUMPLE")&gt;0,"NO CUMPLE CONDICIÓN",IF(COUNTIF(D4:D5,"CUMPLE")=0,"NO APLICA","CUMPLE"))</f>
        <v>NO APLICA</v>
      </c>
      <c r="E3" s="386" t="str">
        <f>CONCATENATE(IF(D4="NO CUMPLE",CONCATENATE(E4," / "),""),IF(D5="NO CUMPLE",CONCATENATE(E5,"  "),""))</f>
        <v/>
      </c>
      <c r="F3" s="178" t="s">
        <v>1681</v>
      </c>
      <c r="G3" s="3">
        <f>IF(D3="CUMPLE",1,IF(D3="NO CUMPLE CONDICIÓN",2,3))</f>
        <v>3</v>
      </c>
    </row>
    <row r="4" spans="1:7" ht="63" customHeight="1">
      <c r="A4" s="69" t="s">
        <v>1682</v>
      </c>
      <c r="B4" s="70" t="s">
        <v>1683</v>
      </c>
      <c r="C4" s="137" t="s">
        <v>1684</v>
      </c>
      <c r="D4" s="72"/>
      <c r="E4" s="73"/>
      <c r="F4" s="74" t="s">
        <v>1686</v>
      </c>
      <c r="G4" s="3"/>
    </row>
    <row r="5" spans="1:7" ht="108.75" customHeight="1">
      <c r="A5" s="69" t="s">
        <v>1682</v>
      </c>
      <c r="B5" s="70" t="s">
        <v>1687</v>
      </c>
      <c r="C5" s="71" t="s">
        <v>1688</v>
      </c>
      <c r="D5" s="72"/>
      <c r="E5" s="73"/>
      <c r="F5" s="74" t="s">
        <v>1686</v>
      </c>
      <c r="G5" s="3"/>
    </row>
    <row r="6" spans="1:7" ht="35.25" customHeight="1">
      <c r="B6" s="78" t="s">
        <v>1689</v>
      </c>
      <c r="C6" s="79" t="s">
        <v>1690</v>
      </c>
      <c r="D6" s="80" t="str">
        <f>IF(COUNTIF(D7:D7,"NO CUMPLE")&gt;0,"NO CUMPLE CONDICIÓN",IF(COUNTIF(D7:D7,"CUMPLE")=0,"NO APLICA","CUMPLE"))</f>
        <v>NO APLICA</v>
      </c>
      <c r="E6" s="81" t="str">
        <f>CONCATENATE(IF(D7="NO CUMPLE",CONCATENATE(E7," "),""))</f>
        <v/>
      </c>
      <c r="F6" s="179" t="s">
        <v>1691</v>
      </c>
      <c r="G6" s="3">
        <f t="shared" ref="G6:G50" si="0">IF(D6="CUMPLE",1,IF(D6="NO CUMPLE CONDICIÓN",2,3))</f>
        <v>3</v>
      </c>
    </row>
    <row r="7" spans="1:7" ht="66" customHeight="1">
      <c r="A7" s="69" t="s">
        <v>1682</v>
      </c>
      <c r="B7" s="70" t="s">
        <v>1692</v>
      </c>
      <c r="C7" s="71" t="s">
        <v>1693</v>
      </c>
      <c r="D7" s="72"/>
      <c r="E7" s="285"/>
      <c r="F7" s="74" t="s">
        <v>1694</v>
      </c>
      <c r="G7" s="3"/>
    </row>
    <row r="8" spans="1:7" ht="33.75" customHeight="1">
      <c r="B8" s="78" t="s">
        <v>1695</v>
      </c>
      <c r="C8" s="79" t="s">
        <v>1696</v>
      </c>
      <c r="D8" s="80" t="str">
        <f>IF(COUNTIF(D9:D9,"NO CUMPLE")&gt;0,"NO CUMPLE CONDICIÓN",IF(COUNTIF(D9:D9,"CUMPLE")=0,"NO APLICA","CUMPLE"))</f>
        <v>NO APLICA</v>
      </c>
      <c r="E8" s="81" t="str">
        <f>CONCATENATE(IF(D9="NO CUMPLE",CONCATENATE(E9," "),""))</f>
        <v/>
      </c>
      <c r="F8" s="179" t="s">
        <v>1697</v>
      </c>
      <c r="G8" s="3">
        <f t="shared" si="0"/>
        <v>3</v>
      </c>
    </row>
    <row r="9" spans="1:7" ht="63.75" customHeight="1">
      <c r="A9" s="69" t="s">
        <v>1682</v>
      </c>
      <c r="B9" s="70" t="s">
        <v>1698</v>
      </c>
      <c r="C9" s="71" t="s">
        <v>1699</v>
      </c>
      <c r="D9" s="72"/>
      <c r="E9" s="285"/>
      <c r="F9" s="74" t="s">
        <v>1694</v>
      </c>
      <c r="G9" s="3"/>
    </row>
    <row r="10" spans="1:7" ht="37.5" customHeight="1">
      <c r="B10" s="78" t="s">
        <v>1700</v>
      </c>
      <c r="C10" s="79" t="s">
        <v>1701</v>
      </c>
      <c r="D10" s="80" t="str">
        <f>IF(COUNTIF(D11:D11,"NO CUMPLE")&gt;0,"NO CUMPLE CONDICIÓN",IF(COUNTIF(D11:D11,"CUMPLE")=0,"NO APLICA","CUMPLE"))</f>
        <v>NO APLICA</v>
      </c>
      <c r="E10" s="81" t="str">
        <f>CONCATENATE(IF(D11="NO CUMPLE",CONCATENATE(E11," "),""))</f>
        <v/>
      </c>
      <c r="F10" s="179" t="s">
        <v>1702</v>
      </c>
      <c r="G10" s="3">
        <f t="shared" si="0"/>
        <v>3</v>
      </c>
    </row>
    <row r="11" spans="1:7" ht="37.5" customHeight="1">
      <c r="A11" s="69" t="s">
        <v>1682</v>
      </c>
      <c r="B11" s="70" t="s">
        <v>1703</v>
      </c>
      <c r="C11" s="71" t="s">
        <v>1704</v>
      </c>
      <c r="D11" s="72"/>
      <c r="E11" s="73"/>
      <c r="F11" s="74" t="s">
        <v>1705</v>
      </c>
      <c r="G11" s="3"/>
    </row>
    <row r="12" spans="1:7" ht="33" customHeight="1">
      <c r="B12" s="78" t="s">
        <v>1706</v>
      </c>
      <c r="C12" s="82" t="s">
        <v>1707</v>
      </c>
      <c r="D12" s="80" t="str">
        <f>IF(COUNTIF(D13:D18,"NO CUMPLE")&gt;0,"NO CUMPLE CONDICIÓN",IF(COUNTIF(D13:D18,"CUMPLE")=0,"NO APLICA","CUMPLE"))</f>
        <v>NO APLICA</v>
      </c>
      <c r="E12" s="387" t="str">
        <f>CONCATENATE(IF(D13="NO CUMPLE",CONCATENATE(E13," / "),""),IF(D14="NO CUMPLE",CONCATENATE(E14," / "),""),IF(D15="NO CUMPLE",CONCATENATE(E15," / "),""),IF(D16="NO CUMPLE",CONCATENATE(E16," / "),""),IF(D17="NO CUMPLE",CONCATENATE(E17," / "),""),IF(D18="NO CUMPLE",CONCATENATE(E18," / "),""))</f>
        <v/>
      </c>
      <c r="F12" s="179" t="s">
        <v>1708</v>
      </c>
      <c r="G12" s="3">
        <f t="shared" si="0"/>
        <v>3</v>
      </c>
    </row>
    <row r="13" spans="1:7" ht="25.5" customHeight="1">
      <c r="A13" s="69" t="s">
        <v>1682</v>
      </c>
      <c r="B13" s="70" t="s">
        <v>1709</v>
      </c>
      <c r="C13" s="83" t="s">
        <v>1710</v>
      </c>
      <c r="D13" s="72"/>
      <c r="E13" s="73"/>
      <c r="F13" s="74" t="s">
        <v>1711</v>
      </c>
      <c r="G13" s="3"/>
    </row>
    <row r="14" spans="1:7" ht="28.5" customHeight="1">
      <c r="A14" s="69" t="s">
        <v>1682</v>
      </c>
      <c r="B14" s="70" t="s">
        <v>1712</v>
      </c>
      <c r="C14" s="131" t="s">
        <v>1713</v>
      </c>
      <c r="D14" s="72"/>
      <c r="E14" s="73"/>
      <c r="F14" s="74" t="s">
        <v>1711</v>
      </c>
      <c r="G14" s="3"/>
    </row>
    <row r="15" spans="1:7" ht="34.35" customHeight="1">
      <c r="A15" s="69" t="s">
        <v>1682</v>
      </c>
      <c r="B15" s="70" t="s">
        <v>1714</v>
      </c>
      <c r="C15" s="83" t="s">
        <v>1715</v>
      </c>
      <c r="D15" s="72"/>
      <c r="E15" s="73"/>
      <c r="F15" s="74" t="s">
        <v>1711</v>
      </c>
      <c r="G15" s="3"/>
    </row>
    <row r="16" spans="1:7" ht="31.5" customHeight="1">
      <c r="A16" s="69" t="s">
        <v>1682</v>
      </c>
      <c r="B16" s="70" t="s">
        <v>1716</v>
      </c>
      <c r="C16" s="83" t="s">
        <v>1717</v>
      </c>
      <c r="D16" s="72"/>
      <c r="E16" s="73"/>
      <c r="F16" s="74" t="s">
        <v>1711</v>
      </c>
      <c r="G16" s="3"/>
    </row>
    <row r="17" spans="1:7" ht="33" customHeight="1">
      <c r="A17" s="69" t="s">
        <v>1682</v>
      </c>
      <c r="B17" s="70" t="s">
        <v>1718</v>
      </c>
      <c r="C17" s="83" t="s">
        <v>1719</v>
      </c>
      <c r="D17" s="72"/>
      <c r="E17" s="73"/>
      <c r="F17" s="74" t="s">
        <v>1711</v>
      </c>
      <c r="G17" s="3"/>
    </row>
    <row r="18" spans="1:7" ht="76.5" customHeight="1">
      <c r="A18" s="69" t="s">
        <v>1682</v>
      </c>
      <c r="B18" s="70" t="s">
        <v>1720</v>
      </c>
      <c r="C18" s="83" t="s">
        <v>1721</v>
      </c>
      <c r="D18" s="72"/>
      <c r="E18" s="73"/>
      <c r="F18" s="74" t="s">
        <v>1711</v>
      </c>
      <c r="G18" s="3"/>
    </row>
    <row r="19" spans="1:7" ht="36.75" customHeight="1">
      <c r="B19" s="84" t="s">
        <v>1722</v>
      </c>
      <c r="C19" s="85" t="s">
        <v>1723</v>
      </c>
      <c r="D19" s="180" t="str">
        <f>IF(COUNTIF(D22:D29,"NO CUMPLE")&gt;0,"NO CUMPLE CONDICIÓN",IF(COUNTIF(D22:D29,"CUMPLE")=0,"NO APLICA","CUMPLE"))</f>
        <v>NO APLICA</v>
      </c>
      <c r="E19" s="388" t="str">
        <f>CONCATENATE(IF(D22="NO CUMPLE",CONCATENATE(E22," / "),""),IF(D23="NO CUMPLE",CONCATENATE(E23," / "),""),IF(D24="NO CUMPLE",CONCATENATE(E24," / "),""),IF(D25="NO CUMPLE",CONCATENATE(E25," / "),""),IF(D26="NO CUMPLE",CONCATENATE(E26," / "),""),IF(D27="NO CUMPLE",CONCATENATE(E27," / "),""),IF(D28="NO CUMPLE",CONCATENATE(E28," / "),""),IF(D29="NO CUMPLE",CONCATENATE(E29," / "),""))</f>
        <v/>
      </c>
      <c r="F19" s="181" t="s">
        <v>1724</v>
      </c>
      <c r="G19" s="3">
        <f t="shared" si="0"/>
        <v>3</v>
      </c>
    </row>
    <row r="20" spans="1:7" ht="36.75" customHeight="1">
      <c r="B20" s="84" t="s">
        <v>1722</v>
      </c>
      <c r="C20" s="85" t="s">
        <v>1723</v>
      </c>
      <c r="D20" s="180" t="str">
        <f>IF(COUNTIF(D30:D38,"NO CUMPLE")&gt;0,"NO CUMPLE CONDICIÓN",IF(COUNTIF(D30:D38,"CUMPLE")=0,"NO APLICA","CUMPLE"))</f>
        <v>NO APLICA</v>
      </c>
      <c r="E20" s="388" t="str">
        <f>CONCATENATE(IF(D30="NO CUMPLE",CONCATENATE(E30," / "),""),IF(D31="NO CUMPLE",CONCATENATE(E31," / "),""),IF(D32="NO CUMPLE",CONCATENATE(E32," / "),""),IF(D33="NO CUMPLE",CONCATENATE(E33," / "),""),CONCATENATE(IF(D34="NO CUMPLE",CONCATENATE(E34," / "),""),IF(D35="NO CUMPLE",CONCATENATE(E35," / "),""),IF(D36="NO CUMPLE",CONCATENATE(E36," / "),""),IF(D37="NO CUMPLE",CONCATENATE(E37," / "),""),IF(D38="NO CUMPLE",CONCATENATE(E38," / "),"")))</f>
        <v/>
      </c>
      <c r="F20" s="181" t="s">
        <v>1724</v>
      </c>
      <c r="G20" s="3">
        <f t="shared" si="0"/>
        <v>3</v>
      </c>
    </row>
    <row r="21" spans="1:7" ht="36.75" customHeight="1">
      <c r="B21" s="84" t="s">
        <v>1722</v>
      </c>
      <c r="C21" s="85" t="s">
        <v>1723</v>
      </c>
      <c r="D21" s="180" t="str">
        <f>IF(COUNTIF(D39:D46,"NO CUMPLE")&gt;0,"NO CUMPLE CONDICIÓN",IF(COUNTIF(D39:D46,"CUMPLE")=0,"NO APLICA","CUMPLE"))</f>
        <v>NO APLICA</v>
      </c>
      <c r="E21" s="388" t="str">
        <f>CONCATENATE(IF(D39="NO CUMPLE",CONCATENATE(E39," / "),""),IF(D40="NO CUMPLE",CONCATENATE(E40," / "),""),IF(D41="NO CUMPLE",CONCATENATE(E41," / "),""),IF(D42="NO CUMPLE",CONCATENATE(E42," / "),""),IF(D43="NO CUMPLE",CONCATENATE(E43," / "),""),IF(D44="NO CUMPLE",CONCATENATE(E44," / "),""),IF(D45="NO CUMPLE",CONCATENATE(E45," / "),""),IF(D46="NO CUMPLE",CONCATENATE(E46," / "),""))</f>
        <v/>
      </c>
      <c r="F21" s="181" t="s">
        <v>1724</v>
      </c>
      <c r="G21" s="3">
        <f t="shared" si="0"/>
        <v>3</v>
      </c>
    </row>
    <row r="22" spans="1:7" ht="27" customHeight="1">
      <c r="A22" s="69" t="s">
        <v>1682</v>
      </c>
      <c r="B22" s="70" t="s">
        <v>1725</v>
      </c>
      <c r="C22" s="83" t="s">
        <v>1726</v>
      </c>
      <c r="D22" s="72"/>
      <c r="E22" s="73"/>
      <c r="F22" s="74" t="s">
        <v>1727</v>
      </c>
      <c r="G22" s="3"/>
    </row>
    <row r="23" spans="1:7" ht="47.25" customHeight="1">
      <c r="A23" s="69" t="s">
        <v>1682</v>
      </c>
      <c r="B23" s="70" t="s">
        <v>1728</v>
      </c>
      <c r="C23" s="83" t="s">
        <v>1729</v>
      </c>
      <c r="D23" s="72"/>
      <c r="E23" s="73"/>
      <c r="F23" s="74" t="s">
        <v>1727</v>
      </c>
      <c r="G23" s="3"/>
    </row>
    <row r="24" spans="1:7" ht="32.25" customHeight="1">
      <c r="A24" s="69" t="s">
        <v>1682</v>
      </c>
      <c r="B24" s="70" t="s">
        <v>1730</v>
      </c>
      <c r="C24" s="83" t="s">
        <v>1731</v>
      </c>
      <c r="D24" s="72"/>
      <c r="E24" s="73"/>
      <c r="F24" s="74" t="s">
        <v>1727</v>
      </c>
      <c r="G24" s="3"/>
    </row>
    <row r="25" spans="1:7" ht="60" customHeight="1">
      <c r="A25" s="69" t="s">
        <v>1682</v>
      </c>
      <c r="B25" s="70" t="s">
        <v>1732</v>
      </c>
      <c r="C25" s="83" t="s">
        <v>1733</v>
      </c>
      <c r="D25" s="72"/>
      <c r="E25" s="73"/>
      <c r="F25" s="74" t="s">
        <v>1727</v>
      </c>
      <c r="G25" s="3"/>
    </row>
    <row r="26" spans="1:7" ht="48.75" customHeight="1">
      <c r="A26" s="69" t="s">
        <v>1682</v>
      </c>
      <c r="B26" s="70" t="s">
        <v>1734</v>
      </c>
      <c r="C26" s="83" t="s">
        <v>1735</v>
      </c>
      <c r="D26" s="72"/>
      <c r="E26" s="73"/>
      <c r="F26" s="74" t="s">
        <v>1727</v>
      </c>
      <c r="G26" s="3"/>
    </row>
    <row r="27" spans="1:7" ht="27.75" customHeight="1">
      <c r="A27" s="69" t="s">
        <v>1682</v>
      </c>
      <c r="B27" s="70" t="s">
        <v>1736</v>
      </c>
      <c r="C27" s="83" t="s">
        <v>1737</v>
      </c>
      <c r="D27" s="72"/>
      <c r="E27" s="73"/>
      <c r="F27" s="74" t="s">
        <v>1727</v>
      </c>
      <c r="G27" s="3"/>
    </row>
    <row r="28" spans="1:7" ht="36.75" customHeight="1">
      <c r="A28" s="69" t="s">
        <v>1682</v>
      </c>
      <c r="B28" s="70" t="s">
        <v>1738</v>
      </c>
      <c r="C28" s="83" t="s">
        <v>1739</v>
      </c>
      <c r="D28" s="72"/>
      <c r="E28" s="73"/>
      <c r="F28" s="74" t="s">
        <v>1727</v>
      </c>
      <c r="G28" s="3"/>
    </row>
    <row r="29" spans="1:7" ht="52.7" customHeight="1">
      <c r="A29" s="69" t="s">
        <v>1682</v>
      </c>
      <c r="B29" s="70" t="s">
        <v>1740</v>
      </c>
      <c r="C29" s="83" t="s">
        <v>1741</v>
      </c>
      <c r="D29" s="72"/>
      <c r="E29" s="73"/>
      <c r="F29" s="74" t="s">
        <v>1727</v>
      </c>
      <c r="G29" s="3"/>
    </row>
    <row r="30" spans="1:7" ht="45" customHeight="1">
      <c r="A30" s="69" t="s">
        <v>1682</v>
      </c>
      <c r="B30" s="70" t="s">
        <v>1742</v>
      </c>
      <c r="C30" s="83" t="s">
        <v>1743</v>
      </c>
      <c r="D30" s="72"/>
      <c r="E30" s="73"/>
      <c r="F30" s="74" t="s">
        <v>1727</v>
      </c>
      <c r="G30" s="3"/>
    </row>
    <row r="31" spans="1:7" ht="37.5" customHeight="1">
      <c r="A31" s="69" t="s">
        <v>1682</v>
      </c>
      <c r="B31" s="70" t="s">
        <v>1744</v>
      </c>
      <c r="C31" s="83" t="s">
        <v>1745</v>
      </c>
      <c r="D31" s="72"/>
      <c r="E31" s="73"/>
      <c r="F31" s="74" t="s">
        <v>1727</v>
      </c>
      <c r="G31" s="3"/>
    </row>
    <row r="32" spans="1:7" ht="66" customHeight="1">
      <c r="A32" s="69" t="s">
        <v>1682</v>
      </c>
      <c r="B32" s="70" t="s">
        <v>1746</v>
      </c>
      <c r="C32" s="83" t="s">
        <v>1747</v>
      </c>
      <c r="D32" s="72"/>
      <c r="E32" s="73"/>
      <c r="F32" s="74" t="s">
        <v>1727</v>
      </c>
      <c r="G32" s="3"/>
    </row>
    <row r="33" spans="1:7" ht="42.75" customHeight="1">
      <c r="A33" s="69" t="s">
        <v>1682</v>
      </c>
      <c r="B33" s="70" t="s">
        <v>1748</v>
      </c>
      <c r="C33" s="83" t="s">
        <v>1749</v>
      </c>
      <c r="D33" s="72"/>
      <c r="E33" s="73"/>
      <c r="F33" s="74" t="s">
        <v>1727</v>
      </c>
      <c r="G33" s="3"/>
    </row>
    <row r="34" spans="1:7" ht="33.75" customHeight="1">
      <c r="A34" s="69" t="s">
        <v>1682</v>
      </c>
      <c r="B34" s="70" t="s">
        <v>1750</v>
      </c>
      <c r="C34" s="83" t="s">
        <v>1751</v>
      </c>
      <c r="D34" s="72"/>
      <c r="E34" s="73"/>
      <c r="F34" s="182" t="s">
        <v>1752</v>
      </c>
      <c r="G34" s="3"/>
    </row>
    <row r="35" spans="1:7" ht="58.5" customHeight="1">
      <c r="A35" s="69" t="s">
        <v>1682</v>
      </c>
      <c r="B35" s="70" t="s">
        <v>1753</v>
      </c>
      <c r="C35" s="83" t="s">
        <v>1754</v>
      </c>
      <c r="D35" s="72"/>
      <c r="E35" s="73"/>
      <c r="F35" s="74" t="s">
        <v>1727</v>
      </c>
      <c r="G35" s="3"/>
    </row>
    <row r="36" spans="1:7" ht="33.75" customHeight="1">
      <c r="A36" s="69" t="s">
        <v>1682</v>
      </c>
      <c r="B36" s="70" t="s">
        <v>1755</v>
      </c>
      <c r="C36" s="83" t="s">
        <v>1756</v>
      </c>
      <c r="D36" s="72"/>
      <c r="E36" s="73"/>
      <c r="F36" s="74" t="s">
        <v>1727</v>
      </c>
      <c r="G36" s="3"/>
    </row>
    <row r="37" spans="1:7" ht="35.25" customHeight="1">
      <c r="A37" s="69" t="s">
        <v>1682</v>
      </c>
      <c r="B37" s="70" t="s">
        <v>1757</v>
      </c>
      <c r="C37" s="83" t="s">
        <v>1758</v>
      </c>
      <c r="D37" s="72"/>
      <c r="E37" s="73"/>
      <c r="F37" s="182" t="s">
        <v>1759</v>
      </c>
      <c r="G37" s="3"/>
    </row>
    <row r="38" spans="1:7" ht="216" customHeight="1">
      <c r="A38" s="69" t="s">
        <v>1682</v>
      </c>
      <c r="B38" s="70" t="s">
        <v>1760</v>
      </c>
      <c r="C38" s="83" t="s">
        <v>1761</v>
      </c>
      <c r="D38" s="72"/>
      <c r="E38" s="73"/>
      <c r="F38" s="182" t="s">
        <v>1759</v>
      </c>
      <c r="G38" s="3"/>
    </row>
    <row r="39" spans="1:7" ht="60.75" customHeight="1">
      <c r="A39" s="69" t="s">
        <v>1682</v>
      </c>
      <c r="B39" s="70" t="s">
        <v>1762</v>
      </c>
      <c r="C39" s="83" t="s">
        <v>1763</v>
      </c>
      <c r="D39" s="72"/>
      <c r="E39" s="73"/>
      <c r="F39" s="74" t="s">
        <v>1727</v>
      </c>
      <c r="G39" s="3"/>
    </row>
    <row r="40" spans="1:7" ht="56.25" customHeight="1">
      <c r="A40" s="69" t="s">
        <v>1682</v>
      </c>
      <c r="B40" s="70" t="s">
        <v>1764</v>
      </c>
      <c r="C40" s="83" t="s">
        <v>1765</v>
      </c>
      <c r="D40" s="72"/>
      <c r="E40" s="73"/>
      <c r="F40" s="74" t="s">
        <v>1727</v>
      </c>
      <c r="G40" s="3"/>
    </row>
    <row r="41" spans="1:7" ht="36.75" customHeight="1">
      <c r="A41" s="69"/>
      <c r="B41" s="70" t="s">
        <v>1766</v>
      </c>
      <c r="C41" s="83" t="s">
        <v>1767</v>
      </c>
      <c r="D41" s="72"/>
      <c r="E41" s="73"/>
      <c r="F41" s="74" t="s">
        <v>1727</v>
      </c>
      <c r="G41" s="3"/>
    </row>
    <row r="42" spans="1:7" ht="82.5" customHeight="1">
      <c r="A42" s="69"/>
      <c r="B42" s="70" t="s">
        <v>1768</v>
      </c>
      <c r="C42" s="83" t="s">
        <v>1769</v>
      </c>
      <c r="D42" s="72"/>
      <c r="E42" s="73"/>
      <c r="F42" s="74" t="s">
        <v>1727</v>
      </c>
      <c r="G42" s="3"/>
    </row>
    <row r="43" spans="1:7" ht="36.75" customHeight="1">
      <c r="A43" s="69"/>
      <c r="B43" s="70" t="s">
        <v>1770</v>
      </c>
      <c r="C43" s="83" t="s">
        <v>1771</v>
      </c>
      <c r="D43" s="72"/>
      <c r="E43" s="73"/>
      <c r="F43" s="182" t="s">
        <v>1772</v>
      </c>
      <c r="G43" s="3"/>
    </row>
    <row r="44" spans="1:7" ht="36.950000000000003" customHeight="1">
      <c r="A44" s="69" t="s">
        <v>1682</v>
      </c>
      <c r="B44" s="70" t="s">
        <v>1773</v>
      </c>
      <c r="C44" s="83" t="s">
        <v>1774</v>
      </c>
      <c r="D44" s="72"/>
      <c r="E44" s="73"/>
      <c r="F44" s="74" t="s">
        <v>1727</v>
      </c>
      <c r="G44" s="3"/>
    </row>
    <row r="45" spans="1:7" ht="32.25" customHeight="1">
      <c r="A45" s="69" t="s">
        <v>1682</v>
      </c>
      <c r="B45" s="70" t="s">
        <v>1775</v>
      </c>
      <c r="C45" s="83" t="s">
        <v>1776</v>
      </c>
      <c r="D45" s="72"/>
      <c r="E45" s="73"/>
      <c r="F45" s="182" t="s">
        <v>1777</v>
      </c>
      <c r="G45" s="3"/>
    </row>
    <row r="46" spans="1:7" ht="60" customHeight="1">
      <c r="A46" s="69" t="s">
        <v>1682</v>
      </c>
      <c r="B46" s="70" t="s">
        <v>1778</v>
      </c>
      <c r="C46" s="83" t="s">
        <v>1779</v>
      </c>
      <c r="D46" s="72"/>
      <c r="E46" s="73"/>
      <c r="F46" s="74" t="s">
        <v>1727</v>
      </c>
      <c r="G46" s="3"/>
    </row>
    <row r="47" spans="1:7" ht="38.25" customHeight="1">
      <c r="A47" s="183" t="s">
        <v>1780</v>
      </c>
      <c r="B47" s="78" t="s">
        <v>1781</v>
      </c>
      <c r="C47" s="82" t="s">
        <v>1782</v>
      </c>
      <c r="D47" s="180" t="str">
        <f>IF(COUNTIF(D51:D60,"NO CUMPLE")&gt;0,"NO CUMPLE CONDICIÓN",IF(COUNTIF(D51:D60,"CUMPLE")=0,"NO APLICA","CUMPLE"))</f>
        <v>NO APLICA</v>
      </c>
      <c r="E47" s="388" t="str">
        <f>CONCATENATE(IF(D51="NO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7" s="179" t="s">
        <v>1783</v>
      </c>
      <c r="G47" s="3">
        <f t="shared" si="0"/>
        <v>3</v>
      </c>
    </row>
    <row r="48" spans="1:7" ht="38.25" customHeight="1">
      <c r="A48" s="184"/>
      <c r="B48" s="78" t="s">
        <v>1781</v>
      </c>
      <c r="C48" s="82" t="s">
        <v>1782</v>
      </c>
      <c r="D48" s="180" t="str">
        <f>IF(COUNTIF(D61:D70,"NO CUMPLE")&gt;0,"NO CUMPLE CONDICIÓN",IF(COUNTIF(D61:D70,"CUMPLE")=0,"NO APLICA","CUMPLE"))</f>
        <v>NO APLICA</v>
      </c>
      <c r="E48" s="388" t="str">
        <f>CONCATENATE(IF(D61="NO CUMPLE",CONCATENATE(E61," / "),""),IF(D62="NO CUMPLE",CONCATENATE(E62," / "),""),IF(D63="NO CUMPLE",CONCATENATE(E63," / "),""),IF(D64="NO CUMPLE",CONCATENATE(E64," / "),""),IF(D65="NO CUMPLE",CONCATENATE(E65," / "),""),IF(D66="NO CUMPLE",CONCATENATE(E66," / "),""),IF(D67="NO CUMPLE",CONCATENATE(E67," / "),""),IF(D68="NO CUMPLE",CONCATENATE(E68," / "),""),IF(D69="NO CUMPLE",CONCATENATE(E69," / "),""),IF(D70="NO CUMPLE",CONCATENATE(E70," / "),""))</f>
        <v/>
      </c>
      <c r="F48" s="179" t="s">
        <v>1783</v>
      </c>
      <c r="G48" s="3">
        <f t="shared" si="0"/>
        <v>3</v>
      </c>
    </row>
    <row r="49" spans="1:7" ht="38.25" customHeight="1">
      <c r="A49" s="184"/>
      <c r="B49" s="78" t="s">
        <v>1781</v>
      </c>
      <c r="C49" s="82" t="s">
        <v>1782</v>
      </c>
      <c r="D49" s="180" t="str">
        <f>IF(COUNTIF(D71:D79,"NO CUMPLE")&gt;0,"NO CUMPLE CONDICIÓN",IF(COUNTIF(D71:D79,"CUMPLE")=0,"NO APLICA","CUMPLE"))</f>
        <v>NO APLICA</v>
      </c>
      <c r="E49" s="388" t="str">
        <f>CONCATENATE(IF(D71="NO CUMPLE",CONCATENATE(E71," / "),""),IF(D72="NO CUMPLE",CONCATENATE(E72," / "),""),IF(D73="NO CUMPLE",CONCATENATE(E73," / "),""),IF(D74="NO CUMPLE",CONCATENATE(E74," / "),""),IF(D75="NO CUMPLE",CONCATENATE(E75," / "),""),IF(D76="NO CUMPLE",CONCATENATE(E76," / "),""),IF(D77="NO CUMPLE",CONCATENATE(E77," / "),""),IF(D78="NO CUMPLE",CONCATENATE(E78," / "),""),IF(D79="NO CUMPLE",CONCATENATE(E79," / "),""))</f>
        <v/>
      </c>
      <c r="F49" s="179" t="s">
        <v>1783</v>
      </c>
      <c r="G49" s="3">
        <f t="shared" si="0"/>
        <v>3</v>
      </c>
    </row>
    <row r="50" spans="1:7" ht="38.25" customHeight="1">
      <c r="A50" s="184"/>
      <c r="B50" s="78" t="s">
        <v>1781</v>
      </c>
      <c r="C50" s="82" t="s">
        <v>1782</v>
      </c>
      <c r="D50" s="180" t="str">
        <f>IF(COUNTIF(D80:D87,"NO CUMPLE")&gt;0,"NO CUMPLE CONDICIÓN",IF(COUNTIF(D80:D87,"CUMPLE")=0,"NO APLICA","CUMPLE"))</f>
        <v>NO APLICA</v>
      </c>
      <c r="E50" s="388" t="str">
        <f>CONCATENATE(IF(D80="NO CUMPLE",CONCATENATE(E80," / "),""),IF(D81="NO CUMPLE",CONCATENATE(E81," / "),""),IF(D82="NO CUMPLE",CONCATENATE(E82," / "),""),IF(D83="NO CUMPLE",CONCATENATE(E83," / "),""),IF(D84="NO CUMPLE",CONCATENATE(E84," / "),""),IF(D85="NO CUMPLE",CONCATENATE(E85," / "),""),IF(D86="NO CUMPLE",CONCATENATE(E86," / "),""),IF(D87="NO CUMPLE",CONCATENATE(E87," / "),""))</f>
        <v/>
      </c>
      <c r="F50" s="179" t="s">
        <v>1783</v>
      </c>
      <c r="G50" s="3">
        <f t="shared" si="0"/>
        <v>3</v>
      </c>
    </row>
    <row r="51" spans="1:7" ht="80.25" customHeight="1">
      <c r="A51" s="69" t="s">
        <v>1682</v>
      </c>
      <c r="B51" s="70" t="s">
        <v>1784</v>
      </c>
      <c r="C51" s="86" t="s">
        <v>1785</v>
      </c>
      <c r="D51" s="72"/>
      <c r="E51" s="73"/>
      <c r="F51" s="74" t="s">
        <v>1786</v>
      </c>
      <c r="G51" s="3"/>
    </row>
    <row r="52" spans="1:7" ht="78" customHeight="1">
      <c r="A52" s="69" t="s">
        <v>1682</v>
      </c>
      <c r="B52" s="70" t="s">
        <v>1787</v>
      </c>
      <c r="C52" s="86" t="s">
        <v>1788</v>
      </c>
      <c r="D52" s="72"/>
      <c r="E52" s="73"/>
      <c r="F52" s="74" t="s">
        <v>1786</v>
      </c>
      <c r="G52" s="3"/>
    </row>
    <row r="53" spans="1:7" ht="37.5" customHeight="1">
      <c r="A53" s="69" t="s">
        <v>1682</v>
      </c>
      <c r="B53" s="70" t="s">
        <v>1789</v>
      </c>
      <c r="C53" s="86" t="s">
        <v>1790</v>
      </c>
      <c r="D53" s="72"/>
      <c r="E53" s="73"/>
      <c r="F53" s="74" t="s">
        <v>1786</v>
      </c>
      <c r="G53" s="3"/>
    </row>
    <row r="54" spans="1:7" ht="78" customHeight="1">
      <c r="A54" s="69" t="s">
        <v>1682</v>
      </c>
      <c r="B54" s="70" t="s">
        <v>1791</v>
      </c>
      <c r="C54" s="86" t="s">
        <v>1792</v>
      </c>
      <c r="D54" s="72"/>
      <c r="E54" s="73"/>
      <c r="F54" s="74" t="s">
        <v>1786</v>
      </c>
      <c r="G54" s="3"/>
    </row>
    <row r="55" spans="1:7" ht="37.5" customHeight="1">
      <c r="A55" s="69" t="s">
        <v>1682</v>
      </c>
      <c r="B55" s="70" t="s">
        <v>1793</v>
      </c>
      <c r="C55" s="86" t="s">
        <v>1794</v>
      </c>
      <c r="D55" s="72"/>
      <c r="E55" s="73"/>
      <c r="F55" s="74" t="s">
        <v>1786</v>
      </c>
      <c r="G55" s="3"/>
    </row>
    <row r="56" spans="1:7" ht="55.5" customHeight="1">
      <c r="A56" s="69" t="s">
        <v>1682</v>
      </c>
      <c r="B56" s="70" t="s">
        <v>1795</v>
      </c>
      <c r="C56" s="86" t="s">
        <v>1796</v>
      </c>
      <c r="D56" s="72"/>
      <c r="E56" s="73"/>
      <c r="F56" s="74" t="s">
        <v>1786</v>
      </c>
      <c r="G56" s="3"/>
    </row>
    <row r="57" spans="1:7" ht="45" customHeight="1">
      <c r="A57" s="69" t="s">
        <v>1682</v>
      </c>
      <c r="B57" s="70" t="s">
        <v>1797</v>
      </c>
      <c r="C57" s="88" t="s">
        <v>1798</v>
      </c>
      <c r="D57" s="72"/>
      <c r="E57" s="73"/>
      <c r="F57" s="74" t="s">
        <v>1799</v>
      </c>
      <c r="G57" s="3"/>
    </row>
    <row r="58" spans="1:7" ht="162.75" customHeight="1">
      <c r="A58" s="69" t="s">
        <v>1682</v>
      </c>
      <c r="B58" s="70" t="s">
        <v>1800</v>
      </c>
      <c r="C58" s="89" t="s">
        <v>1801</v>
      </c>
      <c r="D58" s="72"/>
      <c r="E58" s="73"/>
      <c r="F58" s="182" t="s">
        <v>1802</v>
      </c>
      <c r="G58" s="3"/>
    </row>
    <row r="59" spans="1:7" ht="127.5" customHeight="1">
      <c r="A59" s="69" t="s">
        <v>1682</v>
      </c>
      <c r="B59" s="70" t="s">
        <v>1803</v>
      </c>
      <c r="C59" s="89" t="s">
        <v>1804</v>
      </c>
      <c r="D59" s="72"/>
      <c r="E59" s="73"/>
      <c r="F59" s="74" t="s">
        <v>1805</v>
      </c>
      <c r="G59" s="3"/>
    </row>
    <row r="60" spans="1:7" ht="29.45" customHeight="1">
      <c r="A60" s="69" t="s">
        <v>1682</v>
      </c>
      <c r="B60" s="70" t="s">
        <v>1806</v>
      </c>
      <c r="C60" s="90" t="s">
        <v>1807</v>
      </c>
      <c r="D60" s="72"/>
      <c r="E60" s="73"/>
      <c r="F60" s="74" t="s">
        <v>1805</v>
      </c>
      <c r="G60" s="3"/>
    </row>
    <row r="61" spans="1:7" ht="29.45" customHeight="1">
      <c r="A61" s="69" t="s">
        <v>1682</v>
      </c>
      <c r="B61" s="70" t="s">
        <v>1808</v>
      </c>
      <c r="C61" s="90" t="s">
        <v>1809</v>
      </c>
      <c r="D61" s="72"/>
      <c r="E61" s="73"/>
      <c r="F61" s="74" t="s">
        <v>1805</v>
      </c>
      <c r="G61" s="3"/>
    </row>
    <row r="62" spans="1:7" ht="29.45" customHeight="1">
      <c r="A62" s="69" t="s">
        <v>1682</v>
      </c>
      <c r="B62" s="70" t="s">
        <v>1810</v>
      </c>
      <c r="C62" s="90" t="s">
        <v>1811</v>
      </c>
      <c r="D62" s="72"/>
      <c r="E62" s="73"/>
      <c r="F62" s="74" t="s">
        <v>1805</v>
      </c>
      <c r="G62" s="3"/>
    </row>
    <row r="63" spans="1:7" ht="29.45" customHeight="1">
      <c r="A63" s="69" t="s">
        <v>1682</v>
      </c>
      <c r="B63" s="70" t="s">
        <v>1812</v>
      </c>
      <c r="C63" s="90" t="s">
        <v>1813</v>
      </c>
      <c r="D63" s="72"/>
      <c r="E63" s="73"/>
      <c r="F63" s="74" t="s">
        <v>1799</v>
      </c>
      <c r="G63" s="3"/>
    </row>
    <row r="64" spans="1:7" ht="29.45" customHeight="1">
      <c r="A64" s="69" t="s">
        <v>1682</v>
      </c>
      <c r="B64" s="70" t="s">
        <v>1814</v>
      </c>
      <c r="C64" s="90" t="s">
        <v>1815</v>
      </c>
      <c r="D64" s="72"/>
      <c r="E64" s="73"/>
      <c r="F64" s="74" t="s">
        <v>1799</v>
      </c>
      <c r="G64" s="3"/>
    </row>
    <row r="65" spans="1:8" ht="42.95" customHeight="1">
      <c r="A65" s="69" t="s">
        <v>1682</v>
      </c>
      <c r="B65" s="70" t="s">
        <v>1816</v>
      </c>
      <c r="C65" s="91" t="s">
        <v>1817</v>
      </c>
      <c r="D65" s="72"/>
      <c r="E65" s="73"/>
      <c r="F65" s="74" t="s">
        <v>1799</v>
      </c>
      <c r="G65" s="3"/>
    </row>
    <row r="66" spans="1:8" ht="37.5" customHeight="1">
      <c r="A66" s="69" t="s">
        <v>1682</v>
      </c>
      <c r="B66" s="70" t="s">
        <v>1818</v>
      </c>
      <c r="C66" s="86" t="s">
        <v>1819</v>
      </c>
      <c r="D66" s="72"/>
      <c r="E66" s="73"/>
      <c r="F66" s="74" t="s">
        <v>1786</v>
      </c>
      <c r="G66" s="3"/>
    </row>
    <row r="67" spans="1:8" ht="60" customHeight="1">
      <c r="A67" s="69" t="s">
        <v>1682</v>
      </c>
      <c r="B67" s="70" t="s">
        <v>1820</v>
      </c>
      <c r="C67" s="185" t="s">
        <v>1821</v>
      </c>
      <c r="D67" s="72"/>
      <c r="E67" s="73"/>
      <c r="F67" s="223" t="s">
        <v>1799</v>
      </c>
      <c r="G67" s="224"/>
      <c r="H67" s="16"/>
    </row>
    <row r="68" spans="1:8" ht="37.5" customHeight="1">
      <c r="A68" s="69" t="s">
        <v>1682</v>
      </c>
      <c r="B68" s="70" t="s">
        <v>1822</v>
      </c>
      <c r="C68" s="185" t="s">
        <v>1823</v>
      </c>
      <c r="D68" s="72"/>
      <c r="E68" s="389"/>
      <c r="F68" s="223" t="s">
        <v>1786</v>
      </c>
      <c r="G68" s="224"/>
      <c r="H68" s="16"/>
    </row>
    <row r="69" spans="1:8" ht="61.5" customHeight="1">
      <c r="A69" s="69" t="s">
        <v>1682</v>
      </c>
      <c r="B69" s="70" t="s">
        <v>1824</v>
      </c>
      <c r="C69" s="87" t="s">
        <v>1825</v>
      </c>
      <c r="D69" s="72"/>
      <c r="E69" s="389"/>
      <c r="F69" s="223" t="s">
        <v>1826</v>
      </c>
      <c r="G69" s="224"/>
      <c r="H69" s="16"/>
    </row>
    <row r="70" spans="1:8" ht="61.5" customHeight="1">
      <c r="A70" s="69" t="s">
        <v>1682</v>
      </c>
      <c r="B70" s="70" t="s">
        <v>1827</v>
      </c>
      <c r="C70" s="87" t="s">
        <v>1828</v>
      </c>
      <c r="D70" s="72"/>
      <c r="E70" s="389"/>
      <c r="F70" s="223" t="s">
        <v>1826</v>
      </c>
      <c r="G70" s="224"/>
      <c r="H70" s="16"/>
    </row>
    <row r="71" spans="1:8" ht="61.5" customHeight="1">
      <c r="A71" s="69" t="s">
        <v>1682</v>
      </c>
      <c r="B71" s="70" t="s">
        <v>1829</v>
      </c>
      <c r="C71" s="87" t="s">
        <v>1830</v>
      </c>
      <c r="D71" s="72"/>
      <c r="E71" s="389"/>
      <c r="F71" s="223" t="s">
        <v>1826</v>
      </c>
      <c r="G71" s="224"/>
      <c r="H71" s="16"/>
    </row>
    <row r="72" spans="1:8" ht="85.5" customHeight="1">
      <c r="A72" s="69" t="s">
        <v>1682</v>
      </c>
      <c r="B72" s="70" t="s">
        <v>1831</v>
      </c>
      <c r="C72" s="87" t="s">
        <v>1832</v>
      </c>
      <c r="D72" s="72"/>
      <c r="E72" s="389"/>
      <c r="F72" s="223" t="s">
        <v>1826</v>
      </c>
      <c r="G72" s="224"/>
      <c r="H72" s="16"/>
    </row>
    <row r="73" spans="1:8" ht="61.5" customHeight="1">
      <c r="A73" s="69" t="s">
        <v>1682</v>
      </c>
      <c r="B73" s="70" t="s">
        <v>1833</v>
      </c>
      <c r="C73" s="87" t="s">
        <v>1834</v>
      </c>
      <c r="D73" s="72"/>
      <c r="E73" s="389"/>
      <c r="F73" s="223" t="s">
        <v>1826</v>
      </c>
      <c r="G73" s="224"/>
      <c r="H73" s="16"/>
    </row>
    <row r="74" spans="1:8" ht="61.5" customHeight="1">
      <c r="A74" s="69" t="s">
        <v>1682</v>
      </c>
      <c r="B74" s="70" t="s">
        <v>1835</v>
      </c>
      <c r="C74" s="87" t="s">
        <v>1836</v>
      </c>
      <c r="D74" s="72"/>
      <c r="E74" s="389"/>
      <c r="F74" s="223" t="s">
        <v>1826</v>
      </c>
      <c r="G74" s="224"/>
      <c r="H74" s="16"/>
    </row>
    <row r="75" spans="1:8" ht="61.5" customHeight="1">
      <c r="A75" s="69" t="s">
        <v>1682</v>
      </c>
      <c r="B75" s="70" t="s">
        <v>1837</v>
      </c>
      <c r="C75" s="87" t="s">
        <v>1838</v>
      </c>
      <c r="D75" s="72"/>
      <c r="E75" s="389"/>
      <c r="F75" s="223" t="s">
        <v>1826</v>
      </c>
      <c r="G75" s="224"/>
      <c r="H75" s="16"/>
    </row>
    <row r="76" spans="1:8" ht="61.5" customHeight="1">
      <c r="A76" s="69" t="s">
        <v>1682</v>
      </c>
      <c r="B76" s="70" t="s">
        <v>1839</v>
      </c>
      <c r="C76" s="87" t="s">
        <v>1840</v>
      </c>
      <c r="D76" s="72"/>
      <c r="E76" s="389"/>
      <c r="F76" s="223" t="s">
        <v>1826</v>
      </c>
      <c r="G76" s="224"/>
      <c r="H76" s="16"/>
    </row>
    <row r="77" spans="1:8" ht="70.5" customHeight="1">
      <c r="A77" s="69" t="s">
        <v>1682</v>
      </c>
      <c r="B77" s="70" t="s">
        <v>1841</v>
      </c>
      <c r="C77" s="87" t="s">
        <v>1842</v>
      </c>
      <c r="D77" s="72"/>
      <c r="E77" s="389"/>
      <c r="F77" s="223" t="s">
        <v>1826</v>
      </c>
      <c r="G77" s="224"/>
      <c r="H77" s="16"/>
    </row>
    <row r="78" spans="1:8" ht="69.75" customHeight="1">
      <c r="A78" s="69" t="s">
        <v>1682</v>
      </c>
      <c r="B78" s="70" t="s">
        <v>1843</v>
      </c>
      <c r="C78" s="87" t="s">
        <v>1844</v>
      </c>
      <c r="D78" s="72"/>
      <c r="E78" s="389"/>
      <c r="F78" s="223" t="s">
        <v>1826</v>
      </c>
      <c r="G78" s="224"/>
      <c r="H78" s="16"/>
    </row>
    <row r="79" spans="1:8" ht="61.5" customHeight="1">
      <c r="A79" s="69" t="s">
        <v>1682</v>
      </c>
      <c r="B79" s="70" t="s">
        <v>1845</v>
      </c>
      <c r="C79" s="87" t="s">
        <v>1846</v>
      </c>
      <c r="D79" s="72"/>
      <c r="E79" s="389"/>
      <c r="F79" s="223" t="s">
        <v>1826</v>
      </c>
      <c r="G79" s="224"/>
      <c r="H79" s="16"/>
    </row>
    <row r="80" spans="1:8" ht="61.5" customHeight="1">
      <c r="A80" s="69" t="s">
        <v>1682</v>
      </c>
      <c r="B80" s="70" t="s">
        <v>1847</v>
      </c>
      <c r="C80" s="87" t="s">
        <v>1848</v>
      </c>
      <c r="D80" s="72"/>
      <c r="E80" s="389"/>
      <c r="F80" s="223" t="s">
        <v>1826</v>
      </c>
      <c r="G80" s="224"/>
      <c r="H80" s="16"/>
    </row>
    <row r="81" spans="1:8" ht="88.5" customHeight="1">
      <c r="A81" s="69" t="s">
        <v>1682</v>
      </c>
      <c r="B81" s="70" t="s">
        <v>1849</v>
      </c>
      <c r="C81" s="87" t="s">
        <v>1850</v>
      </c>
      <c r="D81" s="72"/>
      <c r="E81" s="389"/>
      <c r="F81" s="223" t="s">
        <v>1826</v>
      </c>
      <c r="G81" s="224"/>
      <c r="H81" s="16"/>
    </row>
    <row r="82" spans="1:8" ht="80.25" customHeight="1">
      <c r="A82" s="69" t="s">
        <v>1682</v>
      </c>
      <c r="B82" s="70" t="s">
        <v>1851</v>
      </c>
      <c r="C82" s="87" t="s">
        <v>1852</v>
      </c>
      <c r="D82" s="72"/>
      <c r="E82" s="389"/>
      <c r="F82" s="223" t="s">
        <v>1826</v>
      </c>
      <c r="G82" s="224"/>
      <c r="H82" s="16"/>
    </row>
    <row r="83" spans="1:8" ht="76.5" customHeight="1">
      <c r="A83" s="69" t="s">
        <v>1682</v>
      </c>
      <c r="B83" s="70" t="s">
        <v>1853</v>
      </c>
      <c r="C83" s="87" t="s">
        <v>1854</v>
      </c>
      <c r="D83" s="72"/>
      <c r="E83" s="389"/>
      <c r="F83" s="223" t="s">
        <v>1826</v>
      </c>
      <c r="G83" s="224"/>
      <c r="H83" s="16"/>
    </row>
    <row r="84" spans="1:8" ht="89.25" customHeight="1">
      <c r="A84" s="69" t="s">
        <v>1682</v>
      </c>
      <c r="B84" s="70" t="s">
        <v>1855</v>
      </c>
      <c r="C84" s="87" t="s">
        <v>1856</v>
      </c>
      <c r="D84" s="72"/>
      <c r="E84" s="389"/>
      <c r="F84" s="223" t="s">
        <v>1826</v>
      </c>
      <c r="G84" s="224"/>
      <c r="H84" s="16"/>
    </row>
    <row r="85" spans="1:8" ht="89.25" customHeight="1">
      <c r="A85" s="69" t="s">
        <v>1682</v>
      </c>
      <c r="B85" s="70" t="s">
        <v>1857</v>
      </c>
      <c r="C85" s="87" t="s">
        <v>1858</v>
      </c>
      <c r="D85" s="72"/>
      <c r="E85" s="389"/>
      <c r="F85" s="223" t="s">
        <v>1826</v>
      </c>
      <c r="G85" s="224"/>
      <c r="H85" s="16"/>
    </row>
    <row r="86" spans="1:8" ht="89.25" customHeight="1">
      <c r="A86" s="69" t="s">
        <v>1682</v>
      </c>
      <c r="B86" s="70" t="s">
        <v>1859</v>
      </c>
      <c r="C86" s="87" t="s">
        <v>1860</v>
      </c>
      <c r="D86" s="72"/>
      <c r="E86" s="389"/>
      <c r="F86" s="223" t="s">
        <v>1826</v>
      </c>
      <c r="G86" s="224"/>
      <c r="H86" s="16"/>
    </row>
    <row r="87" spans="1:8" ht="89.25" customHeight="1">
      <c r="A87" s="69" t="s">
        <v>1682</v>
      </c>
      <c r="B87" s="70" t="s">
        <v>1861</v>
      </c>
      <c r="C87" s="87" t="s">
        <v>1862</v>
      </c>
      <c r="D87" s="72"/>
      <c r="E87" s="389"/>
      <c r="F87" s="223" t="s">
        <v>1826</v>
      </c>
      <c r="G87" s="224"/>
      <c r="H87" s="16"/>
    </row>
    <row r="88" spans="1:8" s="3" customFormat="1" ht="41.25" customHeight="1">
      <c r="A88" s="68"/>
      <c r="B88" s="84" t="s">
        <v>1863</v>
      </c>
      <c r="C88" s="85" t="s">
        <v>1864</v>
      </c>
      <c r="D88" s="80" t="str">
        <f>IF(COUNTIF(D89:D92,"NO CUMPLE")&gt;0,"NO CUMPLE CONDICIÓN",IF(COUNTIF(D89:D92,"CUMPLE")=0,"NO APLICA","CUMPLE"))</f>
        <v>NO APLICA</v>
      </c>
      <c r="E88" s="81" t="str">
        <f>CONCATENATE(IF(D89="NO CUMPLE",CONCATENATE(E89," "),""),IF(D90="NO CUMPLE",CONCATENATE(E90," "),""),IF(D91="NO CUMPLE",CONCATENATE(E91," "),""),IF(D92="NO CUMPLE",CONCATENATE(E92," "),""))</f>
        <v/>
      </c>
      <c r="F88" s="181" t="s">
        <v>1865</v>
      </c>
      <c r="G88" s="3" t="e">
        <f>IF(#REF!="CUMPLE",1,IF(#REF!="NO CUMPLE CONDICIÓN",2,3))</f>
        <v>#REF!</v>
      </c>
    </row>
    <row r="89" spans="1:8" ht="185.45" customHeight="1">
      <c r="A89" s="69" t="s">
        <v>1682</v>
      </c>
      <c r="B89" s="70" t="s">
        <v>1866</v>
      </c>
      <c r="C89" s="230" t="s">
        <v>1867</v>
      </c>
      <c r="D89" s="72"/>
      <c r="E89" s="73"/>
      <c r="F89" s="223" t="s">
        <v>1868</v>
      </c>
      <c r="G89" s="3"/>
    </row>
    <row r="90" spans="1:8" ht="100.5" customHeight="1">
      <c r="A90" s="69" t="s">
        <v>1682</v>
      </c>
      <c r="B90" s="70" t="s">
        <v>1869</v>
      </c>
      <c r="C90" s="83" t="s">
        <v>1870</v>
      </c>
      <c r="D90" s="72"/>
      <c r="E90" s="73"/>
      <c r="F90" s="74" t="s">
        <v>1871</v>
      </c>
      <c r="G90" s="3"/>
    </row>
    <row r="91" spans="1:8" ht="120.75" customHeight="1">
      <c r="A91" s="69" t="s">
        <v>1682</v>
      </c>
      <c r="B91" s="70" t="s">
        <v>1872</v>
      </c>
      <c r="C91" s="83" t="s">
        <v>1873</v>
      </c>
      <c r="D91" s="72"/>
      <c r="E91" s="73"/>
      <c r="F91" s="74" t="s">
        <v>1871</v>
      </c>
      <c r="G91" s="3"/>
    </row>
    <row r="92" spans="1:8" ht="42.95" customHeight="1" thickBot="1">
      <c r="A92" s="69" t="s">
        <v>1682</v>
      </c>
      <c r="B92" s="186" t="s">
        <v>1874</v>
      </c>
      <c r="C92" s="187" t="s">
        <v>1875</v>
      </c>
      <c r="D92" s="188"/>
      <c r="E92" s="390"/>
      <c r="F92" s="189" t="s">
        <v>1871</v>
      </c>
      <c r="G92" s="3"/>
    </row>
    <row r="94" spans="1:8" hidden="1">
      <c r="C94" s="92" t="s">
        <v>1876</v>
      </c>
      <c r="D94" s="3">
        <f>COUNTIF(G3:G92,1)</f>
        <v>0</v>
      </c>
    </row>
    <row r="95" spans="1:8" hidden="1">
      <c r="C95" s="92" t="s">
        <v>1877</v>
      </c>
      <c r="D95" s="3">
        <f>COUNTIF(G3:G92,2)</f>
        <v>0</v>
      </c>
    </row>
    <row r="96" spans="1:8" hidden="1">
      <c r="C96" s="92" t="s">
        <v>1878</v>
      </c>
      <c r="D96" s="3">
        <f>COUNTIF(G3:G92,3)</f>
        <v>12</v>
      </c>
    </row>
  </sheetData>
  <sheetProtection algorithmName="SHA-512" hashValue="LYwwCVM5I8sBLqpyVeLb1YmMJPw8rJcVe43nih0zCB4qer0gNfr1GwC+s2BwgoqU2ecpArBLKzT+RjEQrGoSAA==" saltValue="J3tNAJv+Qi5zHVcDYacEgQ==" spinCount="100000" sheet="1" formatRows="0" autoFilter="0"/>
  <mergeCells count="1">
    <mergeCell ref="B1:E1"/>
  </mergeCells>
  <conditionalFormatting sqref="D3">
    <cfRule type="cellIs" dxfId="93" priority="15" operator="equal">
      <formula>"NO CUMPLE CONDICIÓN"</formula>
    </cfRule>
    <cfRule type="cellIs" dxfId="92" priority="16" operator="equal">
      <formula>"No Cumple"</formula>
    </cfRule>
  </conditionalFormatting>
  <conditionalFormatting sqref="D6">
    <cfRule type="cellIs" dxfId="91" priority="13" operator="equal">
      <formula>"NO CUMPLE CONDICIÓN"</formula>
    </cfRule>
    <cfRule type="cellIs" dxfId="90" priority="14" operator="equal">
      <formula>"No Cumple"</formula>
    </cfRule>
  </conditionalFormatting>
  <conditionalFormatting sqref="D8">
    <cfRule type="cellIs" dxfId="89" priority="11" operator="equal">
      <formula>"NO CUMPLE CONDICIÓN"</formula>
    </cfRule>
    <cfRule type="cellIs" dxfId="88" priority="12" operator="equal">
      <formula>"No Cumple"</formula>
    </cfRule>
  </conditionalFormatting>
  <conditionalFormatting sqref="D10">
    <cfRule type="cellIs" dxfId="87" priority="9" operator="equal">
      <formula>"NO CUMPLE CONDICIÓN"</formula>
    </cfRule>
    <cfRule type="cellIs" dxfId="86" priority="10" operator="equal">
      <formula>"No Cumple"</formula>
    </cfRule>
  </conditionalFormatting>
  <conditionalFormatting sqref="D12">
    <cfRule type="cellIs" dxfId="85" priority="7" operator="equal">
      <formula>"NO CUMPLE CONDICIÓN"</formula>
    </cfRule>
    <cfRule type="cellIs" dxfId="84" priority="8" operator="equal">
      <formula>"No Cumple"</formula>
    </cfRule>
  </conditionalFormatting>
  <conditionalFormatting sqref="D19:D21">
    <cfRule type="cellIs" dxfId="83" priority="5" operator="equal">
      <formula>"NO CUMPLE CONDICIÓN"</formula>
    </cfRule>
    <cfRule type="cellIs" dxfId="82" priority="6" operator="equal">
      <formula>"No Cumple"</formula>
    </cfRule>
  </conditionalFormatting>
  <conditionalFormatting sqref="D47:D50">
    <cfRule type="cellIs" dxfId="81" priority="3" operator="equal">
      <formula>"NO CUMPLE CONDICIÓN"</formula>
    </cfRule>
    <cfRule type="cellIs" dxfId="80" priority="4" operator="equal">
      <formula>"No Cumple"</formula>
    </cfRule>
  </conditionalFormatting>
  <conditionalFormatting sqref="D88">
    <cfRule type="cellIs" dxfId="79" priority="1" operator="equal">
      <formula>"NO CUMPLE CONDICIÓN"</formula>
    </cfRule>
    <cfRule type="cellIs" dxfId="78" priority="2" operator="equal">
      <formula>"No Cumple"</formula>
    </cfRule>
  </conditionalFormatting>
  <dataValidations count="2">
    <dataValidation type="list" allowBlank="1" showInputMessage="1" showErrorMessage="1" sqref="D89 D11 D4:D5 D51:D53 D16:D17 D22:D34 D13:D14 D56:D66 D42:D46 D39:D40" xr:uid="{086395F7-08FA-4090-8E8F-6D451EDEBFED}">
      <formula1>"CUMPLE,NO CUMPLE"</formula1>
    </dataValidation>
    <dataValidation type="list" allowBlank="1" showInputMessage="1" showErrorMessage="1" sqref="D7 D9 D15 D18 D41 D67:D87 D54:D55 D90:D92 D35:D38" xr:uid="{A5119C4E-267C-4FF7-8C32-F44084311E4F}">
      <formula1>"CUMPLE,NO CUMPLE,NO APLICA"</formula1>
    </dataValidation>
  </dataValidations>
  <hyperlinks>
    <hyperlink ref="A1" location="PORTADA!A1" display="Portada" xr:uid="{00000000-0004-0000-0300-000000000000}"/>
    <hyperlink ref="A47" location="'Tabla 3. Amb Adec y Seg - Áreas'!A1" display="Click" xr:uid="{00000000-0004-0000-0300-000001000000}"/>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2CEEF"/>
  </sheetPr>
  <dimension ref="A1:G71"/>
  <sheetViews>
    <sheetView topLeftCell="A4" zoomScale="70" zoomScaleNormal="70" workbookViewId="0"/>
  </sheetViews>
  <sheetFormatPr baseColWidth="10" defaultColWidth="11.42578125" defaultRowHeight="15"/>
  <cols>
    <col min="1" max="1" width="10" style="77" customWidth="1"/>
    <col min="2" max="2" width="7.140625" style="3" customWidth="1"/>
    <col min="3" max="3" width="79" customWidth="1"/>
    <col min="4" max="4" width="19.85546875" customWidth="1"/>
    <col min="5" max="5" width="105.42578125" customWidth="1"/>
    <col min="6" max="6" width="53.42578125" style="215" customWidth="1"/>
    <col min="7" max="7" width="11.140625" style="3" hidden="1" customWidth="1"/>
  </cols>
  <sheetData>
    <row r="1" spans="1:7" s="7" customFormat="1" ht="20.25" customHeight="1" thickBot="1">
      <c r="A1" s="326" t="s">
        <v>1481</v>
      </c>
      <c r="B1" s="502" t="s">
        <v>1879</v>
      </c>
      <c r="C1" s="503"/>
      <c r="D1" s="503"/>
      <c r="E1" s="504"/>
      <c r="F1" s="191"/>
      <c r="G1" s="192"/>
    </row>
    <row r="2" spans="1:7" s="67" customFormat="1" ht="74.25" customHeight="1" thickBot="1">
      <c r="A2" s="173" t="s">
        <v>1673</v>
      </c>
      <c r="B2" s="193" t="s">
        <v>1674</v>
      </c>
      <c r="C2" s="194" t="s">
        <v>1675</v>
      </c>
      <c r="D2" s="195" t="s">
        <v>1676</v>
      </c>
      <c r="E2" s="196" t="s">
        <v>1677</v>
      </c>
      <c r="F2" s="173" t="s">
        <v>1678</v>
      </c>
      <c r="G2" s="197"/>
    </row>
    <row r="3" spans="1:7" ht="53.25" customHeight="1">
      <c r="A3" s="198"/>
      <c r="B3" s="127" t="s">
        <v>1880</v>
      </c>
      <c r="C3" s="128" t="s">
        <v>1881</v>
      </c>
      <c r="D3" s="385" t="str">
        <f>IF(COUNTIF(D4:D12,"NO CUMPLE")&gt;0,"NO CUMPLE CONDICIÓN",IF(COUNTIF(D4:D12,"CUMPLE")=0,"NO APLICA","CUMPLE"))</f>
        <v>NO APLICA</v>
      </c>
      <c r="E3" s="396" t="str">
        <f>CONCATENATE(IF(D4="NO CUMPLE",CONCATENATE(E4," / "),""),IF(D5="NO CUMPLE",CONCATENATE(E5," / "),""),IF(D6="NO CUMPLE",CONCATENATE(E6," / "),""),IF(D7="NO CUMPLE",CONCATENATE(E7," / "),""),IF(D8="NO CUMPLE",CONCATENATE(E8," / "),""),IF(D9="NO CUMPLE",CONCATENATE(E9," / "),""),IF(D10="NO CUMPLE",CONCATENATE(E10," / "),""),IF(D11="NO CUMPLE",CONCATENATE(E11," / "),""),IF(D12="NO CUMPLE",CONCATENATE(E12," / "),""))</f>
        <v/>
      </c>
      <c r="F3" s="221" t="s">
        <v>1882</v>
      </c>
      <c r="G3" s="3">
        <f>IF(D3="CUMPLE",1,IF(D3="NO CUMPLE CONDICIÓN",2,3))</f>
        <v>3</v>
      </c>
    </row>
    <row r="4" spans="1:7" ht="101.25">
      <c r="A4" s="199" t="s">
        <v>1883</v>
      </c>
      <c r="B4" s="129" t="s">
        <v>1884</v>
      </c>
      <c r="C4" s="225" t="s">
        <v>1885</v>
      </c>
      <c r="D4" s="72"/>
      <c r="E4" s="392"/>
      <c r="F4" s="201" t="s">
        <v>1886</v>
      </c>
    </row>
    <row r="5" spans="1:7" ht="175.5" customHeight="1">
      <c r="A5" s="199" t="s">
        <v>1883</v>
      </c>
      <c r="B5" s="129" t="s">
        <v>1887</v>
      </c>
      <c r="C5" s="225" t="s">
        <v>1888</v>
      </c>
      <c r="D5" s="72"/>
      <c r="E5" s="392"/>
      <c r="F5" s="201" t="s">
        <v>1889</v>
      </c>
    </row>
    <row r="6" spans="1:7" ht="44.25" customHeight="1">
      <c r="A6" s="199" t="s">
        <v>1883</v>
      </c>
      <c r="B6" s="129" t="s">
        <v>1890</v>
      </c>
      <c r="C6" s="226" t="s">
        <v>1891</v>
      </c>
      <c r="D6" s="72"/>
      <c r="E6" s="392"/>
      <c r="F6" s="201" t="s">
        <v>1892</v>
      </c>
    </row>
    <row r="7" spans="1:7" ht="67.5" customHeight="1">
      <c r="A7" s="199" t="s">
        <v>1883</v>
      </c>
      <c r="B7" s="129" t="s">
        <v>1893</v>
      </c>
      <c r="C7" s="225" t="s">
        <v>1894</v>
      </c>
      <c r="D7" s="72"/>
      <c r="E7" s="392"/>
      <c r="F7" s="201" t="s">
        <v>1895</v>
      </c>
    </row>
    <row r="8" spans="1:7" ht="76.5" customHeight="1">
      <c r="A8" s="199" t="s">
        <v>1883</v>
      </c>
      <c r="B8" s="129" t="s">
        <v>1896</v>
      </c>
      <c r="C8" s="83" t="s">
        <v>1897</v>
      </c>
      <c r="D8" s="72"/>
      <c r="E8" s="392"/>
      <c r="F8" s="202" t="s">
        <v>1898</v>
      </c>
    </row>
    <row r="9" spans="1:7" ht="96.75" customHeight="1">
      <c r="A9" s="199" t="s">
        <v>1883</v>
      </c>
      <c r="B9" s="129" t="s">
        <v>1899</v>
      </c>
      <c r="C9" s="15" t="s">
        <v>1900</v>
      </c>
      <c r="D9" s="72"/>
      <c r="E9" s="392"/>
      <c r="F9" s="202" t="s">
        <v>1898</v>
      </c>
    </row>
    <row r="10" spans="1:7" ht="74.25" customHeight="1">
      <c r="A10" s="199" t="s">
        <v>1883</v>
      </c>
      <c r="B10" s="129" t="s">
        <v>1901</v>
      </c>
      <c r="C10" s="130" t="s">
        <v>1902</v>
      </c>
      <c r="D10" s="72"/>
      <c r="E10" s="392"/>
      <c r="F10" s="202" t="s">
        <v>1898</v>
      </c>
    </row>
    <row r="11" spans="1:7" ht="74.25" customHeight="1">
      <c r="A11" s="199" t="s">
        <v>1883</v>
      </c>
      <c r="B11" s="129" t="s">
        <v>1903</v>
      </c>
      <c r="C11" s="131" t="s">
        <v>1904</v>
      </c>
      <c r="D11" s="72"/>
      <c r="E11" s="397"/>
      <c r="F11" s="203" t="s">
        <v>1905</v>
      </c>
    </row>
    <row r="12" spans="1:7" ht="80.099999999999994" customHeight="1">
      <c r="A12" s="199" t="s">
        <v>1883</v>
      </c>
      <c r="B12" s="129" t="s">
        <v>1906</v>
      </c>
      <c r="C12" s="131" t="s">
        <v>1907</v>
      </c>
      <c r="D12" s="72"/>
      <c r="E12" s="397"/>
      <c r="F12" s="204" t="s">
        <v>1908</v>
      </c>
    </row>
    <row r="13" spans="1:7" ht="60.95" customHeight="1">
      <c r="A13" s="205"/>
      <c r="B13" s="132" t="s">
        <v>1909</v>
      </c>
      <c r="C13" s="133" t="s">
        <v>1910</v>
      </c>
      <c r="D13" s="393" t="str">
        <f>IF(COUNTIF(D15:D19,"NO CUMPLE")&gt;0,"NO CUMPLE CONDICIÓN",IF(COUNTIF(D15:D19,"CUMPLE")=0,"NO APLICA","CUMPLE"))</f>
        <v>NO APLICA</v>
      </c>
      <c r="E13" s="387" t="str">
        <f>CONCATENATE(IF(D15="NO CUMPLE",CONCATENATE(E15," / "),""),IF(D16="NO CUMPLE",CONCATENATE(E16," / "),""),IF(D17="NO CUMPLE",CONCATENATE(E17," / "),""),IF(D18="NO CUMPLE",CONCATENATE(E18," / "),""),IF(D19="NO CUMPLE",CONCATENATE(E19," / "),""))</f>
        <v/>
      </c>
      <c r="F13" s="208" t="s">
        <v>1911</v>
      </c>
      <c r="G13" s="3">
        <f>IF(D14="CUMPLE",1,IF(D14="NO CUMPLE CONDICIÓN",2,3))</f>
        <v>3</v>
      </c>
    </row>
    <row r="14" spans="1:7" ht="60.95" customHeight="1">
      <c r="A14" s="205"/>
      <c r="B14" s="134"/>
      <c r="C14" s="135" t="s">
        <v>1912</v>
      </c>
      <c r="D14" s="207"/>
      <c r="E14" s="394"/>
      <c r="F14" s="201"/>
    </row>
    <row r="15" spans="1:7" ht="60.95" customHeight="1">
      <c r="A15" s="199" t="s">
        <v>1883</v>
      </c>
      <c r="B15" s="129" t="s">
        <v>1913</v>
      </c>
      <c r="C15" s="131" t="s">
        <v>1914</v>
      </c>
      <c r="D15" s="72"/>
      <c r="E15" s="392"/>
      <c r="F15" s="201" t="s">
        <v>1915</v>
      </c>
    </row>
    <row r="16" spans="1:7" ht="60.95" customHeight="1">
      <c r="A16" s="199" t="s">
        <v>1883</v>
      </c>
      <c r="B16" s="129" t="s">
        <v>1916</v>
      </c>
      <c r="C16" s="131" t="s">
        <v>1917</v>
      </c>
      <c r="D16" s="72"/>
      <c r="E16" s="392"/>
      <c r="F16" s="201" t="s">
        <v>1915</v>
      </c>
    </row>
    <row r="17" spans="1:7" ht="60.95" customHeight="1">
      <c r="A17" s="199" t="s">
        <v>1883</v>
      </c>
      <c r="B17" s="129" t="s">
        <v>1918</v>
      </c>
      <c r="C17" s="131" t="s">
        <v>1919</v>
      </c>
      <c r="D17" s="72"/>
      <c r="E17" s="392"/>
      <c r="F17" s="201" t="s">
        <v>1920</v>
      </c>
    </row>
    <row r="18" spans="1:7" ht="60.95" customHeight="1">
      <c r="A18" s="199" t="s">
        <v>1883</v>
      </c>
      <c r="B18" s="129" t="s">
        <v>1921</v>
      </c>
      <c r="C18" s="131" t="s">
        <v>1922</v>
      </c>
      <c r="D18" s="72"/>
      <c r="E18" s="392"/>
      <c r="F18" s="201" t="s">
        <v>1923</v>
      </c>
    </row>
    <row r="19" spans="1:7" ht="84" customHeight="1">
      <c r="A19" s="199" t="s">
        <v>1883</v>
      </c>
      <c r="B19" s="129" t="s">
        <v>1924</v>
      </c>
      <c r="C19" s="131" t="s">
        <v>1925</v>
      </c>
      <c r="D19" s="72"/>
      <c r="E19" s="392"/>
      <c r="F19" s="201" t="s">
        <v>1926</v>
      </c>
    </row>
    <row r="20" spans="1:7" ht="60.95" customHeight="1">
      <c r="A20" s="205"/>
      <c r="B20" s="132" t="s">
        <v>1927</v>
      </c>
      <c r="C20" s="133" t="s">
        <v>1928</v>
      </c>
      <c r="D20" s="80" t="str">
        <f>IF(COUNTIF(D21:D23,"NO CUMPLE")&gt;0,"NO CUMPLE CONDICIÓN",IF(COUNTIF(D21:D23,"CUMPLE")=0,"NO APLICA","CUMPLE"))</f>
        <v>NO APLICA</v>
      </c>
      <c r="E20" s="81" t="str">
        <f>CONCATENATE(IF(D21="NO CUMPLE",CONCATENATE(E21," "),""),IF(D22="NO CUMPLE",CONCATENATE(E22," "),""),IF(D23="NO CUMPLE",CONCATENATE(E23," "),""))</f>
        <v/>
      </c>
      <c r="F20" s="216" t="s">
        <v>1929</v>
      </c>
      <c r="G20" s="3">
        <f>IF(D21="CUMPLE",1,IF(D21="NO CUMPLE CONDICIÓN",2,3))</f>
        <v>3</v>
      </c>
    </row>
    <row r="21" spans="1:7" ht="328.5" customHeight="1">
      <c r="A21" s="199" t="s">
        <v>1883</v>
      </c>
      <c r="B21" s="129" t="s">
        <v>1930</v>
      </c>
      <c r="C21" s="384" t="s">
        <v>1931</v>
      </c>
      <c r="D21" s="200"/>
      <c r="E21" s="395"/>
      <c r="F21" s="201" t="s">
        <v>1932</v>
      </c>
    </row>
    <row r="22" spans="1:7" ht="60.95" customHeight="1">
      <c r="A22" s="199" t="s">
        <v>1883</v>
      </c>
      <c r="B22" s="129" t="s">
        <v>1933</v>
      </c>
      <c r="C22" s="131" t="s">
        <v>1934</v>
      </c>
      <c r="D22" s="200"/>
      <c r="E22" s="281"/>
      <c r="F22" s="201" t="s">
        <v>1935</v>
      </c>
    </row>
    <row r="23" spans="1:7" ht="60.95" customHeight="1">
      <c r="A23" s="199" t="s">
        <v>1883</v>
      </c>
      <c r="B23" s="129" t="s">
        <v>1936</v>
      </c>
      <c r="C23" s="131" t="s">
        <v>1937</v>
      </c>
      <c r="D23" s="200"/>
      <c r="E23" s="281"/>
      <c r="F23" s="201" t="s">
        <v>1938</v>
      </c>
    </row>
    <row r="24" spans="1:7" ht="60.95" customHeight="1">
      <c r="A24" s="205"/>
      <c r="B24" s="136" t="s">
        <v>1939</v>
      </c>
      <c r="C24" s="133" t="s">
        <v>1940</v>
      </c>
      <c r="D24" s="80" t="str">
        <f>IF(COUNTIF(D25:D27,"NO CUMPLE")&gt;0,"NO CUMPLE CONDICIÓN",IF(COUNTIF(D25:D27,"CUMPLE")=0,"NO APLICA","CUMPLE"))</f>
        <v>NO APLICA</v>
      </c>
      <c r="E24" s="81" t="str">
        <f>CONCATENATE(IF(D25="NO CUMPLE",CONCATENATE(E25," "),""),IF(D26="NO CUMPLE",CONCATENATE(E26," "),""),IF(D27="NO CUMPLE",CONCATENATE(E27," "),""))</f>
        <v/>
      </c>
      <c r="F24" s="216" t="s">
        <v>1941</v>
      </c>
      <c r="G24" s="3">
        <f>IF(D25="CUMPLE",1,IF(D25="NO CUMPLE CONDICIÓN",2,3))</f>
        <v>3</v>
      </c>
    </row>
    <row r="25" spans="1:7" ht="60.95" customHeight="1">
      <c r="A25" s="199" t="s">
        <v>1883</v>
      </c>
      <c r="B25" s="129" t="s">
        <v>1942</v>
      </c>
      <c r="C25" s="131" t="s">
        <v>1943</v>
      </c>
      <c r="D25" s="200"/>
      <c r="E25" s="281"/>
      <c r="F25" s="201" t="s">
        <v>1944</v>
      </c>
    </row>
    <row r="26" spans="1:7" ht="84" customHeight="1">
      <c r="A26" s="199" t="s">
        <v>1883</v>
      </c>
      <c r="B26" s="129" t="s">
        <v>1945</v>
      </c>
      <c r="C26" s="131" t="s">
        <v>1946</v>
      </c>
      <c r="D26" s="200"/>
      <c r="E26" s="281"/>
      <c r="F26" s="201" t="s">
        <v>1947</v>
      </c>
    </row>
    <row r="27" spans="1:7" ht="142.5" customHeight="1">
      <c r="A27" s="199" t="s">
        <v>1883</v>
      </c>
      <c r="B27" s="129" t="s">
        <v>1948</v>
      </c>
      <c r="C27" s="137" t="s">
        <v>1949</v>
      </c>
      <c r="D27" s="200"/>
      <c r="E27" s="395"/>
      <c r="F27" s="208" t="s">
        <v>1950</v>
      </c>
    </row>
    <row r="28" spans="1:7" ht="60.95" customHeight="1">
      <c r="A28" s="209"/>
      <c r="B28" s="136" t="s">
        <v>1951</v>
      </c>
      <c r="C28" s="133" t="s">
        <v>1952</v>
      </c>
      <c r="D28" s="80" t="str">
        <f>IF(COUNTIF(D29:D31,"NO CUMPLE")&gt;0,"NO CUMPLE CONDICIÓN",IF(COUNTIF(D29:D31,"CUMPLE")=0,"NO APLICA","CUMPLE"))</f>
        <v>NO APLICA</v>
      </c>
      <c r="E28" s="81" t="str">
        <f>CONCATENATE(IF(D29="NO CUMPLE",CONCATENATE(E29," "),""),IF(D30="NO CUMPLE",CONCATENATE(E30," "),""),IF(D31="NO CUMPLE",CONCATENATE(E31," "),""))</f>
        <v/>
      </c>
      <c r="F28" s="216" t="s">
        <v>1953</v>
      </c>
      <c r="G28" s="3">
        <f>IF(D28="CUMPLE",1,IF(D28="NO CUMPLE CONDICIÓN",2,3))</f>
        <v>3</v>
      </c>
    </row>
    <row r="29" spans="1:7" ht="117" customHeight="1">
      <c r="A29" s="199" t="s">
        <v>1883</v>
      </c>
      <c r="B29" s="136" t="s">
        <v>1954</v>
      </c>
      <c r="C29" s="131" t="s">
        <v>1955</v>
      </c>
      <c r="D29" s="200"/>
      <c r="E29" s="281"/>
      <c r="F29" s="208" t="s">
        <v>1956</v>
      </c>
    </row>
    <row r="30" spans="1:7" ht="90.75" customHeight="1">
      <c r="A30" s="199" t="s">
        <v>1883</v>
      </c>
      <c r="B30" s="136" t="s">
        <v>1957</v>
      </c>
      <c r="C30" s="131" t="s">
        <v>1958</v>
      </c>
      <c r="D30" s="200"/>
      <c r="E30" s="281"/>
      <c r="F30" s="208" t="s">
        <v>1959</v>
      </c>
    </row>
    <row r="31" spans="1:7" ht="89.25" customHeight="1">
      <c r="A31" s="199" t="s">
        <v>1883</v>
      </c>
      <c r="B31" s="136" t="s">
        <v>1960</v>
      </c>
      <c r="C31" s="131" t="s">
        <v>1961</v>
      </c>
      <c r="D31" s="200"/>
      <c r="E31" s="281"/>
      <c r="F31" s="208" t="s">
        <v>1956</v>
      </c>
    </row>
    <row r="32" spans="1:7" ht="60.95" customHeight="1">
      <c r="A32" s="205"/>
      <c r="B32" s="132" t="s">
        <v>1962</v>
      </c>
      <c r="C32" s="133" t="s">
        <v>1963</v>
      </c>
      <c r="D32" s="80" t="str">
        <f>IF(COUNTIF(D33:D33,"NO CUMPLE")&gt;0,"NO CUMPLE CONDICIÓN",IF(COUNTIF(D33:D33,"CUMPLE")=0,"NO APLICA","CUMPLE"))</f>
        <v>NO APLICA</v>
      </c>
      <c r="E32" s="81" t="str">
        <f>CONCATENATE(IF(D33="NO CUMPLE",CONCATENATE(E33," "),""))</f>
        <v/>
      </c>
      <c r="F32" s="217" t="s">
        <v>1964</v>
      </c>
      <c r="G32" s="3">
        <f>IF(D32="CUMPLE",1,IF(D32="NO CUMPLE CONDICIÓN",2,3))</f>
        <v>3</v>
      </c>
    </row>
    <row r="33" spans="1:7" ht="84" customHeight="1">
      <c r="A33" s="199" t="s">
        <v>1883</v>
      </c>
      <c r="B33" s="129" t="s">
        <v>1965</v>
      </c>
      <c r="C33" s="225" t="s">
        <v>1966</v>
      </c>
      <c r="D33" s="200"/>
      <c r="E33" s="281"/>
      <c r="F33" s="210" t="s">
        <v>1968</v>
      </c>
    </row>
    <row r="34" spans="1:7" ht="60.95" customHeight="1">
      <c r="A34" s="205"/>
      <c r="B34" s="132" t="s">
        <v>1969</v>
      </c>
      <c r="C34" s="133" t="s">
        <v>1970</v>
      </c>
      <c r="D34" s="177" t="str">
        <f>IF(COUNTIF(D35:D39,"NO CUMPLE")&gt;0,"NO CUMPLE CONDICIÓN",IF(COUNTIF(D35:D39,"CUMPLE")=0,"NO APLICA","CUMPLE"))</f>
        <v>NO APLICA</v>
      </c>
      <c r="E34" s="391" t="str">
        <f>CONCATENATE(IF(D35="NO CUMPLE",CONCATENATE(E35," / "),""),IF(D36="NO CUMPLE",CONCATENATE(E36," / "),""),IF(D37="NO CUMPLE",CONCATENATE(E37," / "),""),IF(D38="NO CUMPLE",CONCATENATE(E38," / "),""),IF(D39="NO CUMPLE",CONCATENATE(E39," / "),""))</f>
        <v/>
      </c>
      <c r="F34" s="201" t="s">
        <v>1971</v>
      </c>
      <c r="G34" s="3">
        <f>IF(D34="CUMPLE",1,IF(D34="NO CUMPLE CONDICIÓN",2,3))</f>
        <v>3</v>
      </c>
    </row>
    <row r="35" spans="1:7" ht="111.75" customHeight="1">
      <c r="A35" s="199" t="s">
        <v>1883</v>
      </c>
      <c r="B35" s="129" t="s">
        <v>1972</v>
      </c>
      <c r="C35" s="131" t="s">
        <v>1973</v>
      </c>
      <c r="D35" s="200"/>
      <c r="E35" s="281"/>
      <c r="F35" s="201" t="s">
        <v>1971</v>
      </c>
    </row>
    <row r="36" spans="1:7" ht="60.95" customHeight="1">
      <c r="A36" s="199" t="s">
        <v>1883</v>
      </c>
      <c r="B36" s="129" t="s">
        <v>1974</v>
      </c>
      <c r="C36" s="131" t="s">
        <v>1975</v>
      </c>
      <c r="D36" s="200"/>
      <c r="E36" s="281"/>
      <c r="F36" s="201" t="s">
        <v>1971</v>
      </c>
    </row>
    <row r="37" spans="1:7" ht="60.95" customHeight="1">
      <c r="A37" s="199" t="s">
        <v>1883</v>
      </c>
      <c r="B37" s="129" t="s">
        <v>1976</v>
      </c>
      <c r="C37" s="131" t="s">
        <v>1977</v>
      </c>
      <c r="D37" s="200"/>
      <c r="E37" s="281"/>
      <c r="F37" s="201" t="s">
        <v>1971</v>
      </c>
    </row>
    <row r="38" spans="1:7" ht="60.95" customHeight="1">
      <c r="A38" s="199" t="s">
        <v>1883</v>
      </c>
      <c r="B38" s="129" t="s">
        <v>1978</v>
      </c>
      <c r="C38" s="131" t="s">
        <v>1979</v>
      </c>
      <c r="D38" s="200"/>
      <c r="E38" s="281"/>
      <c r="F38" s="201" t="s">
        <v>1980</v>
      </c>
    </row>
    <row r="39" spans="1:7" ht="60.95" customHeight="1">
      <c r="A39" s="199" t="s">
        <v>1883</v>
      </c>
      <c r="B39" s="129" t="s">
        <v>1981</v>
      </c>
      <c r="C39" s="131" t="s">
        <v>1982</v>
      </c>
      <c r="D39" s="200"/>
      <c r="E39" s="281"/>
      <c r="F39" s="201" t="s">
        <v>1971</v>
      </c>
    </row>
    <row r="40" spans="1:7" s="16" customFormat="1" ht="60.95" customHeight="1">
      <c r="A40" s="209"/>
      <c r="B40" s="132" t="s">
        <v>1983</v>
      </c>
      <c r="C40" s="133" t="s">
        <v>1984</v>
      </c>
      <c r="D40" s="393" t="str">
        <f>IF(COUNTIF(D42:D48,"NO CUMPLE")&gt;0,"NO CUMPLE CONDICIÓN",IF(COUNTIF(D42:D48,"CUMPLE")=0,"NO APLICA","CUMPLE"))</f>
        <v>NO APLICA</v>
      </c>
      <c r="E40" s="387" t="str">
        <f>CONCATENATE(IF(D42="NO CUMPLE",CONCATENATE(E42," / "),""),IF(D43="NO CUMPLE",CONCATENATE(E43," / "),""),IF(D44="NO CUMPLE",CONCATENATE(E44," / "),""),IF(D45="NO CUMPLE",CONCATENATE(E45," / "),""),IF(D46="NO CUMPLE",CONCATENATE(E46," / "),""),IF(D47="NO CUMPLE",CONCATENATE(E47," / "),""),IF(D48="NO CUMPLE",CONCATENATE(E48," / "),""))</f>
        <v/>
      </c>
      <c r="F40" s="216" t="s">
        <v>1985</v>
      </c>
      <c r="G40" s="3">
        <f>IF(D40="CUMPLE",1,IF(D40="NO CUMPLE CONDICIÓN",2,3))</f>
        <v>3</v>
      </c>
    </row>
    <row r="41" spans="1:7" s="16" customFormat="1" ht="60.95" customHeight="1">
      <c r="A41" s="209"/>
      <c r="B41" s="134"/>
      <c r="C41" s="135" t="s">
        <v>1986</v>
      </c>
      <c r="D41" s="207"/>
      <c r="E41" s="394"/>
      <c r="F41" s="208"/>
      <c r="G41" s="3"/>
    </row>
    <row r="42" spans="1:7" ht="159.75" customHeight="1">
      <c r="A42" s="199" t="s">
        <v>1883</v>
      </c>
      <c r="B42" s="129" t="s">
        <v>1987</v>
      </c>
      <c r="C42" s="83" t="s">
        <v>1988</v>
      </c>
      <c r="D42" s="200"/>
      <c r="E42" s="281"/>
      <c r="F42" s="201" t="s">
        <v>1989</v>
      </c>
    </row>
    <row r="43" spans="1:7" ht="222" customHeight="1">
      <c r="A43" s="199" t="s">
        <v>1883</v>
      </c>
      <c r="B43" s="129" t="s">
        <v>1990</v>
      </c>
      <c r="C43" s="131" t="s">
        <v>1991</v>
      </c>
      <c r="D43" s="200"/>
      <c r="E43" s="281"/>
      <c r="F43" s="201" t="s">
        <v>1992</v>
      </c>
    </row>
    <row r="44" spans="1:7" ht="322.5" customHeight="1">
      <c r="A44" s="199" t="s">
        <v>1883</v>
      </c>
      <c r="B44" s="129" t="s">
        <v>1993</v>
      </c>
      <c r="C44" s="131" t="s">
        <v>1994</v>
      </c>
      <c r="D44" s="200"/>
      <c r="E44" s="281"/>
      <c r="F44" s="201" t="s">
        <v>1995</v>
      </c>
    </row>
    <row r="45" spans="1:7" ht="138.75" customHeight="1">
      <c r="A45" s="199" t="s">
        <v>1883</v>
      </c>
      <c r="B45" s="129" t="s">
        <v>1996</v>
      </c>
      <c r="C45" s="138" t="s">
        <v>1997</v>
      </c>
      <c r="D45" s="200"/>
      <c r="E45" s="281"/>
      <c r="F45" s="201" t="s">
        <v>1998</v>
      </c>
    </row>
    <row r="46" spans="1:7" ht="60.95" customHeight="1">
      <c r="A46" s="199" t="s">
        <v>1883</v>
      </c>
      <c r="B46" s="129" t="s">
        <v>1999</v>
      </c>
      <c r="C46" s="131" t="s">
        <v>2000</v>
      </c>
      <c r="D46" s="200"/>
      <c r="E46" s="281"/>
      <c r="F46" s="201" t="s">
        <v>2001</v>
      </c>
    </row>
    <row r="47" spans="1:7" ht="60.95" customHeight="1">
      <c r="A47" s="199" t="s">
        <v>1883</v>
      </c>
      <c r="B47" s="129" t="s">
        <v>2002</v>
      </c>
      <c r="C47" s="131" t="s">
        <v>2003</v>
      </c>
      <c r="D47" s="200"/>
      <c r="E47" s="281"/>
      <c r="F47" s="201" t="s">
        <v>2004</v>
      </c>
    </row>
    <row r="48" spans="1:7" s="16" customFormat="1" ht="60.95" customHeight="1">
      <c r="A48" s="199" t="s">
        <v>1883</v>
      </c>
      <c r="B48" s="129" t="s">
        <v>2005</v>
      </c>
      <c r="C48" s="131" t="s">
        <v>2006</v>
      </c>
      <c r="D48" s="200"/>
      <c r="E48" s="395"/>
      <c r="F48" s="208" t="s">
        <v>2007</v>
      </c>
      <c r="G48" s="3"/>
    </row>
    <row r="49" spans="1:7" ht="54.6" customHeight="1">
      <c r="A49" s="205"/>
      <c r="B49" s="132" t="s">
        <v>2008</v>
      </c>
      <c r="C49" s="133" t="s">
        <v>2009</v>
      </c>
      <c r="D49" s="393" t="str">
        <f>IF(COUNTIF(D50:D55,"NO CUMPLE")&gt;0,"NO CUMPLE CONDICIÓN",IF(COUNTIF(D50:D55,"CUMPLE")=0,"NO APLICA","CUMPLE"))</f>
        <v>NO APLICA</v>
      </c>
      <c r="E49" s="387" t="str">
        <f>CONCATENATE(IF(D50="NO CUMPLE",CONCATENATE(E50," / "),""),IF(D51="NO CUMPLE",CONCATENATE(E51," / "),""),IF(D52="NO CUMPLE",CONCATENATE(E52," / "),""),IF(D53="NO CUMPLE",CONCATENATE(E53," / "),""),IF(D54="NO CUMPLE",CONCATENATE(E54," / "),""),IF(D55="NO CUMPLE",CONCATENATE(E55," / "),""))</f>
        <v/>
      </c>
      <c r="F49" s="211" t="s">
        <v>2010</v>
      </c>
      <c r="G49" s="3">
        <f>IF(D49="CUMPLE",1,IF(D49="NO CUMPLE CONDICIÓN",2,3))</f>
        <v>3</v>
      </c>
    </row>
    <row r="50" spans="1:7" ht="83.1" customHeight="1">
      <c r="A50" s="199" t="s">
        <v>1883</v>
      </c>
      <c r="B50" s="129" t="s">
        <v>2011</v>
      </c>
      <c r="C50" s="131" t="s">
        <v>2012</v>
      </c>
      <c r="D50" s="200"/>
      <c r="E50" s="281"/>
      <c r="F50" s="201" t="s">
        <v>2013</v>
      </c>
    </row>
    <row r="51" spans="1:7" ht="71.25">
      <c r="A51" s="199" t="s">
        <v>1883</v>
      </c>
      <c r="B51" s="129" t="s">
        <v>2014</v>
      </c>
      <c r="C51" s="131" t="s">
        <v>2015</v>
      </c>
      <c r="D51" s="200"/>
      <c r="E51" s="281"/>
      <c r="F51" s="201" t="s">
        <v>2016</v>
      </c>
    </row>
    <row r="52" spans="1:7" ht="71.25">
      <c r="A52" s="199" t="s">
        <v>1883</v>
      </c>
      <c r="B52" s="129" t="s">
        <v>2017</v>
      </c>
      <c r="C52" s="131" t="s">
        <v>2018</v>
      </c>
      <c r="D52" s="200"/>
      <c r="E52" s="281"/>
      <c r="F52" s="201" t="s">
        <v>2019</v>
      </c>
    </row>
    <row r="53" spans="1:7" ht="59.25" customHeight="1">
      <c r="A53" s="199" t="s">
        <v>1883</v>
      </c>
      <c r="B53" s="129" t="s">
        <v>2020</v>
      </c>
      <c r="C53" s="131" t="s">
        <v>2021</v>
      </c>
      <c r="D53" s="200"/>
      <c r="E53" s="281"/>
      <c r="F53" s="201" t="s">
        <v>2022</v>
      </c>
    </row>
    <row r="54" spans="1:7" ht="48.6" customHeight="1">
      <c r="A54" s="199" t="s">
        <v>1883</v>
      </c>
      <c r="B54" s="129" t="s">
        <v>2023</v>
      </c>
      <c r="C54" s="131" t="s">
        <v>2024</v>
      </c>
      <c r="D54" s="200"/>
      <c r="E54" s="281"/>
      <c r="F54" s="201" t="s">
        <v>2022</v>
      </c>
    </row>
    <row r="55" spans="1:7" ht="30" customHeight="1">
      <c r="A55" s="199" t="s">
        <v>1883</v>
      </c>
      <c r="B55" s="129" t="s">
        <v>2025</v>
      </c>
      <c r="C55" s="139" t="s">
        <v>2026</v>
      </c>
      <c r="D55" s="200"/>
      <c r="E55" s="281"/>
      <c r="F55" s="201" t="s">
        <v>2027</v>
      </c>
    </row>
    <row r="56" spans="1:7" ht="52.35" customHeight="1">
      <c r="A56" s="205"/>
      <c r="B56" s="132" t="s">
        <v>2028</v>
      </c>
      <c r="C56" s="133" t="s">
        <v>2029</v>
      </c>
      <c r="D56" s="80" t="str">
        <f>IF(COUNTIF(D57:D58,"NO CUMPLE")&gt;0,"NO CUMPLE CONDICIÓN",IF(COUNTIF(D57:D58,"CUMPLE")=0,"NO APLICA","CUMPLE"))</f>
        <v>NO APLICA</v>
      </c>
      <c r="E56" s="81" t="str">
        <f>CONCATENATE(IF(D57="NO CUMPLE",CONCATENATE(E57," / "),""),IF(D58="NO CUMPLE",CONCATENATE(E58," / "),""))</f>
        <v/>
      </c>
      <c r="F56" s="216" t="s">
        <v>2030</v>
      </c>
      <c r="G56" s="3">
        <f>IF(D56="CUMPLE",1,IF(D56="NO CUMPLE CONDICIÓN",2,3))</f>
        <v>3</v>
      </c>
    </row>
    <row r="57" spans="1:7" ht="179.25" customHeight="1">
      <c r="A57" s="199" t="s">
        <v>1883</v>
      </c>
      <c r="B57" s="129" t="s">
        <v>2031</v>
      </c>
      <c r="C57" s="131" t="s">
        <v>2032</v>
      </c>
      <c r="D57" s="200"/>
      <c r="E57" s="281"/>
      <c r="F57" s="201" t="s">
        <v>2033</v>
      </c>
    </row>
    <row r="58" spans="1:7" ht="54" customHeight="1">
      <c r="A58" s="199" t="s">
        <v>1883</v>
      </c>
      <c r="B58" s="129" t="s">
        <v>2034</v>
      </c>
      <c r="C58" s="83" t="s">
        <v>2035</v>
      </c>
      <c r="D58" s="200"/>
      <c r="E58" s="281"/>
      <c r="F58" s="201" t="s">
        <v>2033</v>
      </c>
    </row>
    <row r="59" spans="1:7" ht="33">
      <c r="A59" s="205"/>
      <c r="B59" s="132" t="s">
        <v>2036</v>
      </c>
      <c r="C59" s="133" t="s">
        <v>2037</v>
      </c>
      <c r="D59" s="80" t="str">
        <f>IF(COUNTIF(D60:D60,"NO CUMPLE")&gt;0,"NO CUMPLE CONDICIÓN",IF(COUNTIF(D60:D60,"CUMPLE")=0,"NO APLICA","CUMPLE"))</f>
        <v>NO APLICA</v>
      </c>
      <c r="E59" s="81" t="str">
        <f>CONCATENATE(IF(D60="NO CUMPLE",CONCATENATE(E60," "),""))</f>
        <v/>
      </c>
      <c r="F59" s="216" t="s">
        <v>2038</v>
      </c>
      <c r="G59" s="3">
        <f>IF(D59="CUMPLE",1,IF(D59="NO CUMPLE CONDICIÓN",2,3))</f>
        <v>3</v>
      </c>
    </row>
    <row r="60" spans="1:7" ht="85.5" customHeight="1">
      <c r="A60" s="199" t="s">
        <v>1883</v>
      </c>
      <c r="B60" s="129" t="s">
        <v>2039</v>
      </c>
      <c r="C60" s="131" t="s">
        <v>2040</v>
      </c>
      <c r="D60" s="200"/>
      <c r="E60" s="281"/>
      <c r="F60" s="201" t="s">
        <v>2038</v>
      </c>
    </row>
    <row r="61" spans="1:7" ht="43.35" customHeight="1">
      <c r="A61" s="205"/>
      <c r="B61" s="132" t="s">
        <v>2041</v>
      </c>
      <c r="C61" s="133" t="s">
        <v>2042</v>
      </c>
      <c r="D61" s="393" t="str">
        <f>IF(COUNTIF(D62:D67,"NO CUMPLE")&gt;0,"NO CUMPLE CONDICIÓN",IF(COUNTIF(D62:D67,"CUMPLE")=0,"NO APLICA","CUMPLE"))</f>
        <v>NO APLICA</v>
      </c>
      <c r="E61" s="387" t="str">
        <f>CONCATENATE(IF(D62="NO CUMPLE",CONCATENATE(E62," / "),""),IF(D63="NO CUMPLE",CONCATENATE(E63," / "),""),IF(D64="NO CUMPLE",CONCATENATE(E64," / "),""),IF(D65="NO CUMPLE",CONCATENATE(E65," / "),""),IF(D66="NO CUMPLE",CONCATENATE(E66," / "),""),IF(D67="NO CUMPLE",CONCATENATE(E67," / "),""))</f>
        <v/>
      </c>
      <c r="F61" s="216" t="s">
        <v>2043</v>
      </c>
      <c r="G61" s="3">
        <f>IF(D61="CUMPLE",1,IF(D61="NO CUMPLE CONDICIÓN",2,3))</f>
        <v>3</v>
      </c>
    </row>
    <row r="62" spans="1:7" ht="63" customHeight="1">
      <c r="A62" s="199" t="s">
        <v>1883</v>
      </c>
      <c r="B62" s="129" t="s">
        <v>2044</v>
      </c>
      <c r="C62" s="131" t="s">
        <v>2045</v>
      </c>
      <c r="D62" s="200"/>
      <c r="E62" s="281"/>
      <c r="F62" s="201" t="s">
        <v>2046</v>
      </c>
    </row>
    <row r="63" spans="1:7" ht="45" customHeight="1">
      <c r="A63" s="199" t="s">
        <v>1883</v>
      </c>
      <c r="B63" s="129" t="s">
        <v>2047</v>
      </c>
      <c r="C63" s="131" t="s">
        <v>2048</v>
      </c>
      <c r="D63" s="200"/>
      <c r="E63" s="281"/>
      <c r="F63" s="201" t="s">
        <v>2046</v>
      </c>
    </row>
    <row r="64" spans="1:7" ht="75.75" customHeight="1">
      <c r="A64" s="199" t="s">
        <v>1883</v>
      </c>
      <c r="B64" s="129" t="s">
        <v>2049</v>
      </c>
      <c r="C64" s="131" t="s">
        <v>2050</v>
      </c>
      <c r="D64" s="200"/>
      <c r="E64" s="281"/>
      <c r="F64" s="201" t="s">
        <v>2051</v>
      </c>
    </row>
    <row r="65" spans="1:6" ht="45" customHeight="1">
      <c r="A65" s="199" t="s">
        <v>1883</v>
      </c>
      <c r="B65" s="129" t="s">
        <v>2052</v>
      </c>
      <c r="C65" s="131" t="s">
        <v>2053</v>
      </c>
      <c r="D65" s="200"/>
      <c r="E65" s="281"/>
      <c r="F65" s="201" t="s">
        <v>2046</v>
      </c>
    </row>
    <row r="66" spans="1:6" ht="70.5" customHeight="1">
      <c r="A66" s="199" t="s">
        <v>1883</v>
      </c>
      <c r="B66" s="129" t="s">
        <v>2054</v>
      </c>
      <c r="C66" s="131" t="s">
        <v>2055</v>
      </c>
      <c r="D66" s="200"/>
      <c r="E66" s="281"/>
      <c r="F66" s="201" t="s">
        <v>2051</v>
      </c>
    </row>
    <row r="67" spans="1:6" ht="246" customHeight="1" thickBot="1">
      <c r="A67" s="212" t="s">
        <v>1883</v>
      </c>
      <c r="B67" s="140" t="s">
        <v>2056</v>
      </c>
      <c r="C67" s="141" t="s">
        <v>2057</v>
      </c>
      <c r="D67" s="213"/>
      <c r="E67" s="288"/>
      <c r="F67" s="214" t="s">
        <v>2046</v>
      </c>
    </row>
    <row r="69" spans="1:6" hidden="1">
      <c r="C69" s="92" t="s">
        <v>1876</v>
      </c>
      <c r="D69" s="3">
        <f>COUNTIF(G3:G67,1)</f>
        <v>0</v>
      </c>
    </row>
    <row r="70" spans="1:6" hidden="1">
      <c r="C70" s="92" t="s">
        <v>1877</v>
      </c>
      <c r="D70" s="3">
        <f>COUNTIF(G3:G67,2)</f>
        <v>0</v>
      </c>
    </row>
    <row r="71" spans="1:6" hidden="1">
      <c r="C71" s="92" t="s">
        <v>1878</v>
      </c>
      <c r="D71" s="3">
        <f>COUNTIF(G3:G67,3)</f>
        <v>12</v>
      </c>
    </row>
  </sheetData>
  <sheetProtection algorithmName="SHA-512" hashValue="Imj1MEZJmfLRnnj7y0d11EQI0nDYgJoOF2+IEdgzl/Y1kBpaTm6iqJeHl+DN8ZaotjKlAXFED+CBxx9AaAp4PA==" saltValue="ukYQ4rCKIxX4tPo1TM9vkw==" spinCount="100000" sheet="1" formatRows="0" autoFilter="0"/>
  <mergeCells count="1">
    <mergeCell ref="B1:E1"/>
  </mergeCells>
  <conditionalFormatting sqref="D3">
    <cfRule type="cellIs" dxfId="77" priority="17" operator="equal">
      <formula>"NO CUMPLE CONDICIÓN"</formula>
    </cfRule>
    <cfRule type="cellIs" dxfId="76" priority="18" operator="equal">
      <formula>"No Cumple"</formula>
    </cfRule>
  </conditionalFormatting>
  <conditionalFormatting sqref="D13">
    <cfRule type="cellIs" dxfId="75" priority="19" operator="equal">
      <formula>"NO CUMPLE CONDICIÓN"</formula>
    </cfRule>
    <cfRule type="cellIs" dxfId="74" priority="20" operator="equal">
      <formula>"No Cumple"</formula>
    </cfRule>
  </conditionalFormatting>
  <conditionalFormatting sqref="D20">
    <cfRule type="cellIs" dxfId="73" priority="15" operator="equal">
      <formula>"NO CUMPLE CONDICIÓN"</formula>
    </cfRule>
    <cfRule type="cellIs" dxfId="72" priority="16" operator="equal">
      <formula>"No Cumple"</formula>
    </cfRule>
  </conditionalFormatting>
  <conditionalFormatting sqref="D24">
    <cfRule type="cellIs" dxfId="71" priority="13" operator="equal">
      <formula>"NO CUMPLE CONDICIÓN"</formula>
    </cfRule>
    <cfRule type="cellIs" dxfId="70" priority="14" operator="equal">
      <formula>"No Cumple"</formula>
    </cfRule>
  </conditionalFormatting>
  <conditionalFormatting sqref="D28">
    <cfRule type="cellIs" dxfId="69" priority="11" operator="equal">
      <formula>"NO CUMPLE CONDICIÓN"</formula>
    </cfRule>
    <cfRule type="cellIs" dxfId="68" priority="12" operator="equal">
      <formula>"No Cumple"</formula>
    </cfRule>
  </conditionalFormatting>
  <conditionalFormatting sqref="D31:D34">
    <cfRule type="cellIs" dxfId="67" priority="9" operator="equal">
      <formula>"NO CUMPLE CONDICIÓN"</formula>
    </cfRule>
    <cfRule type="cellIs" dxfId="66" priority="10" operator="equal">
      <formula>"No Cumple"</formula>
    </cfRule>
  </conditionalFormatting>
  <conditionalFormatting sqref="D39:D40">
    <cfRule type="cellIs" dxfId="65" priority="7" operator="equal">
      <formula>"NO CUMPLE CONDICIÓN"</formula>
    </cfRule>
    <cfRule type="cellIs" dxfId="64" priority="8" operator="equal">
      <formula>"No Cumple"</formula>
    </cfRule>
  </conditionalFormatting>
  <conditionalFormatting sqref="D48:D49">
    <cfRule type="cellIs" dxfId="63" priority="5" operator="equal">
      <formula>"NO CUMPLE CONDICIÓN"</formula>
    </cfRule>
    <cfRule type="cellIs" dxfId="62" priority="6" operator="equal">
      <formula>"No Cumple"</formula>
    </cfRule>
  </conditionalFormatting>
  <conditionalFormatting sqref="D55:D56">
    <cfRule type="cellIs" dxfId="61" priority="3" operator="equal">
      <formula>"NO CUMPLE CONDICIÓN"</formula>
    </cfRule>
    <cfRule type="cellIs" dxfId="60" priority="4" operator="equal">
      <formula>"No Cumple"</formula>
    </cfRule>
  </conditionalFormatting>
  <conditionalFormatting sqref="D58:D61">
    <cfRule type="cellIs" dxfId="59" priority="1" operator="equal">
      <formula>"NO CUMPLE CONDICIÓN"</formula>
    </cfRule>
    <cfRule type="cellIs" dxfId="58" priority="2" operator="equal">
      <formula>"No Cumple"</formula>
    </cfRule>
  </conditionalFormatting>
  <dataValidations count="2">
    <dataValidation type="list" allowBlank="1" showInputMessage="1" showErrorMessage="1" sqref="D15:D19 D62:D67 D42:D44" xr:uid="{1F336FC3-121A-44AA-BACD-BADAEEB27C52}">
      <formula1>"CUMPLE,NO CUMPLE,NO APLICA"</formula1>
    </dataValidation>
    <dataValidation type="list" allowBlank="1" showInputMessage="1" showErrorMessage="1" sqref="D4:D12 D21:D23 D29:D31 D33 D35:D39 D45:D48 D57:D58 D60 D50:D55 D25:D27" xr:uid="{1B03CBB7-3EBD-40C3-AFA5-219C9B34119D}">
      <formula1>"CUMPLE,NO CUMPLE"</formula1>
    </dataValidation>
  </dataValidations>
  <hyperlinks>
    <hyperlink ref="A1" location="PORTADA!A1" display="Portada" xr:uid="{ADB0199B-16DA-4B49-84E7-DC90258359A8}"/>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G67"/>
  <sheetViews>
    <sheetView topLeftCell="A28" zoomScale="80" zoomScaleNormal="80" workbookViewId="0"/>
  </sheetViews>
  <sheetFormatPr baseColWidth="10" defaultColWidth="11.42578125" defaultRowHeight="15"/>
  <cols>
    <col min="1" max="1" width="6.85546875" style="10" customWidth="1"/>
    <col min="3" max="3" width="85.42578125" customWidth="1"/>
    <col min="4" max="4" width="22.28515625" style="10" customWidth="1"/>
    <col min="5" max="5" width="94.42578125" customWidth="1"/>
    <col min="6" max="6" width="35.42578125" customWidth="1"/>
    <col min="7" max="7" width="0" hidden="1" customWidth="1"/>
  </cols>
  <sheetData>
    <row r="1" spans="1:7" s="9" customFormat="1" ht="23.25" customHeight="1" thickBot="1">
      <c r="A1" s="381" t="s">
        <v>1481</v>
      </c>
      <c r="B1" s="505" t="s">
        <v>2058</v>
      </c>
      <c r="C1" s="506"/>
      <c r="D1" s="506"/>
      <c r="E1" s="506"/>
      <c r="F1" s="507"/>
    </row>
    <row r="2" spans="1:7" s="9" customFormat="1" ht="60.75" thickBot="1">
      <c r="A2" s="380" t="s">
        <v>1673</v>
      </c>
      <c r="B2" s="368" t="s">
        <v>1674</v>
      </c>
      <c r="C2" s="369" t="s">
        <v>1675</v>
      </c>
      <c r="D2" s="370" t="s">
        <v>1676</v>
      </c>
      <c r="E2" s="371" t="s">
        <v>2059</v>
      </c>
      <c r="F2" s="371" t="s">
        <v>1678</v>
      </c>
    </row>
    <row r="3" spans="1:7" s="9" customFormat="1" ht="34.5" customHeight="1">
      <c r="A3" s="373"/>
      <c r="B3" s="127" t="s">
        <v>2060</v>
      </c>
      <c r="C3" s="227" t="s">
        <v>2061</v>
      </c>
      <c r="D3" s="278" t="str">
        <f>IF(COUNTIF(D4:D6,"NO CUMPLE")&gt;0,"NO CUMPLE CONDICIÓN",IF(COUNTIF(D4:D6,"CUMPLE")=0,"NO APLICA","CUMPLE"))</f>
        <v>NO APLICA</v>
      </c>
      <c r="E3" s="410" t="str">
        <f>CONCATENATE(IF(D4="NO CUMPLE",CONCATENATE(E4," "),""),IF(D5="NO CUMPLE",CONCATENATE(E5," "),""),IF(D6="NO CUMPLE",CONCATENATE(E6," "),""))</f>
        <v/>
      </c>
      <c r="F3" s="399" t="s">
        <v>2062</v>
      </c>
      <c r="G3" s="3">
        <f>IF(D3="CUMPLE",1,IF(D3="NO CUMPLE CONDICIÓN",2,3))</f>
        <v>3</v>
      </c>
    </row>
    <row r="4" spans="1:7" s="9" customFormat="1" ht="43.5" customHeight="1">
      <c r="A4" s="372" t="s">
        <v>2063</v>
      </c>
      <c r="B4" s="129" t="s">
        <v>2064</v>
      </c>
      <c r="C4" s="86" t="s">
        <v>2065</v>
      </c>
      <c r="D4" s="107"/>
      <c r="E4" s="417"/>
      <c r="F4" s="400" t="s">
        <v>2066</v>
      </c>
    </row>
    <row r="5" spans="1:7" s="9" customFormat="1" ht="92.25" customHeight="1">
      <c r="A5" s="372" t="s">
        <v>2063</v>
      </c>
      <c r="B5" s="129" t="s">
        <v>2067</v>
      </c>
      <c r="C5" s="130" t="s">
        <v>2068</v>
      </c>
      <c r="D5" s="107"/>
      <c r="E5" s="417"/>
      <c r="F5" s="400" t="s">
        <v>2066</v>
      </c>
    </row>
    <row r="6" spans="1:7" s="9" customFormat="1" ht="236.25" customHeight="1">
      <c r="A6" s="372" t="s">
        <v>2063</v>
      </c>
      <c r="B6" s="129" t="s">
        <v>2069</v>
      </c>
      <c r="C6" s="225" t="s">
        <v>2070</v>
      </c>
      <c r="D6" s="107"/>
      <c r="E6" s="417"/>
      <c r="F6" s="401" t="s">
        <v>2071</v>
      </c>
    </row>
    <row r="7" spans="1:7" s="9" customFormat="1" ht="35.25" customHeight="1">
      <c r="A7" s="372" t="s">
        <v>2063</v>
      </c>
      <c r="B7" s="132" t="s">
        <v>2072</v>
      </c>
      <c r="C7" s="133" t="s">
        <v>2073</v>
      </c>
      <c r="D7" s="206" t="str">
        <f>IF(COUNTIF(D9:D20,"NO CUMPLE")&gt;0,"NO CUMPLE CONDICIÓN",IF(COUNTIF(D9:D20,"CUMPLE")=0,"NO APLICA","CUMPLE"))</f>
        <v>NO APLICA</v>
      </c>
      <c r="E7" s="391"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f>
        <v/>
      </c>
      <c r="F7" s="402" t="s">
        <v>2074</v>
      </c>
      <c r="G7" s="3">
        <f>IF(D7="CUMPLE",1,IF(D7="NO CUMPLE CONDICIÓN",2,3))</f>
        <v>3</v>
      </c>
    </row>
    <row r="8" spans="1:7" s="9" customFormat="1" ht="35.25" customHeight="1">
      <c r="A8" s="373"/>
      <c r="B8" s="228"/>
      <c r="C8" s="229" t="s">
        <v>2075</v>
      </c>
      <c r="D8" s="409"/>
      <c r="E8" s="411"/>
      <c r="F8" s="403" t="s">
        <v>2076</v>
      </c>
    </row>
    <row r="9" spans="1:7" ht="70.5" customHeight="1">
      <c r="A9" s="372" t="s">
        <v>2063</v>
      </c>
      <c r="B9" s="129" t="s">
        <v>2077</v>
      </c>
      <c r="C9" s="225" t="s">
        <v>2078</v>
      </c>
      <c r="D9" s="107"/>
      <c r="E9" s="415"/>
      <c r="F9" s="400" t="s">
        <v>2079</v>
      </c>
    </row>
    <row r="10" spans="1:7" ht="142.5">
      <c r="A10" s="372" t="s">
        <v>2063</v>
      </c>
      <c r="B10" s="129" t="s">
        <v>2080</v>
      </c>
      <c r="C10" s="130" t="s">
        <v>2081</v>
      </c>
      <c r="D10" s="107"/>
      <c r="E10" s="415"/>
      <c r="F10" s="400" t="s">
        <v>2082</v>
      </c>
    </row>
    <row r="11" spans="1:7" ht="153.75" customHeight="1">
      <c r="A11" s="372" t="s">
        <v>2063</v>
      </c>
      <c r="B11" s="129" t="s">
        <v>2083</v>
      </c>
      <c r="C11" s="86" t="s">
        <v>2084</v>
      </c>
      <c r="D11" s="107"/>
      <c r="E11" s="417"/>
      <c r="F11" s="404" t="s">
        <v>2085</v>
      </c>
    </row>
    <row r="12" spans="1:7" s="9" customFormat="1" ht="112.5" customHeight="1">
      <c r="A12" s="372" t="s">
        <v>2063</v>
      </c>
      <c r="B12" s="129" t="s">
        <v>2086</v>
      </c>
      <c r="C12" s="86" t="s">
        <v>2087</v>
      </c>
      <c r="D12" s="107"/>
      <c r="E12" s="417"/>
      <c r="F12" s="404" t="s">
        <v>2088</v>
      </c>
    </row>
    <row r="13" spans="1:7" s="9" customFormat="1" ht="157.5" customHeight="1">
      <c r="A13" s="372" t="s">
        <v>2063</v>
      </c>
      <c r="B13" s="129" t="s">
        <v>2089</v>
      </c>
      <c r="C13" s="86" t="s">
        <v>2721</v>
      </c>
      <c r="D13" s="107"/>
      <c r="E13" s="417"/>
      <c r="F13" s="404" t="s">
        <v>2090</v>
      </c>
    </row>
    <row r="14" spans="1:7" s="9" customFormat="1" ht="99.75">
      <c r="A14" s="372" t="s">
        <v>2063</v>
      </c>
      <c r="B14" s="129" t="s">
        <v>2091</v>
      </c>
      <c r="C14" s="86" t="s">
        <v>2092</v>
      </c>
      <c r="D14" s="107"/>
      <c r="E14" s="417"/>
      <c r="F14" s="404" t="s">
        <v>2093</v>
      </c>
    </row>
    <row r="15" spans="1:7" s="9" customFormat="1" ht="75.95" customHeight="1">
      <c r="A15" s="372" t="s">
        <v>2063</v>
      </c>
      <c r="B15" s="129" t="s">
        <v>2094</v>
      </c>
      <c r="C15" s="86" t="s">
        <v>2095</v>
      </c>
      <c r="D15" s="107"/>
      <c r="E15" s="415"/>
      <c r="F15" s="400" t="s">
        <v>2096</v>
      </c>
    </row>
    <row r="16" spans="1:7" ht="171">
      <c r="A16" s="372" t="s">
        <v>2063</v>
      </c>
      <c r="B16" s="129" t="s">
        <v>2097</v>
      </c>
      <c r="C16" s="86" t="s">
        <v>2098</v>
      </c>
      <c r="D16" s="107"/>
      <c r="E16" s="417"/>
      <c r="F16" s="404" t="s">
        <v>2099</v>
      </c>
    </row>
    <row r="17" spans="1:7" s="9" customFormat="1" ht="142.5">
      <c r="A17" s="372" t="s">
        <v>2063</v>
      </c>
      <c r="B17" s="129" t="s">
        <v>2100</v>
      </c>
      <c r="C17" s="15" t="s">
        <v>2101</v>
      </c>
      <c r="D17" s="107"/>
      <c r="E17" s="416"/>
      <c r="F17" s="401" t="s">
        <v>2102</v>
      </c>
    </row>
    <row r="18" spans="1:7" s="9" customFormat="1" ht="153.75" customHeight="1">
      <c r="A18" s="372" t="s">
        <v>2063</v>
      </c>
      <c r="B18" s="129" t="s">
        <v>2103</v>
      </c>
      <c r="C18" s="15" t="s">
        <v>2104</v>
      </c>
      <c r="D18" s="107"/>
      <c r="E18" s="417"/>
      <c r="F18" s="404" t="s">
        <v>2105</v>
      </c>
    </row>
    <row r="19" spans="1:7" s="9" customFormat="1" ht="89.25" customHeight="1">
      <c r="A19" s="372" t="s">
        <v>2063</v>
      </c>
      <c r="B19" s="129" t="s">
        <v>2106</v>
      </c>
      <c r="C19" s="15" t="s">
        <v>2107</v>
      </c>
      <c r="D19" s="107"/>
      <c r="E19" s="417"/>
      <c r="F19" s="404" t="s">
        <v>2108</v>
      </c>
    </row>
    <row r="20" spans="1:7" s="9" customFormat="1" ht="73.5" customHeight="1">
      <c r="A20" s="372" t="s">
        <v>2063</v>
      </c>
      <c r="B20" s="129" t="s">
        <v>2109</v>
      </c>
      <c r="C20" s="130" t="s">
        <v>2110</v>
      </c>
      <c r="D20" s="107"/>
      <c r="E20" s="415"/>
      <c r="F20" s="404" t="s">
        <v>2111</v>
      </c>
    </row>
    <row r="21" spans="1:7" s="9" customFormat="1" ht="46.5" customHeight="1">
      <c r="A21" s="374"/>
      <c r="B21" s="132" t="s">
        <v>2112</v>
      </c>
      <c r="C21" s="171" t="s">
        <v>2113</v>
      </c>
      <c r="D21" s="206" t="str">
        <f>IF(COUNTIF(D23:D25,"NO CUMPLE")&gt;0,"NO CUMPLE CONDICIÓN",IF(COUNTIF(D23:D25,"CUMPLE")=0,"NO APLICA","CUMPLE"))</f>
        <v>NO APLICA</v>
      </c>
      <c r="E21" s="391" t="str">
        <f>CONCATENATE(IF(D23="NO CUMPLE",CONCATENATE(E23," / "),""),IF(D24="NO CUMPLE",CONCATENATE(E24," / "),""),IF(D25="NO CUMPLE",CONCATENATE(E25," / "),""))</f>
        <v/>
      </c>
      <c r="F21" s="402" t="s">
        <v>2114</v>
      </c>
      <c r="G21" s="3">
        <f>IF(D21="CUMPLE",1,IF(D21="NO CUMPLE CONDICIÓN",2,3))</f>
        <v>3</v>
      </c>
    </row>
    <row r="22" spans="1:7" ht="30.75" customHeight="1">
      <c r="A22" s="374"/>
      <c r="B22" s="228"/>
      <c r="C22" s="398" t="s">
        <v>2115</v>
      </c>
      <c r="D22" s="409"/>
      <c r="E22" s="412"/>
      <c r="F22" s="405"/>
    </row>
    <row r="23" spans="1:7" s="174" customFormat="1" ht="166.5" customHeight="1">
      <c r="A23" s="372" t="s">
        <v>2063</v>
      </c>
      <c r="B23" s="136" t="s">
        <v>2116</v>
      </c>
      <c r="C23" s="86" t="s">
        <v>2117</v>
      </c>
      <c r="D23" s="107"/>
      <c r="E23" s="416"/>
      <c r="F23" s="401" t="s">
        <v>2118</v>
      </c>
    </row>
    <row r="24" spans="1:7" s="174" customFormat="1" ht="81" customHeight="1">
      <c r="A24" s="372" t="s">
        <v>2063</v>
      </c>
      <c r="B24" s="136" t="s">
        <v>2119</v>
      </c>
      <c r="C24" s="86" t="s">
        <v>2120</v>
      </c>
      <c r="D24" s="107"/>
      <c r="E24" s="416"/>
      <c r="F24" s="401" t="s">
        <v>2121</v>
      </c>
    </row>
    <row r="25" spans="1:7" s="174" customFormat="1" ht="183" customHeight="1">
      <c r="A25" s="372" t="s">
        <v>2063</v>
      </c>
      <c r="B25" s="136" t="s">
        <v>2122</v>
      </c>
      <c r="C25" s="86" t="s">
        <v>2123</v>
      </c>
      <c r="D25" s="107"/>
      <c r="E25" s="416"/>
      <c r="F25" s="401" t="s">
        <v>2124</v>
      </c>
    </row>
    <row r="26" spans="1:7" ht="46.5" customHeight="1">
      <c r="A26" s="373"/>
      <c r="B26" s="170" t="s">
        <v>2125</v>
      </c>
      <c r="C26" s="97" t="s">
        <v>2126</v>
      </c>
      <c r="D26" s="206" t="str">
        <f>IF(COUNTIF(D28:D28,"NO CUMPLE")&gt;0,"NO CUMPLE CONDICIÓN",IF(COUNTIF(D28:D28,"CUMPLE")=0,"NO APLICA","CUMPLE"))</f>
        <v>NO APLICA</v>
      </c>
      <c r="E26" s="391" t="str">
        <f>CONCATENATE(IF(D28="NO CUMPLE",CONCATENATE(E28," / "),""))</f>
        <v/>
      </c>
      <c r="F26" s="406" t="s">
        <v>2127</v>
      </c>
      <c r="G26" s="3">
        <f>IF(D26="CUMPLE",1,IF(D26="NO CUMPLE CONDICIÓN",2,3))</f>
        <v>3</v>
      </c>
    </row>
    <row r="27" spans="1:7" ht="39.75" customHeight="1">
      <c r="A27" s="373"/>
      <c r="B27" s="228"/>
      <c r="C27" s="398" t="s">
        <v>2115</v>
      </c>
      <c r="D27" s="409"/>
      <c r="E27" s="412"/>
      <c r="F27" s="407"/>
    </row>
    <row r="28" spans="1:7" ht="69" customHeight="1">
      <c r="A28" s="372" t="s">
        <v>2063</v>
      </c>
      <c r="B28" s="136" t="s">
        <v>2128</v>
      </c>
      <c r="C28" s="83" t="s">
        <v>2129</v>
      </c>
      <c r="D28" s="107"/>
      <c r="E28" s="415"/>
      <c r="F28" s="400" t="s">
        <v>2130</v>
      </c>
    </row>
    <row r="29" spans="1:7" ht="34.5" customHeight="1">
      <c r="A29" s="373"/>
      <c r="B29" s="132" t="s">
        <v>2131</v>
      </c>
      <c r="C29" s="97" t="s">
        <v>2132</v>
      </c>
      <c r="D29" s="206" t="str">
        <f>IF(COUNTIF(D31:D31,"NO CUMPLE")&gt;0,"NO CUMPLE CONDICIÓN",IF(COUNTIF(D31:D31,"CUMPLE")=0,"NO APLICA","CUMPLE"))</f>
        <v>NO APLICA</v>
      </c>
      <c r="E29" s="391" t="str">
        <f>CONCATENATE(IF(D31="NO CUMPLE",CONCATENATE(E31," / "),""))</f>
        <v/>
      </c>
      <c r="F29" s="406" t="s">
        <v>2133</v>
      </c>
      <c r="G29" s="3">
        <f>IF(D29="CUMPLE",1,IF(D29="NO CUMPLE CONDICIÓN",2,3))</f>
        <v>3</v>
      </c>
    </row>
    <row r="30" spans="1:7" ht="30" customHeight="1">
      <c r="A30" s="373"/>
      <c r="B30" s="228"/>
      <c r="C30" s="398" t="s">
        <v>2115</v>
      </c>
      <c r="D30" s="409"/>
      <c r="E30" s="412"/>
      <c r="F30" s="407"/>
    </row>
    <row r="31" spans="1:7" ht="55.5" customHeight="1" thickBot="1">
      <c r="A31" s="372" t="s">
        <v>2063</v>
      </c>
      <c r="B31" s="408" t="s">
        <v>2134</v>
      </c>
      <c r="C31" s="187" t="s">
        <v>2135</v>
      </c>
      <c r="D31" s="413"/>
      <c r="E31" s="414"/>
      <c r="F31" s="400" t="s">
        <v>2136</v>
      </c>
    </row>
    <row r="32" spans="1:7">
      <c r="A32" s="375"/>
      <c r="B32" s="231"/>
      <c r="C32" s="231"/>
      <c r="D32" s="232"/>
      <c r="E32" s="231"/>
      <c r="F32" s="377"/>
    </row>
    <row r="33" spans="1:6" hidden="1">
      <c r="A33" s="375"/>
      <c r="B33" s="231"/>
      <c r="C33" s="92" t="s">
        <v>1876</v>
      </c>
      <c r="D33" s="3">
        <f>COUNTIF(G3:G31,1)</f>
        <v>0</v>
      </c>
      <c r="E33" s="231"/>
      <c r="F33" s="377"/>
    </row>
    <row r="34" spans="1:6" hidden="1">
      <c r="A34" s="375"/>
      <c r="B34" s="231"/>
      <c r="C34" s="92" t="s">
        <v>1877</v>
      </c>
      <c r="D34" s="3">
        <f>COUNTIF(G3:G31,2)</f>
        <v>0</v>
      </c>
      <c r="E34" s="231"/>
      <c r="F34" s="377"/>
    </row>
    <row r="35" spans="1:6" hidden="1">
      <c r="A35" s="375"/>
      <c r="B35" s="231"/>
      <c r="C35" s="92" t="s">
        <v>1878</v>
      </c>
      <c r="D35" s="3">
        <f>COUNTIF(G3:G31,3)</f>
        <v>5</v>
      </c>
      <c r="E35" s="231"/>
      <c r="F35" s="377"/>
    </row>
    <row r="36" spans="1:6">
      <c r="A36" s="375"/>
      <c r="B36" s="231"/>
      <c r="C36" s="231"/>
      <c r="D36" s="232"/>
      <c r="E36" s="231"/>
      <c r="F36" s="377"/>
    </row>
    <row r="37" spans="1:6">
      <c r="A37" s="375"/>
      <c r="B37" s="231"/>
      <c r="C37" s="231"/>
      <c r="D37" s="232"/>
      <c r="E37" s="231"/>
      <c r="F37" s="377"/>
    </row>
    <row r="38" spans="1:6">
      <c r="A38" s="375"/>
      <c r="B38" s="231"/>
      <c r="C38" s="231"/>
      <c r="D38" s="232"/>
      <c r="E38" s="231"/>
      <c r="F38" s="377"/>
    </row>
    <row r="39" spans="1:6">
      <c r="A39" s="375"/>
      <c r="B39" s="231"/>
      <c r="C39" s="231"/>
      <c r="D39" s="232"/>
      <c r="E39" s="231"/>
      <c r="F39" s="377"/>
    </row>
    <row r="40" spans="1:6">
      <c r="A40" s="375"/>
      <c r="B40" s="231"/>
      <c r="C40" s="231"/>
      <c r="D40" s="232"/>
      <c r="E40" s="231"/>
      <c r="F40" s="377"/>
    </row>
    <row r="41" spans="1:6">
      <c r="A41" s="375"/>
      <c r="B41" s="231"/>
      <c r="C41" s="231"/>
      <c r="D41" s="232"/>
      <c r="E41" s="231"/>
      <c r="F41" s="377"/>
    </row>
    <row r="42" spans="1:6">
      <c r="A42" s="375"/>
      <c r="B42" s="231"/>
      <c r="C42" s="231"/>
      <c r="D42" s="232"/>
      <c r="E42" s="231"/>
      <c r="F42" s="377"/>
    </row>
    <row r="43" spans="1:6">
      <c r="A43" s="375"/>
      <c r="B43" s="231"/>
      <c r="C43" s="231"/>
      <c r="D43" s="232"/>
      <c r="E43" s="231"/>
      <c r="F43" s="377"/>
    </row>
    <row r="44" spans="1:6">
      <c r="A44" s="375"/>
      <c r="B44" s="231"/>
      <c r="C44" s="231"/>
      <c r="D44" s="232"/>
      <c r="E44" s="231"/>
      <c r="F44" s="377"/>
    </row>
    <row r="45" spans="1:6">
      <c r="A45" s="375"/>
      <c r="B45" s="231"/>
      <c r="C45" s="231"/>
      <c r="D45" s="232"/>
      <c r="E45" s="231"/>
      <c r="F45" s="377"/>
    </row>
    <row r="46" spans="1:6">
      <c r="A46" s="375"/>
      <c r="B46" s="231"/>
      <c r="C46" s="231"/>
      <c r="D46" s="232"/>
      <c r="E46" s="231"/>
      <c r="F46" s="377"/>
    </row>
    <row r="47" spans="1:6">
      <c r="A47" s="375"/>
      <c r="B47" s="231"/>
      <c r="C47" s="231"/>
      <c r="D47" s="232"/>
      <c r="E47" s="231"/>
      <c r="F47" s="377"/>
    </row>
    <row r="48" spans="1:6">
      <c r="A48" s="375"/>
      <c r="B48" s="231"/>
      <c r="C48" s="231"/>
      <c r="D48" s="232"/>
      <c r="E48" s="231"/>
      <c r="F48" s="377"/>
    </row>
    <row r="49" spans="1:6">
      <c r="A49" s="375"/>
      <c r="B49" s="231"/>
      <c r="C49" s="231"/>
      <c r="D49" s="232"/>
      <c r="E49" s="231"/>
      <c r="F49" s="377"/>
    </row>
    <row r="50" spans="1:6">
      <c r="A50" s="375"/>
      <c r="B50" s="231"/>
      <c r="C50" s="231"/>
      <c r="D50" s="232"/>
      <c r="E50" s="231"/>
      <c r="F50" s="377"/>
    </row>
    <row r="51" spans="1:6">
      <c r="A51" s="375"/>
      <c r="B51" s="231"/>
      <c r="C51" s="231"/>
      <c r="D51" s="232"/>
      <c r="E51" s="231"/>
      <c r="F51" s="377"/>
    </row>
    <row r="52" spans="1:6">
      <c r="A52" s="376"/>
      <c r="B52" s="231"/>
      <c r="C52" s="231"/>
      <c r="D52" s="232"/>
      <c r="F52" s="378"/>
    </row>
    <row r="53" spans="1:6">
      <c r="A53" s="376"/>
      <c r="B53" s="231"/>
      <c r="C53" s="231"/>
      <c r="D53" s="232"/>
      <c r="F53" s="379"/>
    </row>
    <row r="54" spans="1:6">
      <c r="A54" s="376"/>
      <c r="B54" s="231"/>
      <c r="C54" s="231"/>
      <c r="D54" s="232"/>
      <c r="F54" s="379"/>
    </row>
    <row r="55" spans="1:6">
      <c r="A55" s="376"/>
      <c r="B55" s="231"/>
      <c r="C55" s="231"/>
      <c r="D55" s="232"/>
      <c r="F55" s="379"/>
    </row>
    <row r="56" spans="1:6">
      <c r="A56" s="376"/>
      <c r="B56" s="231"/>
      <c r="C56" s="231"/>
      <c r="D56" s="232"/>
      <c r="F56" s="379"/>
    </row>
    <row r="57" spans="1:6">
      <c r="A57" s="376"/>
      <c r="B57" s="231"/>
      <c r="C57" s="231"/>
      <c r="D57" s="232"/>
      <c r="F57" s="379"/>
    </row>
    <row r="58" spans="1:6">
      <c r="A58" s="376"/>
      <c r="B58" s="231"/>
      <c r="C58" s="231"/>
      <c r="D58" s="232"/>
      <c r="F58" s="379"/>
    </row>
    <row r="59" spans="1:6">
      <c r="A59" s="376"/>
      <c r="B59" s="231"/>
      <c r="C59" s="231"/>
      <c r="D59" s="232"/>
      <c r="F59" s="379"/>
    </row>
    <row r="60" spans="1:6">
      <c r="A60" s="376"/>
      <c r="B60" s="231"/>
      <c r="C60" s="231"/>
      <c r="D60" s="232"/>
      <c r="F60" s="379"/>
    </row>
    <row r="61" spans="1:6">
      <c r="A61" s="376"/>
      <c r="B61" s="231"/>
      <c r="C61" s="231"/>
      <c r="D61" s="232"/>
      <c r="F61" s="379"/>
    </row>
    <row r="62" spans="1:6">
      <c r="A62" s="376"/>
      <c r="B62" s="231"/>
      <c r="C62" s="231"/>
      <c r="D62" s="232"/>
      <c r="F62" s="379"/>
    </row>
    <row r="63" spans="1:6">
      <c r="A63" s="376"/>
      <c r="B63" s="231"/>
      <c r="C63" s="231"/>
      <c r="D63" s="232"/>
      <c r="F63" s="379"/>
    </row>
    <row r="64" spans="1:6">
      <c r="A64" s="376"/>
      <c r="B64" s="231"/>
      <c r="C64" s="231"/>
      <c r="D64" s="232"/>
      <c r="F64" s="379"/>
    </row>
    <row r="65" spans="1:6">
      <c r="A65" s="376"/>
      <c r="F65" s="379"/>
    </row>
    <row r="66" spans="1:6">
      <c r="A66" s="376"/>
      <c r="F66" s="379"/>
    </row>
    <row r="67" spans="1:6">
      <c r="A67" s="376"/>
    </row>
  </sheetData>
  <sheetProtection algorithmName="SHA-512" hashValue="VXnkuMmEQmajj6F/aRwM1/1dCu1LgqLeIKNRSyh7bjLliyjNaC/Vj24toBvr8KYPsGBE/yFlEzP3v1fe25MIOQ==" saltValue="KX1izlIVUrkl7PLivODPLw==" spinCount="100000" sheet="1" objects="1" scenarios="1" formatRows="0"/>
  <mergeCells count="1">
    <mergeCell ref="B1:F1"/>
  </mergeCells>
  <phoneticPr fontId="16" type="noConversion"/>
  <conditionalFormatting sqref="D3">
    <cfRule type="cellIs" dxfId="57" priority="9" operator="equal">
      <formula>"NO CUMPLE CONDICIÓN"</formula>
    </cfRule>
    <cfRule type="cellIs" dxfId="56" priority="10" operator="equal">
      <formula>"No Cumple"</formula>
    </cfRule>
  </conditionalFormatting>
  <conditionalFormatting sqref="D7">
    <cfRule type="cellIs" dxfId="55" priority="7" operator="equal">
      <formula>"NO CUMPLE CONDICIÓN"</formula>
    </cfRule>
    <cfRule type="cellIs" dxfId="54" priority="8" operator="equal">
      <formula>"No Cumple"</formula>
    </cfRule>
  </conditionalFormatting>
  <conditionalFormatting sqref="D21">
    <cfRule type="cellIs" dxfId="53" priority="5" operator="equal">
      <formula>"NO CUMPLE CONDICIÓN"</formula>
    </cfRule>
    <cfRule type="cellIs" dxfId="52" priority="6" operator="equal">
      <formula>"No Cumple"</formula>
    </cfRule>
  </conditionalFormatting>
  <conditionalFormatting sqref="D26">
    <cfRule type="cellIs" dxfId="51" priority="3" operator="equal">
      <formula>"NO CUMPLE CONDICIÓN"</formula>
    </cfRule>
    <cfRule type="cellIs" dxfId="50" priority="4" operator="equal">
      <formula>"No Cumple"</formula>
    </cfRule>
  </conditionalFormatting>
  <conditionalFormatting sqref="D29">
    <cfRule type="cellIs" dxfId="49" priority="1" operator="equal">
      <formula>"NO CUMPLE CONDICIÓN"</formula>
    </cfRule>
    <cfRule type="cellIs" dxfId="48" priority="2" operator="equal">
      <formula>"No Cumple"</formula>
    </cfRule>
  </conditionalFormatting>
  <dataValidations count="1">
    <dataValidation type="list" allowBlank="1" showInputMessage="1" showErrorMessage="1" sqref="D4:D6 D9:D20 D23:D25 D28 D31" xr:uid="{E61A6FAE-025C-4FFE-A1FA-AB320034E8F9}">
      <formula1>"CUMPLE,NO CUMPLE"</formula1>
    </dataValidation>
  </dataValidations>
  <hyperlinks>
    <hyperlink ref="A1" location="PORTADA!A1" display="Portada" xr:uid="{113A70B6-F01D-4B6B-869D-866DDD0F84D8}"/>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INTERNACION EN MEDIO SEMICERRADO"  
&amp;R"IN104.IVC
Versión 1
30/07/2026
Clasificación de la Información
CLASIFICADA"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6191-B8C1-483F-B47F-35A2FF9F7AAE}">
  <sheetPr>
    <tabColor theme="5" tint="0.79998168889431442"/>
  </sheetPr>
  <dimension ref="A1:R127"/>
  <sheetViews>
    <sheetView topLeftCell="A123" zoomScaleNormal="100" workbookViewId="0"/>
  </sheetViews>
  <sheetFormatPr baseColWidth="10" defaultColWidth="11.42578125" defaultRowHeight="15"/>
  <cols>
    <col min="1" max="1" width="6.42578125" customWidth="1"/>
    <col min="3" max="3" width="73" customWidth="1"/>
    <col min="4" max="4" width="15.85546875" customWidth="1"/>
    <col min="5" max="5" width="73.42578125" customWidth="1"/>
    <col min="6" max="6" width="33.85546875" customWidth="1"/>
    <col min="7" max="7" width="11.42578125" hidden="1" customWidth="1"/>
  </cols>
  <sheetData>
    <row r="1" spans="1:18" s="7" customFormat="1" ht="21" customHeight="1" thickBot="1">
      <c r="A1" s="367" t="s">
        <v>1481</v>
      </c>
      <c r="B1" s="508" t="s">
        <v>2137</v>
      </c>
      <c r="C1" s="509"/>
      <c r="D1" s="509"/>
      <c r="E1" s="510"/>
      <c r="F1" s="17"/>
      <c r="G1" s="6"/>
    </row>
    <row r="2" spans="1:18" s="11" customFormat="1" ht="79.5" thickBot="1">
      <c r="B2" s="248" t="s">
        <v>2138</v>
      </c>
      <c r="C2" s="249" t="s">
        <v>2139</v>
      </c>
      <c r="D2" s="95" t="s">
        <v>1676</v>
      </c>
      <c r="E2" s="250" t="s">
        <v>2059</v>
      </c>
      <c r="F2" s="240" t="s">
        <v>2140</v>
      </c>
      <c r="H2" s="12"/>
      <c r="J2" s="12"/>
      <c r="L2" s="12"/>
      <c r="N2" s="12"/>
      <c r="P2" s="12"/>
      <c r="R2" s="12"/>
    </row>
    <row r="3" spans="1:18" s="11" customFormat="1" ht="63">
      <c r="B3" s="251" t="s">
        <v>2141</v>
      </c>
      <c r="C3" s="252" t="s">
        <v>2142</v>
      </c>
      <c r="D3" s="206" t="str">
        <f>IF(COUNTIF(D5:D7,"NO CUMPLE")&gt;0,"NO CUMPLE CONDICIÓN",IF(COUNTIF(D5:D7,"CUMPLE")=0,"NO APLICA","CUMPLE"))</f>
        <v>NO APLICA</v>
      </c>
      <c r="E3" s="253" t="str">
        <f>CONCATENATE(IF(D5="NO CUMPLE",CONCATENATE(E5," / "),""),IF(D6="NO CUMPLE",CONCATENATE(E6," / "),""),IF(D7="NO CUMPLE",CONCATENATE(E7," / "),""))</f>
        <v/>
      </c>
      <c r="F3" s="242" t="s">
        <v>2143</v>
      </c>
      <c r="G3" s="3">
        <f>IF(D3="CUMPLE",1,IF(D3="NO CUMPLE CONDICIÓN",2,3))</f>
        <v>3</v>
      </c>
      <c r="H3" s="12"/>
      <c r="J3" s="12"/>
      <c r="L3" s="12"/>
      <c r="N3" s="12"/>
      <c r="P3" s="12"/>
      <c r="R3" s="12"/>
    </row>
    <row r="4" spans="1:18" s="11" customFormat="1" ht="25.5" customHeight="1">
      <c r="A4" s="41"/>
      <c r="B4" s="254"/>
      <c r="C4" s="13" t="s">
        <v>2144</v>
      </c>
      <c r="D4" s="255"/>
      <c r="E4" s="418"/>
      <c r="F4" s="256"/>
      <c r="H4" s="12"/>
      <c r="J4" s="12"/>
      <c r="L4" s="12"/>
      <c r="N4" s="12"/>
      <c r="P4" s="12"/>
      <c r="R4" s="12"/>
    </row>
    <row r="5" spans="1:18" ht="38.25" customHeight="1">
      <c r="A5" s="38" t="s">
        <v>2063</v>
      </c>
      <c r="B5" s="243" t="s">
        <v>2145</v>
      </c>
      <c r="C5" s="257" t="s">
        <v>2146</v>
      </c>
      <c r="D5" s="200"/>
      <c r="E5" s="244"/>
      <c r="F5" s="245" t="s">
        <v>2143</v>
      </c>
    </row>
    <row r="6" spans="1:18" ht="63">
      <c r="A6" s="38" t="s">
        <v>2063</v>
      </c>
      <c r="B6" s="243" t="s">
        <v>2147</v>
      </c>
      <c r="C6" s="257" t="s">
        <v>2148</v>
      </c>
      <c r="D6" s="200"/>
      <c r="E6" s="244"/>
      <c r="F6" s="245" t="s">
        <v>2149</v>
      </c>
    </row>
    <row r="7" spans="1:18" ht="35.25" customHeight="1">
      <c r="A7" s="38" t="s">
        <v>2063</v>
      </c>
      <c r="B7" s="243" t="s">
        <v>2150</v>
      </c>
      <c r="C7" s="257" t="s">
        <v>2151</v>
      </c>
      <c r="D7" s="200"/>
      <c r="E7" s="244"/>
      <c r="F7" s="245" t="s">
        <v>2149</v>
      </c>
    </row>
    <row r="8" spans="1:18" ht="45">
      <c r="B8" s="241" t="s">
        <v>2152</v>
      </c>
      <c r="C8" s="4" t="s">
        <v>2153</v>
      </c>
      <c r="D8" s="206" t="str">
        <f>IF(COUNTIF(D10:D16,"NO CUMPLE")&gt;0,"NO CUMPLE CONDICIÓN",IF(COUNTIF(D10:D16,"CUMPLE")=0,"NO APLICA","CUMPLE"))</f>
        <v>NO APLICA</v>
      </c>
      <c r="E8" s="253" t="str">
        <f>CONCATENATE(IF(D10="NO CUMPLE",CONCATENATE(E10," / "),""),IF(D11="NO CUMPLE",CONCATENATE(E11," / "),""),IF(D12="NO CUMPLE",CONCATENATE(E12," / "),""),IF(D13="NO CUMPLE",CONCATENATE(E13," / "),""),IF(D14="NO CUMPLE",CONCATENATE(E14," / "),""),IF(D15="NO CUMPLE",CONCATENATE(E15," / "),""),IF(D16="NO CUMPLE",CONCATENATE(E16," / "),""))</f>
        <v/>
      </c>
      <c r="F8" s="242" t="s">
        <v>2154</v>
      </c>
      <c r="G8" s="3">
        <f>IF(D8="CUMPLE",1,IF(D8="NO CUMPLE CONDICIÓN",2,3))</f>
        <v>3</v>
      </c>
    </row>
    <row r="9" spans="1:18" ht="30">
      <c r="A9" s="41"/>
      <c r="B9" s="254"/>
      <c r="C9" s="13" t="s">
        <v>2155</v>
      </c>
      <c r="D9" s="255"/>
      <c r="E9" s="418"/>
      <c r="F9" s="256"/>
    </row>
    <row r="10" spans="1:18" ht="47.25">
      <c r="A10" s="38" t="s">
        <v>2063</v>
      </c>
      <c r="B10" s="247" t="s">
        <v>2156</v>
      </c>
      <c r="C10" s="257" t="s">
        <v>2157</v>
      </c>
      <c r="D10" s="200"/>
      <c r="E10" s="244"/>
      <c r="F10" s="245" t="s">
        <v>2154</v>
      </c>
    </row>
    <row r="11" spans="1:18" ht="47.25">
      <c r="A11" s="38" t="s">
        <v>2063</v>
      </c>
      <c r="B11" s="247" t="s">
        <v>2158</v>
      </c>
      <c r="C11" s="257" t="s">
        <v>2159</v>
      </c>
      <c r="D11" s="200"/>
      <c r="E11" s="244"/>
      <c r="F11" s="245" t="s">
        <v>2154</v>
      </c>
    </row>
    <row r="12" spans="1:18" ht="63">
      <c r="A12" s="38" t="s">
        <v>2063</v>
      </c>
      <c r="B12" s="247" t="s">
        <v>2160</v>
      </c>
      <c r="C12" s="257" t="s">
        <v>2161</v>
      </c>
      <c r="D12" s="200"/>
      <c r="E12" s="244"/>
      <c r="F12" s="245" t="s">
        <v>2154</v>
      </c>
    </row>
    <row r="13" spans="1:18" ht="47.25">
      <c r="A13" s="38" t="s">
        <v>2063</v>
      </c>
      <c r="B13" s="247" t="s">
        <v>2162</v>
      </c>
      <c r="C13" s="257" t="s">
        <v>2163</v>
      </c>
      <c r="D13" s="200"/>
      <c r="E13" s="244"/>
      <c r="F13" s="245" t="s">
        <v>2154</v>
      </c>
    </row>
    <row r="14" spans="1:18" ht="47.25">
      <c r="A14" s="38" t="s">
        <v>2063</v>
      </c>
      <c r="B14" s="247" t="s">
        <v>2164</v>
      </c>
      <c r="C14" s="257" t="s">
        <v>2165</v>
      </c>
      <c r="D14" s="200"/>
      <c r="E14" s="244"/>
      <c r="F14" s="245" t="s">
        <v>2166</v>
      </c>
    </row>
    <row r="15" spans="1:18" ht="45">
      <c r="A15" s="38" t="s">
        <v>2063</v>
      </c>
      <c r="B15" s="247" t="s">
        <v>2167</v>
      </c>
      <c r="C15" s="257" t="s">
        <v>2168</v>
      </c>
      <c r="D15" s="200"/>
      <c r="E15" s="244"/>
      <c r="F15" s="245" t="s">
        <v>2169</v>
      </c>
    </row>
    <row r="16" spans="1:18" ht="21" customHeight="1">
      <c r="A16" s="38" t="s">
        <v>2063</v>
      </c>
      <c r="B16" s="247" t="s">
        <v>2170</v>
      </c>
      <c r="C16" s="257" t="s">
        <v>2171</v>
      </c>
      <c r="D16" s="200"/>
      <c r="E16" s="244"/>
      <c r="F16" s="245" t="s">
        <v>2169</v>
      </c>
    </row>
    <row r="17" spans="1:7" ht="29.25" customHeight="1">
      <c r="B17" s="241" t="s">
        <v>2172</v>
      </c>
      <c r="C17" s="4" t="s">
        <v>2173</v>
      </c>
      <c r="D17" s="206" t="str">
        <f>IF(COUNTIF(D19:D23,"NO CUMPLE")&gt;0,"NO CUMPLE CONDICIÓN",IF(COUNTIF(D19:D23,"CUMPLE")=0,"NO APLICA","CUMPLE"))</f>
        <v>NO APLICA</v>
      </c>
      <c r="E17" s="253" t="str">
        <f>CONCATENATE(IF(D19="NO CUMPLE",CONCATENATE(E19," / "),""),IF(D20="NO CUMPLE",CONCATENATE(E20," / "),""),IF(D21="NO CUMPLE",CONCATENATE(E21," / "),""),IF(D22="NO CUMPLE",CONCATENATE(E22," / "),""),IF(D23="NO CUMPLE",CONCATENATE(E23," / "),""))</f>
        <v/>
      </c>
      <c r="F17" s="242" t="s">
        <v>2169</v>
      </c>
      <c r="G17" s="3">
        <f>IF(D17="CUMPLE",1,IF(D17="NO CUMPLE CONDICIÓN",2,3))</f>
        <v>3</v>
      </c>
    </row>
    <row r="18" spans="1:7" ht="30">
      <c r="A18" s="41"/>
      <c r="B18" s="254"/>
      <c r="C18" s="13" t="s">
        <v>2155</v>
      </c>
      <c r="D18" s="255"/>
      <c r="E18" s="418"/>
      <c r="F18" s="256"/>
    </row>
    <row r="19" spans="1:7" ht="54">
      <c r="A19" s="38" t="s">
        <v>2063</v>
      </c>
      <c r="B19" s="247" t="s">
        <v>2174</v>
      </c>
      <c r="C19" s="257" t="s">
        <v>2175</v>
      </c>
      <c r="D19" s="200"/>
      <c r="E19" s="244"/>
      <c r="F19" s="245" t="s">
        <v>2176</v>
      </c>
    </row>
    <row r="20" spans="1:7" ht="54">
      <c r="A20" s="38" t="s">
        <v>2063</v>
      </c>
      <c r="B20" s="247" t="s">
        <v>2177</v>
      </c>
      <c r="C20" s="257" t="s">
        <v>2178</v>
      </c>
      <c r="D20" s="200"/>
      <c r="E20" s="244"/>
      <c r="F20" s="245" t="s">
        <v>2179</v>
      </c>
    </row>
    <row r="21" spans="1:7" ht="63">
      <c r="A21" s="38" t="s">
        <v>2063</v>
      </c>
      <c r="B21" s="247" t="s">
        <v>2180</v>
      </c>
      <c r="C21" s="257" t="s">
        <v>2181</v>
      </c>
      <c r="D21" s="200"/>
      <c r="E21" s="244"/>
      <c r="F21" s="245" t="s">
        <v>2179</v>
      </c>
    </row>
    <row r="22" spans="1:7" ht="54">
      <c r="A22" s="38" t="s">
        <v>2063</v>
      </c>
      <c r="B22" s="247" t="s">
        <v>2182</v>
      </c>
      <c r="C22" s="257" t="s">
        <v>2183</v>
      </c>
      <c r="D22" s="200"/>
      <c r="E22" s="244"/>
      <c r="F22" s="245" t="s">
        <v>2179</v>
      </c>
    </row>
    <row r="23" spans="1:7" ht="69" customHeight="1">
      <c r="A23" s="38" t="s">
        <v>2063</v>
      </c>
      <c r="B23" s="247" t="s">
        <v>2184</v>
      </c>
      <c r="C23" s="257" t="s">
        <v>2185</v>
      </c>
      <c r="D23" s="200"/>
      <c r="E23" s="244"/>
      <c r="F23" s="245" t="s">
        <v>2186</v>
      </c>
    </row>
    <row r="24" spans="1:7" ht="27" customHeight="1">
      <c r="B24" s="241" t="s">
        <v>2187</v>
      </c>
      <c r="C24" s="4" t="s">
        <v>2173</v>
      </c>
      <c r="D24" s="206" t="str">
        <f>IF(COUNTIF(D26:D29,"NO CUMPLE")&gt;0,"NO CUMPLE CONDICIÓN",IF(COUNTIF(D26:D29,"CUMPLE")=0,"NO APLICA","CUMPLE"))</f>
        <v>NO APLICA</v>
      </c>
      <c r="E24" s="253" t="str">
        <f>CONCATENATE(IF(D26="NO CUMPLE",CONCATENATE(E26," / "),""),IF(D27="NO CUMPLE",CONCATENATE(E27," / "),""),IF(D28="NO CUMPLE",CONCATENATE(E28," / "),""),IF(D29="NO CUMPLE",CONCATENATE(E29," / "),""))</f>
        <v/>
      </c>
      <c r="F24" s="242" t="s">
        <v>2188</v>
      </c>
      <c r="G24" s="3">
        <f>IF(D24="CUMPLE",1,IF(D24="NO CUMPLE CONDICIÓN",2,3))</f>
        <v>3</v>
      </c>
    </row>
    <row r="25" spans="1:7" ht="30">
      <c r="A25" s="38" t="s">
        <v>2063</v>
      </c>
      <c r="B25" s="254"/>
      <c r="C25" s="13" t="s">
        <v>2155</v>
      </c>
      <c r="D25" s="255"/>
      <c r="E25" s="418"/>
      <c r="F25" s="256"/>
    </row>
    <row r="26" spans="1:7" ht="45">
      <c r="A26" s="38" t="s">
        <v>2063</v>
      </c>
      <c r="B26" s="247" t="s">
        <v>2189</v>
      </c>
      <c r="C26" s="257" t="s">
        <v>2190</v>
      </c>
      <c r="D26" s="200"/>
      <c r="E26" s="244"/>
      <c r="F26" s="245" t="s">
        <v>2188</v>
      </c>
    </row>
    <row r="27" spans="1:7" ht="47.25">
      <c r="A27" s="38" t="s">
        <v>2063</v>
      </c>
      <c r="B27" s="247" t="s">
        <v>2191</v>
      </c>
      <c r="C27" s="257" t="s">
        <v>2192</v>
      </c>
      <c r="D27" s="200"/>
      <c r="E27" s="244"/>
      <c r="F27" s="245" t="s">
        <v>2188</v>
      </c>
    </row>
    <row r="28" spans="1:7" ht="45">
      <c r="A28" s="38" t="s">
        <v>2063</v>
      </c>
      <c r="B28" s="247" t="s">
        <v>2193</v>
      </c>
      <c r="C28" s="257" t="s">
        <v>2194</v>
      </c>
      <c r="D28" s="200"/>
      <c r="E28" s="244"/>
      <c r="F28" s="245" t="s">
        <v>2195</v>
      </c>
    </row>
    <row r="29" spans="1:7" ht="45">
      <c r="A29" s="38" t="s">
        <v>2063</v>
      </c>
      <c r="B29" s="247" t="s">
        <v>2196</v>
      </c>
      <c r="C29" s="257" t="s">
        <v>2197</v>
      </c>
      <c r="D29" s="200"/>
      <c r="E29" s="244"/>
      <c r="F29" s="245" t="s">
        <v>2195</v>
      </c>
    </row>
    <row r="30" spans="1:7" ht="21.75" customHeight="1">
      <c r="B30" s="241" t="s">
        <v>2198</v>
      </c>
      <c r="C30" s="4" t="s">
        <v>2199</v>
      </c>
      <c r="D30" s="206" t="str">
        <f>IF(COUNTIF(D32:D35,"NO CUMPLE")&gt;0,"NO CUMPLE CONDICIÓN",IF(COUNTIF(D32:D35,"CUMPLE")=0,"NO APLICA","CUMPLE"))</f>
        <v>NO APLICA</v>
      </c>
      <c r="E30" s="253" t="str">
        <f>CONCATENATE(IF(D32="NO CUMPLE",CONCATENATE(E32," / "),""),IF(D33="NO CUMPLE",CONCATENATE(E33," / "),""),IF(D34="NO CUMPLE",CONCATENATE(E34," / "),""),IF(D35="NO CUMPLE",CONCATENATE(E35," / "),""))</f>
        <v/>
      </c>
      <c r="F30" s="242" t="s">
        <v>2200</v>
      </c>
      <c r="G30" s="3">
        <f>IF(D30="CUMPLE",1,IF(D30="NO CUMPLE CONDICIÓN",2,3))</f>
        <v>3</v>
      </c>
    </row>
    <row r="31" spans="1:7" ht="30">
      <c r="A31" s="41"/>
      <c r="B31" s="254"/>
      <c r="C31" s="13" t="s">
        <v>2155</v>
      </c>
      <c r="D31" s="255"/>
      <c r="E31" s="418"/>
      <c r="F31" s="256"/>
    </row>
    <row r="32" spans="1:7" ht="54">
      <c r="A32" s="38" t="s">
        <v>2063</v>
      </c>
      <c r="B32" s="247" t="s">
        <v>2201</v>
      </c>
      <c r="C32" s="257" t="s">
        <v>2202</v>
      </c>
      <c r="D32" s="200"/>
      <c r="E32" s="244"/>
      <c r="F32" s="245" t="s">
        <v>2200</v>
      </c>
    </row>
    <row r="33" spans="1:18" ht="54">
      <c r="A33" s="38" t="s">
        <v>2063</v>
      </c>
      <c r="B33" s="247" t="s">
        <v>2203</v>
      </c>
      <c r="C33" s="257" t="s">
        <v>2204</v>
      </c>
      <c r="D33" s="200"/>
      <c r="E33" s="244"/>
      <c r="F33" s="245" t="s">
        <v>2200</v>
      </c>
    </row>
    <row r="34" spans="1:18" ht="54">
      <c r="A34" s="38" t="s">
        <v>2063</v>
      </c>
      <c r="B34" s="247" t="s">
        <v>2205</v>
      </c>
      <c r="C34" s="257" t="s">
        <v>2206</v>
      </c>
      <c r="D34" s="200"/>
      <c r="E34" s="244"/>
      <c r="F34" s="245" t="s">
        <v>2200</v>
      </c>
    </row>
    <row r="35" spans="1:18" ht="54">
      <c r="A35" s="38" t="s">
        <v>2063</v>
      </c>
      <c r="B35" s="247" t="s">
        <v>2207</v>
      </c>
      <c r="C35" s="257" t="s">
        <v>2208</v>
      </c>
      <c r="D35" s="200"/>
      <c r="E35" s="244"/>
      <c r="F35" s="245" t="s">
        <v>2200</v>
      </c>
    </row>
    <row r="36" spans="1:18" s="11" customFormat="1" ht="54.75" customHeight="1">
      <c r="B36" s="241" t="s">
        <v>2209</v>
      </c>
      <c r="C36" s="258" t="s">
        <v>2210</v>
      </c>
      <c r="D36" s="206" t="str">
        <f>IF(COUNTIF(D38:D47,"NO CUMPLE")&gt;0,"NO CUMPLE CONDICIÓN",IF(COUNTIF(D38:D47,"CUMPLE")=0,"NO APLICA","CUMPLE"))</f>
        <v>NO APLICA</v>
      </c>
      <c r="E36" s="253"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259" t="s">
        <v>2211</v>
      </c>
      <c r="G36" s="3">
        <f>IF(D36="CUMPLE",1,IF(D36="NO CUMPLE CONDICIÓN",2,3))</f>
        <v>3</v>
      </c>
      <c r="H36" s="12"/>
      <c r="J36" s="12"/>
      <c r="L36" s="12"/>
      <c r="N36" s="12"/>
      <c r="P36" s="12"/>
      <c r="R36" s="12"/>
    </row>
    <row r="37" spans="1:18" ht="38.25" customHeight="1">
      <c r="A37" s="41"/>
      <c r="B37" s="254"/>
      <c r="C37" s="13" t="s">
        <v>2155</v>
      </c>
      <c r="D37" s="255"/>
      <c r="E37" s="418"/>
      <c r="F37" s="256"/>
    </row>
    <row r="38" spans="1:18" ht="114" customHeight="1">
      <c r="A38" s="38" t="s">
        <v>2063</v>
      </c>
      <c r="B38" s="243" t="s">
        <v>2212</v>
      </c>
      <c r="C38" s="260" t="s">
        <v>2213</v>
      </c>
      <c r="D38" s="200"/>
      <c r="E38" s="419"/>
      <c r="F38" s="262" t="s">
        <v>2214</v>
      </c>
    </row>
    <row r="39" spans="1:18" ht="75">
      <c r="A39" s="38" t="s">
        <v>2063</v>
      </c>
      <c r="B39" s="243" t="s">
        <v>2215</v>
      </c>
      <c r="C39" s="260" t="s">
        <v>2216</v>
      </c>
      <c r="D39" s="200"/>
      <c r="E39" s="419"/>
      <c r="F39" s="262" t="s">
        <v>2217</v>
      </c>
    </row>
    <row r="40" spans="1:18" ht="63">
      <c r="A40" s="38" t="s">
        <v>2063</v>
      </c>
      <c r="B40" s="243" t="s">
        <v>2218</v>
      </c>
      <c r="C40" s="260" t="s">
        <v>2219</v>
      </c>
      <c r="D40" s="200"/>
      <c r="E40" s="419"/>
      <c r="F40" s="262" t="s">
        <v>2220</v>
      </c>
    </row>
    <row r="41" spans="1:18" ht="45">
      <c r="A41" s="38" t="s">
        <v>2063</v>
      </c>
      <c r="B41" s="243" t="s">
        <v>2221</v>
      </c>
      <c r="C41" s="260" t="s">
        <v>2222</v>
      </c>
      <c r="D41" s="200"/>
      <c r="E41" s="419"/>
      <c r="F41" s="262" t="s">
        <v>2223</v>
      </c>
    </row>
    <row r="42" spans="1:18" ht="63">
      <c r="A42" s="38" t="s">
        <v>2063</v>
      </c>
      <c r="B42" s="243" t="s">
        <v>2224</v>
      </c>
      <c r="C42" s="260" t="s">
        <v>2225</v>
      </c>
      <c r="D42" s="200"/>
      <c r="E42" s="419"/>
      <c r="F42" s="262" t="s">
        <v>2226</v>
      </c>
    </row>
    <row r="43" spans="1:18" ht="65.25" customHeight="1">
      <c r="A43" s="38" t="s">
        <v>2063</v>
      </c>
      <c r="B43" s="243" t="s">
        <v>2227</v>
      </c>
      <c r="C43" s="260" t="s">
        <v>2228</v>
      </c>
      <c r="D43" s="200"/>
      <c r="E43" s="419"/>
      <c r="F43" s="262" t="s">
        <v>2229</v>
      </c>
    </row>
    <row r="44" spans="1:18" ht="63">
      <c r="A44" s="38" t="s">
        <v>2063</v>
      </c>
      <c r="B44" s="243" t="s">
        <v>2230</v>
      </c>
      <c r="C44" s="260" t="s">
        <v>2231</v>
      </c>
      <c r="D44" s="200"/>
      <c r="E44" s="419"/>
      <c r="F44" s="262" t="s">
        <v>2220</v>
      </c>
    </row>
    <row r="45" spans="1:18" ht="90.75" customHeight="1">
      <c r="A45" s="38" t="s">
        <v>2063</v>
      </c>
      <c r="B45" s="243" t="s">
        <v>2232</v>
      </c>
      <c r="C45" s="260" t="s">
        <v>2233</v>
      </c>
      <c r="D45" s="200"/>
      <c r="E45" s="419"/>
      <c r="F45" s="262" t="s">
        <v>2220</v>
      </c>
    </row>
    <row r="46" spans="1:18" ht="63">
      <c r="A46" s="38" t="s">
        <v>2063</v>
      </c>
      <c r="B46" s="243" t="s">
        <v>2234</v>
      </c>
      <c r="C46" s="260" t="s">
        <v>2235</v>
      </c>
      <c r="D46" s="200"/>
      <c r="E46" s="419"/>
      <c r="F46" s="262" t="s">
        <v>2236</v>
      </c>
    </row>
    <row r="47" spans="1:18" ht="54.75" customHeight="1">
      <c r="A47" s="38" t="s">
        <v>2063</v>
      </c>
      <c r="B47" s="243" t="s">
        <v>2237</v>
      </c>
      <c r="C47" s="260" t="s">
        <v>2238</v>
      </c>
      <c r="D47" s="200"/>
      <c r="E47" s="419"/>
      <c r="F47" s="262" t="s">
        <v>2220</v>
      </c>
    </row>
    <row r="48" spans="1:18" ht="30" customHeight="1">
      <c r="A48" s="38" t="s">
        <v>2063</v>
      </c>
      <c r="B48" s="241" t="s">
        <v>2239</v>
      </c>
      <c r="C48" s="258" t="s">
        <v>2240</v>
      </c>
      <c r="D48" s="206" t="str">
        <f>IF(COUNTIF(D50:D59,"NO CUMPLE")&gt;0,"NO CUMPLE CONDICIÓN",IF(COUNTIF(D50:D59,"CUMPLE")=0,"NO APLICA","CUMPLE"))</f>
        <v>NO APLICA</v>
      </c>
      <c r="E48" s="253"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263" t="s">
        <v>2241</v>
      </c>
      <c r="G48" s="3">
        <f>IF(D48="CUMPLE",1,IF(D48="NO CUMPLE CONDICIÓN",2,3))</f>
        <v>3</v>
      </c>
    </row>
    <row r="49" spans="1:7" ht="30">
      <c r="A49" s="41"/>
      <c r="B49" s="254"/>
      <c r="C49" s="13" t="s">
        <v>2155</v>
      </c>
      <c r="D49" s="255"/>
      <c r="E49" s="418"/>
      <c r="F49" s="256"/>
    </row>
    <row r="50" spans="1:7" ht="66.75" customHeight="1">
      <c r="A50" s="38" t="s">
        <v>2063</v>
      </c>
      <c r="B50" s="243" t="s">
        <v>2242</v>
      </c>
      <c r="C50" s="260" t="s">
        <v>2243</v>
      </c>
      <c r="D50" s="200"/>
      <c r="E50" s="419"/>
      <c r="F50" s="263" t="s">
        <v>2241</v>
      </c>
    </row>
    <row r="51" spans="1:7" ht="69.75" customHeight="1">
      <c r="A51" s="38" t="s">
        <v>2063</v>
      </c>
      <c r="B51" s="243" t="s">
        <v>2244</v>
      </c>
      <c r="C51" s="260" t="s">
        <v>2245</v>
      </c>
      <c r="D51" s="200"/>
      <c r="E51" s="419"/>
      <c r="F51" s="263" t="s">
        <v>2246</v>
      </c>
    </row>
    <row r="52" spans="1:7" ht="57" customHeight="1">
      <c r="A52" s="38" t="s">
        <v>2063</v>
      </c>
      <c r="B52" s="243" t="s">
        <v>2247</v>
      </c>
      <c r="C52" s="260" t="s">
        <v>2248</v>
      </c>
      <c r="D52" s="200"/>
      <c r="E52" s="419"/>
      <c r="F52" s="263" t="s">
        <v>2249</v>
      </c>
    </row>
    <row r="53" spans="1:7" ht="54.75" customHeight="1">
      <c r="A53" s="38" t="s">
        <v>2063</v>
      </c>
      <c r="B53" s="243" t="s">
        <v>2250</v>
      </c>
      <c r="C53" s="260" t="s">
        <v>2251</v>
      </c>
      <c r="D53" s="200"/>
      <c r="E53" s="419"/>
      <c r="F53" s="263" t="s">
        <v>2252</v>
      </c>
    </row>
    <row r="54" spans="1:7" ht="63">
      <c r="A54" s="38" t="s">
        <v>2063</v>
      </c>
      <c r="B54" s="243" t="s">
        <v>2253</v>
      </c>
      <c r="C54" s="260" t="s">
        <v>2254</v>
      </c>
      <c r="D54" s="200"/>
      <c r="E54" s="419"/>
      <c r="F54" s="263" t="s">
        <v>2255</v>
      </c>
    </row>
    <row r="55" spans="1:7" ht="58.5" customHeight="1">
      <c r="A55" s="38" t="s">
        <v>2063</v>
      </c>
      <c r="B55" s="243" t="s">
        <v>2256</v>
      </c>
      <c r="C55" s="260" t="s">
        <v>2257</v>
      </c>
      <c r="D55" s="200"/>
      <c r="E55" s="419"/>
      <c r="F55" s="263" t="s">
        <v>2258</v>
      </c>
    </row>
    <row r="56" spans="1:7" ht="53.25" customHeight="1">
      <c r="A56" s="38" t="s">
        <v>2063</v>
      </c>
      <c r="B56" s="243" t="s">
        <v>2259</v>
      </c>
      <c r="C56" s="260" t="s">
        <v>2260</v>
      </c>
      <c r="D56" s="200"/>
      <c r="E56" s="419"/>
      <c r="F56" s="263" t="s">
        <v>2261</v>
      </c>
    </row>
    <row r="57" spans="1:7" ht="54.75" customHeight="1">
      <c r="A57" s="38" t="s">
        <v>2063</v>
      </c>
      <c r="B57" s="243" t="s">
        <v>2262</v>
      </c>
      <c r="C57" s="260" t="s">
        <v>2263</v>
      </c>
      <c r="D57" s="200"/>
      <c r="E57" s="419"/>
      <c r="F57" s="263" t="s">
        <v>2264</v>
      </c>
    </row>
    <row r="58" spans="1:7" ht="55.5" customHeight="1">
      <c r="A58" s="38" t="s">
        <v>2063</v>
      </c>
      <c r="B58" s="243" t="s">
        <v>2265</v>
      </c>
      <c r="C58" s="260" t="s">
        <v>2266</v>
      </c>
      <c r="D58" s="200"/>
      <c r="E58" s="419"/>
      <c r="F58" s="263" t="s">
        <v>2267</v>
      </c>
    </row>
    <row r="59" spans="1:7" ht="90" customHeight="1">
      <c r="A59" s="38" t="s">
        <v>2063</v>
      </c>
      <c r="B59" s="243" t="s">
        <v>2268</v>
      </c>
      <c r="C59" s="260" t="s">
        <v>2269</v>
      </c>
      <c r="D59" s="200"/>
      <c r="E59" s="419"/>
      <c r="F59" s="263" t="s">
        <v>2270</v>
      </c>
    </row>
    <row r="60" spans="1:7" ht="51" customHeight="1">
      <c r="A60" s="38" t="s">
        <v>2063</v>
      </c>
      <c r="B60" s="241" t="s">
        <v>2271</v>
      </c>
      <c r="C60" s="258" t="s">
        <v>2272</v>
      </c>
      <c r="D60" s="206" t="str">
        <f>IF(COUNTIF(D63:D71,"NO CUMPLE")&gt;0,"NO CUMPLE CONDICIÓN",IF(COUNTIF(D63:D71,"CUMPLE")=0,"NO APLICA","CUMPLE"))</f>
        <v>NO APLICA</v>
      </c>
      <c r="E60" s="253"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264" t="s">
        <v>2273</v>
      </c>
      <c r="G60" s="3">
        <f>IF(D60="CUMPLE",1,IF(D60="NO CUMPLE CONDICIÓN",2,3))</f>
        <v>3</v>
      </c>
    </row>
    <row r="61" spans="1:7" ht="54" customHeight="1">
      <c r="A61" s="38" t="s">
        <v>2063</v>
      </c>
      <c r="B61" s="241" t="s">
        <v>2271</v>
      </c>
      <c r="C61" s="258" t="s">
        <v>2272</v>
      </c>
      <c r="D61" s="206" t="str">
        <f>IF(COUNTIF(D72:D80,"NO CUMPLE")&gt;0,"NO CUMPLE CONDICIÓN",IF(COUNTIF(D72:D80,"CUMPLE")=0,"NO APLICA","CUMPLE"))</f>
        <v>NO APLICA</v>
      </c>
      <c r="E61" s="253"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264" t="s">
        <v>2273</v>
      </c>
      <c r="G61" s="3">
        <f>IF(D61="CUMPLE",1,IF(D61="NO CUMPLE CONDICIÓN",2,3))</f>
        <v>3</v>
      </c>
    </row>
    <row r="62" spans="1:7" ht="30">
      <c r="A62" s="41"/>
      <c r="B62" s="254"/>
      <c r="C62" s="13" t="s">
        <v>2155</v>
      </c>
      <c r="D62" s="255"/>
      <c r="E62" s="418"/>
      <c r="F62" s="256"/>
    </row>
    <row r="63" spans="1:7" ht="52.5" customHeight="1">
      <c r="A63" s="38" t="s">
        <v>2063</v>
      </c>
      <c r="B63" s="243" t="s">
        <v>2274</v>
      </c>
      <c r="C63" s="260" t="s">
        <v>2275</v>
      </c>
      <c r="D63" s="200"/>
      <c r="E63" s="419"/>
      <c r="F63" s="262" t="s">
        <v>2273</v>
      </c>
    </row>
    <row r="64" spans="1:7" ht="46.5" customHeight="1">
      <c r="A64" s="38" t="s">
        <v>2063</v>
      </c>
      <c r="B64" s="243" t="s">
        <v>2276</v>
      </c>
      <c r="C64" s="260" t="s">
        <v>2277</v>
      </c>
      <c r="D64" s="200"/>
      <c r="E64" s="419"/>
      <c r="F64" s="262" t="s">
        <v>2278</v>
      </c>
    </row>
    <row r="65" spans="1:6" ht="54" customHeight="1">
      <c r="A65" s="38" t="s">
        <v>2063</v>
      </c>
      <c r="B65" s="243" t="s">
        <v>2279</v>
      </c>
      <c r="C65" s="260" t="s">
        <v>2280</v>
      </c>
      <c r="D65" s="200"/>
      <c r="E65" s="419"/>
      <c r="F65" s="262" t="s">
        <v>2281</v>
      </c>
    </row>
    <row r="66" spans="1:6" ht="34.5" customHeight="1">
      <c r="A66" s="38" t="s">
        <v>2063</v>
      </c>
      <c r="B66" s="243" t="s">
        <v>2282</v>
      </c>
      <c r="C66" s="260" t="s">
        <v>2283</v>
      </c>
      <c r="D66" s="200"/>
      <c r="E66" s="419"/>
      <c r="F66" s="262" t="s">
        <v>2284</v>
      </c>
    </row>
    <row r="67" spans="1:6" ht="54">
      <c r="A67" s="38" t="s">
        <v>2063</v>
      </c>
      <c r="B67" s="243" t="s">
        <v>2285</v>
      </c>
      <c r="C67" s="260" t="s">
        <v>2286</v>
      </c>
      <c r="D67" s="200"/>
      <c r="E67" s="419"/>
      <c r="F67" s="262" t="s">
        <v>2287</v>
      </c>
    </row>
    <row r="68" spans="1:6" ht="54">
      <c r="A68" s="38" t="s">
        <v>2063</v>
      </c>
      <c r="B68" s="243" t="s">
        <v>2288</v>
      </c>
      <c r="C68" s="260" t="s">
        <v>2289</v>
      </c>
      <c r="D68" s="200"/>
      <c r="E68" s="419"/>
      <c r="F68" s="262" t="s">
        <v>2290</v>
      </c>
    </row>
    <row r="69" spans="1:6" ht="54">
      <c r="A69" s="38" t="s">
        <v>2063</v>
      </c>
      <c r="B69" s="243" t="s">
        <v>2291</v>
      </c>
      <c r="C69" s="260" t="s">
        <v>2292</v>
      </c>
      <c r="D69" s="200"/>
      <c r="E69" s="419"/>
      <c r="F69" s="262" t="s">
        <v>2293</v>
      </c>
    </row>
    <row r="70" spans="1:6" ht="57" customHeight="1">
      <c r="A70" s="38" t="s">
        <v>2063</v>
      </c>
      <c r="B70" s="243" t="s">
        <v>2294</v>
      </c>
      <c r="C70" s="260" t="s">
        <v>2295</v>
      </c>
      <c r="D70" s="200"/>
      <c r="E70" s="419"/>
      <c r="F70" s="262" t="s">
        <v>2296</v>
      </c>
    </row>
    <row r="71" spans="1:6" ht="48.75" customHeight="1">
      <c r="A71" s="38" t="s">
        <v>2063</v>
      </c>
      <c r="B71" s="243" t="s">
        <v>2297</v>
      </c>
      <c r="C71" s="260" t="s">
        <v>2298</v>
      </c>
      <c r="D71" s="200"/>
      <c r="E71" s="419"/>
      <c r="F71" s="262" t="s">
        <v>2299</v>
      </c>
    </row>
    <row r="72" spans="1:6" ht="60">
      <c r="A72" s="38" t="s">
        <v>2063</v>
      </c>
      <c r="B72" s="243" t="s">
        <v>2300</v>
      </c>
      <c r="C72" s="260" t="s">
        <v>2301</v>
      </c>
      <c r="D72" s="200"/>
      <c r="E72" s="419"/>
      <c r="F72" s="262" t="s">
        <v>2302</v>
      </c>
    </row>
    <row r="73" spans="1:6" ht="54">
      <c r="A73" s="38" t="s">
        <v>2063</v>
      </c>
      <c r="B73" s="243" t="s">
        <v>2303</v>
      </c>
      <c r="C73" s="260" t="s">
        <v>2304</v>
      </c>
      <c r="D73" s="200"/>
      <c r="E73" s="419"/>
      <c r="F73" s="262" t="s">
        <v>2305</v>
      </c>
    </row>
    <row r="74" spans="1:6" ht="60">
      <c r="A74" s="38" t="s">
        <v>2063</v>
      </c>
      <c r="B74" s="243" t="s">
        <v>2306</v>
      </c>
      <c r="C74" s="260" t="s">
        <v>2307</v>
      </c>
      <c r="D74" s="200"/>
      <c r="E74" s="419"/>
      <c r="F74" s="262" t="s">
        <v>2308</v>
      </c>
    </row>
    <row r="75" spans="1:6" ht="54">
      <c r="A75" s="38" t="s">
        <v>2063</v>
      </c>
      <c r="B75" s="243" t="s">
        <v>2309</v>
      </c>
      <c r="C75" s="260" t="s">
        <v>2310</v>
      </c>
      <c r="D75" s="200"/>
      <c r="E75" s="419"/>
      <c r="F75" s="262" t="s">
        <v>2311</v>
      </c>
    </row>
    <row r="76" spans="1:6" ht="42.75" customHeight="1">
      <c r="A76" s="38" t="s">
        <v>2063</v>
      </c>
      <c r="B76" s="243" t="s">
        <v>2312</v>
      </c>
      <c r="C76" s="260" t="s">
        <v>2313</v>
      </c>
      <c r="D76" s="200"/>
      <c r="E76" s="419"/>
      <c r="F76" s="262" t="s">
        <v>2314</v>
      </c>
    </row>
    <row r="77" spans="1:6" ht="39" customHeight="1">
      <c r="A77" s="38" t="s">
        <v>2063</v>
      </c>
      <c r="B77" s="243" t="s">
        <v>2315</v>
      </c>
      <c r="C77" s="260" t="s">
        <v>2316</v>
      </c>
      <c r="D77" s="200"/>
      <c r="E77" s="419"/>
      <c r="F77" s="262" t="s">
        <v>2317</v>
      </c>
    </row>
    <row r="78" spans="1:6" ht="59.25" customHeight="1">
      <c r="A78" s="38" t="s">
        <v>2063</v>
      </c>
      <c r="B78" s="243" t="s">
        <v>2318</v>
      </c>
      <c r="C78" s="260" t="s">
        <v>2319</v>
      </c>
      <c r="D78" s="200"/>
      <c r="E78" s="419"/>
      <c r="F78" s="262" t="s">
        <v>2320</v>
      </c>
    </row>
    <row r="79" spans="1:6" ht="268.5" customHeight="1">
      <c r="A79" s="38" t="s">
        <v>2063</v>
      </c>
      <c r="B79" s="243" t="s">
        <v>2321</v>
      </c>
      <c r="C79" s="260" t="s">
        <v>2322</v>
      </c>
      <c r="D79" s="200"/>
      <c r="E79" s="419"/>
      <c r="F79" s="262" t="s">
        <v>2323</v>
      </c>
    </row>
    <row r="80" spans="1:6" ht="55.5" customHeight="1">
      <c r="A80" s="38" t="s">
        <v>2063</v>
      </c>
      <c r="B80" s="243" t="s">
        <v>2324</v>
      </c>
      <c r="C80" s="260" t="s">
        <v>2325</v>
      </c>
      <c r="D80" s="200"/>
      <c r="E80" s="419"/>
      <c r="F80" s="262" t="s">
        <v>2326</v>
      </c>
    </row>
    <row r="81" spans="1:7" ht="64.5" customHeight="1">
      <c r="A81" s="38" t="s">
        <v>2063</v>
      </c>
      <c r="B81" s="241" t="s">
        <v>2327</v>
      </c>
      <c r="C81" s="258" t="s">
        <v>2328</v>
      </c>
      <c r="D81" s="206" t="str">
        <f>IF(COUNTIF(D84:D90,"NO CUMPLE")&gt;0,"NO CUMPLE CONDICIÓN",IF(COUNTIF(D84:D90,"CUMPLE")=0,"NO APLICA","CUMPLE"))</f>
        <v>NO APLICA</v>
      </c>
      <c r="E81" s="253" t="str">
        <f>CONCATENATE(IF(D84="NO CUMPLE",CONCATENATE(E84," / "),""),IF(D85="NO CUMPLE",CONCATENATE(E85," / "),""),IF(D86="NO CUMPLE",CONCATENATE(E86," / "),""),IF(D87="NO CUMPLE",CONCATENATE(E87," / "),""),IF(D88="NO CUMPLE",CONCATENATE(E88," / "),""),IF(D89="NO CUMPLE",CONCATENATE(E89," / "),""),IF(D90="NO CUMPLE",CONCATENATE(E90," / "),""))</f>
        <v/>
      </c>
      <c r="F81" s="259" t="s">
        <v>2329</v>
      </c>
      <c r="G81" s="3">
        <f>IF(D81="CUMPLE",1,IF(D81="NO CUMPLE CONDICIÓN",2,3))</f>
        <v>3</v>
      </c>
    </row>
    <row r="82" spans="1:7" ht="64.5" customHeight="1">
      <c r="A82" s="38"/>
      <c r="B82" s="241" t="s">
        <v>2327</v>
      </c>
      <c r="C82" s="258" t="s">
        <v>2328</v>
      </c>
      <c r="D82" s="206" t="str">
        <f>IF(COUNTIF(D91:D97,"NO CUMPLE")&gt;0,"NO CUMPLE CONDICIÓN",IF(COUNTIF(D91:D97,"CUMPLE")=0,"NO APLICA","CUMPLE"))</f>
        <v>NO APLICA</v>
      </c>
      <c r="E82" s="253" t="str">
        <f>CONCATENATE(IF(D91="NO CUMPLE",CONCATENATE(E91," / "),""),IF(D92="NO CUMPLE",CONCATENATE(E92," / "),""),IF(D93="NO CUMPLE",CONCATENATE(E93," / "),""),IF(D94="NO CUMPLE",CONCATENATE(E94," / "),""),IF(D95="NO CUMPLE",CONCATENATE(E95," / "),""),IF(D96="NO CUMPLE",CONCATENATE(E96," / "),""),IF(D97="NO CUMPLE",CONCATENATE(E97," / "),""))</f>
        <v/>
      </c>
      <c r="F82" s="259" t="s">
        <v>2329</v>
      </c>
      <c r="G82" s="3">
        <f>IF(D82="CUMPLE",1,IF(D82="NO CUMPLE CONDICIÓN",2,3))</f>
        <v>3</v>
      </c>
    </row>
    <row r="83" spans="1:7" ht="75" customHeight="1">
      <c r="A83" s="41"/>
      <c r="B83" s="254"/>
      <c r="C83" s="13" t="s">
        <v>2155</v>
      </c>
      <c r="D83" s="255"/>
      <c r="E83" s="418"/>
      <c r="F83" s="256"/>
    </row>
    <row r="84" spans="1:7" ht="59.25" customHeight="1">
      <c r="A84" s="38" t="s">
        <v>2063</v>
      </c>
      <c r="B84" s="243" t="s">
        <v>2330</v>
      </c>
      <c r="C84" s="260" t="s">
        <v>2331</v>
      </c>
      <c r="D84" s="72"/>
      <c r="E84" s="419"/>
      <c r="F84" s="265" t="s">
        <v>2332</v>
      </c>
    </row>
    <row r="85" spans="1:7" ht="90">
      <c r="A85" s="38" t="s">
        <v>2063</v>
      </c>
      <c r="B85" s="243" t="s">
        <v>2333</v>
      </c>
      <c r="C85" s="260" t="s">
        <v>2334</v>
      </c>
      <c r="D85" s="72"/>
      <c r="E85" s="419"/>
      <c r="F85" s="265" t="s">
        <v>2335</v>
      </c>
    </row>
    <row r="86" spans="1:7" ht="63">
      <c r="A86" s="38" t="s">
        <v>2063</v>
      </c>
      <c r="B86" s="243" t="s">
        <v>2336</v>
      </c>
      <c r="C86" s="260" t="s">
        <v>2337</v>
      </c>
      <c r="D86" s="72"/>
      <c r="E86" s="419"/>
      <c r="F86" s="265" t="s">
        <v>2338</v>
      </c>
    </row>
    <row r="87" spans="1:7" ht="63">
      <c r="A87" s="38" t="s">
        <v>2063</v>
      </c>
      <c r="B87" s="243" t="s">
        <v>2339</v>
      </c>
      <c r="C87" s="260" t="s">
        <v>2340</v>
      </c>
      <c r="D87" s="72"/>
      <c r="E87" s="419"/>
      <c r="F87" s="265" t="s">
        <v>2341</v>
      </c>
    </row>
    <row r="88" spans="1:7" ht="63">
      <c r="A88" s="38" t="s">
        <v>2063</v>
      </c>
      <c r="B88" s="243" t="s">
        <v>2342</v>
      </c>
      <c r="C88" s="260" t="s">
        <v>2343</v>
      </c>
      <c r="D88" s="72"/>
      <c r="E88" s="419"/>
      <c r="F88" s="265" t="s">
        <v>2344</v>
      </c>
    </row>
    <row r="89" spans="1:7" ht="63">
      <c r="A89" s="38" t="s">
        <v>2063</v>
      </c>
      <c r="B89" s="243" t="s">
        <v>2345</v>
      </c>
      <c r="C89" s="260" t="s">
        <v>2346</v>
      </c>
      <c r="D89" s="72"/>
      <c r="E89" s="419"/>
      <c r="F89" s="265" t="s">
        <v>2347</v>
      </c>
    </row>
    <row r="90" spans="1:7" ht="63">
      <c r="A90" s="38" t="s">
        <v>2063</v>
      </c>
      <c r="B90" s="243" t="s">
        <v>2348</v>
      </c>
      <c r="C90" s="260" t="s">
        <v>2349</v>
      </c>
      <c r="D90" s="72"/>
      <c r="E90" s="419"/>
      <c r="F90" s="265" t="s">
        <v>2350</v>
      </c>
    </row>
    <row r="91" spans="1:7" ht="63">
      <c r="A91" s="38" t="s">
        <v>2063</v>
      </c>
      <c r="B91" s="243" t="s">
        <v>2351</v>
      </c>
      <c r="C91" s="260" t="s">
        <v>2352</v>
      </c>
      <c r="D91" s="72"/>
      <c r="E91" s="419"/>
      <c r="F91" s="265" t="s">
        <v>2353</v>
      </c>
    </row>
    <row r="92" spans="1:7" ht="63">
      <c r="A92" s="38" t="s">
        <v>2063</v>
      </c>
      <c r="B92" s="243" t="s">
        <v>2354</v>
      </c>
      <c r="C92" s="260" t="s">
        <v>2355</v>
      </c>
      <c r="D92" s="72"/>
      <c r="E92" s="419"/>
      <c r="F92" s="265" t="s">
        <v>2356</v>
      </c>
    </row>
    <row r="93" spans="1:7" ht="63">
      <c r="A93" s="38" t="s">
        <v>2063</v>
      </c>
      <c r="B93" s="243" t="s">
        <v>2357</v>
      </c>
      <c r="C93" s="260" t="s">
        <v>2358</v>
      </c>
      <c r="D93" s="72"/>
      <c r="E93" s="419"/>
      <c r="F93" s="265" t="s">
        <v>2359</v>
      </c>
    </row>
    <row r="94" spans="1:7" ht="64.5" customHeight="1">
      <c r="A94" s="38" t="s">
        <v>2063</v>
      </c>
      <c r="B94" s="243" t="s">
        <v>2360</v>
      </c>
      <c r="C94" s="260" t="s">
        <v>2361</v>
      </c>
      <c r="D94" s="72"/>
      <c r="E94" s="419"/>
      <c r="F94" s="265" t="s">
        <v>2362</v>
      </c>
    </row>
    <row r="95" spans="1:7" ht="135">
      <c r="A95" s="38" t="s">
        <v>2063</v>
      </c>
      <c r="B95" s="243" t="s">
        <v>2363</v>
      </c>
      <c r="C95" s="260" t="s">
        <v>2364</v>
      </c>
      <c r="D95" s="72"/>
      <c r="E95" s="419"/>
      <c r="F95" s="265" t="s">
        <v>2365</v>
      </c>
    </row>
    <row r="96" spans="1:7" ht="375">
      <c r="A96" s="38" t="s">
        <v>2063</v>
      </c>
      <c r="B96" s="243" t="s">
        <v>2366</v>
      </c>
      <c r="C96" s="260" t="s">
        <v>2367</v>
      </c>
      <c r="D96" s="72"/>
      <c r="E96" s="419"/>
      <c r="F96" s="265" t="s">
        <v>2368</v>
      </c>
    </row>
    <row r="97" spans="1:7" ht="105">
      <c r="A97" s="38" t="s">
        <v>2063</v>
      </c>
      <c r="B97" s="243" t="s">
        <v>2369</v>
      </c>
      <c r="C97" s="260" t="s">
        <v>2370</v>
      </c>
      <c r="D97" s="72"/>
      <c r="E97" s="419"/>
      <c r="F97" s="265" t="s">
        <v>2371</v>
      </c>
    </row>
    <row r="98" spans="1:7" ht="41.25" customHeight="1">
      <c r="A98" s="38" t="s">
        <v>2063</v>
      </c>
      <c r="B98" s="241" t="s">
        <v>2372</v>
      </c>
      <c r="C98" s="266" t="s">
        <v>2373</v>
      </c>
      <c r="D98" s="206" t="str">
        <f>IF(COUNTIF(D101:D109,"NO CUMPLE")&gt;0,"NO CUMPLE CONDICIÓN",IF(COUNTIF(D101:D109,"CUMPLE")=0,"NO APLICA","CUMPLE"))</f>
        <v>NO APLICA</v>
      </c>
      <c r="E98" s="253"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267" t="s">
        <v>2374</v>
      </c>
      <c r="G98" s="3">
        <f>IF(D98="CUMPLE",1,IF(D98="NO CUMPLE CONDICIÓN",2,3))</f>
        <v>3</v>
      </c>
    </row>
    <row r="99" spans="1:7" ht="41.25" customHeight="1">
      <c r="A99" s="38"/>
      <c r="B99" s="241" t="s">
        <v>2372</v>
      </c>
      <c r="C99" s="266" t="s">
        <v>2373</v>
      </c>
      <c r="D99" s="206" t="str">
        <f>IF(COUNTIF(D110:D118,"NO CUMPLE")&gt;0,"NO CUMPLE CONDICIÓN",IF(COUNTIF(D110:D118,"CUMPLE")=0,"NO APLICA","CUMPLE"))</f>
        <v>NO APLICA</v>
      </c>
      <c r="E99" s="253"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267" t="s">
        <v>2374</v>
      </c>
      <c r="G99" s="3">
        <f>IF(D99="CUMPLE",1,IF(D99="NO CUMPLE CONDICIÓN",2,3))</f>
        <v>3</v>
      </c>
    </row>
    <row r="100" spans="1:7" ht="39" customHeight="1">
      <c r="A100" s="41"/>
      <c r="B100" s="246"/>
      <c r="C100" s="168" t="s">
        <v>2155</v>
      </c>
      <c r="D100" s="268"/>
      <c r="E100" s="420"/>
      <c r="F100" s="269" t="s">
        <v>2374</v>
      </c>
    </row>
    <row r="101" spans="1:7" ht="56.25" customHeight="1">
      <c r="A101" s="38" t="s">
        <v>2063</v>
      </c>
      <c r="B101" s="243" t="s">
        <v>2375</v>
      </c>
      <c r="C101" s="260" t="s">
        <v>2376</v>
      </c>
      <c r="D101" s="72"/>
      <c r="E101" s="419"/>
      <c r="F101" s="270" t="s">
        <v>2374</v>
      </c>
    </row>
    <row r="102" spans="1:7" ht="51" customHeight="1">
      <c r="A102" s="38" t="s">
        <v>2063</v>
      </c>
      <c r="B102" s="243" t="s">
        <v>2377</v>
      </c>
      <c r="C102" s="260" t="s">
        <v>2378</v>
      </c>
      <c r="D102" s="72"/>
      <c r="E102" s="419"/>
      <c r="F102" s="270" t="s">
        <v>2379</v>
      </c>
    </row>
    <row r="103" spans="1:7" ht="48" customHeight="1">
      <c r="A103" s="38" t="s">
        <v>2063</v>
      </c>
      <c r="B103" s="243" t="s">
        <v>2380</v>
      </c>
      <c r="C103" s="260" t="s">
        <v>2381</v>
      </c>
      <c r="D103" s="72"/>
      <c r="E103" s="419"/>
      <c r="F103" s="270" t="s">
        <v>2382</v>
      </c>
    </row>
    <row r="104" spans="1:7" ht="54.75" customHeight="1">
      <c r="A104" s="38" t="s">
        <v>2063</v>
      </c>
      <c r="B104" s="243" t="s">
        <v>2383</v>
      </c>
      <c r="C104" s="260" t="s">
        <v>2384</v>
      </c>
      <c r="D104" s="72"/>
      <c r="E104" s="419"/>
      <c r="F104" s="270" t="s">
        <v>2385</v>
      </c>
    </row>
    <row r="105" spans="1:7" ht="39" customHeight="1">
      <c r="A105" s="38" t="s">
        <v>2063</v>
      </c>
      <c r="B105" s="243" t="s">
        <v>2386</v>
      </c>
      <c r="C105" s="260" t="s">
        <v>2387</v>
      </c>
      <c r="D105" s="72"/>
      <c r="E105" s="419"/>
      <c r="F105" s="270" t="s">
        <v>2388</v>
      </c>
    </row>
    <row r="106" spans="1:7" ht="54.75" customHeight="1">
      <c r="A106" s="38" t="s">
        <v>2063</v>
      </c>
      <c r="B106" s="243" t="s">
        <v>2389</v>
      </c>
      <c r="C106" s="260" t="s">
        <v>2390</v>
      </c>
      <c r="D106" s="72"/>
      <c r="E106" s="419"/>
      <c r="F106" s="270" t="s">
        <v>2391</v>
      </c>
    </row>
    <row r="107" spans="1:7" ht="45" customHeight="1">
      <c r="A107" s="38" t="s">
        <v>2063</v>
      </c>
      <c r="B107" s="243" t="s">
        <v>2392</v>
      </c>
      <c r="C107" s="260" t="s">
        <v>2393</v>
      </c>
      <c r="D107" s="72"/>
      <c r="E107" s="419"/>
      <c r="F107" s="270" t="s">
        <v>2394</v>
      </c>
    </row>
    <row r="108" spans="1:7" ht="58.5" customHeight="1">
      <c r="A108" s="38" t="s">
        <v>2063</v>
      </c>
      <c r="B108" s="243" t="s">
        <v>2395</v>
      </c>
      <c r="C108" s="260" t="s">
        <v>2396</v>
      </c>
      <c r="D108" s="72"/>
      <c r="E108" s="419"/>
      <c r="F108" s="270" t="s">
        <v>2397</v>
      </c>
    </row>
    <row r="109" spans="1:7" ht="63" customHeight="1">
      <c r="A109" s="38" t="s">
        <v>2063</v>
      </c>
      <c r="B109" s="243" t="s">
        <v>2398</v>
      </c>
      <c r="C109" s="260" t="s">
        <v>2399</v>
      </c>
      <c r="D109" s="72"/>
      <c r="E109" s="419"/>
      <c r="F109" s="270" t="s">
        <v>2400</v>
      </c>
    </row>
    <row r="110" spans="1:7" ht="54" customHeight="1">
      <c r="A110" s="38" t="s">
        <v>2063</v>
      </c>
      <c r="B110" s="243" t="s">
        <v>2401</v>
      </c>
      <c r="C110" s="260" t="s">
        <v>2402</v>
      </c>
      <c r="D110" s="72"/>
      <c r="E110" s="419"/>
      <c r="F110" s="270" t="s">
        <v>2403</v>
      </c>
    </row>
    <row r="111" spans="1:7" ht="39" customHeight="1">
      <c r="A111" s="38" t="s">
        <v>2063</v>
      </c>
      <c r="B111" s="243" t="s">
        <v>2404</v>
      </c>
      <c r="C111" s="260" t="s">
        <v>2405</v>
      </c>
      <c r="D111" s="72"/>
      <c r="E111" s="419"/>
      <c r="F111" s="270" t="s">
        <v>2406</v>
      </c>
    </row>
    <row r="112" spans="1:7" ht="39" customHeight="1">
      <c r="A112" s="38" t="s">
        <v>2063</v>
      </c>
      <c r="B112" s="243" t="s">
        <v>2407</v>
      </c>
      <c r="C112" s="260" t="s">
        <v>2408</v>
      </c>
      <c r="D112" s="72"/>
      <c r="E112" s="419"/>
      <c r="F112" s="270" t="s">
        <v>2409</v>
      </c>
    </row>
    <row r="113" spans="1:7" ht="69" customHeight="1">
      <c r="A113" s="38" t="s">
        <v>2063</v>
      </c>
      <c r="B113" s="243" t="s">
        <v>2410</v>
      </c>
      <c r="C113" s="260" t="s">
        <v>2411</v>
      </c>
      <c r="D113" s="72"/>
      <c r="E113" s="419"/>
      <c r="F113" s="270" t="s">
        <v>2412</v>
      </c>
    </row>
    <row r="114" spans="1:7" ht="39" customHeight="1">
      <c r="A114" s="38" t="s">
        <v>2063</v>
      </c>
      <c r="B114" s="243" t="s">
        <v>2413</v>
      </c>
      <c r="C114" s="260" t="s">
        <v>2414</v>
      </c>
      <c r="D114" s="72"/>
      <c r="E114" s="419"/>
      <c r="F114" s="270" t="s">
        <v>2415</v>
      </c>
    </row>
    <row r="115" spans="1:7" ht="39" customHeight="1">
      <c r="A115" s="38" t="s">
        <v>2063</v>
      </c>
      <c r="B115" s="243" t="s">
        <v>2416</v>
      </c>
      <c r="C115" s="260" t="s">
        <v>2417</v>
      </c>
      <c r="D115" s="72"/>
      <c r="E115" s="419"/>
      <c r="F115" s="270" t="s">
        <v>2418</v>
      </c>
    </row>
    <row r="116" spans="1:7" ht="39" customHeight="1">
      <c r="A116" s="38" t="s">
        <v>2063</v>
      </c>
      <c r="B116" s="243" t="s">
        <v>2419</v>
      </c>
      <c r="C116" s="260" t="s">
        <v>2420</v>
      </c>
      <c r="D116" s="72"/>
      <c r="E116" s="419"/>
      <c r="F116" s="270" t="s">
        <v>2421</v>
      </c>
    </row>
    <row r="117" spans="1:7" ht="67.5" customHeight="1">
      <c r="A117" s="38" t="s">
        <v>2063</v>
      </c>
      <c r="B117" s="243" t="s">
        <v>2422</v>
      </c>
      <c r="C117" s="260" t="s">
        <v>2423</v>
      </c>
      <c r="D117" s="72"/>
      <c r="E117" s="419"/>
      <c r="F117" s="270" t="s">
        <v>2424</v>
      </c>
    </row>
    <row r="118" spans="1:7" ht="75" customHeight="1">
      <c r="A118" s="38" t="s">
        <v>2063</v>
      </c>
      <c r="B118" s="243" t="s">
        <v>2425</v>
      </c>
      <c r="C118" s="260" t="s">
        <v>2426</v>
      </c>
      <c r="D118" s="72"/>
      <c r="E118" s="419"/>
      <c r="F118" s="270" t="s">
        <v>2427</v>
      </c>
    </row>
    <row r="119" spans="1:7" ht="58.5" customHeight="1">
      <c r="A119" s="38" t="s">
        <v>2063</v>
      </c>
      <c r="B119" s="241" t="s">
        <v>2428</v>
      </c>
      <c r="C119" s="258" t="s">
        <v>2429</v>
      </c>
      <c r="D119" s="206" t="str">
        <f>IF(COUNTIF(D120:D123,"NO CUMPLE")&gt;0,"NO CUMPLE CONDICIÓN",IF(COUNTIF(D120:D123,"CUMPLE")=0,"NO APLICA","CUMPLE"))</f>
        <v>NO APLICA</v>
      </c>
      <c r="E119" s="253" t="str">
        <f>CONCATENATE(IF(D120="NO CUMPLE",CONCATENATE(E120," / "),""),IF(D121="NO CUMPLE",CONCATENATE(E121," / "),""),IF(D122="NO CUMPLE",CONCATENATE(E122," / "),""),IF(D123="NO CUMPLE",CONCATENATE(E123," / "),""))</f>
        <v/>
      </c>
      <c r="F119" s="270" t="s">
        <v>2430</v>
      </c>
      <c r="G119" s="3">
        <f>IF(D119="CUMPLE",1,IF(D119="NO CUMPLE CONDICIÓN",2,3))</f>
        <v>3</v>
      </c>
    </row>
    <row r="120" spans="1:7" ht="78" customHeight="1">
      <c r="A120" s="38" t="s">
        <v>2063</v>
      </c>
      <c r="B120" s="243" t="s">
        <v>2431</v>
      </c>
      <c r="C120" s="260" t="s">
        <v>2432</v>
      </c>
      <c r="D120" s="72"/>
      <c r="E120" s="392"/>
      <c r="F120" s="270" t="s">
        <v>2430</v>
      </c>
      <c r="G120" s="3"/>
    </row>
    <row r="121" spans="1:7" ht="54" customHeight="1">
      <c r="A121" s="38" t="s">
        <v>2063</v>
      </c>
      <c r="B121" s="243" t="s">
        <v>2433</v>
      </c>
      <c r="C121" s="260" t="s">
        <v>2434</v>
      </c>
      <c r="D121" s="72"/>
      <c r="E121" s="392"/>
      <c r="F121" s="270" t="s">
        <v>2435</v>
      </c>
      <c r="G121" s="3"/>
    </row>
    <row r="122" spans="1:7" ht="52.5" customHeight="1">
      <c r="A122" s="38" t="s">
        <v>2063</v>
      </c>
      <c r="B122" s="243" t="s">
        <v>2436</v>
      </c>
      <c r="C122" s="260" t="s">
        <v>2437</v>
      </c>
      <c r="D122" s="72"/>
      <c r="E122" s="392"/>
      <c r="F122" s="270" t="s">
        <v>2438</v>
      </c>
      <c r="G122" s="3"/>
    </row>
    <row r="123" spans="1:7" ht="54.75" customHeight="1" thickBot="1">
      <c r="A123" s="38" t="s">
        <v>2063</v>
      </c>
      <c r="B123" s="271" t="s">
        <v>2439</v>
      </c>
      <c r="C123" s="272" t="s">
        <v>2440</v>
      </c>
      <c r="D123" s="421"/>
      <c r="E123" s="422"/>
      <c r="F123" s="270" t="s">
        <v>2441</v>
      </c>
      <c r="G123" s="3"/>
    </row>
    <row r="124" spans="1:7">
      <c r="B124" s="3"/>
      <c r="F124" s="46"/>
    </row>
    <row r="125" spans="1:7" hidden="1">
      <c r="B125" s="3"/>
      <c r="C125" s="92" t="s">
        <v>1876</v>
      </c>
      <c r="D125" s="3">
        <f>COUNTIF(G3:G123,1)</f>
        <v>0</v>
      </c>
      <c r="F125" s="46"/>
    </row>
    <row r="126" spans="1:7" hidden="1">
      <c r="B126" s="3"/>
      <c r="C126" s="92" t="s">
        <v>1877</v>
      </c>
      <c r="D126" s="3">
        <f>COUNTIF(G3:G123,2)</f>
        <v>0</v>
      </c>
      <c r="F126" s="46"/>
    </row>
    <row r="127" spans="1:7" hidden="1">
      <c r="C127" s="92" t="s">
        <v>1878</v>
      </c>
      <c r="D127" s="3">
        <f>COUNTIF(G3:G123,3)</f>
        <v>14</v>
      </c>
    </row>
  </sheetData>
  <sheetProtection algorithmName="SHA-512" hashValue="zi7ylfTK0ODcU3DDSlvdT+KH7bpAtHk0ClewHkgY/2qAEYSWkeON/tSG6/X/AYESBtW5gRjmUGjgWKOnaEX7jg==" saltValue="aI60cFSzRjjZ52LWGll/Xg==" spinCount="100000" sheet="1" objects="1" scenarios="1" formatRows="0"/>
  <mergeCells count="1">
    <mergeCell ref="B1:E1"/>
  </mergeCells>
  <conditionalFormatting sqref="D3">
    <cfRule type="cellIs" dxfId="47" priority="21" operator="equal">
      <formula>"NO CUMPLE CONDICIÓN"</formula>
    </cfRule>
    <cfRule type="cellIs" dxfId="46" priority="22" operator="equal">
      <formula>"No Cumple"</formula>
    </cfRule>
  </conditionalFormatting>
  <conditionalFormatting sqref="D8">
    <cfRule type="cellIs" dxfId="45" priority="19" operator="equal">
      <formula>"NO CUMPLE CONDICIÓN"</formula>
    </cfRule>
    <cfRule type="cellIs" dxfId="44" priority="20" operator="equal">
      <formula>"No Cumple"</formula>
    </cfRule>
  </conditionalFormatting>
  <conditionalFormatting sqref="D17">
    <cfRule type="cellIs" dxfId="43" priority="17" operator="equal">
      <formula>"NO CUMPLE CONDICIÓN"</formula>
    </cfRule>
    <cfRule type="cellIs" dxfId="42" priority="18" operator="equal">
      <formula>"No Cumple"</formula>
    </cfRule>
  </conditionalFormatting>
  <conditionalFormatting sqref="D24">
    <cfRule type="cellIs" dxfId="41" priority="15" operator="equal">
      <formula>"NO CUMPLE CONDICIÓN"</formula>
    </cfRule>
    <cfRule type="cellIs" dxfId="40" priority="16" operator="equal">
      <formula>"No Cumple"</formula>
    </cfRule>
  </conditionalFormatting>
  <conditionalFormatting sqref="D30">
    <cfRule type="cellIs" dxfId="39" priority="13" operator="equal">
      <formula>"NO CUMPLE CONDICIÓN"</formula>
    </cfRule>
    <cfRule type="cellIs" dxfId="38" priority="14" operator="equal">
      <formula>"No Cumple"</formula>
    </cfRule>
  </conditionalFormatting>
  <conditionalFormatting sqref="D36">
    <cfRule type="cellIs" dxfId="37" priority="11" operator="equal">
      <formula>"NO CUMPLE CONDICIÓN"</formula>
    </cfRule>
    <cfRule type="cellIs" dxfId="36" priority="12" operator="equal">
      <formula>"No Cumple"</formula>
    </cfRule>
  </conditionalFormatting>
  <conditionalFormatting sqref="D48">
    <cfRule type="cellIs" dxfId="35" priority="9" operator="equal">
      <formula>"NO CUMPLE CONDICIÓN"</formula>
    </cfRule>
    <cfRule type="cellIs" dxfId="34" priority="10" operator="equal">
      <formula>"No Cumple"</formula>
    </cfRule>
  </conditionalFormatting>
  <conditionalFormatting sqref="D60:D61">
    <cfRule type="cellIs" dxfId="33" priority="7" operator="equal">
      <formula>"NO CUMPLE CONDICIÓN"</formula>
    </cfRule>
    <cfRule type="cellIs" dxfId="32" priority="8" operator="equal">
      <formula>"No Cumple"</formula>
    </cfRule>
  </conditionalFormatting>
  <conditionalFormatting sqref="D81:D82">
    <cfRule type="cellIs" dxfId="31" priority="5" operator="equal">
      <formula>"NO CUMPLE CONDICIÓN"</formula>
    </cfRule>
    <cfRule type="cellIs" dxfId="30" priority="6" operator="equal">
      <formula>"No Cumple"</formula>
    </cfRule>
  </conditionalFormatting>
  <conditionalFormatting sqref="D98:D99">
    <cfRule type="cellIs" dxfId="29" priority="3" operator="equal">
      <formula>"NO CUMPLE CONDICIÓN"</formula>
    </cfRule>
    <cfRule type="cellIs" dxfId="28" priority="4" operator="equal">
      <formula>"No Cumple"</formula>
    </cfRule>
  </conditionalFormatting>
  <conditionalFormatting sqref="D119">
    <cfRule type="cellIs" dxfId="27" priority="1" operator="equal">
      <formula>"NO CUMPLE CONDICIÓN"</formula>
    </cfRule>
    <cfRule type="cellIs" dxfId="26" priority="2" operator="equal">
      <formula>"No Cumple"</formula>
    </cfRule>
  </conditionalFormatting>
  <dataValidations count="1">
    <dataValidation type="list" allowBlank="1" showInputMessage="1" showErrorMessage="1" sqref="D5:D7 D10:D16 D19:D23 D26:D29 D32:D35 D100:D118 D84:D97 D38:D47 D50:D59 D63:D80 D120:D123" xr:uid="{C9544ED1-E019-4607-AF5C-DB892789B1F7}">
      <formula1>"CUMPLE,NO CUMPLE"</formula1>
    </dataValidation>
  </dataValidations>
  <hyperlinks>
    <hyperlink ref="A1" location="PORTADA!A1" display="Portada" xr:uid="{598C9587-BF5A-4D5D-9D59-C731587924DA}"/>
  </hyperlinks>
  <pageMargins left="0.70866141732283472" right="0.70866141732283472" top="0.74803149606299213" bottom="0.74803149606299213" header="0.31496062992125984" footer="0.31496062992125984"/>
  <pageSetup paperSize="9" fitToHeight="0" orientation="portrait" r:id="rId1"/>
  <headerFooter>
    <oddHeader xml:space="preserve">&amp;C"PROCESO DE INSPECCIÓN, VIGILANCIA Y CONTROL
FORMATO INSTRUMENTO IV
INTERNACION EN MEDIO SEMICERRADO"  
&amp;R"IN104.IVC
Versión 1
30/07/2026
Clasificación de la Información
CLASIFICADA"
</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R35"/>
  <sheetViews>
    <sheetView topLeftCell="A27" zoomScaleNormal="100" workbookViewId="0"/>
  </sheetViews>
  <sheetFormatPr baseColWidth="10" defaultColWidth="11.42578125" defaultRowHeight="15"/>
  <cols>
    <col min="1" max="1" width="5.85546875" customWidth="1"/>
    <col min="3" max="3" width="61.85546875" customWidth="1"/>
    <col min="4" max="4" width="19.85546875" customWidth="1"/>
    <col min="5" max="5" width="70.85546875" customWidth="1"/>
    <col min="6" max="6" width="27.7109375" customWidth="1"/>
    <col min="7" max="7" width="10" hidden="1" customWidth="1"/>
  </cols>
  <sheetData>
    <row r="1" spans="1:18" s="7" customFormat="1" ht="21" customHeight="1" thickBot="1">
      <c r="A1" s="367" t="s">
        <v>1481</v>
      </c>
      <c r="B1" s="508" t="s">
        <v>2442</v>
      </c>
      <c r="C1" s="509"/>
      <c r="D1" s="509"/>
      <c r="E1" s="510"/>
      <c r="F1" s="17"/>
      <c r="G1" s="6"/>
    </row>
    <row r="2" spans="1:18" s="11" customFormat="1" ht="95.25" thickBot="1">
      <c r="B2" s="248" t="s">
        <v>2138</v>
      </c>
      <c r="C2" s="249" t="s">
        <v>2139</v>
      </c>
      <c r="D2" s="95" t="s">
        <v>1676</v>
      </c>
      <c r="E2" s="250" t="s">
        <v>2059</v>
      </c>
      <c r="F2" s="240" t="s">
        <v>2140</v>
      </c>
      <c r="H2" s="12"/>
      <c r="J2" s="12"/>
      <c r="L2" s="12"/>
      <c r="N2" s="12"/>
      <c r="P2" s="12"/>
      <c r="R2" s="12"/>
    </row>
    <row r="3" spans="1:18" s="9" customFormat="1" ht="50.25" customHeight="1">
      <c r="A3" s="42"/>
      <c r="B3" s="439" t="s">
        <v>2443</v>
      </c>
      <c r="C3" s="252" t="s">
        <v>2444</v>
      </c>
      <c r="D3" s="423" t="str">
        <f>IF(COUNTIF(D6:D14,"NO CUMPLE")&gt;0,"NO CUMPLE CONDICIÓN",IF(COUNTIF(D6:D14,"CUMPLE")=0,"NO APLICA","CUMPLE"))</f>
        <v>NO APLICA</v>
      </c>
      <c r="E3" s="253" t="str">
        <f>CONCATENATE(IF(D6="NO CUMPLE",CONCATENATE(E6," / "),""),IF(D7="NO CUMPLE",CONCATENATE(E7," / "),""),IF(D9="NO CUMPLE",CONCATENATE(E9," / "),""),IF(D10="NO CUMPLE",CONCATENATE(E10," / "),""),IF(D11="NO CUMPLE",CONCATENATE(E11," / "),""),IF(D12="NO CUMPLE",CONCATENATE(E12," / "),""),IF(D13="NO CUMPLE",CONCATENATE(E13," / "),""),IF(D14="NO CUMPLE",CONCATENATE(E14," / "),""))</f>
        <v/>
      </c>
      <c r="F3" s="430" t="s">
        <v>2445</v>
      </c>
      <c r="G3" s="3">
        <f>IF(D3="CUMPLE",1,IF(D3="NO CUMPLE CONDICIÓN",2,3))</f>
        <v>3</v>
      </c>
    </row>
    <row r="4" spans="1:18" s="9" customFormat="1" ht="50.25" customHeight="1">
      <c r="A4" s="42"/>
      <c r="B4" s="40" t="s">
        <v>2443</v>
      </c>
      <c r="C4" s="4" t="s">
        <v>2444</v>
      </c>
      <c r="D4" s="206" t="str">
        <f>IF(COUNTIF(D15:D22,"NO CUMPLE")&gt;0,"NO CUMPLE CONDICIÓN",IF(COUNTIF(D15:D22,"CUMPLE")=0,"NO APLICA","CUMPLE"))</f>
        <v>NO APLICA</v>
      </c>
      <c r="E4" s="391" t="str">
        <f>CONCATENATE(IF(D15="NO CUMPLE",CONCATENATE(E15," / "),""),IF(D16="NO CUMPLE",CONCATENATE(E16," / "),""),IF(D17="NO CUMPLE",CONCATENATE(E17," / "),""),IF(D18="NO CUMPLE",CONCATENATE(E18," / "),""),IF(D19="NO CUMPLE",CONCATENATE(E19," / "),""),IF(D20="NO CUMPLE",CONCATENATE(E20," / "),""),IF(D21="NO CUMPLE",CONCATENATE(E21," / "),""),IF(D22="NO CUMPLE",CONCATENATE(E22," / "),""))</f>
        <v/>
      </c>
      <c r="F4" s="430" t="s">
        <v>2445</v>
      </c>
      <c r="G4" s="3">
        <f t="shared" ref="G4:G5" si="0">IF(D4="CUMPLE",1,IF(D4="NO CUMPLE CONDICIÓN",2,3))</f>
        <v>3</v>
      </c>
    </row>
    <row r="5" spans="1:18" s="9" customFormat="1" ht="50.25" customHeight="1">
      <c r="A5" s="42"/>
      <c r="B5" s="40" t="s">
        <v>2443</v>
      </c>
      <c r="C5" s="4" t="s">
        <v>2444</v>
      </c>
      <c r="D5" s="206" t="str">
        <f>IF(COUNTIF(D23:D31,"NO CUMPLE")&gt;0,"NO CUMPLE CONDICIÓN",IF(COUNTIF(D23:D31,"CUMPLE")=0,"NO APLICA","CUMPLE"))</f>
        <v>NO APLICA</v>
      </c>
      <c r="E5" s="391"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430" t="s">
        <v>2445</v>
      </c>
      <c r="G5" s="3">
        <f t="shared" si="0"/>
        <v>3</v>
      </c>
    </row>
    <row r="6" spans="1:18" s="9" customFormat="1" ht="76.5" customHeight="1">
      <c r="A6" s="38" t="s">
        <v>2063</v>
      </c>
      <c r="B6" s="39" t="s">
        <v>2446</v>
      </c>
      <c r="C6" s="1" t="s">
        <v>2447</v>
      </c>
      <c r="D6" s="72"/>
      <c r="E6" s="424"/>
      <c r="F6" s="431" t="s">
        <v>2445</v>
      </c>
    </row>
    <row r="7" spans="1:18" s="59" customFormat="1" ht="57" customHeight="1">
      <c r="A7" s="60" t="s">
        <v>2448</v>
      </c>
      <c r="B7" s="39" t="s">
        <v>2449</v>
      </c>
      <c r="C7" s="37" t="s">
        <v>2450</v>
      </c>
      <c r="D7" s="72"/>
      <c r="E7" s="425"/>
      <c r="F7" s="431" t="s">
        <v>2445</v>
      </c>
      <c r="G7" s="57"/>
      <c r="H7" s="58"/>
    </row>
    <row r="8" spans="1:18" s="9" customFormat="1" ht="44.25" customHeight="1">
      <c r="A8" s="41"/>
      <c r="B8" s="45"/>
      <c r="C8" s="13" t="s">
        <v>2451</v>
      </c>
      <c r="D8" s="61"/>
      <c r="E8" s="426"/>
      <c r="F8" s="432" t="s">
        <v>2076</v>
      </c>
    </row>
    <row r="9" spans="1:18" s="9" customFormat="1" ht="72.75" customHeight="1">
      <c r="A9" s="38" t="s">
        <v>2063</v>
      </c>
      <c r="B9" s="39" t="s">
        <v>2452</v>
      </c>
      <c r="C9" s="5" t="s">
        <v>2453</v>
      </c>
      <c r="D9" s="72"/>
      <c r="E9" s="424"/>
      <c r="F9" s="433" t="s">
        <v>2454</v>
      </c>
    </row>
    <row r="10" spans="1:18" s="9" customFormat="1" ht="45.75" customHeight="1">
      <c r="A10" s="38" t="s">
        <v>2063</v>
      </c>
      <c r="B10" s="39" t="s">
        <v>2455</v>
      </c>
      <c r="C10" s="8" t="s">
        <v>2456</v>
      </c>
      <c r="D10" s="72"/>
      <c r="E10" s="424"/>
      <c r="F10" s="433" t="s">
        <v>2454</v>
      </c>
    </row>
    <row r="11" spans="1:18" s="9" customFormat="1" ht="43.5" customHeight="1">
      <c r="A11" s="38" t="s">
        <v>2063</v>
      </c>
      <c r="B11" s="39" t="s">
        <v>2457</v>
      </c>
      <c r="C11" s="8" t="s">
        <v>2458</v>
      </c>
      <c r="D11" s="72"/>
      <c r="E11" s="424"/>
      <c r="F11" s="434" t="s">
        <v>2454</v>
      </c>
    </row>
    <row r="12" spans="1:18" s="9" customFormat="1" ht="53.25" customHeight="1">
      <c r="A12" s="38" t="s">
        <v>2063</v>
      </c>
      <c r="B12" s="39" t="s">
        <v>2459</v>
      </c>
      <c r="C12" s="5" t="s">
        <v>2460</v>
      </c>
      <c r="D12" s="72"/>
      <c r="E12" s="424"/>
      <c r="F12" s="434" t="s">
        <v>2454</v>
      </c>
    </row>
    <row r="13" spans="1:18" s="9" customFormat="1" ht="43.5" customHeight="1">
      <c r="A13" s="38" t="s">
        <v>2063</v>
      </c>
      <c r="B13" s="39" t="s">
        <v>2461</v>
      </c>
      <c r="C13" s="5" t="s">
        <v>2462</v>
      </c>
      <c r="D13" s="72"/>
      <c r="E13" s="424"/>
      <c r="F13" s="434" t="s">
        <v>2454</v>
      </c>
    </row>
    <row r="14" spans="1:18" s="9" customFormat="1" ht="43.5" customHeight="1">
      <c r="A14" s="43" t="s">
        <v>1883</v>
      </c>
      <c r="B14" s="39" t="s">
        <v>2463</v>
      </c>
      <c r="C14" s="222" t="s">
        <v>2464</v>
      </c>
      <c r="D14" s="72"/>
      <c r="E14" s="424"/>
      <c r="F14" s="434" t="s">
        <v>2454</v>
      </c>
      <c r="G14" s="233"/>
    </row>
    <row r="15" spans="1:18" s="9" customFormat="1" ht="86.25" customHeight="1">
      <c r="A15" s="43" t="s">
        <v>1883</v>
      </c>
      <c r="B15" s="39" t="s">
        <v>2465</v>
      </c>
      <c r="C15" s="222" t="s">
        <v>2466</v>
      </c>
      <c r="D15" s="72"/>
      <c r="E15" s="424"/>
      <c r="F15" s="434" t="s">
        <v>2467</v>
      </c>
      <c r="G15" s="233"/>
    </row>
    <row r="16" spans="1:18" s="9" customFormat="1" ht="101.25" customHeight="1">
      <c r="A16" s="43" t="s">
        <v>1883</v>
      </c>
      <c r="B16" s="39" t="s">
        <v>2468</v>
      </c>
      <c r="C16" s="235" t="s">
        <v>2469</v>
      </c>
      <c r="D16" s="72"/>
      <c r="E16" s="424"/>
      <c r="F16" s="434" t="s">
        <v>2470</v>
      </c>
      <c r="G16" s="234"/>
    </row>
    <row r="17" spans="1:7" s="9" customFormat="1" ht="105.75" customHeight="1">
      <c r="A17" s="43" t="s">
        <v>1883</v>
      </c>
      <c r="B17" s="39" t="s">
        <v>2471</v>
      </c>
      <c r="C17" s="235" t="s">
        <v>2472</v>
      </c>
      <c r="D17" s="72"/>
      <c r="E17" s="424"/>
      <c r="F17" s="434" t="s">
        <v>2470</v>
      </c>
      <c r="G17" s="234"/>
    </row>
    <row r="18" spans="1:7" s="9" customFormat="1" ht="101.25" customHeight="1">
      <c r="A18" s="43" t="s">
        <v>1883</v>
      </c>
      <c r="B18" s="39" t="s">
        <v>2473</v>
      </c>
      <c r="C18" s="235" t="s">
        <v>2474</v>
      </c>
      <c r="D18" s="72"/>
      <c r="E18" s="424"/>
      <c r="F18" s="434" t="s">
        <v>2470</v>
      </c>
      <c r="G18" s="234"/>
    </row>
    <row r="19" spans="1:7" s="9" customFormat="1" ht="62.25" customHeight="1">
      <c r="A19" s="38" t="s">
        <v>2063</v>
      </c>
      <c r="B19" s="39" t="s">
        <v>2475</v>
      </c>
      <c r="C19" s="5" t="s">
        <v>2476</v>
      </c>
      <c r="D19" s="72"/>
      <c r="E19" s="424"/>
      <c r="F19" s="434" t="s">
        <v>2477</v>
      </c>
    </row>
    <row r="20" spans="1:7" s="9" customFormat="1" ht="62.25" customHeight="1">
      <c r="A20" s="44" t="s">
        <v>1682</v>
      </c>
      <c r="B20" s="39" t="s">
        <v>2478</v>
      </c>
      <c r="C20" s="1" t="s">
        <v>2479</v>
      </c>
      <c r="D20" s="72"/>
      <c r="E20" s="424"/>
      <c r="F20" s="434" t="s">
        <v>2454</v>
      </c>
    </row>
    <row r="21" spans="1:7" s="9" customFormat="1" ht="62.25" customHeight="1">
      <c r="A21" s="38" t="s">
        <v>2063</v>
      </c>
      <c r="B21" s="39" t="s">
        <v>2480</v>
      </c>
      <c r="C21" s="5" t="s">
        <v>2481</v>
      </c>
      <c r="D21" s="72"/>
      <c r="E21" s="424"/>
      <c r="F21" s="434" t="s">
        <v>2454</v>
      </c>
    </row>
    <row r="22" spans="1:7" s="9" customFormat="1" ht="62.25" customHeight="1">
      <c r="A22" s="38" t="s">
        <v>2063</v>
      </c>
      <c r="B22" s="39" t="s">
        <v>2482</v>
      </c>
      <c r="C22" s="5" t="s">
        <v>2483</v>
      </c>
      <c r="D22" s="72"/>
      <c r="E22" s="424"/>
      <c r="F22" s="434" t="s">
        <v>2454</v>
      </c>
    </row>
    <row r="23" spans="1:7" s="9" customFormat="1" ht="62.25" customHeight="1">
      <c r="A23" s="38" t="s">
        <v>2063</v>
      </c>
      <c r="B23" s="39" t="s">
        <v>2484</v>
      </c>
      <c r="C23" s="5" t="s">
        <v>2485</v>
      </c>
      <c r="D23" s="72"/>
      <c r="E23" s="424"/>
      <c r="F23" s="434" t="s">
        <v>2454</v>
      </c>
    </row>
    <row r="24" spans="1:7" s="9" customFormat="1" ht="62.25" customHeight="1">
      <c r="A24" s="38" t="s">
        <v>2063</v>
      </c>
      <c r="B24" s="39" t="s">
        <v>2486</v>
      </c>
      <c r="C24" s="5" t="s">
        <v>2487</v>
      </c>
      <c r="D24" s="72"/>
      <c r="E24" s="424"/>
      <c r="F24" s="434" t="s">
        <v>2454</v>
      </c>
    </row>
    <row r="25" spans="1:7" s="9" customFormat="1" ht="70.5" customHeight="1">
      <c r="A25" s="38" t="s">
        <v>2063</v>
      </c>
      <c r="B25" s="39" t="s">
        <v>2488</v>
      </c>
      <c r="C25" s="1" t="s">
        <v>2489</v>
      </c>
      <c r="D25" s="72"/>
      <c r="E25" s="424"/>
      <c r="F25" s="434" t="s">
        <v>2454</v>
      </c>
    </row>
    <row r="26" spans="1:7" s="9" customFormat="1" ht="80.25" customHeight="1">
      <c r="A26" s="38" t="s">
        <v>2063</v>
      </c>
      <c r="B26" s="39" t="s">
        <v>2490</v>
      </c>
      <c r="C26" s="5" t="s">
        <v>2491</v>
      </c>
      <c r="D26" s="72"/>
      <c r="E26" s="424"/>
      <c r="F26" s="434" t="s">
        <v>2454</v>
      </c>
    </row>
    <row r="27" spans="1:7" s="9" customFormat="1" ht="70.5" customHeight="1">
      <c r="A27" s="38" t="s">
        <v>2063</v>
      </c>
      <c r="B27" s="39" t="s">
        <v>2492</v>
      </c>
      <c r="C27" s="5" t="s">
        <v>2493</v>
      </c>
      <c r="D27" s="72"/>
      <c r="E27" s="424"/>
      <c r="F27" s="434" t="s">
        <v>2454</v>
      </c>
    </row>
    <row r="28" spans="1:7" s="9" customFormat="1" ht="85.5" customHeight="1">
      <c r="A28" s="38" t="s">
        <v>2063</v>
      </c>
      <c r="B28" s="39" t="s">
        <v>2494</v>
      </c>
      <c r="C28" s="5" t="s">
        <v>2495</v>
      </c>
      <c r="D28" s="72"/>
      <c r="E28" s="424"/>
      <c r="F28" s="434" t="s">
        <v>2454</v>
      </c>
    </row>
    <row r="29" spans="1:7" s="9" customFormat="1" ht="70.5" customHeight="1">
      <c r="A29" s="38" t="s">
        <v>2063</v>
      </c>
      <c r="B29" s="39" t="s">
        <v>2496</v>
      </c>
      <c r="C29" s="5" t="s">
        <v>2497</v>
      </c>
      <c r="D29" s="72"/>
      <c r="E29" s="424"/>
      <c r="F29" s="434" t="s">
        <v>2454</v>
      </c>
    </row>
    <row r="30" spans="1:7" s="9" customFormat="1" ht="70.5" customHeight="1">
      <c r="A30" s="38" t="s">
        <v>2063</v>
      </c>
      <c r="B30" s="63" t="s">
        <v>2498</v>
      </c>
      <c r="C30" s="64" t="s">
        <v>2499</v>
      </c>
      <c r="D30" s="72"/>
      <c r="E30" s="427"/>
      <c r="F30" s="435" t="s">
        <v>2454</v>
      </c>
    </row>
    <row r="31" spans="1:7" ht="62.25" customHeight="1" thickBot="1">
      <c r="A31" s="429" t="s">
        <v>1682</v>
      </c>
      <c r="B31" s="437" t="s">
        <v>2500</v>
      </c>
      <c r="C31" s="438" t="s">
        <v>2501</v>
      </c>
      <c r="D31" s="188"/>
      <c r="E31" s="428"/>
      <c r="F31" s="436" t="s">
        <v>2454</v>
      </c>
    </row>
    <row r="32" spans="1:7">
      <c r="B32" s="3"/>
      <c r="F32" s="46"/>
    </row>
    <row r="33" spans="3:4" hidden="1">
      <c r="C33" s="92" t="s">
        <v>1876</v>
      </c>
      <c r="D33" s="3">
        <f>COUNTIF(G3:G31,1)</f>
        <v>0</v>
      </c>
    </row>
    <row r="34" spans="3:4" hidden="1">
      <c r="C34" s="92" t="s">
        <v>1877</v>
      </c>
      <c r="D34" s="3">
        <f>COUNTIF(G3:G31,2)</f>
        <v>0</v>
      </c>
    </row>
    <row r="35" spans="3:4" hidden="1">
      <c r="C35" s="92" t="s">
        <v>1878</v>
      </c>
      <c r="D35" s="3">
        <f>COUNTIF(G3:G31,3)</f>
        <v>3</v>
      </c>
    </row>
  </sheetData>
  <sheetProtection algorithmName="SHA-512" hashValue="mJKUF4lVkSomnH+OyaG3LKbRN9MfeOy13LkjjrmxmByeB2kGJuu1Akp5wtfJf7zIqu7msJC7Vug1XfNkiY/vLA==" saltValue="RKB9RwijHOWZukke+onlag==" spinCount="100000" sheet="1" objects="1" scenarios="1" formatRows="0"/>
  <mergeCells count="1">
    <mergeCell ref="B1:E1"/>
  </mergeCells>
  <phoneticPr fontId="16" type="noConversion"/>
  <conditionalFormatting sqref="D3:D5">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6:D7 D9:D31" xr:uid="{C3678CED-D3FE-47A1-8831-9104AF27F20F}">
      <formula1>"CUMPLE,NO CUMPLE"</formula1>
    </dataValidation>
  </dataValidations>
  <hyperlinks>
    <hyperlink ref="A1" location="PORTADA!A1" display="Portada" xr:uid="{2217CB30-72FE-4324-B0D1-AA3428CB0D8F}"/>
  </hyperlinks>
  <pageMargins left="0.70866141732283472" right="0.70866141732283472" top="0.74803149606299213" bottom="0.74803149606299213" header="0.31496062992125984" footer="0.31496062992125984"/>
  <pageSetup paperSize="9" orientation="portrait" r:id="rId1"/>
  <headerFooter>
    <oddHeader xml:space="preserve">&amp;C"PROCESO DE INSPECCIÓN, VIGILANCIA Y CONTROL
FORMATO INSTRUMENTO IV
INTERNACION EN MEDIO SEMICERRADO"  
&amp;R"IN104.IVC
Versión 1
30/07/2026
Clasificación de la Información
CLASIFICADA"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CA544D-E15A-4794-A626-C5413CAE3859}">
  <ds:schemaRefs>
    <ds:schemaRef ds:uri="http://schemas.microsoft.com/sharepoint/v3/contenttype/forms"/>
  </ds:schemaRefs>
</ds:datastoreItem>
</file>

<file path=customXml/itemProps2.xml><?xml version="1.0" encoding="utf-8"?>
<ds:datastoreItem xmlns:ds="http://schemas.openxmlformats.org/officeDocument/2006/customXml" ds:itemID="{6A337B51-A6D0-4A3A-BDD7-4F6246D92650}">
  <ds:schemaRefs>
    <ds:schemaRef ds:uri="http://schemas.microsoft.com/office/2006/metadata/properties"/>
    <ds:schemaRef ds:uri="http://schemas.microsoft.com/office/infopath/2007/PartnerControls"/>
    <ds:schemaRef ds:uri="32375f16-3242-4694-93c3-a80fa36c0567"/>
  </ds:schemaRefs>
</ds:datastoreItem>
</file>

<file path=customXml/itemProps3.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13</vt:i4>
      </vt:variant>
    </vt:vector>
  </HeadingPairs>
  <TitlesOfParts>
    <vt:vector size="33" baseType="lpstr">
      <vt:lpstr>LISTAS</vt:lpstr>
      <vt:lpstr>PORTADA</vt:lpstr>
      <vt:lpstr>INSTRUCTIVO </vt:lpstr>
      <vt:lpstr>1. Información General</vt:lpstr>
      <vt:lpstr>2.Ambientes Adecuados y Seguros</vt:lpstr>
      <vt:lpstr>3. Alimentacion y Nutrición</vt:lpstr>
      <vt:lpstr>4. Mod. Atención</vt:lpstr>
      <vt:lpstr>5. Situaciones Especiales</vt:lpstr>
      <vt:lpstr>6. Código Ético</vt:lpstr>
      <vt:lpstr>7. Talento Humano</vt:lpstr>
      <vt:lpstr>8. Financiero</vt:lpstr>
      <vt:lpstr>9. Dotación</vt:lpstr>
      <vt:lpstr>Tabla . Amb Adec y Seg - Áreas</vt:lpstr>
      <vt:lpstr>Tabla 2. Talento Humano</vt:lpstr>
      <vt:lpstr>Tabla 3. Evid. No_Cumplimiento</vt:lpstr>
      <vt:lpstr>Tabla 4. Registro Talento Human</vt:lpstr>
      <vt:lpstr>TEMP</vt:lpstr>
      <vt:lpstr>Condiciones NO cumplimiento</vt:lpstr>
      <vt:lpstr>Acta_Cierre</vt:lpstr>
      <vt:lpstr>Oculto </vt:lpstr>
      <vt:lpstr>'2.Ambientes Adecuados y Seguros'!Área_de_impresión</vt:lpstr>
      <vt:lpstr>'3. Alimentacion y Nutrición'!Área_de_impresión</vt:lpstr>
      <vt:lpstr>'5. Situaciones Especiales'!Área_de_impresión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PORTADA!Área_de_impresión</vt:lpstr>
      <vt:lpstr>'Tabla . Amb Adec y Seg - Áreas'!Área_de_impresión</vt:lpstr>
      <vt:lpstr>'Tabla 2. Talento Humano'!Área_de_impresión</vt:lpstr>
      <vt:lpstr>'Tabla 4. Registro Talento Human'!Área_de_impresión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2026-07-30T19:40:43Z</cp:lastPrinted>
  <dcterms:created xsi:type="dcterms:W3CDTF">2025-07-31T20:20:51Z</dcterms:created>
  <dcterms:modified xsi:type="dcterms:W3CDTF">2026-07-30T19:40:58Z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