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AEC0D6A7-595C-454B-A42C-CA9B64443D4C}" xr6:coauthVersionLast="47" xr6:coauthVersionMax="47" xr10:uidLastSave="{ADF4E6D3-B8B5-41DB-92C0-0C94410CF89D}"/>
  <bookViews>
    <workbookView xWindow="-120" yWindow="-120" windowWidth="29040" windowHeight="15720" activeTab="1" xr2:uid="{7F1F00FF-7153-4354-B46B-DDD8F8BBB2EF}"/>
  </bookViews>
  <sheets>
    <sheet name="LISTAS" sheetId="44" state="hidden" r:id="rId1"/>
    <sheet name="PORTADA" sheetId="19" r:id="rId2"/>
    <sheet name="INSTRUCTIVO " sheetId="33" r:id="rId3"/>
    <sheet name="1. Información General" sheetId="45" r:id="rId4"/>
    <sheet name="2.Ambientes Adecuados y Seguros" sheetId="34" r:id="rId5"/>
    <sheet name="3. Alimentacion y Nutrición" sheetId="36" r:id="rId6"/>
    <sheet name="4. Modelo de Atención" sheetId="37" r:id="rId7"/>
    <sheet name="5. Situaciones Especiales" sheetId="38" r:id="rId8"/>
    <sheet name="6. Código Ético" sheetId="20" r:id="rId9"/>
    <sheet name="7. Talento Humano" sheetId="25" r:id="rId10"/>
    <sheet name="8. Financiero" sheetId="39" r:id="rId11"/>
    <sheet name="9. Dotación" sheetId="35" r:id="rId12"/>
    <sheet name="Tabla . Amb Adec y Seg - Áreas" sheetId="23" r:id="rId13"/>
    <sheet name="Tabla 2. Talento Humano" sheetId="28" r:id="rId14"/>
    <sheet name="Tabla 3. Evid. No_Cumplimiento" sheetId="3" r:id="rId15"/>
    <sheet name="Tabla 4. Registro Talento Human" sheetId="27" r:id="rId16"/>
    <sheet name="TEMP" sheetId="40" state="hidden" r:id="rId17"/>
    <sheet name="Condiciones NO cumplimiento" sheetId="41" r:id="rId18"/>
    <sheet name="Acta_Cierre" sheetId="42" r:id="rId19"/>
    <sheet name="Oculto " sheetId="43" state="hidden" r:id="rId20"/>
  </sheets>
  <externalReferences>
    <externalReference r:id="rId21"/>
    <externalReference r:id="rId22"/>
    <externalReference r:id="rId23"/>
  </externalReferences>
  <definedNames>
    <definedName name="_xlnm._FilterDatabase" localSheetId="4" hidden="1">'2.Ambientes Adecuados y Seguros'!$A$2:$G$66</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Dotación'!$A$2:$G$4</definedName>
    <definedName name="_xlnm._FilterDatabase" localSheetId="17" hidden="1">'Condiciones NO cumplimiento'!$A$2:$G$2</definedName>
    <definedName name="_xlnm.Print_Area" localSheetId="3">'1. Información General'!$A$1:$F$43</definedName>
    <definedName name="_xlnm.Print_Area" localSheetId="4">'2.Ambientes Adecuados y Seguros'!$B$1:$E$66</definedName>
    <definedName name="_xlnm.Print_Area" localSheetId="5">'3. Alimentacion y Nutrición'!$B$1:$E$25</definedName>
    <definedName name="_xlnm.Print_Area" localSheetId="6">'4. Modelo de Atención'!$B$1:$E$34</definedName>
    <definedName name="_xlnm.Print_Area" localSheetId="7">'5. Situaciones Especiales'!$B$1:$E$123</definedName>
    <definedName name="_xlnm.Print_Area" localSheetId="8">'6. Código Ético'!$B$1:$E$31</definedName>
    <definedName name="_xlnm.Print_Area" localSheetId="9">'7. Talento Humano'!$B$1:$E$19</definedName>
    <definedName name="_xlnm.Print_Area" localSheetId="10">'8. Financiero'!$B$1:$E$14</definedName>
    <definedName name="_xlnm.Print_Area" localSheetId="11">'9. Dotación'!$B$1:$E$4</definedName>
    <definedName name="_xlnm.Print_Area" localSheetId="18">Acta_Cierre!$A$1:$F$48</definedName>
    <definedName name="_xlnm.Print_Area" localSheetId="17">'Condiciones NO cumplimiento'!$A$2:$G$40</definedName>
    <definedName name="_xlnm.Print_Area" localSheetId="1">PORTADA!$A$1:$E$41</definedName>
    <definedName name="_xlnm.Print_Area" localSheetId="12">'Tabla . Amb Adec y Seg - Áreas'!$A$1:$H$77</definedName>
    <definedName name="_xlnm.Print_Area" localSheetId="13">'Tabla 2. Talento Humano'!$A$1:$B$14</definedName>
    <definedName name="_xlnm.Print_Area" localSheetId="16">TEMP!#REF!</definedName>
    <definedName name="Auditoría" localSheetId="2">#REF!</definedName>
    <definedName name="Auditoría">[1]!Acciones[Auditoría]</definedName>
    <definedName name="b" localSheetId="10">'[1]Verificables Comp. Legal'!$D$40</definedName>
    <definedName name="b" localSheetId="2">#REF!</definedName>
    <definedName name="b" localSheetId="19">'[1]Verificables Comp. Legal'!$D$40</definedName>
    <definedName name="b" localSheetId="12">'[1]Verificables Comp. Legal'!$D$40</definedName>
    <definedName name="b">'[1]Verificables Comp. Legal'!$D$40</definedName>
    <definedName name="ca" localSheetId="10">'[1]Verificables Comp. Legal'!$K$19</definedName>
    <definedName name="ca" localSheetId="2">#REF!</definedName>
    <definedName name="ca" localSheetId="19">'[1]Verificables Comp. Legal'!$K$19</definedName>
    <definedName name="ca" localSheetId="12">'[1]Verificables Comp. Legal'!$K$19</definedName>
    <definedName name="ca">'[1]Verificables Comp. Legal'!$K$19</definedName>
    <definedName name="camp" localSheetId="10">'[1]Verificables Comp. Legal'!$U$16</definedName>
    <definedName name="camp" localSheetId="2">#REF!</definedName>
    <definedName name="camp" localSheetId="19">'[1]Verificables Comp. Legal'!$U$16</definedName>
    <definedName name="camp" localSheetId="12">'[1]Verificables Comp. Legal'!$U$16</definedName>
    <definedName name="camp">'[1]Verificables Comp. Legal'!$U$16</definedName>
    <definedName name="cap" localSheetId="10">'[1]Verificables Comp. Legal'!$O$29</definedName>
    <definedName name="cap" localSheetId="2">#REF!</definedName>
    <definedName name="cap" localSheetId="19">'[1]Verificables Comp. Legal'!$O$29</definedName>
    <definedName name="cap" localSheetId="12">'[1]Verificables Comp. Legal'!$O$29</definedName>
    <definedName name="cap">'[1]Verificables Comp. Legal'!$O$29</definedName>
    <definedName name="car" localSheetId="10">'[1]Verificables Comp. Legal'!$K$16</definedName>
    <definedName name="car" localSheetId="2">#REF!</definedName>
    <definedName name="car" localSheetId="19">'[1]Verificables Comp. Legal'!$K$16</definedName>
    <definedName name="car" localSheetId="12">'[1]Verificables Comp. Legal'!$K$16</definedName>
    <definedName name="car">'[1]Verificables Comp. Legal'!$K$16</definedName>
    <definedName name="carg" localSheetId="10">'[1]Verificables Comp. Legal'!$K$17</definedName>
    <definedName name="carg" localSheetId="2">#REF!</definedName>
    <definedName name="carg" localSheetId="19">'[1]Verificables Comp. Legal'!$K$17</definedName>
    <definedName name="carg" localSheetId="12">'[1]Verificables Comp. Legal'!$K$17</definedName>
    <definedName name="carg">'[1]Verificables Comp. Legal'!$K$17</definedName>
    <definedName name="cargo" localSheetId="10">'[1]Verificables Comp. Legal'!$K$18</definedName>
    <definedName name="cargo" localSheetId="2">#REF!</definedName>
    <definedName name="cargo" localSheetId="19">'[1]Verificables Comp. Legal'!$K$18</definedName>
    <definedName name="cargo" localSheetId="12">'[1]Verificables Comp. Legal'!$K$18</definedName>
    <definedName name="cargo">'[1]Verificables Comp. Legal'!$K$18</definedName>
    <definedName name="cargoo" localSheetId="10">'[1]Verificables Comp. Legal'!$J$38</definedName>
    <definedName name="cargoo" localSheetId="2">#REF!</definedName>
    <definedName name="cargoo" localSheetId="19">'[1]Verificables Comp. Legal'!$J$38</definedName>
    <definedName name="cargoo" localSheetId="12">'[1]Verificables Comp. Legal'!$J$38</definedName>
    <definedName name="cargoo">'[1]Verificables Comp. Legal'!$J$38</definedName>
    <definedName name="cargooo" localSheetId="10">'[1]Verificables Comp. Legal'!$J$37</definedName>
    <definedName name="cargooo" localSheetId="2">#REF!</definedName>
    <definedName name="cargooo" localSheetId="19">'[1]Verificables Comp. Legal'!$J$37</definedName>
    <definedName name="cargooo" localSheetId="12">'[1]Verificables Comp. Legal'!$J$37</definedName>
    <definedName name="cargooo">'[1]Verificables Comp. Legal'!$J$37</definedName>
    <definedName name="carrr" localSheetId="10">'[1]Verificables Comp. Legal'!$J$39</definedName>
    <definedName name="carrr" localSheetId="2">#REF!</definedName>
    <definedName name="carrr" localSheetId="19">'[1]Verificables Comp. Legal'!$J$39</definedName>
    <definedName name="carrr" localSheetId="12">'[1]Verificables Comp. Legal'!$J$39</definedName>
    <definedName name="carrr">'[1]Verificables Comp. Legal'!$J$39</definedName>
    <definedName name="carrrr" localSheetId="10">'[1]Verificables Comp. Legal'!$J$40</definedName>
    <definedName name="carrrr" localSheetId="2">#REF!</definedName>
    <definedName name="carrrr" localSheetId="19">'[1]Verificables Comp. Legal'!$J$40</definedName>
    <definedName name="carrrr" localSheetId="12">'[1]Verificables Comp. Legal'!$J$40</definedName>
    <definedName name="carrrr">'[1]Verificables Comp. Legal'!$J$40</definedName>
    <definedName name="codpo" localSheetId="10">'[1]Verificables Comp. Legal'!$B$34</definedName>
    <definedName name="codpo" localSheetId="2">#REF!</definedName>
    <definedName name="codpo" localSheetId="19">'[1]Verificables Comp. Legal'!$B$34</definedName>
    <definedName name="codpo" localSheetId="12">'[1]Verificables Comp. Legal'!$B$34</definedName>
    <definedName name="codpo">'[1]Verificables Comp. Legal'!$B$34</definedName>
    <definedName name="com" localSheetId="10">'[1]Verificables Comp. Legal'!$U$17</definedName>
    <definedName name="com" localSheetId="2">#REF!</definedName>
    <definedName name="com" localSheetId="19">'[1]Verificables Comp. Legal'!$U$17</definedName>
    <definedName name="com" localSheetId="12">'[1]Verificables Comp. Legal'!$U$17</definedName>
    <definedName name="com">'[1]Verificables Comp. Legal'!$U$17</definedName>
    <definedName name="com´p" localSheetId="10">'[1]Verificables Comp. Legal'!$U$18</definedName>
    <definedName name="com´p" localSheetId="2">#REF!</definedName>
    <definedName name="com´p" localSheetId="19">'[1]Verificables Comp. Legal'!$U$18</definedName>
    <definedName name="com´p" localSheetId="12">'[1]Verificables Comp. Legal'!$U$18</definedName>
    <definedName name="com´p">'[1]Verificables Comp. Legal'!$U$18</definedName>
    <definedName name="compel" localSheetId="10">'[1]Verificables Comp. Legal'!$Q$38</definedName>
    <definedName name="compel" localSheetId="2">#REF!</definedName>
    <definedName name="compel" localSheetId="19">'[1]Verificables Comp. Legal'!$Q$38</definedName>
    <definedName name="compel" localSheetId="12">'[1]Verificables Comp. Legal'!$Q$38</definedName>
    <definedName name="compel">'[1]Verificables Comp. Legal'!$Q$38</definedName>
    <definedName name="compen" localSheetId="10">'[1]Verificables Comp. Legal'!$Q$37</definedName>
    <definedName name="compen" localSheetId="2">#REF!</definedName>
    <definedName name="compen" localSheetId="19">'[1]Verificables Comp. Legal'!$Q$37</definedName>
    <definedName name="compen" localSheetId="12">'[1]Verificables Comp. Legal'!$Q$37</definedName>
    <definedName name="compen">'[1]Verificables Comp. Legal'!$Q$37</definedName>
    <definedName name="compo" localSheetId="10">'[1]Verificables Comp. Legal'!$U$19</definedName>
    <definedName name="compo" localSheetId="2">#REF!</definedName>
    <definedName name="compo" localSheetId="19">'[1]Verificables Comp. Legal'!$U$19</definedName>
    <definedName name="compo" localSheetId="12">'[1]Verificables Comp. Legal'!$U$19</definedName>
    <definedName name="compo">'[1]Verificables Comp. Legal'!$U$19</definedName>
    <definedName name="comppa" localSheetId="10">'[1]Verificables Comp. Legal'!$Q$39</definedName>
    <definedName name="comppa" localSheetId="2">#REF!</definedName>
    <definedName name="comppa" localSheetId="19">'[1]Verificables Comp. Legal'!$Q$39</definedName>
    <definedName name="comppa" localSheetId="12">'[1]Verificables Comp. Legal'!$Q$39</definedName>
    <definedName name="comppa">'[1]Verificables Comp. Legal'!$Q$39</definedName>
    <definedName name="comppar" localSheetId="10">'[1]Verificables Comp. Legal'!$Q$40</definedName>
    <definedName name="comppar" localSheetId="2">#REF!</definedName>
    <definedName name="comppar" localSheetId="19">'[1]Verificables Comp. Legal'!$Q$40</definedName>
    <definedName name="comppar" localSheetId="12">'[1]Verificables Comp. Legal'!$Q$40</definedName>
    <definedName name="comppar">'[1]Verificables Comp. Legal'!$Q$40</definedName>
    <definedName name="correo" localSheetId="10">'[1]Verificables Comp. Legal'!$U$23</definedName>
    <definedName name="correo" localSheetId="2">#REF!</definedName>
    <definedName name="correo" localSheetId="19">'[1]Verificables Comp. Legal'!$U$23</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10">'[1]Verificables Comp. Legal'!$Q$29</definedName>
    <definedName name="cupo" localSheetId="2">#REF!</definedName>
    <definedName name="cupo" localSheetId="19">'[1]Verificables Comp. Legal'!$Q$29</definedName>
    <definedName name="cupo" localSheetId="12">'[1]Verificables Comp. Legal'!$Q$29</definedName>
    <definedName name="cupo">'[1]Verificables Comp. Legal'!$Q$29</definedName>
    <definedName name="cz" localSheetId="10">'[1]Verificables Comp. Legal'!$O$22</definedName>
    <definedName name="cz" localSheetId="2">#REF!</definedName>
    <definedName name="cz" localSheetId="19">'[1]Verificables Comp. Legal'!$O$22</definedName>
    <definedName name="cz" localSheetId="12">'[1]Verificables Comp. Legal'!$O$22</definedName>
    <definedName name="cz">'[1]Verificables Comp. Legal'!$O$22</definedName>
    <definedName name="desp" localSheetId="10">'[1]Verificables Comp. Legal'!$M$30</definedName>
    <definedName name="desp" localSheetId="2">#REF!</definedName>
    <definedName name="desp" localSheetId="19">'[1]Verificables Comp. Legal'!$M$30</definedName>
    <definedName name="desp" localSheetId="12">'[1]Verificables Comp. Legal'!$M$30</definedName>
    <definedName name="desp">'[1]Verificables Comp. Legal'!$M$30</definedName>
    <definedName name="dir" localSheetId="10">'[1]Verificables Comp. Legal'!$D$25</definedName>
    <definedName name="dir" localSheetId="2">#REF!</definedName>
    <definedName name="dir" localSheetId="19">'[1]Verificables Comp. Legal'!$D$25</definedName>
    <definedName name="dir" localSheetId="12">'[1]Verificables Comp. Legal'!$D$25</definedName>
    <definedName name="dir">'[1]Verificables Comp. Legal'!$D$25</definedName>
    <definedName name="dirse" localSheetId="10">'[1]Verificables Comp. Legal'!$D$32</definedName>
    <definedName name="dirse" localSheetId="2">#REF!</definedName>
    <definedName name="dirse" localSheetId="19">'[1]Verificables Comp. Legal'!$D$32</definedName>
    <definedName name="dirse" localSheetId="12">'[1]Verificables Comp. Legal'!$D$32</definedName>
    <definedName name="dirse">'[1]Verificables Comp. Legal'!$D$32</definedName>
    <definedName name="dr" localSheetId="10">'[1]Verificables Comp. Legal'!$K$28</definedName>
    <definedName name="dr" localSheetId="2">#REF!</definedName>
    <definedName name="dr" localSheetId="19">'[1]Verificables Comp. Legal'!$K$28</definedName>
    <definedName name="dr" localSheetId="12">'[1]Verificables Comp. Legal'!$K$28</definedName>
    <definedName name="dr">'[1]Verificables Comp. Legal'!$K$28</definedName>
    <definedName name="email" localSheetId="10">'[1]Verificables Comp. Legal'!$S$28</definedName>
    <definedName name="email" localSheetId="2">#REF!</definedName>
    <definedName name="email" localSheetId="19">'[1]Verificables Comp. Legal'!$S$28</definedName>
    <definedName name="email" localSheetId="12">'[1]Verificables Comp. Legal'!$S$28</definedName>
    <definedName name="email">'[1]Verificables Comp. Legal'!$S$28</definedName>
    <definedName name="fal" localSheetId="10">'[1]Verificables Comp. Legal'!$C$30</definedName>
    <definedName name="fal" localSheetId="2">#REF!</definedName>
    <definedName name="fal" localSheetId="19">'[1]Verificables Comp. Legal'!$C$30</definedName>
    <definedName name="fal" localSheetId="12">'[1]Verificables Comp. Legal'!$C$30</definedName>
    <definedName name="fal">'[1]Verificables Comp. Legal'!$C$30</definedName>
    <definedName name="fecha" localSheetId="10">'[1]Verificables Comp. Legal'!$D$11</definedName>
    <definedName name="fecha" localSheetId="2">#REF!</definedName>
    <definedName name="fecha" localSheetId="19">'[1]Verificables Comp. Legal'!$D$11</definedName>
    <definedName name="fecha" localSheetId="12">'[1]Verificables Comp. Legal'!$D$11</definedName>
    <definedName name="fecha">'[1]Verificables Comp. Legal'!$D$11</definedName>
    <definedName name="fechaa" localSheetId="10">'[1]Verificables Comp. Legal'!$D$13</definedName>
    <definedName name="fechaa" localSheetId="2">#REF!</definedName>
    <definedName name="fechaa" localSheetId="19">'[1]Verificables Comp. Legal'!$D$13</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19">'[1]Verificables Comp. Legal'!$M$26</definedName>
    <definedName name="lf" localSheetId="12">'[1]Verificables Comp. Legal'!$M$26</definedName>
    <definedName name="lf">'[1]Verificables Comp. Legal'!$M$26</definedName>
    <definedName name="m" localSheetId="10">'[1]Verificables Comp. Legal'!$D$39</definedName>
    <definedName name="m" localSheetId="2">#REF!</definedName>
    <definedName name="m" localSheetId="19">'[1]Verificables Comp. Legal'!$D$39</definedName>
    <definedName name="m" localSheetId="12">'[1]Verificables Comp. Legal'!$D$39</definedName>
    <definedName name="m">'[1]Verificables Comp. Legal'!$D$39</definedName>
    <definedName name="mun" localSheetId="10">'[1]Verificables Comp. Legal'!$O$23</definedName>
    <definedName name="mun" localSheetId="2">#REF!</definedName>
    <definedName name="mun" localSheetId="19">'[1]Verificables Comp. Legal'!$O$23</definedName>
    <definedName name="mun" localSheetId="12">'[1]Verificables Comp. Legal'!$O$23</definedName>
    <definedName name="mun">'[1]Verificables Comp. Legal'!$O$23</definedName>
    <definedName name="muni" localSheetId="10">'[1]Verificables Comp. Legal'!$O$28</definedName>
    <definedName name="muni" localSheetId="2">#REF!</definedName>
    <definedName name="muni" localSheetId="19">'[1]Verificables Comp. Legal'!$O$28</definedName>
    <definedName name="muni" localSheetId="12">'[1]Verificables Comp. Legal'!$O$28</definedName>
    <definedName name="muni">'[1]Verificables Comp. Legal'!$O$28</definedName>
    <definedName name="n" localSheetId="10">'[1]Verificables Comp. Legal'!$D$37</definedName>
    <definedName name="n" localSheetId="2">#REF!</definedName>
    <definedName name="n" localSheetId="19">'[1]Verificables Comp. Legal'!$D$37</definedName>
    <definedName name="n" localSheetId="12">'[1]Verificables Comp. Legal'!$D$37</definedName>
    <definedName name="n">'[1]Verificables Comp. Legal'!$D$37</definedName>
    <definedName name="nit" localSheetId="10">'[1]Verificables Comp. Legal'!$J$23</definedName>
    <definedName name="nit" localSheetId="2">#REF!</definedName>
    <definedName name="nit" localSheetId="19">'[1]Verificables Comp. Legal'!$J$23</definedName>
    <definedName name="nit" localSheetId="12">'[1]Verificables Comp. Legal'!$J$23</definedName>
    <definedName name="nit">'[1]Verificables Comp. Legal'!$J$23</definedName>
    <definedName name="no" localSheetId="10">'[1]Verificables Comp. Legal'!$F$31</definedName>
    <definedName name="no" localSheetId="2">#REF!</definedName>
    <definedName name="no" localSheetId="19">'[1]Verificables Comp. Legal'!$F$31</definedName>
    <definedName name="no" localSheetId="12">'[1]Verificables Comp. Legal'!$F$31</definedName>
    <definedName name="no">'[1]Verificables Comp. Legal'!$F$31</definedName>
    <definedName name="noaplica" localSheetId="12">#REF!</definedName>
    <definedName name="noaplica">#REF!</definedName>
    <definedName name="nomb" localSheetId="10">'[1]Verificables Comp. Legal'!$D$23</definedName>
    <definedName name="nomb" localSheetId="2">#REF!</definedName>
    <definedName name="nomb" localSheetId="19">'[1]Verificables Comp. Legal'!$D$23</definedName>
    <definedName name="nomb" localSheetId="12">'[1]Verificables Comp. Legal'!$D$23</definedName>
    <definedName name="nomb">'[1]Verificables Comp. Legal'!$D$23</definedName>
    <definedName name="nombrep" localSheetId="10">'[1]Verificables Comp. Legal'!$D$24</definedName>
    <definedName name="nombrep" localSheetId="2">#REF!</definedName>
    <definedName name="nombrep" localSheetId="19">'[1]Verificables Comp. Legal'!$D$24</definedName>
    <definedName name="nombrep" localSheetId="12">'[1]Verificables Comp. Legal'!$D$24</definedName>
    <definedName name="nombrep">'[1]Verificables Comp. Legal'!$D$24</definedName>
    <definedName name="nomrep" localSheetId="10">'[1]Verificables Comp. Legal'!$D$29</definedName>
    <definedName name="nomrep" localSheetId="2">#REF!</definedName>
    <definedName name="nomrep" localSheetId="19">'[1]Verificables Comp. Legal'!$D$29</definedName>
    <definedName name="nomrep" localSheetId="12">'[1]Verificables Comp. Legal'!$D$29</definedName>
    <definedName name="nomrep">'[1]Verificables Comp. Legal'!$D$29</definedName>
    <definedName name="nomun" localSheetId="10">'[1]Verificables Comp. Legal'!$D$28</definedName>
    <definedName name="nomun" localSheetId="2">#REF!</definedName>
    <definedName name="nomun" localSheetId="19">'[1]Verificables Comp. Legal'!$D$28</definedName>
    <definedName name="nomun" localSheetId="12">'[1]Verificables Comp. Legal'!$D$28</definedName>
    <definedName name="nomun">'[1]Verificables Comp. Legal'!$D$28</definedName>
    <definedName name="numbe" localSheetId="10">'[1]Verificables Comp. Legal'!$S$29</definedName>
    <definedName name="numbe" localSheetId="2">#REF!</definedName>
    <definedName name="numbe" localSheetId="19">'[1]Verificables Comp. Legal'!$S$29</definedName>
    <definedName name="numbe" localSheetId="12">'[1]Verificables Comp. Legal'!$S$29</definedName>
    <definedName name="numbe">'[1]Verificables Comp. Legal'!$S$29</definedName>
    <definedName name="numbea" localSheetId="10">'[1]Verificables Comp. Legal'!$W$29</definedName>
    <definedName name="numbea" localSheetId="2">#REF!</definedName>
    <definedName name="numbea" localSheetId="19">'[1]Verificables Comp. Legal'!$W$29</definedName>
    <definedName name="numbea" localSheetId="12">'[1]Verificables Comp. Legal'!$W$29</definedName>
    <definedName name="numbea">'[1]Verificables Comp. Legal'!$W$29</definedName>
    <definedName name="numero" localSheetId="10">'[1]Verificables Comp. Legal'!$D$12</definedName>
    <definedName name="numero" localSheetId="2">#REF!</definedName>
    <definedName name="numero" localSheetId="19">'[1]Verificables Comp. Legal'!$D$12</definedName>
    <definedName name="numero" localSheetId="12">'[1]Verificables Comp. Legal'!$D$12</definedName>
    <definedName name="numero">'[1]Verificables Comp. Legal'!$D$12</definedName>
    <definedName name="numid" localSheetId="10">'[1]Verificables Comp. Legal'!$O$24</definedName>
    <definedName name="numid" localSheetId="2">#REF!</definedName>
    <definedName name="numid" localSheetId="19">'[1]Verificables Comp. Legal'!$O$24</definedName>
    <definedName name="numid" localSheetId="12">'[1]Verificables Comp. Legal'!$O$24</definedName>
    <definedName name="numid">'[1]Verificables Comp. Legal'!$O$24</definedName>
    <definedName name="o" localSheetId="10">'[1]Verificables Comp. Legal'!$D$38</definedName>
    <definedName name="o" localSheetId="2">#REF!</definedName>
    <definedName name="o" localSheetId="19">'[1]Verificables Comp. Legal'!$D$38</definedName>
    <definedName name="o" localSheetId="12">'[1]Verificables Comp. Legal'!$D$38</definedName>
    <definedName name="o">'[1]Verificables Comp. Legal'!$D$38</definedName>
    <definedName name="obj" localSheetId="10">'[1]Verificables Comp. Legal'!$D$14</definedName>
    <definedName name="obj" localSheetId="2">#REF!</definedName>
    <definedName name="obj" localSheetId="19">'[1]Verificables Comp. Legal'!$D$14</definedName>
    <definedName name="obj" localSheetId="12">'[1]Verificables Comp. Legal'!$D$14</definedName>
    <definedName name="obj">'[1]Verificables Comp. Legal'!$D$14</definedName>
    <definedName name="piyc" localSheetId="10">'[1]Verificables Comp. Legal'!$I$35</definedName>
    <definedName name="piyc" localSheetId="2">#REF!</definedName>
    <definedName name="piyc" localSheetId="19">'[1]Verificables Comp. Legal'!$I$35</definedName>
    <definedName name="piyc" localSheetId="12">'[1]Verificables Comp. Legal'!$I$35</definedName>
    <definedName name="piyc">'[1]Verificables Comp. Legal'!$I$35</definedName>
    <definedName name="pj" localSheetId="10">'[1]Verificables Comp. Legal'!$D$26</definedName>
    <definedName name="pj" localSheetId="2">#REF!</definedName>
    <definedName name="pj" localSheetId="19">'[1]Verificables Comp. Legal'!$D$26</definedName>
    <definedName name="pj" localSheetId="12">'[1]Verificables Comp. Legal'!$D$26</definedName>
    <definedName name="pj">'[1]Verificables Comp. Legal'!$D$26</definedName>
    <definedName name="porfe" localSheetId="10">'[1]Verificables Comp. Legal'!$D$19</definedName>
    <definedName name="porfe" localSheetId="2">#REF!</definedName>
    <definedName name="porfe" localSheetId="19">'[1]Verificables Comp. Legal'!$D$19</definedName>
    <definedName name="porfe" localSheetId="12">'[1]Verificables Comp. Legal'!$D$19</definedName>
    <definedName name="porfe">'[1]Verificables Comp. Legal'!$D$19</definedName>
    <definedName name="pro" localSheetId="10">'[1]Verificables Comp. Legal'!$D$17</definedName>
    <definedName name="pro" localSheetId="2">#REF!</definedName>
    <definedName name="pro" localSheetId="19">'[1]Verificables Comp. Legal'!$D$17</definedName>
    <definedName name="pro" localSheetId="12">'[1]Verificables Comp. Legal'!$D$17</definedName>
    <definedName name="pro">'[1]Verificables Comp. Legal'!$D$17</definedName>
    <definedName name="prof" localSheetId="10">'[1]Verificables Comp. Legal'!$D$18</definedName>
    <definedName name="prof" localSheetId="2">#REF!</definedName>
    <definedName name="prof" localSheetId="19">'[1]Verificables Comp. Legal'!$D$18</definedName>
    <definedName name="prof" localSheetId="12">'[1]Verificables Comp. Legal'!$D$18</definedName>
    <definedName name="prof">'[1]Verificables Comp. Legal'!$D$18</definedName>
    <definedName name="reg" localSheetId="10">'[1]Verificables Comp. Legal'!$D$22</definedName>
    <definedName name="reg" localSheetId="2">#REF!</definedName>
    <definedName name="reg" localSheetId="19">'[1]Verificables Comp. Legal'!$D$22</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19">'[1]Verificables Comp. Legal'!$D$16</definedName>
    <definedName name="respli" localSheetId="12">'[1]Verificables Comp. Legal'!$D$16</definedName>
    <definedName name="respli">'[1]Verificables Comp. Legal'!$D$16</definedName>
    <definedName name="si" localSheetId="10">'[1]Verificables Comp. Legal'!$D$31</definedName>
    <definedName name="si" localSheetId="2">#REF!</definedName>
    <definedName name="si" localSheetId="19">'[1]Verificables Comp. Legal'!$D$31</definedName>
    <definedName name="si" localSheetId="12">'[1]Verificables Comp. Legal'!$D$31</definedName>
    <definedName name="si">'[1]Verificables Comp. Legal'!$D$31</definedName>
    <definedName name="te" localSheetId="10">'[1]Verificables Comp. Legal'!$K$29</definedName>
    <definedName name="te" localSheetId="2">#REF!</definedName>
    <definedName name="te" localSheetId="19">'[1]Verificables Comp. Legal'!$K$29</definedName>
    <definedName name="te" localSheetId="12">'[1]Verificables Comp. Legal'!$K$29</definedName>
    <definedName name="te">'[1]Verificables Comp. Legal'!$K$29</definedName>
    <definedName name="tel" localSheetId="10">'[1]Verificables Comp. Legal'!$W$24</definedName>
    <definedName name="tel" localSheetId="2">#REF!</definedName>
    <definedName name="tel" localSheetId="19">'[1]Verificables Comp. Legal'!$W$24</definedName>
    <definedName name="tel" localSheetId="12">'[1]Verificables Comp. Legal'!$W$24</definedName>
    <definedName name="tel">'[1]Verificables Comp. Legal'!$W$24</definedName>
    <definedName name="telad" localSheetId="10">'[1]Verificables Comp. Legal'!$O$25</definedName>
    <definedName name="telad" localSheetId="2">#REF!</definedName>
    <definedName name="telad" localSheetId="19">'[1]Verificables Comp. Legal'!$O$25</definedName>
    <definedName name="telad" localSheetId="12">'[1]Verificables Comp. Legal'!$O$25</definedName>
    <definedName name="telad">'[1]Verificables Comp. Legal'!$O$25</definedName>
    <definedName name="telun" localSheetId="10">'[1]Verificables Comp. Legal'!$W$28</definedName>
    <definedName name="telun" localSheetId="2">#REF!</definedName>
    <definedName name="telun" localSheetId="19">'[1]Verificables Comp. Legal'!$W$28</definedName>
    <definedName name="telun" localSheetId="12">'[1]Verificables Comp. Legal'!$W$28</definedName>
    <definedName name="telun">'[1]Verificables Comp. Legal'!$W$28</definedName>
    <definedName name="tipo" localSheetId="10">'[1]Lista Información'!$J$5:$K$5</definedName>
    <definedName name="tipo" localSheetId="2">#REF!</definedName>
    <definedName name="tipo" localSheetId="19">'[1]Lista Información'!$J$5:$K$5</definedName>
    <definedName name="tipo" localSheetId="12">'[1]Lista Información'!$J$5:$K$5</definedName>
    <definedName name="tipo">'[1]Lista Información'!$J$5:$K$5</definedName>
    <definedName name="tipoa" localSheetId="10">'[1]Verificables Comp. Legal'!$D$10</definedName>
    <definedName name="tipoa" localSheetId="2">#REF!</definedName>
    <definedName name="tipoa" localSheetId="19">'[1]Verificables Comp. Legal'!$D$10</definedName>
    <definedName name="tipoa" localSheetId="12">'[1]Verificables Comp. Legal'!$D$10</definedName>
    <definedName name="tipoa">'[1]Verificables Comp. Legal'!$D$10</definedName>
    <definedName name="tipoa2" localSheetId="10">'[1]Verificables Comp. Legal'!$P$10</definedName>
    <definedName name="tipoa2" localSheetId="2">#REF!</definedName>
    <definedName name="tipoa2" localSheetId="19">'[1]Verificables Comp. Legal'!$P$10</definedName>
    <definedName name="tipoa2" localSheetId="12">'[1]Verificables Comp. Legal'!$P$10</definedName>
    <definedName name="tipoa2">'[1]Verificables Comp. Legal'!$P$10</definedName>
    <definedName name="_xlnm.Print_Titles" localSheetId="17">'Condiciones NO cumplimiento'!$1:$2</definedName>
    <definedName name="verificacion" localSheetId="10">'[1]Verificables Comp. Legal'!$V$12</definedName>
    <definedName name="verificacion" localSheetId="2">#REF!</definedName>
    <definedName name="verificacion" localSheetId="19">'[1]Verificables Comp. Legal'!$V$12</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J4" i="43" l="1"/>
  <c r="NI4" i="43"/>
  <c r="NG4" i="43"/>
  <c r="NF4" i="43"/>
  <c r="NE4" i="43"/>
  <c r="ND4" i="43"/>
  <c r="NC4" i="43"/>
  <c r="NB4" i="43"/>
  <c r="NA4" i="43"/>
  <c r="MZ4" i="43"/>
  <c r="MX4" i="43"/>
  <c r="MW4" i="43"/>
  <c r="MV4" i="43"/>
  <c r="MU4" i="43"/>
  <c r="MT4" i="43"/>
  <c r="MS4" i="43"/>
  <c r="MR4" i="43"/>
  <c r="MQ4" i="43"/>
  <c r="MO4" i="43"/>
  <c r="MN4" i="43"/>
  <c r="MM4" i="43"/>
  <c r="ML4" i="43"/>
  <c r="MK4" i="43"/>
  <c r="MJ4" i="43"/>
  <c r="MI4" i="43"/>
  <c r="MH4" i="43"/>
  <c r="MG4" i="43"/>
  <c r="MF4" i="43"/>
  <c r="ME4" i="43"/>
  <c r="MD4" i="43"/>
  <c r="MC4" i="43"/>
  <c r="MB4" i="43"/>
  <c r="MA4" i="43"/>
  <c r="LZ4" i="43"/>
  <c r="LY4" i="43"/>
  <c r="LX4" i="43"/>
  <c r="LW4" i="43"/>
  <c r="LV4" i="43"/>
  <c r="LU4" i="43"/>
  <c r="LT4" i="43"/>
  <c r="LS4" i="43"/>
  <c r="LR4" i="43"/>
  <c r="LQ4" i="43"/>
  <c r="LP4" i="43"/>
  <c r="LO4" i="43"/>
  <c r="LN4" i="43"/>
  <c r="LM4" i="43"/>
  <c r="LL4" i="43"/>
  <c r="LK4" i="43"/>
  <c r="LJ4" i="43"/>
  <c r="LI4" i="43"/>
  <c r="LH4" i="43"/>
  <c r="LG4" i="43"/>
  <c r="LF4" i="43"/>
  <c r="LE4" i="43"/>
  <c r="LD4" i="43"/>
  <c r="LC4" i="43"/>
  <c r="LB4" i="43"/>
  <c r="KZ4" i="43"/>
  <c r="KY4" i="43"/>
  <c r="KX4" i="43"/>
  <c r="KW4" i="43"/>
  <c r="KV4" i="43"/>
  <c r="KU4" i="43"/>
  <c r="KS4" i="43"/>
  <c r="KR4" i="43"/>
  <c r="KQ4" i="43"/>
  <c r="KP4" i="43"/>
  <c r="KO4" i="43"/>
  <c r="KN4" i="43"/>
  <c r="KM4" i="43"/>
  <c r="KL4" i="43"/>
  <c r="KK4" i="43"/>
  <c r="KJ4" i="43"/>
  <c r="KI4" i="43"/>
  <c r="KH4" i="43"/>
  <c r="KG4" i="43"/>
  <c r="KF4" i="43"/>
  <c r="KE4" i="43"/>
  <c r="KD4" i="43"/>
  <c r="KC4" i="43"/>
  <c r="KB4" i="43"/>
  <c r="KA4" i="43"/>
  <c r="JZ4" i="43"/>
  <c r="JY4" i="43"/>
  <c r="JX4" i="43"/>
  <c r="JW4" i="43"/>
  <c r="JV4" i="43"/>
  <c r="JU4" i="43"/>
  <c r="JT4" i="43"/>
  <c r="JS4" i="43"/>
  <c r="JR4" i="43"/>
  <c r="JQ4" i="43"/>
  <c r="JP4" i="43"/>
  <c r="JO4" i="43"/>
  <c r="JN4" i="43"/>
  <c r="JM4" i="43"/>
  <c r="JL4" i="43"/>
  <c r="JK4" i="43"/>
  <c r="JJ4" i="43"/>
  <c r="JI4" i="43"/>
  <c r="JH4" i="43"/>
  <c r="JG4" i="43"/>
  <c r="JF4" i="43"/>
  <c r="JE4" i="43"/>
  <c r="JD4" i="43"/>
  <c r="JC4" i="43"/>
  <c r="JB4" i="43"/>
  <c r="JA4" i="43"/>
  <c r="IZ4" i="43"/>
  <c r="IY4" i="43"/>
  <c r="IX4" i="43"/>
  <c r="IW4" i="43"/>
  <c r="IV4" i="43"/>
  <c r="IU4" i="43"/>
  <c r="IT4" i="43"/>
  <c r="IS4" i="43"/>
  <c r="IR4" i="43"/>
  <c r="IQ4" i="43"/>
  <c r="IP4" i="43"/>
  <c r="IO4" i="43"/>
  <c r="IN4" i="43"/>
  <c r="IM4" i="43"/>
  <c r="IL4" i="43"/>
  <c r="IK4" i="43"/>
  <c r="IJ4" i="43"/>
  <c r="II4" i="43"/>
  <c r="IH4" i="43"/>
  <c r="IG4" i="43"/>
  <c r="IF4" i="43"/>
  <c r="IE4" i="43"/>
  <c r="ID4" i="43"/>
  <c r="IC4" i="43"/>
  <c r="IB4" i="43"/>
  <c r="IA4" i="43"/>
  <c r="HZ4" i="43"/>
  <c r="HY4" i="43"/>
  <c r="HX4" i="43"/>
  <c r="HW4" i="43"/>
  <c r="HV4" i="43"/>
  <c r="HU4" i="43"/>
  <c r="HT4" i="43"/>
  <c r="HS4" i="43"/>
  <c r="HR4" i="43"/>
  <c r="HQ4" i="43"/>
  <c r="HP4" i="43"/>
  <c r="HO4" i="43"/>
  <c r="HN4" i="43"/>
  <c r="HM4" i="43"/>
  <c r="HL4" i="43"/>
  <c r="HK4" i="43"/>
  <c r="HJ4" i="43"/>
  <c r="HI4" i="43"/>
  <c r="HH4" i="43"/>
  <c r="HG4" i="43"/>
  <c r="HF4" i="43"/>
  <c r="HE4" i="43"/>
  <c r="HD4" i="43"/>
  <c r="HC4" i="43"/>
  <c r="HB4" i="43"/>
  <c r="HA4" i="43"/>
  <c r="GZ4" i="43"/>
  <c r="GY4" i="43"/>
  <c r="GX4" i="43"/>
  <c r="GW4" i="43"/>
  <c r="GV4" i="43"/>
  <c r="GU4" i="43"/>
  <c r="GT4" i="43"/>
  <c r="GS4" i="43"/>
  <c r="GR4" i="43"/>
  <c r="GQ4" i="43"/>
  <c r="GP4" i="43"/>
  <c r="GO4" i="43"/>
  <c r="GN4" i="43"/>
  <c r="GM4" i="43"/>
  <c r="GL4" i="43"/>
  <c r="GK4" i="43"/>
  <c r="GJ4" i="43"/>
  <c r="GI4" i="43"/>
  <c r="GH4" i="43"/>
  <c r="GG4" i="43"/>
  <c r="GF4" i="43"/>
  <c r="GD4" i="43"/>
  <c r="GC4" i="43"/>
  <c r="GB4" i="43"/>
  <c r="GA4" i="43"/>
  <c r="FZ4" i="43"/>
  <c r="FY4" i="43"/>
  <c r="FX4" i="43"/>
  <c r="FW4" i="43"/>
  <c r="FV4" i="43"/>
  <c r="FU4" i="43"/>
  <c r="FT4" i="43"/>
  <c r="FS4" i="43"/>
  <c r="FR4" i="43"/>
  <c r="FQ4" i="43"/>
  <c r="FP4" i="43"/>
  <c r="FO4" i="43"/>
  <c r="FN4" i="43"/>
  <c r="FM4" i="43"/>
  <c r="FL4" i="43"/>
  <c r="FK4" i="43"/>
  <c r="FJ4" i="43"/>
  <c r="FI4" i="43"/>
  <c r="FH4" i="43"/>
  <c r="FG4" i="43"/>
  <c r="FF4" i="43"/>
  <c r="FE4" i="43"/>
  <c r="FD4" i="43"/>
  <c r="FC4" i="43"/>
  <c r="FB4" i="43"/>
  <c r="FA4" i="43"/>
  <c r="EZ4" i="43"/>
  <c r="EX4" i="43"/>
  <c r="EW4" i="43"/>
  <c r="EV4" i="43"/>
  <c r="EU4" i="43"/>
  <c r="ET4" i="43"/>
  <c r="ES4" i="43"/>
  <c r="ER4" i="43"/>
  <c r="EQ4" i="43"/>
  <c r="EP4" i="43"/>
  <c r="EO4" i="43"/>
  <c r="EN4" i="43"/>
  <c r="EM4" i="43"/>
  <c r="EL4" i="43"/>
  <c r="EK4" i="43"/>
  <c r="EJ4" i="43"/>
  <c r="EI4" i="43"/>
  <c r="EH4" i="43"/>
  <c r="EG4" i="43"/>
  <c r="EF4" i="43"/>
  <c r="EE4" i="43"/>
  <c r="ED4" i="43" l="1"/>
  <c r="EC4" i="43"/>
  <c r="EB4" i="43"/>
  <c r="DZ4" i="43"/>
  <c r="DY4" i="43"/>
  <c r="DX4" i="43"/>
  <c r="DW4" i="43"/>
  <c r="DV4" i="43"/>
  <c r="DU4" i="43"/>
  <c r="DT4" i="43"/>
  <c r="DS4" i="43"/>
  <c r="DR4" i="43"/>
  <c r="DQ4" i="43"/>
  <c r="DP4" i="43"/>
  <c r="DO4" i="43"/>
  <c r="DN4" i="43"/>
  <c r="DM4" i="43"/>
  <c r="DL4" i="43"/>
  <c r="DK4" i="43"/>
  <c r="DJ4" i="43"/>
  <c r="DI4" i="43"/>
  <c r="DH4" i="43"/>
  <c r="DG4" i="43"/>
  <c r="DF4" i="43"/>
  <c r="DE4" i="43"/>
  <c r="DD4" i="43"/>
  <c r="DC4" i="43"/>
  <c r="DB4" i="43"/>
  <c r="DA4" i="43"/>
  <c r="CZ4" i="43"/>
  <c r="CY4" i="43"/>
  <c r="CX4" i="43"/>
  <c r="CW4" i="43"/>
  <c r="CV4" i="43"/>
  <c r="CU4" i="43"/>
  <c r="CT4" i="43"/>
  <c r="CS4" i="43"/>
  <c r="CR4" i="43"/>
  <c r="CQ4" i="43"/>
  <c r="CP4" i="43"/>
  <c r="CO4" i="43"/>
  <c r="CN4" i="43"/>
  <c r="CM4" i="43"/>
  <c r="CL4" i="43"/>
  <c r="CK4" i="43"/>
  <c r="CJ4" i="43"/>
  <c r="CI4" i="43"/>
  <c r="CH4" i="43"/>
  <c r="CG4" i="43"/>
  <c r="CF4" i="43"/>
  <c r="CE4" i="43"/>
  <c r="CD4" i="43"/>
  <c r="CC4" i="43"/>
  <c r="CB4" i="43"/>
  <c r="CA4" i="43"/>
  <c r="BZ4" i="43"/>
  <c r="BY4" i="43"/>
  <c r="BX4" i="43"/>
  <c r="BW4" i="43"/>
  <c r="BV4" i="43"/>
  <c r="BU4" i="43"/>
  <c r="BT4" i="43"/>
  <c r="BS4" i="43"/>
  <c r="G18" i="36"/>
  <c r="H38" i="40"/>
  <c r="H20" i="40"/>
  <c r="H21" i="40"/>
  <c r="H22" i="40"/>
  <c r="H23" i="40"/>
  <c r="H24" i="40"/>
  <c r="B10" i="28"/>
  <c r="B9" i="28"/>
  <c r="B7" i="28"/>
  <c r="B6" i="28"/>
  <c r="B5" i="28"/>
  <c r="B3" i="28"/>
  <c r="E5" i="35"/>
  <c r="D5" i="35"/>
  <c r="E3" i="35"/>
  <c r="D3" i="35"/>
  <c r="E8" i="39"/>
  <c r="D8" i="39"/>
  <c r="MY4" i="43" s="1"/>
  <c r="E3" i="39"/>
  <c r="D3" i="39"/>
  <c r="E17" i="25"/>
  <c r="D17" i="25"/>
  <c r="MP4" i="43" s="1"/>
  <c r="E14" i="25"/>
  <c r="D14" i="25"/>
  <c r="E9" i="25"/>
  <c r="D9" i="25"/>
  <c r="E5" i="25"/>
  <c r="D5" i="25"/>
  <c r="E3" i="25"/>
  <c r="D3" i="25"/>
  <c r="E5" i="20"/>
  <c r="D5" i="20"/>
  <c r="C39" i="40" s="1" a="1"/>
  <c r="E4" i="20"/>
  <c r="D4" i="20"/>
  <c r="G4" i="20" s="1"/>
  <c r="E3" i="20"/>
  <c r="D3" i="20"/>
  <c r="E119" i="38"/>
  <c r="D119" i="38"/>
  <c r="KT4" i="43" s="1"/>
  <c r="E99" i="38"/>
  <c r="D99" i="38"/>
  <c r="E98" i="38"/>
  <c r="D98" i="38"/>
  <c r="E82" i="38"/>
  <c r="D82" i="38"/>
  <c r="E81" i="38"/>
  <c r="D81" i="38"/>
  <c r="E61" i="38"/>
  <c r="D61" i="38"/>
  <c r="E60" i="38"/>
  <c r="D60" i="38"/>
  <c r="E48" i="38"/>
  <c r="D48" i="38"/>
  <c r="E36" i="38"/>
  <c r="D36" i="38"/>
  <c r="E30" i="38"/>
  <c r="D30" i="38"/>
  <c r="E24" i="38"/>
  <c r="D24" i="38"/>
  <c r="E17" i="38"/>
  <c r="D17" i="38"/>
  <c r="E8" i="38"/>
  <c r="D8" i="38"/>
  <c r="E3" i="38"/>
  <c r="D3" i="38"/>
  <c r="C25" i="40" l="1" a="1"/>
  <c r="G5" i="20"/>
  <c r="LA4" i="43"/>
  <c r="C42" i="40" a="1"/>
  <c r="G5" i="35"/>
  <c r="NH4" i="43"/>
  <c r="C47" i="40" a="1"/>
  <c r="C49" i="40" a="1"/>
  <c r="E32" i="37" l="1"/>
  <c r="D32" i="37"/>
  <c r="E29" i="37"/>
  <c r="D29" i="37"/>
  <c r="E26" i="37"/>
  <c r="D26" i="37"/>
  <c r="E21" i="37"/>
  <c r="D21" i="37"/>
  <c r="E7" i="37"/>
  <c r="D7" i="37"/>
  <c r="E3" i="37"/>
  <c r="D3" i="37"/>
  <c r="E23" i="36"/>
  <c r="D23" i="36"/>
  <c r="E18" i="36"/>
  <c r="D18" i="36"/>
  <c r="E12" i="36"/>
  <c r="D12" i="36"/>
  <c r="E9" i="36"/>
  <c r="D9" i="36"/>
  <c r="E3" i="36"/>
  <c r="D3" i="36"/>
  <c r="E63" i="34"/>
  <c r="D63" i="34"/>
  <c r="E48" i="34"/>
  <c r="E47" i="34"/>
  <c r="D48" i="34"/>
  <c r="D47" i="34"/>
  <c r="E21" i="34"/>
  <c r="D21" i="34"/>
  <c r="E20" i="34"/>
  <c r="D20" i="34"/>
  <c r="E19" i="34"/>
  <c r="D19" i="34"/>
  <c r="E12" i="34"/>
  <c r="D12" i="34"/>
  <c r="E10" i="34"/>
  <c r="D10" i="34"/>
  <c r="E8" i="34"/>
  <c r="D8" i="34"/>
  <c r="E6" i="34"/>
  <c r="D6" i="34"/>
  <c r="E3" i="34"/>
  <c r="D3" i="34"/>
  <c r="EY4" i="43" l="1"/>
  <c r="G23" i="36"/>
  <c r="C14" i="40" a="1"/>
  <c r="C3" i="40" a="1"/>
  <c r="EA4" i="43"/>
  <c r="GE4" i="43"/>
  <c r="C19" i="40" a="1"/>
  <c r="BR4" i="43"/>
  <c r="BQ4" i="43"/>
  <c r="BP4" i="43"/>
  <c r="BO4" i="43"/>
  <c r="BN4" i="43"/>
  <c r="BM4" i="43"/>
  <c r="BL4" i="43"/>
  <c r="BK4" i="43"/>
  <c r="BJ4" i="43"/>
  <c r="BI4" i="43"/>
  <c r="BH4" i="43"/>
  <c r="BG4" i="43"/>
  <c r="BF4" i="43"/>
  <c r="BE4" i="43"/>
  <c r="BD4" i="43"/>
  <c r="BC4" i="43"/>
  <c r="BB4" i="43"/>
  <c r="BA4" i="43"/>
  <c r="AZ4" i="43"/>
  <c r="AY4" i="43"/>
  <c r="AX4" i="43"/>
  <c r="AW4" i="43"/>
  <c r="AV4" i="43"/>
  <c r="AU4" i="43"/>
  <c r="AT4" i="43"/>
  <c r="AS4" i="43"/>
  <c r="AR4" i="43"/>
  <c r="AQ4" i="43"/>
  <c r="AP4" i="43"/>
  <c r="AO4" i="43"/>
  <c r="AN4" i="43"/>
  <c r="AM4" i="43"/>
  <c r="AL4" i="43"/>
  <c r="AK4" i="43"/>
  <c r="AJ4" i="43"/>
  <c r="AI4" i="43"/>
  <c r="AF4" i="43"/>
  <c r="AE4" i="43"/>
  <c r="AD4" i="43"/>
  <c r="AC4" i="43"/>
  <c r="AB4" i="43"/>
  <c r="AA4" i="43"/>
  <c r="Z4" i="43"/>
  <c r="Y4" i="43"/>
  <c r="X4" i="43"/>
  <c r="W4" i="43"/>
  <c r="V4" i="43"/>
  <c r="U4" i="43"/>
  <c r="T4" i="43"/>
  <c r="S4" i="43"/>
  <c r="R4" i="43"/>
  <c r="Q4" i="43"/>
  <c r="P4" i="43"/>
  <c r="O4" i="43"/>
  <c r="N4" i="43"/>
  <c r="M4" i="43"/>
  <c r="L4" i="43"/>
  <c r="K4" i="43"/>
  <c r="J4" i="43"/>
  <c r="I4" i="43"/>
  <c r="H4" i="43"/>
  <c r="G4" i="43"/>
  <c r="F4" i="43"/>
  <c r="E4" i="43"/>
  <c r="D4" i="43"/>
  <c r="C4" i="43"/>
  <c r="B4" i="43"/>
  <c r="A4" i="43"/>
  <c r="G3" i="20"/>
  <c r="D34" i="20" s="1"/>
  <c r="D9" i="42" s="1"/>
  <c r="G99" i="38"/>
  <c r="G82" i="38"/>
  <c r="G32" i="37"/>
  <c r="G29" i="37"/>
  <c r="G26" i="37"/>
  <c r="G21" i="37"/>
  <c r="G7" i="37"/>
  <c r="G3" i="37"/>
  <c r="G12" i="36"/>
  <c r="G21" i="34"/>
  <c r="G20" i="34"/>
  <c r="F18" i="45"/>
  <c r="D18" i="45"/>
  <c r="D33" i="20" l="1"/>
  <c r="C9" i="42" s="1"/>
  <c r="D35" i="20"/>
  <c r="E9" i="42" s="1"/>
  <c r="F9" i="42" s="1"/>
  <c r="D38" i="37"/>
  <c r="E7" i="42" s="1"/>
  <c r="D36" i="37"/>
  <c r="C7" i="42" s="1"/>
  <c r="D37" i="37"/>
  <c r="D7" i="42" s="1"/>
  <c r="D167" i="44" a="1"/>
  <c r="E167" i="44" s="1"/>
  <c r="AV3" i="43"/>
  <c r="AU3" i="43"/>
  <c r="AT3" i="43"/>
  <c r="AS3" i="43"/>
  <c r="AR3" i="43"/>
  <c r="AQ3" i="43"/>
  <c r="AM3" i="43"/>
  <c r="AL3" i="43"/>
  <c r="H50" i="40"/>
  <c r="H49" i="40"/>
  <c r="H48" i="40"/>
  <c r="H47" i="40"/>
  <c r="A3" i="41" s="1" a="1"/>
  <c r="H46" i="40"/>
  <c r="H45" i="40"/>
  <c r="H44" i="40"/>
  <c r="H43" i="40"/>
  <c r="H42" i="40"/>
  <c r="H41" i="40"/>
  <c r="H40" i="40"/>
  <c r="H39" i="40"/>
  <c r="H37" i="40"/>
  <c r="H36" i="40"/>
  <c r="H35" i="40"/>
  <c r="H34" i="40"/>
  <c r="H33" i="40"/>
  <c r="H32" i="40"/>
  <c r="H31" i="40"/>
  <c r="H30" i="40"/>
  <c r="H29" i="40"/>
  <c r="H28" i="40"/>
  <c r="H27" i="40"/>
  <c r="H26" i="40"/>
  <c r="H25" i="40"/>
  <c r="H19" i="40"/>
  <c r="H18" i="40"/>
  <c r="H17" i="40"/>
  <c r="H16" i="40"/>
  <c r="H15" i="40"/>
  <c r="H14" i="40"/>
  <c r="H13" i="40"/>
  <c r="H12" i="40"/>
  <c r="H11" i="40"/>
  <c r="H10" i="40"/>
  <c r="H9" i="40"/>
  <c r="H8" i="40"/>
  <c r="H7" i="40"/>
  <c r="H6" i="40"/>
  <c r="H5" i="40"/>
  <c r="H4" i="40"/>
  <c r="H3" i="40"/>
  <c r="F7" i="42" l="1"/>
  <c r="D167" i="44"/>
  <c r="G8" i="39" l="1"/>
  <c r="G3" i="39"/>
  <c r="G119" i="38"/>
  <c r="G98" i="38"/>
  <c r="G81" i="38"/>
  <c r="G61" i="38"/>
  <c r="G60" i="38"/>
  <c r="G48" i="38"/>
  <c r="G36" i="38"/>
  <c r="G30" i="38"/>
  <c r="G24" i="38"/>
  <c r="G17" i="38"/>
  <c r="G8" i="38"/>
  <c r="G3" i="38"/>
  <c r="G9" i="36"/>
  <c r="G3" i="36"/>
  <c r="D29" i="36" s="1"/>
  <c r="E6" i="42" s="1"/>
  <c r="D19" i="39" l="1"/>
  <c r="E11" i="42" s="1"/>
  <c r="D18" i="39"/>
  <c r="D11" i="42" s="1"/>
  <c r="D17" i="39"/>
  <c r="C11" i="42" s="1"/>
  <c r="D127" i="38"/>
  <c r="E8" i="42" s="1"/>
  <c r="D126" i="38"/>
  <c r="D8" i="42" s="1"/>
  <c r="D125" i="38"/>
  <c r="C8" i="42" s="1"/>
  <c r="F8" i="42" s="1"/>
  <c r="D27" i="36"/>
  <c r="C6" i="42" s="1"/>
  <c r="D28" i="36"/>
  <c r="D6" i="42" s="1"/>
  <c r="F11" i="42" l="1"/>
  <c r="F6" i="42"/>
  <c r="G3" i="35"/>
  <c r="G47" i="34"/>
  <c r="G19" i="34"/>
  <c r="G12" i="34"/>
  <c r="G10" i="34"/>
  <c r="G8" i="34"/>
  <c r="G6" i="34"/>
  <c r="G3" i="34"/>
  <c r="D15" i="35" l="1"/>
  <c r="E12" i="42" s="1"/>
  <c r="D14" i="35"/>
  <c r="D12" i="42" s="1"/>
  <c r="D13" i="35"/>
  <c r="C12" i="42" s="1"/>
  <c r="G63" i="34"/>
  <c r="G48" i="34"/>
  <c r="D70" i="34" s="1"/>
  <c r="E5" i="42" s="1"/>
  <c r="D9" i="35"/>
  <c r="D8" i="35"/>
  <c r="F12" i="42" l="1"/>
  <c r="D68" i="34"/>
  <c r="C5" i="42" s="1"/>
  <c r="D69" i="34"/>
  <c r="D5" i="42" s="1"/>
  <c r="E3" i="33"/>
  <c r="B8" i="28"/>
  <c r="B4" i="28"/>
  <c r="G17" i="25"/>
  <c r="G14" i="25"/>
  <c r="G9" i="25"/>
  <c r="G5" i="25"/>
  <c r="G3" i="25"/>
  <c r="D24" i="25" l="1"/>
  <c r="E10" i="42" s="1"/>
  <c r="E13" i="42" s="1"/>
  <c r="D23" i="25"/>
  <c r="D10" i="42" s="1"/>
  <c r="D13" i="42" s="1"/>
  <c r="D22" i="25"/>
  <c r="C10" i="42" s="1"/>
  <c r="F5" i="42"/>
  <c r="F72" i="23"/>
  <c r="F71" i="23"/>
  <c r="F70" i="23"/>
  <c r="F69" i="23"/>
  <c r="F68" i="23"/>
  <c r="F67" i="23"/>
  <c r="F66" i="23"/>
  <c r="F65" i="23"/>
  <c r="F64" i="23"/>
  <c r="F63" i="23"/>
  <c r="F62" i="23"/>
  <c r="F61" i="23"/>
  <c r="F60" i="23"/>
  <c r="F59" i="23"/>
  <c r="F58" i="23"/>
  <c r="F52" i="23"/>
  <c r="F51" i="23"/>
  <c r="F50" i="23"/>
  <c r="F49" i="23"/>
  <c r="F48" i="23"/>
  <c r="F47" i="23"/>
  <c r="F46" i="23"/>
  <c r="F45" i="23"/>
  <c r="F44" i="23"/>
  <c r="F43" i="23"/>
  <c r="F42" i="23"/>
  <c r="F41" i="23"/>
  <c r="F40" i="23"/>
  <c r="F39" i="23"/>
  <c r="F38" i="23"/>
  <c r="F37" i="23"/>
  <c r="F36" i="23"/>
  <c r="F35" i="23"/>
  <c r="F34" i="23"/>
  <c r="F33" i="23"/>
  <c r="E28" i="23"/>
  <c r="G28" i="23" s="1"/>
  <c r="E27" i="23"/>
  <c r="G27" i="23" s="1"/>
  <c r="G26" i="23"/>
  <c r="E26" i="23"/>
  <c r="E25" i="23"/>
  <c r="G25" i="23" s="1"/>
  <c r="G24" i="23"/>
  <c r="E24" i="23"/>
  <c r="E23" i="23"/>
  <c r="G23" i="23" s="1"/>
  <c r="G22" i="23"/>
  <c r="E22" i="23"/>
  <c r="E21" i="23"/>
  <c r="G21" i="23" s="1"/>
  <c r="G20" i="23"/>
  <c r="E20" i="23"/>
  <c r="E19" i="23"/>
  <c r="G19" i="23" s="1"/>
  <c r="E18" i="23"/>
  <c r="G18" i="23" s="1"/>
  <c r="E17" i="23"/>
  <c r="G17" i="23" s="1"/>
  <c r="G16" i="23"/>
  <c r="E16" i="23"/>
  <c r="E15" i="23"/>
  <c r="G15" i="23" s="1"/>
  <c r="E14" i="23"/>
  <c r="G14" i="23" s="1"/>
  <c r="E13" i="23"/>
  <c r="G13" i="23" s="1"/>
  <c r="G12" i="23"/>
  <c r="E12" i="23"/>
  <c r="E11" i="23"/>
  <c r="G11" i="23" s="1"/>
  <c r="E10" i="23"/>
  <c r="G10" i="23" s="1"/>
  <c r="E9" i="23"/>
  <c r="G9" i="23" s="1"/>
  <c r="G8" i="23"/>
  <c r="E8" i="23"/>
  <c r="E7" i="23"/>
  <c r="G7" i="23" s="1"/>
  <c r="E6" i="23"/>
  <c r="G6" i="23" s="1"/>
  <c r="E5" i="23"/>
  <c r="G5" i="23" s="1"/>
  <c r="G4" i="23"/>
  <c r="E4" i="23"/>
  <c r="F10" i="42" l="1"/>
  <c r="C13" i="42"/>
  <c r="F13"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tc={14532F28-BAF5-44F1-871A-02D57BC286AE}</author>
  </authors>
  <commentList>
    <comment ref="A3" authorId="0" shapeId="0" xr:uid="{14532F28-BAF5-44F1-871A-02D57BC286A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 tabla se puede suprimir, dado que la modalidad no cuenta con dormitorios ni alojamientos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<sst xmlns="http://schemas.openxmlformats.org/spreadsheetml/2006/main" count="4038" uniqueCount="2570">
  <si>
    <t>INSTRUCTIVO PARA DILIGENCIAR EL INSTRUMENTO DE VERIFICACION DE LAS CONDICIONES DE PRESTACION DEL SERVICIO - LIBERTAD ASISTIDA VIGILADA</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</si>
  <si>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</si>
  <si>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</si>
  <si>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</si>
  <si>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</si>
  <si>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</si>
  <si>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</si>
  <si>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</si>
  <si>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</si>
  <si>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</si>
  <si>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</si>
  <si>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</si>
  <si>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</si>
  <si>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</si>
  <si>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</si>
  <si>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</si>
  <si>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</si>
  <si>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</si>
  <si>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</si>
  <si>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</si>
  <si>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</si>
  <si>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</si>
  <si>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</si>
  <si>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</si>
  <si>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</si>
  <si>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</si>
  <si>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</si>
  <si>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</si>
  <si>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</si>
  <si>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</si>
  <si>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</si>
  <si>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</si>
  <si>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</si>
  <si>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</si>
  <si>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</si>
  <si>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</si>
  <si>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</si>
  <si>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</si>
  <si>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</si>
  <si>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</si>
  <si>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</si>
  <si>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</si>
  <si>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</si>
  <si>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</si>
  <si>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</si>
  <si>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</si>
  <si>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</si>
  <si>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</si>
  <si>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</si>
  <si>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</si>
  <si>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</si>
  <si>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</si>
  <si>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</si>
  <si>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</si>
  <si>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</si>
  <si>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</si>
  <si>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</si>
  <si>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</si>
  <si>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</si>
  <si>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</si>
  <si>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</si>
  <si>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</si>
  <si>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</si>
  <si>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</si>
  <si>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</si>
  <si>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</si>
  <si>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</si>
  <si>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</si>
  <si>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</si>
  <si>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</si>
  <si>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</si>
  <si>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</si>
  <si>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</si>
  <si>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</si>
  <si>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</si>
  <si>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</si>
  <si>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</si>
  <si>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</si>
  <si>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</si>
  <si>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</si>
  <si>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</si>
  <si>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</si>
  <si>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</si>
  <si>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</si>
  <si>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</si>
  <si>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</si>
  <si>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</si>
  <si>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</si>
  <si>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</si>
  <si>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</si>
  <si>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</si>
  <si>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</si>
  <si>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</si>
  <si>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</si>
  <si>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</si>
  <si>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</si>
  <si>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</si>
  <si>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</si>
  <si>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</si>
  <si>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</si>
  <si>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</si>
  <si>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</si>
  <si>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</si>
  <si>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</si>
  <si>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</si>
  <si>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</si>
  <si>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</si>
  <si>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</si>
  <si>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</si>
  <si>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</si>
  <si>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</si>
  <si>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</si>
  <si>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</si>
  <si>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</si>
  <si>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</si>
  <si>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</si>
  <si>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</si>
  <si>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</si>
  <si>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</si>
  <si>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</si>
  <si>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</si>
  <si>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</si>
  <si>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</si>
  <si>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4.2.7 Realiza acciones de gestión con la Defensoría de familia sobre:
a.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</si>
  <si>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</si>
  <si>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 xml:space="preserve">4.2.11. 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</si>
  <si>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</si>
  <si>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 xml:space="preserve">4.3.1.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</si>
  <si>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</si>
  <si>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4.5.2. Implementa acciones frente a situaciones especiales y del protocolo intervención en crisis para servicios de restablecimiento en administración de justicia
Nota: Ver Tabla de Situaciones Especiales</t>
  </si>
  <si>
    <t>Para la verificación de este ítem tenga en cuenta:
1. solicite información de los últimos seis (6) meses relacionada con la ocurrencia de situaciones identificadas en el anexo de Situaciones Especiales.
2. De esta información seleccione una muestra de mínimo tres (3) casos por cada una de las situaciones presentadas.
3. Diligencie el anexo de Situaciones especiales de acuerdo con el resultado de la verificación de la muestra seleccionada, con (1) uno de los casos que no dé cuenta de los criterios solicitados, se calificará como "no cumple" para cada situación identificada.
4. En caso de que el resultado final del verificable sea "no cumple" en la redacción de la columna denominada "SITUACIÓN ENCONTRADA DEL NO CUMPLE", se escribirá: Ver detalle en el anexo de Situaciones Especiales.</t>
  </si>
  <si>
    <t>6. Código de Ética</t>
  </si>
  <si>
    <t>6.1.10.Privación del suministro de medicamentos prescritos por profesionales de la medicina o alguna de sus especialidades.
6.1.11. Uso de medicamentos cuya fecha de vencimiento se haya cumplido.
6.1.12. Suministro de medicamentos sin formulación por parte de profesional médico autorizado.</t>
  </si>
  <si>
    <t>El resultado de este verificable debe estar en concordancia con el resultado del verificable 3.1.4 del Componente de Alimentación y Nutrición.</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</si>
  <si>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</si>
  <si>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</si>
  <si>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9. Dotación</t>
  </si>
  <si>
    <t xml:space="preserve">
9.1 Cuenta con la dotación de aseo e higiene personal para la atención de los usuarios
conforme a las particularidades del servicio.
9.2. Cuenta con la dotación de material de elementos lúdicos, deportivos, culturales y de centros de interés de acuerdo con el Proyecto de Atención Institucional (PAI)</t>
  </si>
  <si>
    <t>El resultado de estas condiciones debe estar en concordancia con el resultado del verificable 6.1.13 del Código de Ética.</t>
  </si>
  <si>
    <t xml:space="preserve">
9.2. Cuenta con la dotación de material de elementos lúdicos, deportivos, culturales y de centros de interés de acuerdo con el Proyecto de Atención Institucional (PAI)</t>
  </si>
  <si>
    <t>Previo a la evaluación de estos verificables consulte con los profesionales de psicólogía o trabajo social, las particularidades que se requieran acorde con lo establecido en el Proyecto de Atención Institucional (PAI)</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</si>
  <si>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</si>
  <si>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</si>
  <si>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</si>
  <si>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</si>
  <si>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</si>
  <si>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</si>
  <si>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</si>
  <si>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</si>
  <si>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</si>
  <si>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</si>
  <si>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</si>
  <si>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</si>
  <si>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</si>
  <si>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Ubicación</t>
  </si>
  <si>
    <t>3. INFORMACIÓN GENERAL DE LA VISITA</t>
  </si>
  <si>
    <t>PROTECCION</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</si>
  <si>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</si>
  <si>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</si>
  <si>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</si>
  <si>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</si>
  <si>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</si>
  <si>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</si>
  <si>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</si>
  <si>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</si>
  <si>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</si>
  <si>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</si>
  <si>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</si>
  <si>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</si>
  <si>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</si>
  <si>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</si>
  <si>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</si>
  <si>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</si>
  <si>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</si>
  <si>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</si>
  <si>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</si>
  <si>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NO PRIVATIVAS DE LA LIBERTAD</t>
  </si>
  <si>
    <t>LIBERTAD ASISTIDA VIGILADA</t>
  </si>
  <si>
    <t>4. INFORMACIÓN DEL CONTRATO</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</si>
  <si>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</si>
  <si>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</si>
  <si>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</si>
  <si>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</si>
  <si>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</si>
  <si>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</si>
  <si>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</si>
  <si>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</si>
  <si>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</si>
  <si>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</si>
  <si>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</si>
  <si>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</si>
  <si>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</si>
  <si>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 xml:space="preserve">Cuenta con un Plan de Emergencias documentado en función del espacio donde se presta el servicio y este se encuentra socializado a todos con los participantes del servicio. </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</si>
  <si>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</si>
  <si>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</si>
  <si>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</si>
  <si>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</si>
  <si>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</si>
  <si>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r>
      <t>MANUAL OPERATIVO DE LAS MODALIDADES QUE ATIENDEN MEDIDAS Y SANCIONES DEL PROCESO JUDICIAL - SRPA MO1.PP Versión 4 del 25/07/2024
2.4.2.5. Atributos de calidad</t>
    </r>
    <r>
      <rPr>
        <sz val="5"/>
        <color theme="1"/>
        <rFont val="Aptos Narrow"/>
        <family val="2"/>
      </rPr>
      <t>²⁷</t>
    </r>
    <r>
      <rPr>
        <sz val="5"/>
        <color theme="1"/>
        <rFont val="Arial"/>
        <family val="2"/>
      </rPr>
      <t xml:space="preserve">  pág. (60)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r>
  </si>
  <si>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</si>
  <si>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</si>
  <si>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</si>
  <si>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</si>
  <si>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</si>
  <si>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MANUAL OPERATIVO DE LAS MODALIDADES QUE ATIENDEN MEDIDAS Y SANCIONES DEL PROCESO JUDICIAL - SRPA MO1.PP Versión 4 del 25/07/2024
2.4.2.5. Atributos de calidad²⁷  pág. (60)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</si>
  <si>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2.3.1</t>
  </si>
  <si>
    <t>En caso de que el inmueble cuente con piscina y esta sea utilizada por los usuarios, se cuenta con el concepto sanitario favorable expedido por la autoridad sanitaria competente.</t>
  </si>
  <si>
    <t>2.4</t>
  </si>
  <si>
    <t>Cuenta con concepto sanitario favorable del inmueble.</t>
  </si>
  <si>
    <t>MANUAL OPERATIVO DE LAS MODALIDADES QUE ATIENDEN MEDIDAS Y SANCIONES DEL PROCESO JUDICIAL - SRPA MO1.PP Versión 4 del 25/07/2024
2.4.2.5. Atributos de calidad²⁷  pág. (60)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</si>
  <si>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</si>
  <si>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</si>
  <si>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</si>
  <si>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</si>
  <si>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</si>
  <si>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LAS MODALIDADES QUE ATIENDEN MEDIDAS Y SANCIONES DEL PROCESO JUDICIAL - SRPA MO1.PP Versión 4 del 25/07/2024
2.4.2.5. Atributos de calidad²⁷  pág. (60)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</si>
  <si>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</si>
  <si>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</si>
  <si>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</si>
  <si>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</si>
  <si>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</si>
  <si>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</si>
  <si>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</si>
  <si>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</si>
  <si>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</si>
  <si>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</si>
  <si>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</si>
  <si>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</si>
  <si>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</si>
  <si>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</si>
  <si>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</si>
  <si>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LAS MODALIDADES QUE ATIENDEN MEDIDAS Y SANCIONES DEL PROCESO JUDICIAL - SRPA MO1.PP Versión 4 del 25/07/2024
2.4.2.5. Atributos de calidad²⁷  pág. (60)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</si>
  <si>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</si>
  <si>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</si>
  <si>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</si>
  <si>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</si>
  <si>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</si>
  <si>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</si>
  <si>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</si>
  <si>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</si>
  <si>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</si>
  <si>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</si>
  <si>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</si>
  <si>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</si>
  <si>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</si>
  <si>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</si>
  <si>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</si>
  <si>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</si>
  <si>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</si>
  <si>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</si>
  <si>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</si>
  <si>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</si>
  <si>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</si>
  <si>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</si>
  <si>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</si>
  <si>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</si>
  <si>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</si>
  <si>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</si>
  <si>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</si>
  <si>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</si>
  <si>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</si>
  <si>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</si>
  <si>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</si>
  <si>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</si>
  <si>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</si>
  <si>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</si>
  <si>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</si>
  <si>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</si>
  <si>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</si>
  <si>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</si>
  <si>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</si>
  <si>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</si>
  <si>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</si>
  <si>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</si>
  <si>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</si>
  <si>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</si>
  <si>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</si>
  <si>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</si>
  <si>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</si>
  <si>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</si>
  <si>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</si>
  <si>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</si>
  <si>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</si>
  <si>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</si>
  <si>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</si>
  <si>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</si>
  <si>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</si>
  <si>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</si>
  <si>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</si>
  <si>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por jornadas o intervenciones.</t>
  </si>
  <si>
    <t>MANUAL OPERATIVO DE LAS MODALIDADES QUE ATIENDEN MEDIDAS Y SANCIONES DEL PROCESO JUDICIAL - SRPA MO1.PP Versión 4 del 25/07/2024
2.4.2.5. Atributos de calidad²⁷  pág. (60)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(11-13)</t>
  </si>
  <si>
    <t>2.7.1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</si>
  <si>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para la coordinación, auxiliar administrativo, apoyo SIG, entre otros.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</si>
  <si>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</si>
  <si>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2.7.2</t>
  </si>
  <si>
    <t>2.7.3</t>
  </si>
  <si>
    <t>La infraestructura cuenta con cuarto o área de archivo de anexos de la historia de atención.</t>
  </si>
  <si>
    <t>2.7.4</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</si>
  <si>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entre otros.</t>
    </r>
  </si>
  <si>
    <t>2.7.5</t>
  </si>
  <si>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</si>
  <si>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</si>
  <si>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t>2.7.6</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</si>
  <si>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</si>
  <si>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</si>
  <si>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t>2.7.7</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</si>
  <si>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</si>
  <si>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</si>
  <si>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2.7.8</t>
  </si>
  <si>
    <t>Se garantiza el suministro permanente de agua potable y alcantarillado en los baños.</t>
  </si>
  <si>
    <t>2.7.9</t>
  </si>
  <si>
    <t>Los baños se encuentran limpios en óptimo estado de aseo.</t>
  </si>
  <si>
    <t>2.7.10</t>
  </si>
  <si>
    <t>Los enchapes de piso a techo y aparatos sanitarios no presentan roturas ni grietas</t>
  </si>
  <si>
    <t>2.7.11</t>
  </si>
  <si>
    <t>Los baños cuentan con puertas que garantice la intimidad de los usuarios, pero permitiendo la visibilidad y control en las unidades sanitarias.</t>
  </si>
  <si>
    <t>2.7.12</t>
  </si>
  <si>
    <t>Los baños cuentan con adecuada iluminación y ventilación.</t>
  </si>
  <si>
    <t>2.7.13</t>
  </si>
  <si>
    <t>Los baños no generan riesgo, en atención a la prevención del daño antijurídico. (prevenir el riesgo de suicidio, lesiones por quemaduras, abuso sexual, lesiones o muertes por riñas, entre otros).</t>
  </si>
  <si>
    <t>2.8</t>
  </si>
  <si>
    <t>Cuenta con la dotación institucional necesaria en los diferentes espacios de la infraestructura para garantizar la adecuada funcionalidad del servicio.</t>
  </si>
  <si>
    <t>MANUAL OPERATIVO DE LAS MODALIDADES QUE ATIENDEN MEDIDAS Y SANCIONES DEL PROCESO JUDICIAL - SRPA MO1.PP Versión 4 del 25/07/2024
2.4.2.5. Atributos de calidad²⁷  pág. (60)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</si>
  <si>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</si>
  <si>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</si>
  <si>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</si>
  <si>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</si>
  <si>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</si>
  <si>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2.8.3</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</si>
  <si>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</si>
  <si>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</si>
  <si>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</si>
  <si>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</si>
  <si>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</si>
  <si>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</si>
  <si>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</si>
  <si>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 Herramientas para la atención.
2.2.1 Herramientas de desarrollo.
2.2.1.1 Código de Ética. Pág. 162.  
2.2.1.4 Anexo historia de atención. Pag.177
B) Acciones por la garantía del derecho a la salud.Pág 216
Manual Operativo de las Modalidades que Atienden Medidas y Sanciones del Proceso Judicial. Versión 4 del 25/07/2024. 
Permanencia.Pág. 63 y 64.
Guía para el  impulso a la soberanía alimentaria por el derecho humano a la alimentación adecuada en las modalidades y servicios del ICBF. G36.PP. Versión 2 del 30/12/2025..Págs 102-114.    
Protocolo intervención en crisis para servicios de restablecimiento en administración de justicia.  PT1.P.  Versión 1 del 09/03/2020.
Pág.- 7 - 26.</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</si>
  <si>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</si>
  <si>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</si>
  <si>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</si>
  <si>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 xml:space="preserve">Lineamiento técnico modelo de atención para adolescentes y jóvenes en conflicto con la ley-SRPA. versión 4 del 06/03/2020. 
2.2.1 HERRAMIENTAS DE DESARROLLO
2.2.1.4 Anexo historia de atención. Pag.177
Guía para el  impulso a la soberanía alimentaria por el derecho humano a la alimentación adecuada en las modalidades y servicios del ICBF. G36.PP. Versión 2 del 30/12/2025..Págs 102-114.  </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</si>
  <si>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</si>
  <si>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color theme="1"/>
        <rFont val="Arial"/>
        <family val="2"/>
      </rPr>
      <t xml:space="preserve">Nota 1: </t>
    </r>
    <r>
      <rPr>
        <sz val="11"/>
        <color theme="1"/>
        <rFont val="Arial"/>
        <family val="2"/>
      </rPr>
      <t xml:space="preserve">En caso que los  adolescentes o jóvenes requieran consultas de salud especializadas verificar la asistencia a las mismas.
</t>
    </r>
    <r>
      <rPr>
        <b/>
        <sz val="11"/>
        <color theme="1"/>
        <rFont val="Arial"/>
        <family val="2"/>
      </rPr>
      <t xml:space="preserve">Nota 2: </t>
    </r>
    <r>
      <rPr>
        <sz val="11"/>
        <color theme="1"/>
        <rFont val="Arial"/>
        <family val="2"/>
      </rPr>
      <t>en caso de no contar con el soporte verificar</t>
    </r>
    <r>
      <rPr>
        <b/>
        <sz val="11"/>
        <color theme="1"/>
        <rFont val="Arial"/>
        <family val="2"/>
      </rPr>
      <t xml:space="preserve"> </t>
    </r>
    <r>
      <rPr>
        <sz val="11"/>
        <color theme="1"/>
        <rFont val="Arial"/>
        <family val="2"/>
      </rPr>
      <t xml:space="preserve">la gestión en coordinación con la Autoridad Administrativa. 
</t>
    </r>
    <r>
      <rPr>
        <b/>
        <sz val="11"/>
        <color theme="1"/>
        <rFont val="Arial"/>
        <family val="2"/>
      </rPr>
      <t>Nota 3:</t>
    </r>
    <r>
      <rPr>
        <sz val="11"/>
        <color theme="1"/>
        <rFont val="Arial"/>
        <family val="2"/>
      </rPr>
      <t xml:space="preserve"> En caso de que se hayan realizado activaciones en salud cuentan con los soportes de las atenciones.</t>
    </r>
  </si>
  <si>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</si>
  <si>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</si>
  <si>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t>
  </si>
  <si>
    <t>3.1.4</t>
  </si>
  <si>
    <t>En diálogo con los adolescentes o jóvenes, se evidencia la asistencia a las valoraciones integrales.</t>
  </si>
  <si>
    <t>3.1.5</t>
  </si>
  <si>
    <t xml:space="preserve">Cuenta con soportes de acciones dirigidas a la promoción de estilos de vida saludables y prevención del consumo de sustancias psicoactivas -SPA de acuerdo con el Lineamiento Modelo de Atención para Adolescentes y Jóvenes en conflicto con la Ley –SRPA y la Guía para la formulación de estrategias de prevención del uso de sustancias psicoactivas en los adolescentes y jóvenes del Sistema de Responsabilidad Penal vigentes. </t>
  </si>
  <si>
    <t>Manual Operativo de las Modalidades que Atienden Medidas y Sanciones del Proceso Judicial. Versión 4 del 25/07/2024. 
2.4.2. Modalidad Libertad Asistida/Vigilada.  Pág.  60.</t>
  </si>
  <si>
    <t>3.2</t>
  </si>
  <si>
    <t>Implementa la minuta patron establecida para el Refrigerio Listo para el Consumo.</t>
  </si>
  <si>
    <t>Manual Operativo de las Modalidades que Atienden Medidas y Sanciones del Proceso Judicial. Versión 4 del 25/07/2024. 
2.4.2. Modalidad Libertad Asistida/Vigilada
Alimentación y nutrición. Pág.  63 y 64.</t>
  </si>
  <si>
    <t>3.2.1</t>
  </si>
  <si>
    <t>En observación en sitio se evidencia que se suministran todos los componentes establecidos en la minuta patron para el Refrigerio Listo para el Consumo.</t>
  </si>
  <si>
    <t>3.2.2</t>
  </si>
  <si>
    <t xml:space="preserve">Cuenta con soportes del giro o transferencia mensual correspondiente al componente de salud y nutrición  para los usuarios que presentan atención directa o flexibilización en su atención (cuando aplique). </t>
  </si>
  <si>
    <t>3.3</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</si>
  <si>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</si>
  <si>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86 - 88.</t>
  </si>
  <si>
    <t>3.3.1</t>
  </si>
  <si>
    <r>
      <rPr>
        <sz val="11"/>
        <color rgb="FF000000"/>
        <rFont val="Arial"/>
        <family val="2"/>
      </rPr>
      <t xml:space="preserve">Cuenta con los siguientes programas en físico o digital:
1. Control de plagas.
2. Desechos sólidos y líquidos.
3. Agua segura.
4. Limpieza y desinfección.
</t>
    </r>
    <r>
      <rPr>
        <b/>
        <sz val="11"/>
        <color rgb="FF000000"/>
        <rFont val="Arial"/>
        <family val="2"/>
      </rPr>
      <t xml:space="preserve">Nota: </t>
    </r>
    <r>
      <rPr>
        <sz val="11"/>
        <color rgb="FF000000"/>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</si>
  <si>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87-89.</t>
  </si>
  <si>
    <t>3.3.2</t>
  </si>
  <si>
    <t>Cuenta con actas, listados de asistencia, registros fotográficos, etc., que evidencien la capacitación del talento humano en los programas del plan de saneamiento básico.</t>
  </si>
  <si>
    <t>3.3.3</t>
  </si>
  <si>
    <t>En observación de la atención se evidencia la implementación de los cuatro (4) programas básicos del plan de saneamiento básico.</t>
  </si>
  <si>
    <t>3.3.4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</si>
  <si>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</si>
  <si>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74.</t>
  </si>
  <si>
    <t>3.3.5</t>
  </si>
  <si>
    <t>En diálogo con el talento humano se evidencia el conocimiento sobre temas específicos del Plan de Saneamiento Básico.</t>
  </si>
  <si>
    <t>3.4</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</si>
  <si>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</si>
  <si>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72- 83.
Guía orientadora para la estrategia del abastecimiento alimentario. G38.PP.  Versión 1 del 16/01/2025. Págs. 19 - 24. </t>
  </si>
  <si>
    <t>En observación de la atención se evidencia que:</t>
  </si>
  <si>
    <t>3.4.1</t>
  </si>
  <si>
    <t>Guía orientadora para la estrategia del abastecimiento alimentario. G38.PP.  Versión 1 del 16/01/2025.
4.3.4. Recepción.  Pág. 19.</t>
  </si>
  <si>
    <t>3.4.2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</si>
  <si>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
e. Cárnicos, pollo y pescado.</t>
    </r>
  </si>
  <si>
    <r>
      <t>Guía orientadora para la estrategia del abastecimiento alimentario. G38.PP.  Versión 1 del 16/01/2025.
4.3.4. Almacenamiento.  Pág. 21</t>
    </r>
    <r>
      <rPr>
        <sz val="5"/>
        <rFont val="Aptos Narrow"/>
        <family val="2"/>
        <scheme val="minor"/>
      </rPr>
      <t>-24</t>
    </r>
    <r>
      <rPr>
        <sz val="5"/>
        <rFont val="Aptos Narrow"/>
        <family val="2"/>
        <scheme val="minor"/>
      </rPr>
      <t>.</t>
    </r>
  </si>
  <si>
    <t>3.4.3</t>
  </si>
  <si>
    <t xml:space="preserve">La persona asignada para distribuir el refrigerio industrializado cumple con las prácticas higiénicas y medidas de protección mientras entrega los alimentos a los usuarios. </t>
  </si>
  <si>
    <t>Guía para el  impulso a la soberanía alimentaria por el derecho humano a la alimentación adecuada en las modalidades y servicios del ICBF. G36.PP. Versión 2 del 30/12/2025.
Prácticas higiénicas y medidas de protección.  Pág.  80.</t>
  </si>
  <si>
    <t>3.5</t>
  </si>
  <si>
    <t>Cuenta e implementa el Programa de Selección y Evaluación de Proveedores.</t>
  </si>
  <si>
    <t xml:space="preserve">Guía orientadora para la estrategia del abastecimiento alimentario. G38.PP.  Versión 1 del 16/01/2025. Págs. 16 y 17.
</t>
  </si>
  <si>
    <t>3.5.1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</si>
  <si>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</si>
  <si>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</si>
  <si>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3.5.2</t>
  </si>
  <si>
    <t xml:space="preserve">En observación de la atención se evidencia el cumplimiento del programa de selección y evaluación de proveedores, asegurando los criterios de aceptabilidad y calificación de proveedores para la compra de alimentos. </t>
  </si>
  <si>
    <t>4. COMPONENTE MODELO DE ATENCIÓN - CAE - CONVENCIONAL</t>
  </si>
  <si>
    <t xml:space="preserve">SITUACIÓN ENCONTRADA DEL NO CUMPLE </t>
  </si>
  <si>
    <t>4.1.</t>
  </si>
  <si>
    <t>Cuenta y desarrolla el Proyecto de Atención Institucional - PAI</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</si>
  <si>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Págs.10,11,12, 13, 58,59,60,61
Tabla No. 1 Modalidades de Atención
2.4.2. Modalidad Libertad Asistida/Vigilada pág.58, 59,60,61,62
2.4.2.4. Componentes de la modalidad  Organización del servicio
LINEAMIENTO DE ATENCIÓN PARA EL DESARROLLO Y FORTALECIMIENTO DE LOS PROYECTOS DE VIDA, DE LOS NIÑOS, NIÑAS, ADOLESCENTES Y JÓVENES ATENDIDOS EN LOS SERVICIOS DE PROTECCIÓN DEL  ICBF, versión 3 del 25/09/2020 Aprobado mediante Resolución No. 5110 de 25 de septiembre de 2020. Pág. 42
GUIA PARA LA PARTICIPACION Y EL EJERCICIO DE CIUDADANIA DE LOS ADOLESCENTES Y JOVENES DEL SRPA, versión 1 del 29/12/2017. Págs. 4,5, 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</si>
  <si>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</si>
  <si>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</si>
  <si>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</si>
  <si>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</si>
  <si>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</si>
  <si>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</si>
  <si>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</si>
  <si>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</si>
  <si>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1.3.1 Aplicación del Modelo de Atención. Págs.10,11,12
Abordaje de los equipos interdisciplinarios. Tabla No. 2 Tipos de Intervención. págs.16,17
Tabla No. 1 Modalidades de Atención pág.13
2.4.2. Modalidad Libertad Asistida/Vigilada pág.58, 59,60,61,62
2.4.2.4. Componentes de la modalidad  Organización del servicio: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</si>
  <si>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</si>
  <si>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los atributos de calidad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</si>
  <si>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2.4.2. Modalidad Libertad Asistida/Vigilada pág.58, 59,60,61,62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</si>
  <si>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</si>
  <si>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</si>
  <si>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</si>
  <si>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Desarrolla acciones informativas al adolescente o joven y familia sobre: 
a. La modalidad de atención
b. Objetivo
c. Duración de la ubicación</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</si>
  <si>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2.4.2.5. Atributos de calidad. Pág. 60</t>
  </si>
  <si>
    <t>4.2.2</t>
  </si>
  <si>
    <t xml:space="preserve">Desarrolla acciones con el adolescente o jóven para:
a.  La vinculación de la familia al proceso de atención, referentes afectivos y/o vincular de apoyo
b. Actividades que promuevan la inclusión social, mediante la gestión con los agentes del SNBF. 
c. Promover la capacidad restaurativa del adolescente o jóven, facilitando el reconocimiento del daño causado y las necesidades de restauración de las víctimas, entendiendo el alcance de los objetivos y acciones planteadas en esta modalidad.
d. Fortalecimiento de habilidades en adolescentes y jóvenes, para su vinculación y participación comunitaria, en el marco del ejercicio de ciudadanía. 
</t>
  </si>
  <si>
    <t>4.2.3</t>
  </si>
  <si>
    <t xml:space="preserve">Cuenta con el concepto inicial de psicologia el cual:
a. Esta en formato diseñado por el operador 
b. Es elaborado al mes del ingreso del adolescente o jóven
c.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</si>
  <si>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LAS MODALIDADES QUE ATIENDEN MEDIDAS Y SANCIONES DEL PROCESO JUDICIAL - SRPA, versión 4 del 25/07/2024 aprobado mediante Resolución No.3111 del 10 de julio de 2024
2.4.2.5. Atributos de calidad. Pág. 60</t>
  </si>
  <si>
    <t>4.2.4</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</si>
  <si>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</si>
  <si>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LINEAMIENTO TÉCNICO DEL MODELO DE ATENCIÓN PARA ADOLESCENTES Y JÓVENES  EN CONFLICTO CON LA LEY : SRPA .versión 4 del 6/03/2020. Concepto inicial socio familiar en los servicios de atención. Pág 131, 132.
MANUAL OPERATIVO DE LAS MODALIDADES QUE ATIENDEN MEDIDAS Y SANCIONES DEL PROCESO JUDICIAL - SRPA, versión 4 del 25/07/2024 aprobado mediante Resolución No.3111 del 10 de julio de 2024
2.4.2.5. Atributos de calidad. Pág. 60</t>
  </si>
  <si>
    <t>4.2.5</t>
  </si>
  <si>
    <t xml:space="preserve">Cuenta con el informe inicial del proceso pedagógico, el cual:
a.  Está en formato de informe de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</si>
  <si>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LINEAMIENTO TÉCNICO DEL MODELO DE ATENCIÓN PARA ADOLESCENTES Y JÓVENES  EN CONFLICTO CON LA LEY : SRPA .versión 4 del 6/03/2020.2. Informe incial del proceso pedagógico.  pág 133.
MANUAL OPERATIVO DE LAS MODALIDADES QUE ATIENDEN MEDIDAS Y SANCIONES DEL PROCESO JUDICIAL - SRPA, versión 4 del 25/07/2024 aprobado mediante Resolución No.3111 del 10 de julio de 2024
2.4.2.5. Atributos de calidad. Pág. 60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5</t>
  </si>
  <si>
    <t>4.2.6</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</si>
  <si>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2 meses y medio después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</si>
  <si>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LAS MODALIDADES QUE ATIENDEN MEDIDAS Y SANCIONES DEL PROCESO JUDICIAL - SRPA, versión 4 del 25/07/2024 aprobado mediante Resolución No.3111 del 10 de julio de 2024
2.4.2.5. Atributos de calidad. Pág. 60, 61</t>
  </si>
  <si>
    <t>4.2.7</t>
  </si>
  <si>
    <t>Realiza acciones de gestión con la Defensoría de familia sobre:
a. Gestión  en salud, educación, cultura, otros, en el marco del proceso de restablecimiento de derechos o de acciones en garantía</t>
  </si>
  <si>
    <t> LINEAMIENTO TÉCNICO DEL MODELO DE ATENCIÓN PARA ADOLESCENTES Y JÓVENES  EN CONFLICTO CON LA LEY :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2.4.2.5. Atributos de calidad. Pág. 60</t>
  </si>
  <si>
    <t>4.2.8</t>
  </si>
  <si>
    <t>Realiza intervenciones derivadas del concepto inicial integral y definidas en el Plan de Atención Individual acorde con los componentes:
a. Trascendencia  y Sentido de Vida
b.  Fortalecimiento de Vinculos
c.  Autonomía desde lo pedagógico
d.  Capacidad Restaurativa
e.  Niveles de atención (personal, familiar , grupal y contextual).
f. Acciones para promover la resignificación del proyecto de vida en el marco de la legalidad.
g. Efectúa un mínimo de 10 intervenciones al mes las cuales se pueden desarrollar máximo 4 a través de tecnologías de la información y las comunicaciones (TIC)
h. Cada sesión de trabajo se registra en el Formato Registro de Intervención vigente</t>
  </si>
  <si>
    <t>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2.4.2.4. Componentes de la modalidad  Organización del servicio
2.4.2.5. Atributos de calidad. Pág. 60, 61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t>
  </si>
  <si>
    <t>4.2.9</t>
  </si>
  <si>
    <t>Realiza estudio de caso, el cual debe: 
a. Efectuarse al menos uno por año para cada adolescente o jóven.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d. Podrá efectuar estudio de caso para presentar a la supervisión de contrato casos particulares que por condiciones geográficas, de transporte o de riesgo en el desplazamiento pueda desarrollar intervenciones concentradas y/o  a través de las TIC.</t>
  </si>
  <si>
    <t>LINEAMIENTO TÉCNICO MODELO DE ATENCIÓN PARA ADOLESCENTES Y JÓVENES EN CONFLICTO CON LA LEY SRPA, versión 4 del 6/03/2020
2.2.1.5. Estudio de caso. Págs.. 179, 180
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2.4.2.5. Atributos de calidad. Pág. 60
2.4.2.4. Componentes de la modalidad  Organización del servicio
Flexibilización o alternativas de atención de acuerdo con situaciones territoriales especiales. Pág.49</t>
  </si>
  <si>
    <t>4.2.10</t>
  </si>
  <si>
    <t xml:space="preserve">Formula Plan de Atención Individual, el cual:
a. Se remite a la autoridad competente(Judicial y/o administrativa) a los 30 días hábiles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plan de atención individual actualizandolo a partir del informe de egreso de la modalidad anterior para la continuidad de la atención (cuando aplique)
</t>
  </si>
  <si>
    <t xml:space="preserve">LINEAMIENTO TÉCNICO DEL MODELO DE ATENCIÓN PARA ADOLESCENTES Y JÓVENES  EN CONFLICTO CON LA LEY  SRPA.versión 4 del 6/03/2020. 
C. Plan de Atención Individual. Págs 136 y 137.
MANUAL OPERATIVO DE LAS MODALIDADES QUE ATIENDEN MEDIDAS Y SANCIONES DEL PROCESO JUDICIAL - SRPA, versión 4 del 25/07/2024 aprobado mediante Resolución No.3111 del 10 de julio de 2024
2.4.2.5. Atributos de calidad. Pág. 60, 61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t>
  </si>
  <si>
    <t>4.2.11</t>
  </si>
  <si>
    <t>Cuenta con informe de seguimiento el cual :
a.  Es enviado a la autoridad administrativa cada cuatro meses calendario. 
b. Señala los avances, dificultades significativas, ajustes en caso de ser necesario.
c. Incluye intervenciones externas que se realicen. 
d. Enmarca los logros propuestos en el plan de atención individual.</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</si>
  <si>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pág 6.</t>
  </si>
  <si>
    <t>4.2.12</t>
  </si>
  <si>
    <t>Elabora y  entrega el informe de egreso:
a. A los 5 días hábiles de ocurrido el evento. 
b. Debe contener una síntesis de los avances y dificultades significativos, motivo de egreso y compromisos adquiridos para el seguimiento post egreso.</t>
  </si>
  <si>
    <t>MANUAL OPERATIVO DE LAS MODALIDADES QUE ATIENDEN MEDIDAS Y SANCIONES DEL PROCESO JUDICIAL - SRPA, versión 4 del 25/07/2024 aprobado mediante Resolución No.3111 del 10 de julio de 2024. 2.4.2.5. Atributos de calidad. Pág. 60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3, pág  6</t>
  </si>
  <si>
    <t>4.3.</t>
  </si>
  <si>
    <t>Cuenta e implementa las herramientas de participación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</si>
  <si>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</si>
  <si>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o red vincular de apoyo, el talento humano y registros documentales se evidencia que:</t>
  </si>
  <si>
    <t>4.3.1</t>
  </si>
  <si>
    <r>
      <t xml:space="preserve">Cuenta con un </t>
    </r>
    <r>
      <rPr>
        <b/>
        <sz val="11"/>
        <rFont val="Aptos Narrow"/>
        <family val="2"/>
        <scheme val="minor"/>
      </rPr>
      <t>acuerdo de convivencia el cual debe:</t>
    </r>
    <r>
      <rPr>
        <sz val="11"/>
        <rFont val="Aptos Narrow"/>
        <family val="2"/>
        <scheme val="minor"/>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t>
    </r>
  </si>
  <si>
    <t xml:space="preserve">LINEAMIENTO TÉCNICO MODELO DE ATENCIÓN PARA ADOLESCENTES Y JÓVENES EN CONFLICTO CON LA LEY SRPA, versión 4 del 6/03/2020
2.2.2. Herramientas de participación. 2.2.2.1. Acuerdo de convivencia. Pág.188
2.2.2.2. Comité de convivencia. Pág.193
</t>
  </si>
  <si>
    <t>4.3.2</t>
  </si>
  <si>
    <r>
      <t xml:space="preserve">Cuenta con un </t>
    </r>
    <r>
      <rPr>
        <b/>
        <sz val="11"/>
        <rFont val="Aptos Narrow"/>
        <family val="2"/>
        <scheme val="minor"/>
      </rPr>
      <t>comité de convivencia el cual debe:</t>
    </r>
    <r>
      <rPr>
        <sz val="11"/>
        <rFont val="Aptos Narrow"/>
        <family val="2"/>
        <scheme val="minor"/>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</si>
  <si>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t>LINEAMIENTO TÉCNICO MODELO DE ATENCIÓN PARA ADOLESCENTES Y JÓVENES EN CONFLICTO CON LA LEY SRPA, versión 4 del 6/03/2020
2.2.2.2. Comité de convivencia. Págs.191, 192</t>
  </si>
  <si>
    <t>4.3.3</t>
  </si>
  <si>
    <r>
      <rPr>
        <sz val="11"/>
        <color rgb="FF000000"/>
        <rFont val="Aptos Narrow"/>
        <family val="2"/>
      </rPr>
      <t>Cuenta con un</t>
    </r>
    <r>
      <rPr>
        <b/>
        <sz val="11"/>
        <color rgb="FF000000"/>
        <rFont val="Aptos Narrow"/>
        <family val="2"/>
      </rPr>
      <t xml:space="preserve"> buzón de sugerencias, </t>
    </r>
    <r>
      <rPr>
        <sz val="11"/>
        <color rgb="FF000000"/>
        <rFont val="Aptos Narrow"/>
        <family val="2"/>
      </rPr>
      <t>que cumple con los siguientes parámetros</t>
    </r>
    <r>
      <rPr>
        <b/>
        <sz val="11"/>
        <color rgb="FF000000"/>
        <rFont val="Aptos Narrow"/>
        <family val="2"/>
      </rPr>
      <t xml:space="preserve">:
</t>
    </r>
    <r>
      <rPr>
        <sz val="11"/>
        <color rgb="FF000000"/>
        <rFont val="Aptos Narrow"/>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color rgb="FF000000"/>
        <rFont val="Aptos Narrow"/>
        <family val="2"/>
      </rPr>
      <t xml:space="preserve">Nota 1: </t>
    </r>
    <r>
      <rPr>
        <sz val="11"/>
        <color rgb="FF000000"/>
        <rFont val="Aptos Narrow"/>
        <family val="2"/>
      </rPr>
      <t xml:space="preserve">De acuerdo con la muestra verifique el conocimiento del buzón de sugerencias.
</t>
    </r>
    <r>
      <rPr>
        <b/>
        <sz val="11"/>
        <color rgb="FF000000"/>
        <rFont val="Aptos Narrow"/>
        <family val="2"/>
      </rPr>
      <t xml:space="preserve">Nota 2: </t>
    </r>
    <r>
      <rPr>
        <sz val="11"/>
        <color rgb="FF000000"/>
        <rFont val="Aptos Narrow"/>
        <family val="2"/>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</si>
  <si>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</si>
  <si>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</si>
  <si>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</si>
  <si>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LINEAMIENTO TÉCNICO MODELO DE ATENCIÓN PARA ADOLESCENTES Y JÓVENES EN CONFLICTO CON LA LEY SRPA, versión 4 del 6/03/2020. Pág.218
MANUAL OPERATIVO DE LAS MODALIDADES QUE ATIENDEN MEDIDAS Y SANCIONES DEL PROCESO JUDICIAL - SRPA, versión 4 del 25/07/2024 aprobado mediante Resolución No.3111 del 10 de julio de 2024. Pág., 78</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</si>
  <si>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</si>
  <si>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</si>
  <si>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 xml:space="preserve">LINEAMIENTO TÉCNICO MODELO DE ATENCIÓN PARA ADOLESCENTES Y JÓVENES EN CONFLICTO CON LA LEY SRPA, versión 4 del 6/03/2020.
B) Acciones por la garantía del derecho a la salud. Pág.218.
</t>
  </si>
  <si>
    <t>4.5</t>
  </si>
  <si>
    <t>Gestiona escenarios para actividad física, deportiva y recreativa y propuestas de formación artística.</t>
  </si>
  <si>
    <t>LINEAMIENTO TÉCNICO MODELO DE ATENCIÓN PARA ADOLESCENTES Y JÓVENES EN CONFLICTO CON LA LEY SRPA, versión 4 del 6/03/2020. Págs.230 a 234</t>
  </si>
  <si>
    <t>4.5.1</t>
  </si>
  <si>
    <t>Se evidencia participación de los adolescentes y jóvenes de la oferta cultural y de formación artística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</si>
  <si>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</si>
  <si>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4.6</t>
  </si>
  <si>
    <t>Cuenta e implementa acciones para la prevención y manejo de situaciones especiales e intervención en crisis</t>
  </si>
  <si>
    <t>LINEAMIENTO TÉCNICO MODELO DE ATENCIÓN PARA ADOLESCENTES Y JÓVENES EN CONFLICTO CON LA LEY SRPA, versión 4 del 06/03/2020
2. MODELO DE ATENCIÓN:  Acciones para desarrollar:  pág. 168
2.2.1.7 Situación especial por fallecimiento de un adolescente o joven mientras está cobijado por alguno de los servicios del SRPA; 2.2.1.8 Situaciones complejas a nivel de convivencia, págs. 181 al 187</t>
  </si>
  <si>
    <t>CONT / ADM / ECON</t>
  </si>
  <si>
    <t>4.6.1</t>
  </si>
  <si>
    <t>Garantiza que el talento humano conoce y aplica el protocolo de intervención en crisis así como situaciones especiales</t>
  </si>
  <si>
    <t xml:space="preserve">LINEAMIENTO TÉCNICO MODELO DE ATENCIÓN PARA ADOLESCENTES Y JÓVENES EN CONFLICTO CON LA LEY SRPA, versión 4 del 06/03/2020
2.2.1.7 Situación especial por fallecimiento de un adolescente o joven mientras está cobijado por alguno de los servicios del SRPA; 2.2.1.8 Situaciones complejas a nivel de convivencia, págs. 181 al 187
PROTOCOLO INTERVENCIÓN EN CRISIS PARA SERVICIOS DE RESTABLECIMIENTO EN ADMINISTRACIÓN DE JUSTICIA, versión 1 del 09/03/2020
</t>
  </si>
  <si>
    <t>4.6.2</t>
  </si>
  <si>
    <t>Implementa acciones frente a situaciones especiales y del protocolo intervención en crisis para servicios de restablecimiento en administración de justicia
Nota: Ver Tabla de situaciones especiales</t>
  </si>
  <si>
    <t>LINEAMIENTO TÉCNICO MODELO DE ATENCIÓN PARA ADOLESCENTES Y JÓVENES EN CONFLICTO CON LA LEY SRPA, versión 4 del 06/03/2020
2.2.1.7 Situación especial por fallecimiento de un adolescente o joven mientras está cobijado por alguno de los servicios del SRPA; 2.2.1.8 Situaciones complejas a nivel de convivencia, págs. 181 al 187
PROTOCOLO INTERVENCIÓN EN CRISIS PARA SERVICIOS DE RESTABLECIMIENTO EN ADMINISTRACIÓN DE JUSTICIA, versión 1 del 09/03/2020</t>
  </si>
  <si>
    <t>5. SITUACIONES ESPECIALES</t>
  </si>
  <si>
    <t xml:space="preserve">No </t>
  </si>
  <si>
    <t>SITUACIONES A VERIFICAR</t>
  </si>
  <si>
    <r>
      <t xml:space="preserve">NORMATIVA
</t>
    </r>
    <r>
      <rPr>
        <sz val="12"/>
        <rFont val="Aptos Narrow"/>
        <family val="2"/>
        <scheme val="minor"/>
      </rPr>
      <t>(Coloque la Normativa así: Nombre del documento, código, Versión, Fecha, Numeral-Literal-Título, Página)</t>
    </r>
  </si>
  <si>
    <t>5.1</t>
  </si>
  <si>
    <t>LINEAMIENTO TÉCNICO MODELO DE ATENCIÓN PARA ADOLESCENTES Y JÓVENES EN CONFLICTO CON LA LEY SRPA, versión 4 del 6/03/2020
2.2.1.7 Situación especial por fallecimiento de un adolescente o joven mientras está cobijado por alguno de los servicios del SRPA. Pág.. 181</t>
  </si>
  <si>
    <t>5.1.3</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</si>
  <si>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</si>
  <si>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</si>
  <si>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</si>
  <si>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En el anexo de historia de atención se encuentra la constancia emitida por la Fiscalía sobre la determinación o no de abrir la investigación por homicidio.</t>
  </si>
  <si>
    <t>5.2</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</si>
  <si>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</si>
  <si>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</si>
  <si>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</si>
  <si>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</si>
  <si>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</si>
  <si>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</si>
  <si>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</si>
  <si>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</si>
  <si>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</si>
  <si>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</si>
  <si>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</si>
  <si>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</si>
  <si>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</si>
  <si>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</si>
  <si>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</si>
  <si>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</si>
  <si>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</si>
  <si>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</si>
  <si>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</si>
  <si>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5.3.1</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</si>
  <si>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</si>
  <si>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</si>
  <si>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5.3.2</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</si>
  <si>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</si>
  <si>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</si>
  <si>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</si>
  <si>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</si>
  <si>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</si>
  <si>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</si>
  <si>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</si>
  <si>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</si>
  <si>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</si>
  <si>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</si>
  <si>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</si>
  <si>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</si>
  <si>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5.4.3</t>
  </si>
  <si>
    <t>Informa a las entidades de prevención y atención de riesgos, en caso de amotinamiento y que paralelamente se esté dando un evento de incendio o inundación.</t>
  </si>
  <si>
    <t>5.4.4</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</si>
  <si>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</si>
  <si>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</si>
  <si>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Informa a la supervisión de contrato, autoridad administrativa y autoridad judicial competentes sobre el amotinamiento.</t>
  </si>
  <si>
    <t>5.5</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</si>
  <si>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</si>
  <si>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</si>
  <si>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</si>
  <si>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</si>
  <si>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</si>
  <si>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</si>
  <si>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</si>
  <si>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</si>
  <si>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</si>
  <si>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</si>
  <si>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5.6.1</t>
  </si>
  <si>
    <t>5.6.2</t>
  </si>
  <si>
    <t>5.6.3</t>
  </si>
  <si>
    <t>5.6.4</t>
  </si>
  <si>
    <t>5.7</t>
  </si>
  <si>
    <t>5.7.1</t>
  </si>
  <si>
    <t>5.7.2</t>
  </si>
  <si>
    <t>5.8</t>
  </si>
  <si>
    <t>5.8.1</t>
  </si>
  <si>
    <t>5.8.2</t>
  </si>
  <si>
    <t>5.8.3</t>
  </si>
  <si>
    <t>5.8.4</t>
  </si>
  <si>
    <t>5.8.5</t>
  </si>
  <si>
    <t>5.8.6</t>
  </si>
  <si>
    <t>5.8.7</t>
  </si>
  <si>
    <t>5.8.8</t>
  </si>
  <si>
    <t>5.8.9</t>
  </si>
  <si>
    <t>5.8.10</t>
  </si>
  <si>
    <t>5.8.11</t>
  </si>
  <si>
    <t>5.8.12</t>
  </si>
  <si>
    <t>5.8.13</t>
  </si>
  <si>
    <t>5.8.14</t>
  </si>
  <si>
    <t>5.9</t>
  </si>
  <si>
    <t>5.9.1</t>
  </si>
  <si>
    <t>5.9.2</t>
  </si>
  <si>
    <t>5.9.3</t>
  </si>
  <si>
    <t>5.9.4</t>
  </si>
  <si>
    <t>5.10</t>
  </si>
  <si>
    <t>5.10.1</t>
  </si>
  <si>
    <t>5.11</t>
  </si>
  <si>
    <t>5.11.1</t>
  </si>
  <si>
    <t>6. CÓDIGO DE ÉTICA</t>
  </si>
  <si>
    <t>6.1</t>
  </si>
  <si>
    <t>Dispone, conoce e implementa el código de ética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</si>
  <si>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</si>
  <si>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</si>
  <si>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</si>
  <si>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6.1.2</t>
  </si>
  <si>
    <t>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</si>
  <si>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</si>
  <si>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</si>
  <si>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</si>
  <si>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</si>
  <si>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</si>
  <si>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</si>
  <si>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</si>
  <si>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</si>
  <si>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</si>
  <si>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</si>
  <si>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</si>
  <si>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</si>
  <si>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</si>
  <si>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</si>
  <si>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</si>
  <si>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</si>
  <si>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</si>
  <si>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</si>
  <si>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</si>
  <si>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</si>
  <si>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</si>
  <si>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</si>
  <si>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</si>
  <si>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</si>
  <si>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</si>
  <si>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</si>
  <si>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</si>
  <si>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</si>
  <si>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</si>
  <si>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</si>
  <si>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</si>
  <si>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</si>
  <si>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</si>
  <si>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</si>
  <si>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</si>
  <si>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</si>
  <si>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</si>
  <si>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</si>
  <si>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</si>
  <si>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</si>
  <si>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</si>
  <si>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</si>
  <si>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</si>
  <si>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</si>
  <si>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</si>
  <si>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</si>
  <si>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</si>
  <si>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</si>
  <si>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</si>
  <si>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</si>
  <si>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</si>
  <si>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</si>
  <si>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</si>
  <si>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LAS MODALIDADES QUE ATIENDEN MEDIDAS Y SANCIONES DEL PROCESO JUDICIAL SRPA 25/07/2024 Versión 4 Pag. 38 y 39</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</si>
  <si>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</si>
  <si>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</si>
  <si>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</si>
  <si>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</si>
  <si>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</si>
  <si>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</si>
  <si>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</si>
  <si>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GUÍA DE REQUISITOS LEGALES Y FINANCIEROS PARA
OPERADORES DE MODALIDADES DEL SISTEMA DE
RESPONSABILIDAD PENAL ADOLESCENTE - SRPA 08/10/2020 Versión 1  Pag.  9 y 10</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</si>
  <si>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</si>
  <si>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</si>
  <si>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</si>
  <si>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</si>
  <si>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</si>
  <si>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</si>
  <si>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</si>
  <si>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</si>
  <si>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</si>
  <si>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</si>
  <si>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</si>
  <si>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</si>
  <si>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</si>
  <si>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</si>
  <si>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</si>
  <si>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</si>
  <si>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</si>
  <si>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</si>
  <si>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</si>
  <si>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</si>
  <si>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</si>
  <si>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</si>
  <si>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</si>
  <si>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</si>
  <si>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</si>
  <si>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</si>
  <si>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</si>
  <si>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</si>
  <si>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</si>
  <si>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</si>
  <si>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</si>
  <si>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</si>
  <si>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</si>
  <si>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</si>
  <si>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</si>
  <si>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</si>
  <si>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 xml:space="preserve">GUIA DE REQUISITOS DEL TALENTO HUMANO EN LAS MODALIDADES DE ATENCION PARA MEDIDAS Y SANCIONES DEL PROCESO JUDICIAL-SRPA- Y MEDIDAS
COMPLEMENTARIAS DE RESTABLECIMIENTO EN ADMINISTRACION DE JUSTICIA Versión 1  09/03/2020 Pag. 1-20
GUÍA DE REQUISITOS LEGALES Y FINANCIEROS PARA OPERADORES DE MODALIDADES DEL SISTEMA DE RESPONSABILIDAD PENAL ADOLESCENTE - SRPA 08/10/2020 Versión 1  Pag.  9
</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</si>
  <si>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</si>
  <si>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</si>
  <si>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</si>
  <si>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</si>
  <si>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</si>
  <si>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</si>
  <si>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</si>
  <si>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</si>
  <si>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</si>
  <si>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</si>
  <si>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</si>
  <si>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</si>
  <si>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</si>
  <si>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</si>
  <si>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Lleva la contabilidad desagregada por centro de costos.</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</si>
  <si>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</si>
  <si>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</si>
  <si>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Cuenta con un balance de prueba por centro de costos.</t>
  </si>
  <si>
    <t>GUÍA DE REQUISITOS LEGALES Y FINANCIEROS PARA OPERADORES DE MODALIDADES DEL SISTEMA DE RESPONSABILIDAD PENAL ADOLESCENTE - SRPA  Versión 1 8 de octubre de 2020 Pag 8 y 9</t>
  </si>
  <si>
    <t>8.2.2</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</si>
  <si>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</si>
  <si>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</si>
  <si>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8.2.3</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</si>
  <si>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</si>
  <si>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</si>
  <si>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8.2.4</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</si>
  <si>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</si>
  <si>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</si>
  <si>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8.2.5</t>
  </si>
  <si>
    <t>GUÍA DE REQUISITOS LEGALES Y FINANCIEROS PARA OPERADORES DE MODALIDADES DEL SISTEMA DE RESPONSABILIDAD PENAL ADOLESCENTE - SRPA  Versión 1 8 de octubre de 2020 Pag 15 y 16</t>
  </si>
  <si>
    <t>9. COMPONENTE DOTACIÓN</t>
  </si>
  <si>
    <t>9.1</t>
  </si>
  <si>
    <t>Cuenta con los elementos de dotación de aseo para la atención de los usuarios conforme a las particularidades del servicio.</t>
  </si>
  <si>
    <t xml:space="preserve">Manual operativo de las modalidades que atienden medidas y sanciones del proceso judicial - SRPA [MO1.P] versión 4 del 25/07/2024 - pág. (61) 
Tabla No. 26 Dotación Personal: Elementos de Aseo. Libertad Asistida/Vigilada 
LINEAMIENTO TÉCNICO MODELO DE ATENCIÓN PARA ADOLESCENTES Y JÓVENES EN CONFLICTO CON LA LEY SRPA, versión 4 del 06/03/2020
2.2.1.1 Código de Ética. Pág. (161 a 163)  </t>
  </si>
  <si>
    <t>9.2.1</t>
  </si>
  <si>
    <t>Se garantiza la disponibilidad permanente de los elementos de aseo según la necesidad:
a. Jabón líquido.
b. Papel higiénico.
c. Toallas de papel.
d. Elementos de bioseguridad, cuando se necesiten y conforme a las indicaciones de la autoridad sanitaria.</t>
  </si>
  <si>
    <t>Manual operativo de las modalidades que atienden medidas y sanciones del proceso judicial - SRPA [MO1.P] versión 4 del 25/07/2024 -  pág. (68) 
Tabla No. 30 Dotación Personal: Elementos de Aseo. Internación en Medio Semicerrado Jornada Flexible</t>
  </si>
  <si>
    <t>9.2</t>
  </si>
  <si>
    <t>Cuenta con la dotación de material de elementos lúdicos, deportivos, culturales y de centros de interés de acuerdo con el Proyecto de Atención Institucional (PAI)</t>
  </si>
  <si>
    <t>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(35 - 36)</t>
  </si>
  <si>
    <r>
      <t xml:space="preserve">La institución cuenta con material lúdico, deportivo y cultural que desarrolla el Proyecto de Atención Institucional (PAI).
</t>
    </r>
    <r>
      <rPr>
        <b/>
        <sz val="11"/>
        <rFont val="Arial"/>
        <family val="2"/>
      </rPr>
      <t>Nota 1:</t>
    </r>
    <r>
      <rPr>
        <sz val="11"/>
        <rFont val="Arial"/>
        <family val="2"/>
      </rPr>
      <t xml:space="preserve"> Para población étnica, se tendrán en cuenta materiales autóctonos de su territorio. 
</t>
    </r>
    <r>
      <rPr>
        <b/>
        <sz val="11"/>
        <rFont val="Arial"/>
        <family val="2"/>
      </rPr>
      <t>Nota 2:</t>
    </r>
    <r>
      <rPr>
        <sz val="11"/>
        <rFont val="Arial"/>
        <family val="2"/>
      </rPr>
      <t xml:space="preserve"> Ante la ubicación de hijo menor de 3 años, deberá disponerse de la dotación para su atención según orientaciones del programa de primera infancia en educación inicial. </t>
    </r>
  </si>
  <si>
    <t>9.2.2</t>
  </si>
  <si>
    <t>La institución cuenta con materiales para el desarrollo de centros de interés o talleres de acuerdo con el Proyecto de Atención Institucional (PAI).</t>
  </si>
  <si>
    <t>DORMITORIOS O ALOJAMIENTOS</t>
  </si>
  <si>
    <t>Denominación del Dormitorio o Alojamiento</t>
  </si>
  <si>
    <t>Área (m²)</t>
  </si>
  <si>
    <t>Índice  (m²/persona)</t>
  </si>
  <si>
    <t xml:space="preserve">Capacidad máxima 
(Área / Índice)
</t>
  </si>
  <si>
    <t>No. Personas ubicadas</t>
  </si>
  <si>
    <t>Cumple - No cumple - No aplica</t>
  </si>
  <si>
    <t>observaciones</t>
  </si>
  <si>
    <t>AULAS</t>
  </si>
  <si>
    <t>Aula</t>
  </si>
  <si>
    <t>Índice
(m²/persona)</t>
  </si>
  <si>
    <t>Capacidad máxima 
(Área / Índice)</t>
  </si>
  <si>
    <t>TALLERES</t>
  </si>
  <si>
    <t>Taller</t>
  </si>
  <si>
    <t>NO APLICA</t>
  </si>
  <si>
    <r>
      <rPr>
        <b/>
        <sz val="11"/>
        <rFont val="Arial"/>
        <family val="2"/>
      </rPr>
      <t>Nota:</t>
    </r>
    <r>
      <rPr>
        <sz val="11"/>
        <rFont val="Arial"/>
        <family val="2"/>
      </rPr>
      <t xml:space="preserve"> Adicionar las filas que se requieran en caso de ser necesario.</t>
    </r>
  </si>
  <si>
    <t>PERFIL</t>
  </si>
  <si>
    <t>PERSONAL REQUERIDO POR USUARIOS DE LA MODALIDAD</t>
  </si>
  <si>
    <t>Fuente: MANUAL OPERATIVO DE LAS MODALIDADES QUE ATIENDEN MEDIDAS Y SANCIONES DEL PROCESO JUDICIAL - SRPA. Versión 4. Pág85.</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</si>
  <si>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</si>
  <si>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</si>
  <si>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</si>
  <si>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</si>
  <si>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</si>
  <si>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</si>
  <si>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</si>
  <si>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</si>
  <si>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</si>
  <si>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</si>
  <si>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</si>
  <si>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</si>
  <si>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</si>
  <si>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</si>
  <si>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</si>
  <si>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</si>
  <si>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</si>
  <si>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</si>
  <si>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</si>
  <si>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</si>
  <si>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</si>
  <si>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</si>
  <si>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</si>
  <si>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</si>
  <si>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</si>
  <si>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</si>
  <si>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</si>
  <si>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</si>
  <si>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</si>
  <si>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</si>
  <si>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</si>
  <si>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</si>
  <si>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</si>
  <si>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</si>
  <si>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</si>
  <si>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</si>
  <si>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</si>
  <si>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</si>
  <si>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</si>
  <si>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</si>
  <si>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</si>
  <si>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</si>
  <si>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</si>
  <si>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</si>
  <si>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</si>
  <si>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</si>
  <si>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</si>
  <si>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</si>
  <si>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</si>
  <si>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</si>
  <si>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</si>
  <si>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</si>
  <si>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</si>
  <si>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</si>
  <si>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</si>
  <si>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</si>
  <si>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t>N/A</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</si>
  <si>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</si>
  <si>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t>
    </r>
  </si>
  <si>
    <r>
      <t xml:space="preserve">La infraestructura cuenta con aulas que cumplan con 1.50 m² por usuario. 
</t>
    </r>
    <r>
      <rPr>
        <b/>
        <sz val="11"/>
        <rFont val="Arial"/>
        <family val="2"/>
      </rPr>
      <t>Nota:</t>
    </r>
    <r>
      <rPr>
        <sz val="11"/>
        <rFont val="Arial"/>
        <family val="2"/>
      </rPr>
      <t xml:space="preserve"> Puede acreditarse con el Salón multifunción, (tener en cuenta que no prestan servicio educativo formal).</t>
    </r>
  </si>
  <si>
    <r>
      <t xml:space="preserve">La infraestructura cuenta con salón múltiple.
</t>
    </r>
    <r>
      <rPr>
        <b/>
        <sz val="11"/>
        <rFont val="Arial"/>
        <family val="2"/>
      </rPr>
      <t>Nota 1:</t>
    </r>
    <r>
      <rPr>
        <sz val="11"/>
        <rFont val="Arial"/>
        <family val="2"/>
      </rPr>
      <t xml:space="preserve"> Puede no estar en la sede sino ser un espacio comunitario.
</t>
    </r>
    <r>
      <rPr>
        <b/>
        <sz val="11"/>
        <rFont val="Arial"/>
        <family val="2"/>
      </rPr>
      <t>Nota 2</t>
    </r>
    <r>
      <rPr>
        <sz val="11"/>
        <rFont val="Arial"/>
        <family val="2"/>
      </rPr>
      <t>: Si el operador lo incluyo en su oferta, la proporción de espacio en los  talleres es mínimo de 2.30 m² por usuario, pueden ser coordinados con entidades públicas y no requieren estar en la sede operativa.</t>
    </r>
  </si>
  <si>
    <t>2.7.14</t>
  </si>
  <si>
    <t>Cuenta e implementa acciones en caso de Fallecimiento</t>
  </si>
  <si>
    <t>En los documentos aportados se evidencia:</t>
  </si>
  <si>
    <t>5.1.1</t>
  </si>
  <si>
    <t>5.1.2</t>
  </si>
  <si>
    <t>Cuenta e Implementa acciones en caso de evasión individual y múltiple</t>
  </si>
  <si>
    <t>Cuenta e Implementa acciones en caso de situaciones de agresión</t>
  </si>
  <si>
    <t>Informan de manera inmediata a la Policía de Infancia y Adolescencia en caso de amotinamiento.</t>
  </si>
  <si>
    <t>5.4.2</t>
  </si>
  <si>
    <t>Cuenta e Implementa acciones en caso de situaciones que afectan la convivencia</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</si>
  <si>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</si>
  <si>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</si>
  <si>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</si>
  <si>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</si>
  <si>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</si>
  <si>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</si>
  <si>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Realiza intervención en crisis en segunda instancia acompañando y apoyando al adolescente o joven  para que el evento o situación asociada a la crisis se integre de manera funcional a su vida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</si>
  <si>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</si>
  <si>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 xml:space="preserve">Realiza el análisis de caso para evaluar si la crisis implica sumar la activación de diversas rutas de atención entre las dispuestas por el Sistema General de Seguridad Social en Salud (SGSSS). </t>
  </si>
  <si>
    <t>versión 2 del 02/03/2026, 5.4.2. 5.1. Atención en crisis en adolescentes y jóvenes del SRPA. .   Pág.10-23;   5.4.7. Recomendaciones para la Activación de la Ruta de Atención en Salud Mental en Casos de Emergencia Pág.45-60</t>
  </si>
  <si>
    <t>5.6.5</t>
  </si>
  <si>
    <t xml:space="preserve">Se promueve (en caso de que sea necesario) el contacto con un referente afectivo positivo en la comunidad institucional que favorezca la regulación emocional.  </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</si>
  <si>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</si>
  <si>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</si>
  <si>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</si>
  <si>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</si>
  <si>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</si>
  <si>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</si>
  <si>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</si>
  <si>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</si>
  <si>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</si>
  <si>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</si>
  <si>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 xml:space="preserve"> PROTOCOLO DE INTERVENCIÓN EN CRISIS PARA LAS MODALIDADES DE ATENCIÓN DEL SRPA,versión 2 del 02/03/2026, 5.4.2. 5.1. Atención en crisis en adolescentes y jóvenes del SRPA. .   Pág.10-23;   5.4.7. Recomendaciones para la Activación de la Ruta de Atención en Salud Mental en Casos de Emergencia Pág.45-60</t>
  </si>
  <si>
    <t>5.6.10</t>
  </si>
  <si>
    <t>Se gestiona la atención en salud para el adolescente o joven ante la EPS para garantizar procesos de tratamiento especializado cuando se requiera.</t>
  </si>
  <si>
    <r>
      <t xml:space="preserve">Cuenta e Implementa acciones de </t>
    </r>
    <r>
      <rPr>
        <sz val="11"/>
        <color theme="1"/>
        <rFont val="Aptos Narrow"/>
        <family val="2"/>
        <scheme val="minor"/>
      </rPr>
      <t>prevención y atención ante la conducta suicida</t>
    </r>
  </si>
  <si>
    <t xml:space="preserve">
PROTOCOLO DE INTERVENCIÓN EN CRISIS PARA LAS MODALIDADES DE ATENCIÓN DEL SRPA versión 2 del 02/03/2026, 5.4.2. La conducta suicida.   Pág.23-28;   5.4.7. Recomendaciones para la Activación de la Ruta de Atención en Salud Mental en Casos de Emergencia Pág.45-60</t>
  </si>
  <si>
    <t>Garantiza el acompañamiento y supervisión permanente a los adolescentes y jóvenes para evitar riesgos en torno al suicidio.</t>
  </si>
  <si>
    <t>Implementa acciones para identificar condiciones y manifestaciones para identificar la intención de suicidio.</t>
  </si>
  <si>
    <t xml:space="preserve">
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</si>
  <si>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</si>
  <si>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</si>
  <si>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 xml:space="preserve">
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</si>
  <si>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</si>
  <si>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</si>
  <si>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 xml:space="preserve">
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</si>
  <si>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</si>
  <si>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</si>
  <si>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 xml:space="preserve">
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</si>
  <si>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</si>
  <si>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</si>
  <si>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 xml:space="preserve">
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</si>
  <si>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</si>
  <si>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</si>
  <si>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 xml:space="preserve">
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</si>
  <si>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</si>
  <si>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</si>
  <si>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 xml:space="preserve">
PROTOCOLO DE INTERVENCIÓN EN CRISIS PARA LAS MODALIDADES DE ATENCIÓN DEL SRPA versión 2 del 02/03/2026, 5.4.2. La conducta suicida.   Pág.23-28;   5.4.7. Recomendaciones para la Activación de la Ruta de Atención en Salud Mental en Casos de Emergencia Pág.45-67</t>
  </si>
  <si>
    <t>5.7.9</t>
  </si>
  <si>
    <t>Se activa la ruta en salud y se remite de manera inmediata a urgencias en caso que el evento de crisis ocurra  en horas en las cuales el profesional de psicología no está presente.</t>
  </si>
  <si>
    <t xml:space="preserve">
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</si>
  <si>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</si>
  <si>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</si>
  <si>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 xml:space="preserve">
PROTOCOLO DE INTERVENCIÓN EN CRISIS PARA LAS MODALIDADES DE ATENCIÓN DEL SRPA versión 2 del 02/03/2026, 5.4.2. La conducta suicida.   Pág.23-28;   5.4.7. Recomendaciones para la Activación de la Ruta de Atención en Salud Mental en Casos de Emergencia Pág.45-69</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</si>
  <si>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</si>
  <si>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</si>
  <si>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Implementan acciones para la detección de violencias sexuales ante cambios conductuales, emocionales y psicológicos, signos físicos en los adolescentes o jóvenes.</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</si>
  <si>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</si>
  <si>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</si>
  <si>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</si>
  <si>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</si>
  <si>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</si>
  <si>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</si>
  <si>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</si>
  <si>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</si>
  <si>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</si>
  <si>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</si>
  <si>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</si>
  <si>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</si>
  <si>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</si>
  <si>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</si>
  <si>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</si>
  <si>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</si>
  <si>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</si>
  <si>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</si>
  <si>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</si>
  <si>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</si>
  <si>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</si>
  <si>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</si>
  <si>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</si>
  <si>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</si>
  <si>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</si>
  <si>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</si>
  <si>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</si>
  <si>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</si>
  <si>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</si>
  <si>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</si>
  <si>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</si>
  <si>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</si>
  <si>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</si>
  <si>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</si>
  <si>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</si>
  <si>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</si>
  <si>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</si>
  <si>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</si>
  <si>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</si>
  <si>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</si>
  <si>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</si>
  <si>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</si>
  <si>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</si>
  <si>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Pág.45-61</t>
  </si>
  <si>
    <t>Realiza la intervención en primera instancia conforme al protocolo ante la ocurrencia de conductas violentas y agresiones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</si>
  <si>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Pág.45-62</t>
  </si>
  <si>
    <t>Presta primeros auxilios psicológicos, realiza acompañamiento y apoyo para lograr la contención emocional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</si>
  <si>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</si>
  <si>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</si>
  <si>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</si>
  <si>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</si>
  <si>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</si>
  <si>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</si>
  <si>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</si>
  <si>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</si>
  <si>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</si>
  <si>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</si>
  <si>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</si>
  <si>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</si>
  <si>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</si>
  <si>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</si>
  <si>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</si>
  <si>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</si>
  <si>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</si>
  <si>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</si>
  <si>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</si>
  <si>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</si>
  <si>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</si>
  <si>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</si>
  <si>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</si>
  <si>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</si>
  <si>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</si>
  <si>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</si>
  <si>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 xml:space="preserve">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</si>
  <si>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</si>
  <si>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</si>
  <si>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</si>
  <si>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Pág.45-73</t>
  </si>
  <si>
    <t>Cuenta e Implementa acciones en caso de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</si>
  <si>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</si>
  <si>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</si>
  <si>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</si>
  <si>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</si>
  <si>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</si>
  <si>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</si>
  <si>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</si>
  <si>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</si>
  <si>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</si>
  <si>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</si>
  <si>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</si>
  <si>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</si>
  <si>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</si>
  <si>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</si>
  <si>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</si>
  <si>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</si>
  <si>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</si>
  <si>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</si>
  <si>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</si>
  <si>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</si>
  <si>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</si>
  <si>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</si>
  <si>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</si>
  <si>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</si>
  <si>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</si>
  <si>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</si>
  <si>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</si>
  <si>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</si>
  <si>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</si>
  <si>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</si>
  <si>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</si>
  <si>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</si>
  <si>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</si>
  <si>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</si>
  <si>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</si>
  <si>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</si>
  <si>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</si>
  <si>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</si>
  <si>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</si>
  <si>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</si>
  <si>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</si>
  <si>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</si>
  <si>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</si>
  <si>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</si>
  <si>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</si>
  <si>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</si>
  <si>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</si>
  <si>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</si>
  <si>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</si>
  <si>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</si>
  <si>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</si>
  <si>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</si>
  <si>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</si>
  <si>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Cuenta e implementa  acciones con la familia o red vincular de apoyo en la intervención en crisis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</si>
  <si>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</si>
  <si>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</si>
  <si>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</si>
  <si>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</si>
  <si>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</si>
  <si>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</si>
  <si>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</si>
  <si>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</si>
  <si>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</si>
  <si>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</si>
  <si>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</si>
  <si>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Cumple con la estructura de costos establecida para el desarrollo de la modalidad</t>
  </si>
  <si>
    <t>8.2.6</t>
  </si>
  <si>
    <t xml:space="preserve">Cuenta con la evidencia de los recursos financieros para el deesarrollo del Centro de interes - Artes </t>
  </si>
  <si>
    <t>SEC</t>
  </si>
  <si>
    <t xml:space="preserve">OBSERVACIONES </t>
  </si>
  <si>
    <t>2.Ambientes Adecuados y Seguros</t>
  </si>
  <si>
    <t>3.1</t>
  </si>
  <si>
    <t>3. Alimentacion y Nutrición</t>
  </si>
  <si>
    <t>4.1</t>
  </si>
  <si>
    <t>4. Modelo de Atencion</t>
  </si>
  <si>
    <t>4.2</t>
  </si>
  <si>
    <t>4.3</t>
  </si>
  <si>
    <t>5. Situaciones de Riesgo</t>
  </si>
  <si>
    <t>7.1</t>
  </si>
  <si>
    <t>7. Talento Humano</t>
  </si>
  <si>
    <t>8. Financiero</t>
  </si>
  <si>
    <t>CONSOLIDADO DE LAS CONDICIONES CON NO CUMPLIMIENTO</t>
  </si>
  <si>
    <t>Numeral</t>
  </si>
  <si>
    <t>CONDICIONES DE CALIDAD CON NO CUMPLIMIENTO</t>
  </si>
  <si>
    <t>COMPONENTE</t>
  </si>
  <si>
    <t xml:space="preserve">Siendo las __________ del dia __________del mes ____________ del _______, </t>
  </si>
  <si>
    <r>
      <t xml:space="preserve">el equipo de la Oficina de </t>
    </r>
    <r>
      <rPr>
        <sz val="11"/>
        <rFont val="Aptos Narrow"/>
        <family val="2"/>
        <scheme val="minor"/>
      </rPr>
      <t>Inspección, Vigilancia y Control y Calidad de Servicios</t>
    </r>
    <r>
      <rPr>
        <sz val="11"/>
        <color theme="1"/>
        <rFont val="Aptos Narrow"/>
        <family val="2"/>
        <scheme val="minor"/>
      </rPr>
      <t>, realiza socialización de las situaciones encontradas durante la visita por cada uno de los componentes:  y se le informa que podrá pronunciarse frente al desarrollo de la misma.</t>
    </r>
  </si>
  <si>
    <t>CONDICIONES</t>
  </si>
  <si>
    <t>CUMPLE</t>
  </si>
  <si>
    <t>NO CUMPLE</t>
  </si>
  <si>
    <t xml:space="preserve">TOTAL </t>
  </si>
  <si>
    <t>AMBIENTES ADECUADOS Y SEGUROS</t>
  </si>
  <si>
    <t>ALIMENTACIÓN Y NUTRICIÓN</t>
  </si>
  <si>
    <t>MODELO DE ATENCIÓN</t>
  </si>
  <si>
    <t>CÓDIGO DE ÉTICA</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</si>
  <si>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</si>
  <si>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</si>
  <si>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</si>
  <si>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</si>
  <si>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</si>
  <si>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</si>
  <si>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</si>
  <si>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</si>
  <si>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</si>
  <si>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</si>
  <si>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</si>
  <si>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</si>
  <si>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</si>
  <si>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</si>
  <si>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</si>
  <si>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</si>
  <si>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2. SEDE / UNIDAD OPERATIVA 1</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</si>
  <si>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</si>
  <si>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</si>
  <si>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</si>
  <si>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</si>
  <si>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</si>
  <si>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</si>
  <si>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Fecha de Finalización Visita</t>
  </si>
  <si>
    <t>Regional 1</t>
  </si>
  <si>
    <t>Regional 2</t>
  </si>
  <si>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</si>
  <si>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</si>
  <si>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</si>
  <si>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</si>
  <si>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</si>
  <si>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</si>
  <si>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</si>
  <si>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</si>
  <si>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</si>
  <si>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</si>
  <si>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</si>
  <si>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</si>
  <si>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</si>
  <si>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</si>
  <si>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</si>
  <si>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</si>
  <si>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</si>
  <si>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</si>
  <si>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</si>
  <si>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</si>
  <si>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</si>
  <si>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</si>
  <si>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</si>
  <si>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</si>
  <si>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</si>
  <si>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</si>
  <si>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</si>
  <si>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</si>
  <si>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</si>
  <si>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</si>
  <si>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</si>
  <si>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</si>
  <si>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</si>
  <si>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</si>
  <si>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</si>
  <si>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</si>
  <si>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</si>
  <si>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</si>
  <si>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</si>
  <si>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</si>
  <si>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</si>
  <si>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</si>
  <si>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</si>
  <si>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</si>
  <si>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</si>
  <si>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</si>
  <si>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</si>
  <si>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</si>
  <si>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</si>
  <si>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</si>
  <si>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</si>
  <si>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</si>
  <si>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</si>
  <si>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</si>
  <si>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</si>
  <si>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</si>
  <si>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</si>
  <si>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</si>
  <si>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</si>
  <si>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</si>
  <si>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</si>
  <si>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</si>
  <si>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</si>
  <si>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</si>
  <si>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</si>
  <si>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</si>
  <si>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</si>
  <si>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</si>
  <si>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</si>
  <si>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</si>
  <si>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</si>
  <si>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</si>
  <si>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</si>
  <si>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</si>
  <si>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</si>
  <si>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</si>
  <si>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</si>
  <si>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</si>
  <si>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</si>
  <si>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</si>
  <si>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</si>
  <si>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</si>
  <si>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</si>
  <si>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</si>
  <si>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</si>
  <si>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</si>
  <si>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</si>
  <si>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</si>
  <si>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</si>
  <si>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</si>
  <si>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</si>
  <si>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</si>
  <si>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</si>
  <si>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</si>
  <si>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</si>
  <si>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</si>
  <si>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</si>
  <si>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</si>
  <si>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</si>
  <si>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</si>
  <si>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</si>
  <si>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</si>
  <si>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</si>
  <si>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</si>
  <si>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</si>
  <si>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</si>
  <si>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</si>
  <si>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</si>
  <si>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</si>
  <si>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</si>
  <si>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</si>
  <si>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</si>
  <si>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</si>
  <si>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</si>
  <si>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</si>
  <si>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</si>
  <si>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</si>
  <si>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</si>
  <si>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</si>
  <si>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</si>
  <si>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</si>
  <si>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</si>
  <si>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</si>
  <si>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</si>
  <si>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</si>
  <si>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</si>
  <si>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</si>
  <si>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</si>
  <si>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</si>
  <si>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</si>
  <si>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</si>
  <si>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</si>
  <si>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</si>
  <si>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</si>
  <si>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</si>
  <si>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</si>
  <si>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</si>
  <si>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</si>
  <si>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</si>
  <si>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</si>
  <si>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</si>
  <si>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</si>
  <si>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</si>
  <si>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</si>
  <si>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</si>
  <si>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</si>
  <si>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</si>
  <si>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</si>
  <si>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</si>
  <si>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</si>
  <si>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</si>
  <si>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</si>
  <si>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</si>
  <si>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</si>
  <si>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</si>
  <si>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</si>
  <si>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</si>
  <si>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</si>
  <si>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</si>
  <si>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</si>
  <si>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</si>
  <si>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</si>
  <si>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</si>
  <si>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</si>
  <si>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</si>
  <si>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</si>
  <si>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</si>
  <si>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</si>
  <si>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</si>
  <si>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</si>
  <si>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</si>
  <si>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</si>
  <si>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</si>
  <si>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</si>
  <si>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</si>
  <si>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</si>
  <si>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</si>
  <si>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</si>
  <si>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</si>
  <si>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</si>
  <si>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</si>
  <si>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</si>
  <si>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</si>
  <si>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</si>
  <si>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</si>
  <si>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</si>
  <si>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</si>
  <si>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</si>
  <si>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</si>
  <si>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</si>
  <si>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</si>
  <si>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</si>
  <si>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</si>
  <si>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</si>
  <si>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</si>
  <si>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</si>
  <si>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</si>
  <si>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</si>
  <si>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</si>
  <si>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</si>
  <si>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</si>
  <si>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</si>
  <si>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</si>
  <si>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</si>
  <si>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</si>
  <si>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</si>
  <si>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</si>
  <si>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</si>
  <si>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</si>
  <si>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</si>
  <si>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</si>
  <si>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</si>
  <si>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</si>
  <si>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</si>
  <si>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</si>
  <si>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</si>
  <si>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</si>
  <si>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</si>
  <si>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</si>
  <si>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</si>
  <si>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</si>
  <si>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</si>
  <si>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</si>
  <si>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</si>
  <si>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</si>
  <si>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</si>
  <si>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</si>
  <si>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</si>
  <si>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</si>
  <si>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</si>
  <si>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</si>
  <si>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</si>
  <si>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</si>
  <si>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</si>
  <si>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</si>
  <si>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</si>
  <si>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</si>
  <si>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</si>
  <si>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</si>
  <si>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</si>
  <si>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</si>
  <si>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</si>
  <si>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</si>
  <si>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</si>
  <si>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</si>
  <si>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</si>
  <si>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</si>
  <si>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</si>
  <si>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</si>
  <si>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</si>
  <si>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</si>
  <si>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</si>
  <si>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</si>
  <si>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</si>
  <si>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</si>
  <si>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</si>
  <si>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</si>
  <si>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</si>
  <si>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</si>
  <si>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</si>
  <si>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</si>
  <si>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</si>
  <si>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</si>
  <si>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</si>
  <si>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</si>
  <si>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</si>
  <si>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</si>
  <si>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</si>
  <si>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</si>
  <si>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</si>
  <si>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</si>
  <si>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</si>
  <si>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</si>
  <si>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</si>
  <si>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</si>
  <si>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</si>
  <si>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</si>
  <si>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</si>
  <si>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</si>
  <si>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</si>
  <si>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</si>
  <si>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</si>
  <si>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</si>
  <si>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</si>
  <si>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</si>
  <si>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</si>
  <si>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</si>
  <si>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</si>
  <si>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</si>
  <si>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</si>
  <si>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</si>
  <si>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</si>
  <si>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</si>
  <si>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</si>
  <si>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</si>
  <si>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</si>
  <si>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</si>
  <si>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</si>
  <si>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</si>
  <si>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</si>
  <si>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</si>
  <si>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</si>
  <si>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</si>
  <si>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</si>
  <si>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</si>
  <si>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</si>
  <si>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</si>
  <si>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</si>
  <si>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</si>
  <si>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</si>
  <si>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</si>
  <si>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</si>
  <si>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</si>
  <si>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</si>
  <si>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</si>
  <si>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</si>
  <si>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</si>
  <si>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</si>
  <si>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</si>
  <si>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</si>
  <si>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</si>
  <si>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</si>
  <si>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</si>
  <si>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</si>
  <si>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</si>
  <si>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</si>
  <si>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</si>
  <si>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</si>
  <si>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</si>
  <si>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</si>
  <si>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</si>
  <si>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</si>
  <si>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</si>
  <si>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</si>
  <si>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</si>
  <si>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</si>
  <si>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</si>
  <si>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</si>
  <si>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</si>
  <si>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</si>
  <si>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</si>
  <si>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</si>
  <si>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</si>
  <si>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</si>
  <si>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</si>
  <si>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</si>
  <si>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</si>
  <si>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</si>
  <si>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</si>
  <si>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</si>
  <si>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</si>
  <si>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</si>
  <si>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</si>
  <si>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</si>
  <si>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</si>
  <si>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</si>
  <si>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</si>
  <si>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</si>
  <si>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</si>
  <si>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</si>
  <si>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</si>
  <si>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</si>
  <si>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</si>
  <si>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</si>
  <si>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</si>
  <si>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</si>
  <si>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</si>
  <si>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</si>
  <si>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</si>
  <si>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</si>
  <si>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</si>
  <si>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</si>
  <si>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</si>
  <si>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</si>
  <si>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</si>
  <si>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</si>
  <si>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</si>
  <si>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</si>
  <si>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</si>
  <si>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</si>
  <si>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</si>
  <si>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</si>
  <si>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</si>
  <si>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</si>
  <si>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</si>
  <si>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</si>
  <si>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</si>
  <si>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</si>
  <si>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</si>
  <si>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</si>
  <si>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</si>
  <si>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</si>
  <si>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</si>
  <si>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</si>
  <si>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</si>
  <si>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</si>
  <si>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</si>
  <si>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</si>
  <si>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</si>
  <si>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</si>
  <si>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</si>
  <si>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</si>
  <si>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</si>
  <si>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</si>
  <si>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</si>
  <si>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</si>
  <si>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</si>
  <si>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</si>
  <si>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</si>
  <si>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</si>
  <si>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</si>
  <si>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</si>
  <si>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</si>
  <si>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</si>
  <si>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</si>
  <si>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</si>
  <si>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</si>
  <si>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</si>
  <si>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</si>
  <si>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</si>
  <si>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</si>
  <si>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</si>
  <si>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</si>
  <si>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</si>
  <si>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</si>
  <si>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</si>
  <si>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</si>
  <si>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</si>
  <si>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</si>
  <si>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</si>
  <si>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</si>
  <si>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</si>
  <si>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</si>
  <si>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</si>
  <si>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</si>
  <si>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</si>
  <si>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</si>
  <si>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</si>
  <si>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</si>
  <si>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</si>
  <si>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</si>
  <si>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</si>
  <si>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</si>
  <si>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</si>
  <si>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</si>
  <si>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</si>
  <si>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</si>
  <si>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</si>
  <si>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</si>
  <si>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</si>
  <si>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</si>
  <si>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</si>
  <si>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</si>
  <si>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</si>
  <si>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</si>
  <si>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</si>
  <si>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</si>
  <si>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</si>
  <si>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</si>
  <si>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</si>
  <si>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</si>
  <si>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</si>
  <si>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</si>
  <si>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</si>
  <si>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</si>
  <si>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</si>
  <si>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</si>
  <si>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</si>
  <si>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</si>
  <si>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</si>
  <si>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</si>
  <si>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</si>
  <si>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</si>
  <si>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</si>
  <si>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</si>
  <si>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</si>
  <si>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</si>
  <si>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</si>
  <si>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</si>
  <si>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</si>
  <si>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</si>
  <si>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</si>
  <si>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</si>
  <si>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</si>
  <si>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</si>
  <si>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</si>
  <si>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</si>
  <si>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</si>
  <si>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</si>
  <si>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</si>
  <si>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</si>
  <si>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</si>
  <si>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</si>
  <si>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</si>
  <si>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</si>
  <si>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</si>
  <si>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</si>
  <si>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</si>
  <si>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</si>
  <si>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</si>
  <si>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</si>
  <si>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</si>
  <si>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</si>
  <si>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</si>
  <si>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</si>
  <si>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</si>
  <si>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</si>
  <si>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</si>
  <si>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</si>
  <si>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</si>
  <si>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</si>
  <si>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</si>
  <si>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</si>
  <si>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</si>
  <si>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</si>
  <si>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</si>
  <si>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</si>
  <si>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</si>
  <si>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</si>
  <si>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</si>
  <si>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</si>
  <si>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</si>
  <si>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</si>
  <si>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</si>
  <si>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</si>
  <si>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</si>
  <si>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</si>
  <si>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</si>
  <si>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</si>
  <si>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</si>
  <si>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</si>
  <si>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</si>
  <si>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</si>
  <si>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</si>
  <si>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</si>
  <si>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</si>
  <si>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</si>
  <si>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</si>
  <si>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</si>
  <si>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</si>
  <si>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</si>
  <si>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</si>
  <si>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</si>
  <si>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</si>
  <si>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</si>
  <si>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</si>
  <si>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</si>
  <si>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</si>
  <si>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</si>
  <si>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</si>
  <si>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</si>
  <si>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</si>
  <si>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</si>
  <si>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</si>
  <si>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</si>
  <si>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</si>
  <si>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</si>
  <si>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</si>
  <si>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</si>
  <si>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</si>
  <si>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</si>
  <si>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</si>
  <si>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</si>
  <si>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</si>
  <si>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</si>
  <si>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</si>
  <si>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</si>
  <si>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</si>
  <si>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</si>
  <si>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</si>
  <si>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</si>
  <si>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</si>
  <si>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</si>
  <si>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</si>
  <si>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</si>
  <si>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</si>
  <si>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</si>
  <si>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</si>
  <si>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</si>
  <si>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</si>
  <si>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</si>
  <si>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</si>
  <si>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</si>
  <si>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</si>
  <si>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</si>
  <si>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</si>
  <si>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</si>
  <si>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</si>
  <si>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</si>
  <si>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</si>
  <si>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</si>
  <si>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</si>
  <si>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</si>
  <si>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</si>
  <si>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</si>
  <si>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</si>
  <si>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</si>
  <si>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</si>
  <si>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</si>
  <si>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</si>
  <si>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</si>
  <si>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</si>
  <si>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</si>
  <si>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</si>
  <si>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</si>
  <si>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</si>
  <si>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</si>
  <si>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</si>
  <si>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</si>
  <si>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</si>
  <si>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</si>
  <si>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</si>
  <si>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</si>
  <si>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</si>
  <si>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</si>
  <si>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</si>
  <si>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</si>
  <si>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</si>
  <si>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</si>
  <si>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</si>
  <si>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</si>
  <si>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</si>
  <si>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</si>
  <si>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</si>
  <si>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</si>
  <si>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</si>
  <si>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</si>
  <si>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</si>
  <si>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</si>
  <si>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</si>
  <si>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</si>
  <si>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</si>
  <si>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</si>
  <si>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</si>
  <si>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</si>
  <si>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</si>
  <si>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</si>
  <si>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</si>
  <si>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</si>
  <si>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</si>
  <si>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</si>
  <si>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</si>
  <si>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</si>
  <si>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</si>
  <si>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</si>
  <si>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</si>
  <si>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</si>
  <si>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</si>
  <si>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</si>
  <si>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</si>
  <si>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</si>
  <si>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</si>
  <si>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</si>
  <si>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</si>
  <si>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</si>
  <si>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</si>
  <si>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</si>
  <si>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</si>
  <si>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</si>
  <si>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</si>
  <si>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</si>
  <si>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</si>
  <si>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</si>
  <si>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</si>
  <si>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</si>
  <si>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</si>
  <si>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</si>
  <si>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</si>
  <si>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</si>
  <si>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</si>
  <si>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</si>
  <si>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</si>
  <si>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</si>
  <si>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</si>
  <si>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</si>
  <si>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</si>
  <si>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</si>
  <si>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</si>
  <si>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</si>
  <si>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</si>
  <si>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</si>
  <si>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</si>
  <si>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</si>
  <si>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</si>
  <si>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</si>
  <si>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</si>
  <si>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</si>
  <si>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</si>
  <si>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</si>
  <si>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</si>
  <si>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</si>
  <si>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</si>
  <si>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</si>
  <si>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</si>
  <si>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</si>
  <si>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</si>
  <si>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</si>
  <si>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</si>
  <si>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</si>
  <si>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</si>
  <si>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</si>
  <si>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</si>
  <si>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</si>
  <si>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</si>
  <si>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</si>
  <si>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</si>
  <si>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</si>
  <si>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</si>
  <si>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</si>
  <si>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</si>
  <si>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</si>
  <si>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</si>
  <si>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</si>
  <si>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</si>
  <si>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</si>
  <si>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</si>
  <si>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</si>
  <si>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</si>
  <si>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</si>
  <si>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</si>
  <si>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</si>
  <si>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</si>
  <si>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</si>
  <si>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</si>
  <si>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</si>
  <si>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</si>
  <si>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</si>
  <si>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</si>
  <si>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</si>
  <si>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</si>
  <si>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</si>
  <si>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</si>
  <si>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</si>
  <si>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</si>
  <si>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</si>
  <si>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</si>
  <si>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</si>
  <si>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</si>
  <si>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</si>
  <si>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</si>
  <si>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</si>
  <si>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</si>
  <si>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</si>
  <si>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</si>
  <si>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</si>
  <si>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</si>
  <si>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</si>
  <si>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</si>
  <si>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</si>
  <si>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</si>
  <si>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</si>
  <si>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</si>
  <si>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</si>
  <si>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</si>
  <si>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</si>
  <si>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</si>
  <si>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</si>
  <si>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</si>
  <si>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</si>
  <si>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</si>
  <si>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</si>
  <si>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</si>
  <si>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</si>
  <si>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</si>
  <si>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</si>
  <si>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</si>
  <si>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</si>
  <si>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</si>
  <si>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</si>
  <si>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</si>
  <si>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</si>
  <si>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</si>
  <si>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</si>
  <si>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</si>
  <si>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</si>
  <si>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</si>
  <si>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</si>
  <si>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</si>
  <si>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</si>
  <si>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</si>
  <si>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</si>
  <si>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</si>
  <si>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</si>
  <si>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</si>
  <si>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</si>
  <si>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</si>
  <si>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</si>
  <si>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</si>
  <si>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</si>
  <si>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</si>
  <si>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</si>
  <si>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</si>
  <si>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</si>
  <si>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</si>
  <si>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</si>
  <si>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</si>
  <si>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</si>
  <si>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</si>
  <si>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</si>
  <si>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</si>
  <si>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</si>
  <si>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</si>
  <si>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</si>
  <si>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</si>
  <si>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</si>
  <si>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</si>
  <si>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</si>
  <si>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</si>
  <si>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</si>
  <si>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</si>
  <si>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</si>
  <si>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</si>
  <si>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</si>
  <si>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</si>
  <si>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</si>
  <si>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</si>
  <si>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</si>
  <si>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</si>
  <si>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</si>
  <si>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</si>
  <si>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</si>
  <si>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</si>
  <si>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</si>
  <si>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</si>
  <si>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</si>
  <si>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</si>
  <si>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</si>
  <si>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</si>
  <si>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</si>
  <si>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</si>
  <si>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</si>
  <si>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</si>
  <si>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</si>
  <si>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</si>
  <si>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</si>
  <si>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</si>
  <si>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</si>
  <si>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</si>
  <si>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</si>
  <si>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</si>
  <si>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</si>
  <si>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</si>
  <si>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</si>
  <si>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</si>
  <si>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</si>
  <si>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</si>
  <si>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</si>
  <si>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</si>
  <si>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</si>
  <si>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</si>
  <si>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</si>
  <si>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</si>
  <si>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</si>
  <si>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</si>
  <si>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</si>
  <si>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</si>
  <si>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</si>
  <si>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</si>
  <si>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</si>
  <si>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</si>
  <si>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</si>
  <si>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</si>
  <si>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</si>
  <si>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</si>
  <si>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</si>
  <si>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</si>
  <si>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</si>
  <si>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</si>
  <si>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</si>
  <si>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</si>
  <si>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</si>
  <si>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</si>
  <si>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</si>
  <si>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</si>
  <si>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</si>
  <si>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</si>
  <si>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</si>
  <si>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</si>
  <si>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</si>
  <si>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</si>
  <si>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</si>
  <si>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</si>
  <si>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</si>
  <si>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</si>
  <si>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</si>
  <si>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</si>
  <si>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</si>
  <si>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</si>
  <si>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</si>
  <si>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</si>
  <si>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</si>
  <si>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</si>
  <si>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</si>
  <si>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</si>
  <si>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</si>
  <si>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</si>
  <si>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</si>
  <si>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</si>
  <si>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</si>
  <si>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</si>
  <si>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</si>
  <si>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</si>
  <si>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</si>
  <si>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</si>
  <si>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</si>
  <si>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</si>
  <si>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</si>
  <si>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</si>
  <si>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</si>
  <si>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</si>
  <si>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</si>
  <si>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</si>
  <si>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</si>
  <si>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</si>
  <si>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</si>
  <si>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</si>
  <si>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</si>
  <si>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</si>
  <si>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</si>
  <si>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</si>
  <si>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</si>
  <si>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</si>
  <si>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</si>
  <si>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</si>
  <si>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</si>
  <si>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</si>
  <si>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</si>
  <si>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</si>
  <si>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</si>
  <si>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</si>
  <si>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</si>
  <si>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</si>
  <si>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</si>
  <si>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</si>
  <si>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</si>
  <si>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</si>
  <si>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</si>
  <si>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</si>
  <si>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</si>
  <si>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</si>
  <si>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</si>
  <si>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</si>
  <si>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</si>
  <si>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</si>
  <si>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</si>
  <si>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</si>
  <si>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</si>
  <si>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</si>
  <si>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</si>
  <si>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</si>
  <si>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</si>
  <si>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</si>
  <si>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</si>
  <si>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</si>
  <si>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</si>
  <si>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</si>
  <si>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</si>
  <si>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</si>
  <si>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</si>
  <si>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</si>
  <si>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</si>
  <si>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</si>
  <si>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</si>
  <si>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</si>
  <si>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</si>
  <si>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</si>
  <si>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</si>
  <si>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</si>
  <si>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</si>
  <si>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</si>
  <si>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</si>
  <si>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</si>
  <si>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</si>
  <si>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</si>
  <si>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</si>
  <si>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</si>
  <si>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</si>
  <si>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</si>
  <si>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</si>
  <si>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</si>
  <si>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</si>
  <si>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</si>
  <si>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</si>
  <si>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</si>
  <si>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</si>
  <si>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</si>
  <si>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</si>
  <si>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</si>
  <si>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</si>
  <si>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</si>
  <si>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</si>
  <si>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</si>
  <si>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</si>
  <si>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</si>
  <si>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</si>
  <si>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</si>
  <si>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</si>
  <si>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</si>
  <si>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</si>
  <si>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</si>
  <si>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</si>
  <si>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</si>
  <si>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</si>
  <si>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</si>
  <si>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</si>
  <si>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</si>
  <si>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</si>
  <si>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</si>
  <si>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</si>
  <si>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</si>
  <si>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</si>
  <si>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</si>
  <si>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</si>
  <si>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</si>
  <si>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</si>
  <si>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</si>
  <si>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</si>
  <si>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</si>
  <si>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</si>
  <si>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</si>
  <si>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</si>
  <si>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</si>
  <si>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</si>
  <si>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</si>
  <si>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</si>
  <si>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</si>
  <si>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</si>
  <si>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</si>
  <si>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</si>
  <si>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</si>
  <si>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</si>
  <si>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</si>
  <si>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</si>
  <si>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</si>
  <si>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</si>
  <si>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</si>
  <si>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</si>
  <si>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</si>
  <si>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</si>
  <si>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</si>
  <si>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</si>
  <si>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</si>
  <si>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</si>
  <si>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</si>
  <si>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</si>
  <si>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</si>
  <si>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</si>
  <si>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</si>
  <si>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</si>
  <si>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</si>
  <si>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</si>
  <si>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</si>
  <si>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</si>
  <si>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</si>
  <si>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</si>
  <si>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</si>
  <si>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</si>
  <si>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</si>
  <si>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</si>
  <si>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</si>
  <si>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</si>
  <si>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</si>
  <si>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</si>
  <si>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</si>
  <si>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</si>
  <si>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</si>
  <si>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</si>
  <si>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</si>
  <si>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</si>
  <si>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</si>
  <si>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</si>
  <si>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</si>
  <si>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</si>
  <si>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</si>
  <si>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</si>
  <si>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</si>
  <si>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</si>
  <si>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</si>
  <si>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</si>
  <si>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</si>
  <si>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</si>
  <si>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</si>
  <si>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</si>
  <si>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</si>
  <si>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</si>
  <si>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</si>
  <si>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</si>
  <si>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</si>
  <si>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</si>
  <si>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</si>
  <si>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</si>
  <si>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</si>
  <si>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</si>
  <si>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</si>
  <si>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</si>
  <si>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</si>
  <si>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</si>
  <si>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</si>
  <si>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</si>
  <si>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</si>
  <si>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</si>
  <si>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</si>
  <si>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</si>
  <si>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</si>
  <si>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</si>
  <si>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</si>
  <si>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</si>
  <si>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</si>
  <si>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</si>
  <si>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</si>
  <si>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</si>
  <si>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</si>
  <si>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</si>
  <si>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</si>
  <si>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</si>
  <si>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</si>
  <si>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</si>
  <si>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</si>
  <si>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</si>
  <si>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</si>
  <si>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</si>
  <si>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</si>
  <si>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</si>
  <si>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</si>
  <si>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</si>
  <si>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</si>
  <si>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</si>
  <si>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</si>
  <si>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</si>
  <si>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</si>
  <si>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</si>
  <si>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</si>
  <si>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</si>
  <si>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</si>
  <si>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</si>
  <si>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</si>
  <si>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</si>
  <si>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</si>
  <si>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</si>
  <si>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</si>
  <si>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</si>
  <si>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</si>
  <si>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</si>
  <si>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</si>
  <si>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</si>
  <si>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</si>
  <si>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</si>
  <si>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</si>
  <si>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</si>
  <si>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</si>
  <si>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</si>
  <si>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</si>
  <si>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</si>
  <si>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</si>
  <si>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</si>
  <si>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</si>
  <si>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</si>
  <si>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</si>
  <si>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</si>
  <si>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</si>
  <si>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</si>
  <si>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</si>
  <si>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</si>
  <si>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</si>
  <si>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</si>
  <si>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</si>
  <si>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</si>
  <si>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</si>
  <si>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</si>
  <si>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</si>
  <si>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</si>
  <si>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</si>
  <si>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</si>
  <si>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</si>
  <si>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</si>
  <si>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</si>
  <si>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</si>
  <si>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</si>
  <si>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</si>
  <si>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</si>
  <si>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</si>
  <si>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</si>
  <si>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</si>
  <si>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</si>
  <si>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</si>
  <si>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</si>
  <si>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</si>
  <si>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</si>
  <si>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</si>
  <si>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</si>
  <si>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</si>
  <si>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</si>
  <si>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</si>
  <si>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</si>
  <si>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</si>
  <si>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</si>
  <si>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</si>
  <si>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</si>
  <si>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</si>
  <si>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</si>
  <si>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</si>
  <si>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</si>
  <si>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</si>
  <si>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</si>
  <si>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</si>
  <si>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</si>
  <si>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</si>
  <si>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</si>
  <si>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</si>
  <si>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</si>
  <si>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</si>
  <si>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</si>
  <si>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</si>
  <si>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</si>
  <si>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</si>
  <si>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</si>
  <si>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</si>
  <si>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</si>
  <si>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</si>
  <si>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</si>
  <si>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</si>
  <si>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</si>
  <si>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</si>
  <si>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</si>
  <si>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</si>
  <si>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</si>
  <si>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</si>
  <si>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</si>
  <si>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</si>
  <si>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</si>
  <si>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</si>
  <si>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</si>
  <si>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</si>
  <si>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</si>
  <si>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</si>
  <si>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</si>
  <si>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</si>
  <si>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</si>
  <si>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</si>
  <si>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</si>
  <si>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</si>
  <si>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</si>
  <si>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</si>
  <si>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</si>
  <si>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</si>
  <si>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</si>
  <si>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</si>
  <si>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</si>
  <si>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</si>
  <si>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</si>
  <si>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</si>
  <si>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</si>
  <si>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</si>
  <si>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</si>
  <si>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</si>
  <si>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</si>
  <si>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</si>
  <si>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</si>
  <si>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</si>
  <si>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</si>
  <si>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</si>
  <si>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</si>
  <si>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</si>
  <si>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</si>
  <si>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</si>
  <si>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</si>
  <si>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</si>
  <si>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</si>
  <si>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</si>
  <si>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</si>
  <si>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</si>
  <si>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</si>
  <si>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</si>
  <si>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</si>
  <si>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</si>
  <si>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</si>
  <si>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</si>
  <si>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</si>
  <si>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</si>
  <si>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</si>
  <si>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</si>
  <si>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</si>
  <si>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</si>
  <si>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</si>
  <si>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</si>
  <si>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</si>
  <si>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</si>
  <si>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</si>
  <si>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</si>
  <si>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</si>
  <si>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</si>
  <si>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</si>
  <si>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</si>
  <si>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</si>
  <si>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</si>
  <si>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</si>
  <si>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</si>
  <si>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</si>
  <si>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</si>
  <si>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</si>
  <si>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</si>
  <si>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</si>
  <si>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</si>
  <si>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</si>
  <si>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</si>
  <si>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</si>
  <si>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</si>
  <si>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</si>
  <si>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</si>
  <si>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</si>
  <si>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</si>
  <si>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</si>
  <si>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</si>
  <si>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</si>
  <si>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</si>
  <si>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</si>
  <si>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</si>
  <si>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</si>
  <si>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</si>
  <si>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</si>
  <si>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</si>
  <si>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</si>
  <si>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</si>
  <si>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</si>
  <si>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</si>
  <si>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</si>
  <si>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</si>
  <si>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</si>
  <si>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</si>
  <si>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</si>
  <si>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</si>
  <si>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</si>
  <si>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</si>
  <si>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</si>
  <si>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</si>
  <si>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</si>
  <si>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</si>
  <si>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</si>
  <si>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</si>
  <si>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</si>
  <si>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</si>
  <si>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</si>
  <si>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</si>
  <si>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</si>
  <si>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</si>
  <si>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</si>
  <si>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</si>
  <si>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</si>
  <si>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</si>
  <si>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</si>
  <si>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</si>
  <si>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</si>
  <si>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</si>
  <si>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</si>
  <si>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</si>
  <si>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</si>
  <si>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</si>
  <si>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</si>
  <si>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</si>
  <si>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</si>
  <si>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</si>
  <si>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</si>
  <si>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</si>
  <si>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</si>
  <si>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</si>
  <si>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</si>
  <si>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</si>
  <si>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</si>
  <si>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</si>
  <si>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</si>
  <si>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</si>
  <si>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</si>
  <si>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</si>
  <si>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</si>
  <si>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</si>
  <si>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</si>
  <si>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</si>
  <si>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</si>
  <si>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</si>
  <si>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</si>
  <si>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</si>
  <si>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</si>
  <si>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</si>
  <si>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</si>
  <si>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</si>
  <si>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</si>
  <si>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</si>
  <si>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</si>
  <si>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</si>
  <si>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</si>
  <si>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</si>
  <si>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</si>
  <si>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</si>
  <si>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</si>
  <si>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</si>
  <si>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</si>
  <si>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</si>
  <si>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</si>
  <si>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</si>
  <si>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</si>
  <si>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</si>
  <si>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</si>
  <si>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</si>
  <si>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</si>
  <si>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</si>
  <si>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</si>
  <si>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</si>
  <si>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</si>
  <si>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</si>
  <si>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</si>
  <si>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</si>
  <si>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</si>
  <si>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</si>
  <si>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</si>
  <si>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</si>
  <si>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</si>
  <si>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</si>
  <si>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</si>
  <si>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</si>
  <si>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</si>
  <si>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</si>
  <si>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</si>
  <si>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</si>
  <si>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</si>
  <si>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</si>
  <si>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</si>
  <si>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</si>
  <si>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</si>
  <si>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</si>
  <si>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</si>
  <si>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</si>
  <si>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</si>
  <si>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</si>
  <si>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</si>
  <si>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</si>
  <si>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</si>
  <si>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</si>
  <si>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</si>
  <si>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</si>
  <si>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</si>
  <si>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</si>
  <si>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</si>
  <si>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</si>
  <si>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</si>
  <si>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</si>
  <si>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</si>
  <si>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</si>
  <si>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</si>
  <si>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</si>
  <si>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</si>
  <si>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</si>
  <si>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</si>
  <si>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</si>
  <si>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</si>
  <si>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</si>
  <si>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</si>
  <si>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</si>
  <si>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</si>
  <si>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</si>
  <si>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</si>
  <si>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</si>
  <si>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</si>
  <si>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</si>
  <si>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</si>
  <si>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</si>
  <si>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</si>
  <si>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</si>
  <si>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</si>
  <si>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</si>
  <si>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</si>
  <si>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</si>
  <si>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</si>
  <si>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</si>
  <si>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</si>
  <si>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</si>
  <si>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</si>
  <si>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Fecha de finalización Visita</t>
  </si>
  <si>
    <t>Número de auto de la visita</t>
  </si>
  <si>
    <t>Número de la bitácora</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</si>
  <si>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2.2.1.4 Anexo historia de atención. Pag.177
B) Acciones por la garantía del derecho a la salud.Pág 216
Manual Operativo de las Modalidades que Atienden Medidas y Sanciones del Proceso Judicial. Versión 4 del 25/07/2024. 
Permanencia.Pág. 63 y 64.
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
Protocolo intervención en crisis para servicios de restablecimiento en administración de justicia.  PT1.P.  Versión 1 del 09/03/2020.
Pág.- 7 - 26.</t>
  </si>
  <si>
    <t>SITUACIONES ESPECIALES</t>
  </si>
  <si>
    <t>Libertad Asistida Vigilada</t>
  </si>
  <si>
    <t>Coordinador 1/2 T X cada 100 cupos</t>
  </si>
  <si>
    <t>Auxiliar Administrativo 1/2 T X cada 100 cupos</t>
  </si>
  <si>
    <t>Apoyo SIG 1/2 T X cada 100 cupos</t>
  </si>
  <si>
    <t>Servicios Generales 1/2 T X cada 100 cupos</t>
  </si>
  <si>
    <t>Psicologo (a) 1 TC X cada 50 cupos</t>
  </si>
  <si>
    <t>Trabajador (a) Social / Profesional en Desarrollo Familiar 1 TC X cada 50 cupos</t>
  </si>
  <si>
    <t>Especialista de Àrea 1 TC X cada 50 cupos</t>
  </si>
  <si>
    <t>Gestor Institucional 1 TC X cada 50 cupos</t>
  </si>
  <si>
    <t>REGISTRO TALENTO HUMANO</t>
  </si>
  <si>
    <t>6. Código Ético</t>
  </si>
  <si>
    <t>5. Situaciones Especiales</t>
  </si>
  <si>
    <t>PROCESO DE INSPECCIÓN, VIGILANCIA Y CONTROL
INSTRUMENTO IV
LIBERTAD ASISTIDA VIGILADA</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</si>
  <si>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</si>
  <si>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IN103.IVC
Versión 1
30/07/2026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</si>
</sst>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
    <numFmt numFmtId="165" formatCode="0.0"/>
  </numFmts>
  <fonts count="83">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11"/>
      <color rgb="FF000000"/>
      <name val="Arial Narrow"/>
      <family val="2"/>
    </font>
    <font>
      <sz val="7"/>
      <color rgb="FF0070C0"/>
      <name val="Aptos Narrow"/>
      <family val="2"/>
      <scheme val="minor"/>
    </font>
    <font>
      <sz val="7"/>
      <color theme="1"/>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11"/>
      <name val="Arial"/>
      <family val="2"/>
    </font>
    <font>
      <u/>
      <sz val="11"/>
      <name val="Arial"/>
      <family val="2"/>
    </font>
    <font>
      <b/>
      <sz val="16"/>
      <color theme="1"/>
      <name val="Arial"/>
      <family val="2"/>
    </font>
    <font>
      <b/>
      <u/>
      <sz val="11"/>
      <color theme="0"/>
      <name val="Arial Narrow"/>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b/>
      <sz val="11"/>
      <color rgb="FF000000"/>
      <name val="Aptos Narrow"/>
      <family val="2"/>
    </font>
    <font>
      <sz val="5"/>
      <color theme="1"/>
      <name val="Arial"/>
      <family val="2"/>
    </font>
    <font>
      <sz val="5"/>
      <color theme="1"/>
      <name val="Aptos Narrow"/>
      <family val="2"/>
    </font>
    <font>
      <sz val="7"/>
      <name val="Aptos Narrow"/>
      <family val="2"/>
      <scheme val="minor"/>
    </font>
    <font>
      <sz val="5"/>
      <color rgb="FF0070C0"/>
      <name val="Aptos Narrow"/>
      <family val="2"/>
      <scheme val="minor"/>
    </font>
    <font>
      <sz val="9"/>
      <color theme="1"/>
      <name val="Aptos Narrow"/>
      <family val="2"/>
      <scheme val="minor"/>
    </font>
    <font>
      <sz val="9"/>
      <color theme="1"/>
      <name val="Aptos Display"/>
      <family val="2"/>
      <scheme val="major"/>
    </font>
    <font>
      <b/>
      <sz val="11"/>
      <color theme="3" tint="0.249977111117893"/>
      <name val="Aptos Narrow"/>
      <family val="2"/>
      <scheme val="minor"/>
    </font>
    <font>
      <sz val="11"/>
      <color rgb="FF000000"/>
      <name val="Arial"/>
      <family val="2"/>
    </font>
    <font>
      <sz val="11"/>
      <color rgb="FF000000"/>
      <name val="Aptos Narrow"/>
      <family val="2"/>
    </font>
    <font>
      <sz val="7"/>
      <color theme="1"/>
      <name val="Aptos Narrow"/>
      <family val="2"/>
    </font>
    <font>
      <b/>
      <u/>
      <sz val="9"/>
      <color theme="0"/>
      <name val="Aptos Narrow"/>
      <family val="2"/>
      <scheme val="minor"/>
    </font>
    <font>
      <sz val="9"/>
      <color theme="1"/>
      <name val="Arial"/>
      <family val="2"/>
    </font>
    <font>
      <sz val="8"/>
      <color theme="1"/>
      <name val="Arial"/>
      <family val="2"/>
    </font>
    <font>
      <b/>
      <sz val="12"/>
      <color theme="1"/>
      <name val="Aptos Narrow"/>
      <family val="2"/>
      <scheme val="minor"/>
    </font>
    <font>
      <u/>
      <sz val="11"/>
      <color theme="0"/>
      <name val="Aptos Narrow"/>
      <family val="2"/>
      <scheme val="minor"/>
    </font>
    <font>
      <b/>
      <sz val="11"/>
      <color theme="1"/>
      <name val="Aptos Display"/>
      <family val="2"/>
      <scheme val="major"/>
    </font>
    <font>
      <sz val="11"/>
      <color rgb="FF000000"/>
      <name val="Aptos Narrow"/>
      <family val="2"/>
      <scheme val="minor"/>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u/>
      <sz val="10"/>
      <color theme="0"/>
      <name val="Aptos Narrow"/>
      <family val="2"/>
      <scheme val="minor"/>
    </font>
    <font>
      <u/>
      <sz val="9"/>
      <color theme="0"/>
      <name val="Aptos Narrow"/>
      <family val="2"/>
      <scheme val="minor"/>
    </font>
    <font>
      <u/>
      <sz val="8"/>
      <color theme="0"/>
      <name val="Aptos Narrow"/>
      <family val="2"/>
      <scheme val="minor"/>
    </font>
    <font>
      <b/>
      <sz val="10"/>
      <color theme="1"/>
      <name val="Arial"/>
      <family val="2"/>
    </font>
    <font>
      <b/>
      <i/>
      <sz val="12"/>
      <color theme="1"/>
      <name val="Tempus Sans ITC"/>
    </font>
    <font>
      <b/>
      <sz val="12"/>
      <color theme="1"/>
      <name val="Tempus Sans ITC"/>
    </font>
    <font>
      <sz val="6"/>
      <color theme="1"/>
      <name val="Arial"/>
      <family val="2"/>
    </font>
  </fonts>
  <fills count="41">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0"/>
        <bgColor rgb="FF000000"/>
      </patternFill>
    </fill>
    <fill>
      <patternFill patternType="solid">
        <fgColor theme="9" tint="0.39997558519241921"/>
        <bgColor indexed="64"/>
      </patternFill>
    </fill>
    <fill>
      <patternFill patternType="solid">
        <fgColor rgb="FF33CCFF"/>
        <bgColor rgb="FF000000"/>
      </patternFill>
    </fill>
    <fill>
      <patternFill patternType="solid">
        <fgColor rgb="FF0070C0"/>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2" tint="-0.249977111117893"/>
        <bgColor indexed="64"/>
      </patternFill>
    </fill>
    <fill>
      <patternFill patternType="solid">
        <fgColor rgb="FFFFC000"/>
        <bgColor indexed="64"/>
      </patternFill>
    </fill>
    <fill>
      <patternFill patternType="solid">
        <fgColor theme="0" tint="-0.249977111117893"/>
        <bgColor indexed="64"/>
      </patternFill>
    </fill>
    <fill>
      <patternFill patternType="solid">
        <fgColor rgb="FFDAE9F8"/>
        <bgColor rgb="FF000000"/>
      </patternFill>
    </fill>
    <fill>
      <patternFill patternType="solid">
        <fgColor rgb="FFB5E6A2"/>
        <bgColor rgb="FF000000"/>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39997558519241921"/>
        <bgColor indexed="64"/>
      </patternFill>
    </fill>
    <fill>
      <patternFill patternType="solid">
        <fgColor theme="9" tint="0.79998168889431442"/>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9" fontId="31" fillId="0" borderId="0" applyFont="0" applyFill="0" applyBorder="0" applyAlignment="0" applyProtection="0"/>
    <xf numFmtId="0" fontId="32" fillId="0" borderId="0" applyNumberFormat="0" applyFill="0" applyBorder="0" applyAlignment="0" applyProtection="0"/>
    <xf numFmtId="0" fontId="45" fillId="0" borderId="0"/>
    <xf numFmtId="0" fontId="46" fillId="0" borderId="0"/>
  </cellStyleXfs>
  <cellXfs count="578">
    <xf numFmtId="0" fontId="0" fillId="0" borderId="0" xfId="0"/>
    <xf numFmtId="0" fontId="2"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2" fillId="3" borderId="9" xfId="0" applyFont="1" applyFill="1" applyBorder="1" applyAlignment="1">
      <alignment vertical="center" wrapText="1"/>
    </xf>
    <xf numFmtId="0" fontId="2" fillId="0" borderId="9" xfId="0" applyFont="1" applyBorder="1" applyAlignment="1">
      <alignment vertical="center" wrapText="1"/>
    </xf>
    <xf numFmtId="0" fontId="9" fillId="0" borderId="0" xfId="0" applyFont="1"/>
    <xf numFmtId="0" fontId="7" fillId="0" borderId="0" xfId="0" applyFont="1"/>
    <xf numFmtId="0" fontId="2" fillId="0" borderId="9" xfId="0" applyFont="1" applyBorder="1" applyAlignment="1">
      <alignment horizontal="justify" vertical="center" wrapText="1"/>
    </xf>
    <xf numFmtId="0" fontId="3" fillId="0" borderId="0" xfId="0" applyFont="1"/>
    <xf numFmtId="0" fontId="3" fillId="0" borderId="9" xfId="0" applyFont="1" applyBorder="1" applyAlignment="1">
      <alignment wrapText="1"/>
    </xf>
    <xf numFmtId="0" fontId="2" fillId="0" borderId="9" xfId="0" applyFont="1" applyBorder="1" applyAlignment="1">
      <alignment horizontal="justify" vertical="top" wrapText="1"/>
    </xf>
    <xf numFmtId="0" fontId="0" fillId="0" borderId="0" xfId="0" applyAlignment="1">
      <alignment wrapText="1"/>
    </xf>
    <xf numFmtId="0" fontId="11" fillId="0" borderId="0" xfId="0" applyFont="1"/>
    <xf numFmtId="0" fontId="11" fillId="0" borderId="0" xfId="0" applyFont="1" applyAlignment="1">
      <alignment vertical="top"/>
    </xf>
    <xf numFmtId="0" fontId="2" fillId="9" borderId="9" xfId="0" applyFont="1" applyFill="1" applyBorder="1" applyAlignment="1">
      <alignment vertical="center" wrapText="1"/>
    </xf>
    <xf numFmtId="0" fontId="2" fillId="9" borderId="9" xfId="0" applyFont="1" applyFill="1" applyBorder="1" applyAlignment="1">
      <alignment horizontal="justify" vertical="top" wrapText="1"/>
    </xf>
    <xf numFmtId="0" fontId="0" fillId="0" borderId="9" xfId="0" applyBorder="1" applyAlignment="1">
      <alignment horizontal="justify" vertical="top" wrapText="1"/>
    </xf>
    <xf numFmtId="0" fontId="21" fillId="0" borderId="9" xfId="0" applyFont="1" applyBorder="1" applyAlignment="1">
      <alignment vertical="center" wrapText="1"/>
    </xf>
    <xf numFmtId="0" fontId="0" fillId="4" borderId="0" xfId="0" applyFill="1"/>
    <xf numFmtId="0" fontId="17"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2" fillId="12" borderId="9"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2" fillId="0" borderId="0" xfId="0" applyFont="1" applyAlignment="1">
      <alignment horizontal="justify" vertical="center" wrapText="1"/>
    </xf>
    <xf numFmtId="0" fontId="0" fillId="0" borderId="9" xfId="0" applyBorder="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7" fillId="10" borderId="9" xfId="0" applyFont="1" applyFill="1" applyBorder="1" applyAlignment="1">
      <alignment horizontal="left" vertical="center"/>
    </xf>
    <xf numFmtId="0" fontId="7" fillId="7" borderId="9" xfId="0" applyFont="1" applyFill="1" applyBorder="1" applyAlignment="1">
      <alignment horizontal="left" vertical="center"/>
    </xf>
    <xf numFmtId="0" fontId="19" fillId="16" borderId="20" xfId="0" applyFont="1" applyFill="1" applyBorder="1" applyAlignment="1">
      <alignment vertical="center" wrapText="1"/>
    </xf>
    <xf numFmtId="0" fontId="19" fillId="16" borderId="21" xfId="0" applyFont="1" applyFill="1" applyBorder="1" applyAlignment="1">
      <alignment vertical="center" wrapText="1"/>
    </xf>
    <xf numFmtId="0" fontId="19" fillId="0" borderId="4" xfId="0" applyFont="1" applyBorder="1" applyAlignment="1" applyProtection="1">
      <alignment horizontal="center" vertical="center" wrapText="1"/>
      <protection locked="0"/>
    </xf>
    <xf numFmtId="14" fontId="19" fillId="0" borderId="4" xfId="0" applyNumberFormat="1" applyFont="1" applyBorder="1" applyAlignment="1" applyProtection="1">
      <alignment horizontal="center" vertical="center" wrapText="1"/>
      <protection locked="0"/>
    </xf>
    <xf numFmtId="0" fontId="15" fillId="16" borderId="20" xfId="0" applyFont="1" applyFill="1" applyBorder="1" applyAlignment="1">
      <alignment vertical="center" wrapText="1"/>
    </xf>
    <xf numFmtId="0" fontId="15" fillId="16" borderId="20" xfId="0" applyFont="1" applyFill="1" applyBorder="1" applyAlignment="1">
      <alignment horizontal="center" vertical="center" wrapText="1"/>
    </xf>
    <xf numFmtId="0" fontId="21"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23" fillId="2" borderId="9" xfId="0" applyFont="1" applyFill="1" applyBorder="1" applyAlignment="1">
      <alignment horizontal="center" vertical="center" wrapText="1"/>
    </xf>
    <xf numFmtId="0" fontId="0" fillId="0" borderId="9" xfId="0" applyBorder="1" applyAlignment="1">
      <alignment horizontal="center" vertical="center"/>
    </xf>
    <xf numFmtId="0" fontId="1" fillId="0" borderId="9" xfId="0" applyFont="1" applyBorder="1" applyAlignment="1">
      <alignment horizontal="justify" vertical="center" wrapText="1"/>
    </xf>
    <xf numFmtId="0" fontId="2" fillId="5" borderId="9" xfId="0" applyFont="1" applyFill="1" applyBorder="1" applyAlignment="1">
      <alignment vertical="center" wrapText="1"/>
    </xf>
    <xf numFmtId="0" fontId="2" fillId="4" borderId="9" xfId="0" applyFont="1" applyFill="1" applyBorder="1" applyAlignment="1">
      <alignment horizontal="justify" vertical="center" wrapText="1"/>
    </xf>
    <xf numFmtId="0" fontId="2" fillId="5" borderId="5" xfId="0" applyFont="1" applyFill="1" applyBorder="1" applyAlignment="1">
      <alignment horizontal="center" vertical="center"/>
    </xf>
    <xf numFmtId="0" fontId="20" fillId="9" borderId="0" xfId="0" applyFont="1" applyFill="1" applyAlignment="1">
      <alignment horizontal="center" vertical="center" wrapText="1"/>
    </xf>
    <xf numFmtId="0" fontId="2" fillId="0" borderId="8" xfId="0" applyFont="1" applyBorder="1" applyAlignment="1">
      <alignment horizontal="center" vertical="center"/>
    </xf>
    <xf numFmtId="0" fontId="2" fillId="5" borderId="8" xfId="0" applyFont="1" applyFill="1" applyBorder="1" applyAlignment="1">
      <alignment horizontal="center" vertical="center"/>
    </xf>
    <xf numFmtId="0" fontId="20" fillId="4" borderId="0" xfId="0" applyFont="1" applyFill="1" applyAlignment="1">
      <alignment horizontal="center" vertical="center" wrapText="1"/>
    </xf>
    <xf numFmtId="0" fontId="2" fillId="4" borderId="8" xfId="0" applyFont="1" applyFill="1" applyBorder="1" applyAlignment="1">
      <alignment horizontal="center" vertical="center"/>
    </xf>
    <xf numFmtId="0" fontId="20" fillId="0" borderId="0" xfId="0" applyFont="1" applyAlignment="1">
      <alignment wrapText="1"/>
    </xf>
    <xf numFmtId="0" fontId="20" fillId="8" borderId="0" xfId="0" applyFont="1" applyFill="1" applyAlignment="1">
      <alignment horizontal="center" vertical="center" wrapText="1"/>
    </xf>
    <xf numFmtId="0" fontId="20" fillId="17" borderId="0" xfId="0" applyFont="1" applyFill="1" applyAlignment="1">
      <alignment horizontal="center" vertical="center" wrapText="1"/>
    </xf>
    <xf numFmtId="0" fontId="2" fillId="9" borderId="8" xfId="0" applyFont="1" applyFill="1" applyBorder="1" applyAlignment="1">
      <alignment horizontal="center" vertical="center"/>
    </xf>
    <xf numFmtId="0" fontId="29" fillId="0" borderId="10" xfId="0" applyFont="1" applyBorder="1" applyAlignment="1">
      <alignment horizontal="left" vertical="top" wrapText="1"/>
    </xf>
    <xf numFmtId="0" fontId="30" fillId="0" borderId="10" xfId="0" applyFont="1" applyBorder="1" applyAlignment="1">
      <alignment horizontal="left" vertical="top" wrapText="1"/>
    </xf>
    <xf numFmtId="0" fontId="29" fillId="3" borderId="10" xfId="0" applyFont="1" applyFill="1" applyBorder="1" applyAlignment="1">
      <alignment horizontal="left" vertical="top" wrapText="1"/>
    </xf>
    <xf numFmtId="0" fontId="29" fillId="0" borderId="0" xfId="0" applyFont="1"/>
    <xf numFmtId="0" fontId="29" fillId="4" borderId="10" xfId="0" applyFont="1" applyFill="1" applyBorder="1" applyAlignment="1">
      <alignment horizontal="left" vertical="top" wrapText="1"/>
    </xf>
    <xf numFmtId="0" fontId="0" fillId="4" borderId="9" xfId="0" applyFill="1" applyBorder="1" applyAlignment="1">
      <alignment horizontal="justify" vertical="center" wrapText="1"/>
    </xf>
    <xf numFmtId="0" fontId="1" fillId="4" borderId="9" xfId="0" applyFont="1" applyFill="1" applyBorder="1" applyAlignment="1">
      <alignment horizontal="justify" vertical="center" wrapText="1"/>
    </xf>
    <xf numFmtId="0" fontId="28" fillId="9" borderId="10" xfId="0" applyFont="1" applyFill="1" applyBorder="1" applyAlignment="1">
      <alignment horizontal="left" vertical="top" wrapText="1"/>
    </xf>
    <xf numFmtId="0" fontId="0" fillId="0" borderId="25" xfId="0" applyBorder="1"/>
    <xf numFmtId="0" fontId="4" fillId="0" borderId="25" xfId="0" applyFont="1" applyBorder="1"/>
    <xf numFmtId="0" fontId="1" fillId="0" borderId="25" xfId="0" applyFont="1" applyBorder="1"/>
    <xf numFmtId="0" fontId="5" fillId="0" borderId="25" xfId="0" applyFont="1" applyBorder="1"/>
    <xf numFmtId="0" fontId="5" fillId="0" borderId="25" xfId="0" applyFont="1" applyBorder="1" applyAlignment="1">
      <alignment horizontal="center" vertical="center"/>
    </xf>
    <xf numFmtId="0" fontId="0" fillId="0" borderId="25" xfId="0" applyBorder="1" applyAlignment="1">
      <alignment horizontal="center" vertical="center"/>
    </xf>
    <xf numFmtId="0" fontId="1" fillId="9" borderId="25" xfId="0" applyFont="1" applyFill="1" applyBorder="1"/>
    <xf numFmtId="0" fontId="1" fillId="9" borderId="25" xfId="0" applyFont="1" applyFill="1" applyBorder="1" applyAlignment="1">
      <alignment wrapText="1"/>
    </xf>
    <xf numFmtId="0" fontId="8" fillId="4" borderId="0" xfId="0" applyFont="1" applyFill="1"/>
    <xf numFmtId="0" fontId="9" fillId="4" borderId="0" xfId="0" applyFont="1" applyFill="1"/>
    <xf numFmtId="0" fontId="7" fillId="4" borderId="0" xfId="0" applyFont="1" applyFill="1"/>
    <xf numFmtId="0" fontId="24" fillId="21"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27" fillId="20" borderId="9" xfId="0" applyFont="1" applyFill="1" applyBorder="1" applyAlignment="1" applyProtection="1">
      <alignment horizontal="left" vertical="center" wrapText="1"/>
      <protection locked="0"/>
    </xf>
    <xf numFmtId="0" fontId="2" fillId="0" borderId="17" xfId="0" applyFont="1" applyBorder="1" applyAlignment="1">
      <alignment horizontal="center" vertical="center"/>
    </xf>
    <xf numFmtId="0" fontId="2" fillId="0" borderId="15" xfId="0" applyFont="1" applyBorder="1" applyAlignment="1">
      <alignment vertical="center" wrapText="1"/>
    </xf>
    <xf numFmtId="0" fontId="29" fillId="0" borderId="18" xfId="0" applyFont="1" applyBorder="1" applyAlignment="1">
      <alignment horizontal="left" vertical="top" wrapText="1"/>
    </xf>
    <xf numFmtId="0" fontId="2" fillId="0" borderId="9" xfId="0" applyFont="1" applyBorder="1" applyAlignment="1">
      <alignment vertical="top" wrapText="1"/>
    </xf>
    <xf numFmtId="0" fontId="18" fillId="2" borderId="4" xfId="0" applyFont="1" applyFill="1" applyBorder="1" applyAlignment="1" applyProtection="1">
      <alignment horizontal="center" vertical="center" wrapText="1"/>
      <protection locked="0"/>
    </xf>
    <xf numFmtId="0" fontId="34" fillId="2" borderId="3" xfId="0" applyFont="1" applyFill="1" applyBorder="1" applyAlignment="1" applyProtection="1">
      <alignment horizontal="center" vertical="center" wrapText="1"/>
      <protection locked="0"/>
    </xf>
    <xf numFmtId="0" fontId="35" fillId="0" borderId="0" xfId="0" applyFont="1"/>
    <xf numFmtId="0" fontId="10" fillId="0" borderId="0" xfId="0" applyFont="1" applyAlignment="1">
      <alignment horizontal="center" vertical="center"/>
    </xf>
    <xf numFmtId="0" fontId="10" fillId="6" borderId="0" xfId="0" applyFont="1" applyFill="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justify" vertical="center" wrapText="1"/>
    </xf>
    <xf numFmtId="0" fontId="21" fillId="0" borderId="9" xfId="0" applyFont="1" applyBorder="1" applyAlignment="1" applyProtection="1">
      <alignment horizontal="center" vertical="center"/>
      <protection locked="0"/>
    </xf>
    <xf numFmtId="0" fontId="21" fillId="0" borderId="10" xfId="0" applyFont="1" applyBorder="1" applyAlignment="1" applyProtection="1">
      <alignment vertical="center" wrapText="1"/>
      <protection locked="0"/>
    </xf>
    <xf numFmtId="0" fontId="10" fillId="0" borderId="26" xfId="0" applyFont="1" applyBorder="1" applyAlignment="1">
      <alignment horizontal="justify" vertical="center" wrapText="1"/>
    </xf>
    <xf numFmtId="0" fontId="21" fillId="3" borderId="27" xfId="0" applyFont="1" applyFill="1" applyBorder="1" applyAlignment="1">
      <alignment horizontal="center" vertical="center"/>
    </xf>
    <xf numFmtId="0" fontId="21" fillId="3" borderId="11" xfId="0" applyFont="1" applyFill="1" applyBorder="1" applyAlignment="1">
      <alignment horizontal="justify" vertical="center" wrapText="1"/>
    </xf>
    <xf numFmtId="0" fontId="10" fillId="0" borderId="0" xfId="0" applyFont="1"/>
    <xf numFmtId="0" fontId="21" fillId="3" borderId="8" xfId="0" applyFont="1" applyFill="1" applyBorder="1" applyAlignment="1">
      <alignment horizontal="center" vertical="center"/>
    </xf>
    <xf numFmtId="0" fontId="21" fillId="3" borderId="9" xfId="0" applyFont="1" applyFill="1" applyBorder="1" applyAlignment="1">
      <alignment horizontal="justify" vertical="center" wrapText="1"/>
    </xf>
    <xf numFmtId="0" fontId="19" fillId="3" borderId="9" xfId="0" applyFont="1" applyFill="1" applyBorder="1" applyAlignment="1">
      <alignment horizontal="center" vertical="center" wrapText="1"/>
    </xf>
    <xf numFmtId="0" fontId="21" fillId="3" borderId="10" xfId="0" applyFont="1" applyFill="1" applyBorder="1" applyAlignment="1">
      <alignment vertical="center" wrapText="1"/>
    </xf>
    <xf numFmtId="0" fontId="36" fillId="3" borderId="9" xfId="0" applyFont="1" applyFill="1" applyBorder="1" applyAlignment="1">
      <alignment horizontal="justify" vertical="center" wrapText="1"/>
    </xf>
    <xf numFmtId="0" fontId="36" fillId="0" borderId="9" xfId="0" applyFont="1" applyBorder="1" applyAlignment="1">
      <alignment horizontal="justify" vertical="center" wrapText="1"/>
    </xf>
    <xf numFmtId="0" fontId="21" fillId="3" borderId="17" xfId="0" applyFont="1" applyFill="1" applyBorder="1" applyAlignment="1">
      <alignment horizontal="center" vertical="center"/>
    </xf>
    <xf numFmtId="0" fontId="36" fillId="3" borderId="15" xfId="0" applyFont="1" applyFill="1" applyBorder="1" applyAlignment="1">
      <alignment horizontal="left" vertical="center" wrapText="1"/>
    </xf>
    <xf numFmtId="0" fontId="36" fillId="0" borderId="9" xfId="0" applyFont="1" applyBorder="1" applyAlignment="1">
      <alignment horizontal="left" vertical="center" wrapText="1"/>
    </xf>
    <xf numFmtId="15" fontId="37" fillId="0" borderId="9" xfId="0" applyNumberFormat="1" applyFont="1" applyBorder="1" applyAlignment="1">
      <alignment horizontal="left" vertical="center" wrapText="1"/>
    </xf>
    <xf numFmtId="0" fontId="37" fillId="0" borderId="9" xfId="0" applyFont="1" applyBorder="1" applyAlignment="1">
      <alignment horizontal="left" vertical="center" wrapText="1"/>
    </xf>
    <xf numFmtId="0" fontId="36" fillId="0" borderId="28" xfId="0" applyFont="1" applyBorder="1" applyAlignment="1">
      <alignment horizontal="justify" vertical="center" wrapText="1"/>
    </xf>
    <xf numFmtId="0" fontId="36" fillId="0" borderId="0" xfId="0" applyFont="1" applyAlignment="1">
      <alignment horizontal="right" vertical="center" wrapText="1"/>
    </xf>
    <xf numFmtId="0" fontId="19" fillId="2" borderId="29" xfId="0" applyFont="1" applyFill="1" applyBorder="1" applyAlignment="1">
      <alignment horizontal="center" vertical="center"/>
    </xf>
    <xf numFmtId="0" fontId="19" fillId="2" borderId="20" xfId="0" applyFont="1" applyFill="1" applyBorder="1" applyAlignment="1">
      <alignment horizontal="center" vertical="center" wrapText="1"/>
    </xf>
    <xf numFmtId="0" fontId="19" fillId="2" borderId="29"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21" fillId="3" borderId="9" xfId="0" applyFont="1" applyFill="1" applyBorder="1" applyAlignment="1">
      <alignment vertical="center" wrapText="1"/>
    </xf>
    <xf numFmtId="0" fontId="10" fillId="3" borderId="26" xfId="0" applyFont="1" applyFill="1" applyBorder="1" applyAlignment="1">
      <alignment horizontal="justify" vertical="center" wrapText="1"/>
    </xf>
    <xf numFmtId="0" fontId="10" fillId="0" borderId="0" xfId="0" applyFont="1" applyAlignment="1">
      <alignment horizontal="justify" vertical="center" wrapText="1"/>
    </xf>
    <xf numFmtId="0" fontId="36" fillId="0" borderId="0" xfId="0" applyFont="1" applyProtection="1">
      <protection locked="0"/>
    </xf>
    <xf numFmtId="0" fontId="36" fillId="0" borderId="0" xfId="0" applyFont="1" applyAlignment="1" applyProtection="1">
      <alignment horizontal="center"/>
      <protection locked="0"/>
    </xf>
    <xf numFmtId="0" fontId="39" fillId="26" borderId="0" xfId="2" quotePrefix="1" applyFont="1" applyFill="1" applyAlignment="1" applyProtection="1">
      <alignment horizontal="center" vertical="center"/>
      <protection locked="0"/>
    </xf>
    <xf numFmtId="0" fontId="15" fillId="25" borderId="33" xfId="0" applyFont="1" applyFill="1" applyBorder="1" applyAlignment="1" applyProtection="1">
      <alignment horizontal="center" vertical="center" wrapText="1"/>
      <protection locked="0"/>
    </xf>
    <xf numFmtId="0" fontId="15" fillId="25" borderId="11" xfId="0" applyFont="1" applyFill="1" applyBorder="1" applyAlignment="1" applyProtection="1">
      <alignment horizontal="center" vertical="center" wrapText="1"/>
      <protection locked="0"/>
    </xf>
    <xf numFmtId="0" fontId="15" fillId="25" borderId="19" xfId="0" applyFont="1" applyFill="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2" fontId="36" fillId="0" borderId="9" xfId="0" applyNumberFormat="1" applyFont="1" applyBorder="1" applyAlignment="1" applyProtection="1">
      <alignment horizontal="center" vertical="center" wrapText="1"/>
      <protection locked="0"/>
    </xf>
    <xf numFmtId="0" fontId="36" fillId="4" borderId="9" xfId="0" applyFont="1" applyFill="1" applyBorder="1" applyAlignment="1" applyProtection="1">
      <alignment horizontal="center" vertical="center" wrapText="1"/>
      <protection locked="0"/>
    </xf>
    <xf numFmtId="1" fontId="36" fillId="4" borderId="9" xfId="0" applyNumberFormat="1" applyFont="1" applyFill="1" applyBorder="1" applyAlignment="1">
      <alignment horizontal="center" vertical="center" wrapText="1"/>
    </xf>
    <xf numFmtId="0" fontId="36" fillId="4" borderId="9" xfId="0" applyFont="1" applyFill="1" applyBorder="1" applyAlignment="1">
      <alignment horizontal="center" vertical="center" wrapText="1"/>
    </xf>
    <xf numFmtId="0" fontId="36" fillId="0" borderId="35" xfId="0" applyFont="1" applyBorder="1" applyAlignment="1" applyProtection="1">
      <alignment horizontal="justify" vertical="center" wrapText="1"/>
      <protection locked="0"/>
    </xf>
    <xf numFmtId="0" fontId="36" fillId="0" borderId="36" xfId="0" applyFont="1" applyBorder="1" applyAlignment="1" applyProtection="1">
      <alignment horizontal="center" vertical="center" wrapText="1"/>
      <protection locked="0"/>
    </xf>
    <xf numFmtId="0" fontId="36" fillId="0" borderId="15" xfId="0" applyFont="1" applyBorder="1" applyAlignment="1" applyProtection="1">
      <alignment horizontal="center" vertical="center" wrapText="1"/>
      <protection locked="0"/>
    </xf>
    <xf numFmtId="1" fontId="36" fillId="4" borderId="15" xfId="0" applyNumberFormat="1" applyFont="1" applyFill="1" applyBorder="1" applyAlignment="1">
      <alignment horizontal="center" vertical="center" wrapText="1"/>
    </xf>
    <xf numFmtId="0" fontId="36" fillId="4" borderId="15" xfId="0" applyFont="1" applyFill="1" applyBorder="1" applyAlignment="1" applyProtection="1">
      <alignment horizontal="center" vertical="center" wrapText="1"/>
      <protection locked="0"/>
    </xf>
    <xf numFmtId="0" fontId="36" fillId="4" borderId="15" xfId="0" applyFont="1" applyFill="1" applyBorder="1" applyAlignment="1">
      <alignment horizontal="center" vertical="center" wrapText="1"/>
    </xf>
    <xf numFmtId="0" fontId="36" fillId="0" borderId="37" xfId="0" applyFont="1" applyBorder="1" applyAlignment="1" applyProtection="1">
      <alignment horizontal="justify" vertical="center" wrapText="1"/>
      <protection locked="0"/>
    </xf>
    <xf numFmtId="0" fontId="36" fillId="25" borderId="0" xfId="0" applyFont="1" applyFill="1" applyProtection="1">
      <protection locked="0"/>
    </xf>
    <xf numFmtId="0" fontId="36" fillId="0" borderId="34" xfId="0" applyFont="1" applyBorder="1" applyAlignment="1" applyProtection="1">
      <alignment horizontal="center" vertical="center"/>
      <protection locked="0"/>
    </xf>
    <xf numFmtId="1" fontId="36" fillId="0" borderId="9" xfId="0" applyNumberFormat="1" applyFont="1" applyBorder="1" applyAlignment="1">
      <alignment horizontal="center" vertical="center" wrapText="1"/>
    </xf>
    <xf numFmtId="9" fontId="36" fillId="0" borderId="38" xfId="1" applyFont="1" applyFill="1" applyBorder="1" applyAlignment="1" applyProtection="1">
      <alignment horizontal="center" vertical="center" wrapText="1"/>
      <protection locked="0"/>
    </xf>
    <xf numFmtId="0" fontId="36" fillId="0" borderId="36" xfId="0" applyFont="1" applyBorder="1" applyAlignment="1" applyProtection="1">
      <alignment horizontal="center" vertical="center"/>
      <protection locked="0"/>
    </xf>
    <xf numFmtId="1" fontId="36" fillId="0" borderId="15" xfId="0" applyNumberFormat="1" applyFont="1" applyBorder="1" applyAlignment="1">
      <alignment horizontal="center" vertical="center" wrapText="1"/>
    </xf>
    <xf numFmtId="9" fontId="36" fillId="0" borderId="39" xfId="1" applyFont="1" applyFill="1" applyBorder="1" applyAlignment="1" applyProtection="1">
      <alignment horizontal="center" vertical="center" wrapText="1"/>
      <protection locked="0"/>
    </xf>
    <xf numFmtId="0" fontId="8" fillId="0" borderId="0" xfId="0" applyFont="1"/>
    <xf numFmtId="0" fontId="36" fillId="5" borderId="5" xfId="0" applyFont="1" applyFill="1" applyBorder="1" applyAlignment="1">
      <alignment horizontal="center" vertical="center"/>
    </xf>
    <xf numFmtId="0" fontId="36" fillId="5" borderId="6" xfId="0" applyFont="1" applyFill="1" applyBorder="1" applyAlignment="1">
      <alignment vertical="center" wrapText="1"/>
    </xf>
    <xf numFmtId="0" fontId="36" fillId="0" borderId="8" xfId="0" applyFont="1" applyBorder="1" applyAlignment="1">
      <alignment horizontal="center" vertical="center"/>
    </xf>
    <xf numFmtId="0" fontId="36" fillId="0" borderId="9" xfId="0" applyFont="1" applyBorder="1" applyAlignment="1">
      <alignment vertical="center" wrapText="1"/>
    </xf>
    <xf numFmtId="0" fontId="36" fillId="4" borderId="9" xfId="0" applyFont="1" applyFill="1" applyBorder="1" applyAlignment="1">
      <alignment horizontal="justify" vertical="center" wrapText="1"/>
    </xf>
    <xf numFmtId="0" fontId="36" fillId="5" borderId="8" xfId="0" applyFont="1" applyFill="1" applyBorder="1" applyAlignment="1">
      <alignment horizontal="center" vertical="center"/>
    </xf>
    <xf numFmtId="0" fontId="36" fillId="5" borderId="9" xfId="0" applyFont="1" applyFill="1" applyBorder="1" applyAlignment="1">
      <alignment vertical="center" wrapText="1"/>
    </xf>
    <xf numFmtId="0" fontId="36" fillId="27" borderId="8" xfId="0" applyFont="1" applyFill="1" applyBorder="1" applyAlignment="1">
      <alignment horizontal="center" vertical="center"/>
    </xf>
    <xf numFmtId="0" fontId="36" fillId="27" borderId="9" xfId="0" applyFont="1" applyFill="1" applyBorder="1" applyAlignment="1">
      <alignment vertical="center" wrapText="1"/>
    </xf>
    <xf numFmtId="0" fontId="21" fillId="4" borderId="9" xfId="0" applyFont="1" applyFill="1" applyBorder="1" applyAlignment="1">
      <alignment horizontal="justify" vertical="center" wrapText="1"/>
    </xf>
    <xf numFmtId="0" fontId="36" fillId="0" borderId="40" xfId="0" applyFont="1" applyBorder="1" applyAlignment="1">
      <alignment horizontal="center" vertical="center"/>
    </xf>
    <xf numFmtId="0" fontId="18" fillId="2" borderId="42" xfId="0"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29" fillId="3" borderId="9" xfId="0" applyFont="1" applyFill="1" applyBorder="1" applyAlignment="1">
      <alignment horizontal="justify" vertical="top" wrapText="1"/>
    </xf>
    <xf numFmtId="0" fontId="8" fillId="7" borderId="0" xfId="0" applyFont="1" applyFill="1" applyAlignment="1">
      <alignment horizontal="center" vertical="center" wrapText="1"/>
    </xf>
    <xf numFmtId="0" fontId="29" fillId="0" borderId="9" xfId="0" applyFont="1" applyBorder="1" applyAlignment="1">
      <alignment horizontal="justify" vertical="top" wrapText="1"/>
    </xf>
    <xf numFmtId="0" fontId="21" fillId="5" borderId="8" xfId="0" applyFont="1" applyFill="1" applyBorder="1" applyAlignment="1">
      <alignment horizontal="center" vertical="center"/>
    </xf>
    <xf numFmtId="0" fontId="36" fillId="5" borderId="9" xfId="0" applyFont="1" applyFill="1" applyBorder="1" applyAlignment="1">
      <alignment horizontal="justify" vertical="center" wrapText="1"/>
    </xf>
    <xf numFmtId="0" fontId="40" fillId="0" borderId="9" xfId="0" applyFont="1" applyBorder="1" applyAlignment="1">
      <alignment horizontal="left" vertical="top" wrapText="1"/>
    </xf>
    <xf numFmtId="0" fontId="24" fillId="7" borderId="0" xfId="0" applyFont="1" applyFill="1" applyAlignment="1">
      <alignment horizontal="center" vertical="center" wrapText="1"/>
    </xf>
    <xf numFmtId="0" fontId="8" fillId="4" borderId="0" xfId="0" applyFont="1" applyFill="1" applyAlignment="1">
      <alignment horizontal="center" vertical="center" wrapText="1"/>
    </xf>
    <xf numFmtId="0" fontId="34" fillId="2" borderId="3" xfId="0" applyFont="1" applyFill="1" applyBorder="1" applyAlignment="1" applyProtection="1">
      <alignment horizontal="justify" vertical="center" wrapText="1"/>
      <protection locked="0"/>
    </xf>
    <xf numFmtId="0" fontId="40" fillId="0" borderId="9" xfId="0" applyFont="1" applyBorder="1" applyAlignment="1">
      <alignment horizontal="justify" vertical="center" wrapText="1"/>
    </xf>
    <xf numFmtId="0" fontId="21" fillId="0" borderId="9" xfId="0" applyFont="1" applyBorder="1" applyAlignment="1">
      <alignment horizontal="left" vertical="center" wrapText="1"/>
    </xf>
    <xf numFmtId="0" fontId="44" fillId="0" borderId="43" xfId="3" applyFont="1" applyBorder="1" applyAlignment="1" applyProtection="1">
      <alignment horizontal="center" vertical="center"/>
      <protection hidden="1"/>
    </xf>
    <xf numFmtId="14" fontId="44" fillId="0" borderId="43" xfId="3" applyNumberFormat="1" applyFont="1" applyBorder="1" applyAlignment="1" applyProtection="1">
      <alignment horizontal="center" vertical="center" wrapText="1"/>
      <protection hidden="1"/>
    </xf>
    <xf numFmtId="0" fontId="43" fillId="0" borderId="0" xfId="0" applyFont="1"/>
    <xf numFmtId="0" fontId="46" fillId="0" borderId="0" xfId="0" applyFont="1"/>
    <xf numFmtId="0" fontId="48" fillId="0" borderId="0" xfId="0" applyFont="1" applyAlignment="1">
      <alignment wrapText="1"/>
    </xf>
    <xf numFmtId="0" fontId="43" fillId="0" borderId="0" xfId="0" applyFont="1" applyAlignment="1">
      <alignment wrapText="1"/>
    </xf>
    <xf numFmtId="0" fontId="49" fillId="21" borderId="9" xfId="0" applyFont="1" applyFill="1" applyBorder="1" applyAlignment="1">
      <alignment horizontal="center" textRotation="90" wrapText="1"/>
    </xf>
    <xf numFmtId="0" fontId="49" fillId="21" borderId="9" xfId="0" applyFont="1" applyFill="1" applyBorder="1" applyAlignment="1">
      <alignment horizontal="center" vertical="center" textRotation="90" wrapText="1"/>
    </xf>
    <xf numFmtId="0" fontId="43" fillId="0" borderId="9" xfId="0" applyFont="1" applyBorder="1" applyAlignment="1">
      <alignment horizontal="center" vertical="center" wrapText="1"/>
    </xf>
    <xf numFmtId="0" fontId="49" fillId="0" borderId="9" xfId="0" applyFont="1" applyBorder="1" applyAlignment="1">
      <alignment wrapText="1"/>
    </xf>
    <xf numFmtId="0" fontId="49" fillId="4" borderId="9" xfId="0" applyFont="1" applyFill="1" applyBorder="1" applyAlignment="1">
      <alignment wrapText="1"/>
    </xf>
    <xf numFmtId="14" fontId="49" fillId="0" borderId="9" xfId="0" applyNumberFormat="1" applyFont="1" applyBorder="1" applyAlignment="1">
      <alignment wrapText="1"/>
    </xf>
    <xf numFmtId="0" fontId="48" fillId="0" borderId="9" xfId="0" applyFont="1" applyBorder="1" applyAlignment="1">
      <alignment wrapText="1"/>
    </xf>
    <xf numFmtId="0" fontId="48" fillId="0" borderId="0" xfId="0" applyFont="1" applyAlignment="1">
      <alignment horizontal="left" vertical="top" wrapText="1"/>
    </xf>
    <xf numFmtId="0" fontId="48" fillId="0" borderId="0" xfId="0" applyFont="1"/>
    <xf numFmtId="0" fontId="46" fillId="0" borderId="0" xfId="0" applyFont="1" applyAlignment="1">
      <alignment horizontal="center" vertical="center"/>
    </xf>
    <xf numFmtId="0" fontId="0" fillId="0" borderId="0" xfId="0" applyAlignment="1">
      <alignment vertical="center" wrapText="1"/>
    </xf>
    <xf numFmtId="0" fontId="52" fillId="0" borderId="0" xfId="0" applyFont="1" applyAlignment="1">
      <alignment horizontal="center" vertical="center" wrapText="1"/>
    </xf>
    <xf numFmtId="0" fontId="12" fillId="9" borderId="9" xfId="0" applyFont="1" applyFill="1" applyBorder="1" applyAlignment="1">
      <alignment horizontal="justify" vertical="center" wrapText="1"/>
    </xf>
    <xf numFmtId="0" fontId="29" fillId="0" borderId="9" xfId="0" applyFont="1" applyBorder="1" applyAlignment="1">
      <alignment horizontal="left" vertical="top" wrapText="1"/>
    </xf>
    <xf numFmtId="0" fontId="29" fillId="5" borderId="9" xfId="0" applyFont="1" applyFill="1" applyBorder="1" applyAlignment="1">
      <alignment horizontal="justify" vertical="top" wrapText="1"/>
    </xf>
    <xf numFmtId="0" fontId="29" fillId="4" borderId="9"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6" fillId="3" borderId="8" xfId="0" applyFont="1" applyFill="1" applyBorder="1" applyAlignment="1">
      <alignment horizontal="center" vertical="center"/>
    </xf>
    <xf numFmtId="0" fontId="36" fillId="3" borderId="9" xfId="0" applyFont="1" applyFill="1" applyBorder="1" applyAlignment="1">
      <alignment vertical="center" wrapText="1"/>
    </xf>
    <xf numFmtId="0" fontId="8" fillId="7" borderId="35" xfId="0" applyFont="1" applyFill="1" applyBorder="1" applyAlignment="1">
      <alignment horizontal="center" vertical="center" wrapText="1"/>
    </xf>
    <xf numFmtId="0" fontId="19" fillId="2" borderId="20" xfId="0" applyFont="1" applyFill="1" applyBorder="1" applyAlignment="1">
      <alignment horizontal="center" vertical="center"/>
    </xf>
    <xf numFmtId="0" fontId="34" fillId="2" borderId="4" xfId="0" applyFont="1" applyFill="1" applyBorder="1" applyAlignment="1" applyProtection="1">
      <alignment horizontal="center" vertical="center" wrapText="1"/>
      <protection locked="0"/>
    </xf>
    <xf numFmtId="0" fontId="54" fillId="3" borderId="48" xfId="0" applyFont="1" applyFill="1" applyBorder="1" applyAlignment="1">
      <alignment horizontal="justify" vertical="center" wrapText="1"/>
    </xf>
    <xf numFmtId="0" fontId="54" fillId="3" borderId="26" xfId="0" applyFont="1" applyFill="1" applyBorder="1" applyAlignment="1">
      <alignment horizontal="justify" vertical="center" wrapText="1"/>
    </xf>
    <xf numFmtId="0" fontId="19" fillId="3" borderId="1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54" fillId="3" borderId="26" xfId="0" applyFont="1" applyFill="1" applyBorder="1" applyAlignment="1">
      <alignment horizontal="left" vertical="center" wrapText="1"/>
    </xf>
    <xf numFmtId="0" fontId="10" fillId="24" borderId="26" xfId="0" applyFont="1" applyFill="1" applyBorder="1" applyAlignment="1">
      <alignment horizontal="justify" vertical="center" wrapText="1"/>
    </xf>
    <xf numFmtId="0" fontId="33" fillId="30" borderId="0" xfId="2" quotePrefix="1" applyFont="1" applyFill="1" applyAlignment="1">
      <alignment horizontal="center" vertical="center"/>
    </xf>
    <xf numFmtId="0" fontId="33" fillId="0" borderId="0" xfId="2" quotePrefix="1" applyFont="1" applyFill="1" applyAlignment="1">
      <alignment horizontal="center" vertical="center"/>
    </xf>
    <xf numFmtId="0" fontId="21" fillId="0" borderId="28" xfId="0" applyFont="1" applyBorder="1" applyAlignment="1" applyProtection="1">
      <alignment horizontal="center" vertical="center"/>
      <protection locked="0"/>
    </xf>
    <xf numFmtId="0" fontId="21" fillId="0" borderId="49" xfId="0" applyFont="1" applyBorder="1" applyAlignment="1" applyProtection="1">
      <alignment vertical="center" wrapText="1"/>
      <protection locked="0"/>
    </xf>
    <xf numFmtId="0" fontId="10" fillId="0" borderId="50" xfId="0" applyFont="1" applyBorder="1" applyAlignment="1">
      <alignment horizontal="justify" vertical="center" wrapText="1"/>
    </xf>
    <xf numFmtId="0" fontId="18" fillId="0" borderId="51" xfId="0" applyFont="1" applyBorder="1" applyAlignment="1" applyProtection="1">
      <alignment vertical="center" wrapText="1"/>
      <protection locked="0"/>
    </xf>
    <xf numFmtId="0" fontId="9" fillId="0" borderId="0" xfId="0" applyFont="1" applyAlignment="1">
      <alignment horizontal="center" vertical="center"/>
    </xf>
    <xf numFmtId="0" fontId="18" fillId="2" borderId="52" xfId="0" applyFont="1" applyFill="1" applyBorder="1" applyAlignment="1" applyProtection="1">
      <alignment horizontal="center" vertical="center" wrapText="1"/>
      <protection locked="0"/>
    </xf>
    <xf numFmtId="0" fontId="19" fillId="2" borderId="53"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6" xfId="0" applyFont="1" applyFill="1" applyBorder="1" applyAlignment="1" applyProtection="1">
      <alignment horizontal="center" vertical="center" wrapText="1"/>
      <protection locked="0"/>
    </xf>
    <xf numFmtId="0" fontId="19" fillId="2" borderId="2" xfId="0" applyFont="1" applyFill="1" applyBorder="1" applyAlignment="1" applyProtection="1">
      <alignment horizontal="center" vertical="center" wrapText="1"/>
      <protection locked="0"/>
    </xf>
    <xf numFmtId="0" fontId="35" fillId="0" borderId="0" xfId="0" applyFont="1" applyAlignment="1">
      <alignment horizontal="center" vertical="center"/>
    </xf>
    <xf numFmtId="0" fontId="20" fillId="0" borderId="1" xfId="0" applyFont="1" applyBorder="1"/>
    <xf numFmtId="0" fontId="15" fillId="5" borderId="6" xfId="0" applyFont="1" applyFill="1" applyBorder="1" applyAlignment="1">
      <alignment horizontal="center" vertical="center" wrapText="1"/>
    </xf>
    <xf numFmtId="0" fontId="20" fillId="8" borderId="13" xfId="0" applyFont="1" applyFill="1" applyBorder="1" applyAlignment="1">
      <alignment horizontal="center" vertical="center"/>
    </xf>
    <xf numFmtId="0" fontId="36" fillId="0" borderId="9" xfId="0" applyFont="1" applyBorder="1" applyAlignment="1" applyProtection="1">
      <alignment horizontal="center" vertical="center"/>
      <protection locked="0"/>
    </xf>
    <xf numFmtId="0" fontId="20" fillId="0" borderId="13" xfId="0" applyFont="1" applyBorder="1"/>
    <xf numFmtId="0" fontId="15" fillId="5" borderId="9" xfId="0" applyFont="1" applyFill="1" applyBorder="1" applyAlignment="1">
      <alignment horizontal="center" vertical="center" wrapText="1"/>
    </xf>
    <xf numFmtId="0" fontId="20" fillId="4" borderId="13" xfId="0" applyFont="1" applyFill="1" applyBorder="1"/>
    <xf numFmtId="0" fontId="36" fillId="27" borderId="9" xfId="0" applyFont="1" applyFill="1" applyBorder="1" applyAlignment="1">
      <alignment vertical="center"/>
    </xf>
    <xf numFmtId="0" fontId="20" fillId="8" borderId="14" xfId="0" applyFont="1" applyFill="1" applyBorder="1" applyAlignment="1">
      <alignment horizontal="center" vertical="center"/>
    </xf>
    <xf numFmtId="0" fontId="36" fillId="0" borderId="28" xfId="0" applyFont="1" applyBorder="1" applyAlignment="1" applyProtection="1">
      <alignment horizontal="center" vertical="center"/>
      <protection locked="0"/>
    </xf>
    <xf numFmtId="0" fontId="10" fillId="0" borderId="0" xfId="0" applyFont="1" applyAlignment="1">
      <alignment vertical="center" wrapText="1"/>
    </xf>
    <xf numFmtId="0" fontId="6" fillId="2" borderId="3" xfId="0" applyFont="1" applyFill="1" applyBorder="1" applyAlignment="1" applyProtection="1">
      <alignment horizontal="center" vertical="center" wrapText="1"/>
      <protection locked="0"/>
    </xf>
    <xf numFmtId="0" fontId="6" fillId="2" borderId="5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2" xfId="0" applyFont="1" applyFill="1" applyBorder="1" applyAlignment="1" applyProtection="1">
      <alignment horizontal="center" vertical="center" wrapText="1"/>
      <protection locked="0"/>
    </xf>
    <xf numFmtId="0" fontId="2" fillId="4" borderId="0" xfId="0" applyFont="1" applyFill="1" applyAlignment="1">
      <alignment wrapText="1"/>
    </xf>
    <xf numFmtId="0" fontId="20" fillId="4" borderId="0" xfId="0" applyFont="1" applyFill="1" applyAlignment="1">
      <alignment wrapText="1"/>
    </xf>
    <xf numFmtId="0" fontId="0" fillId="0" borderId="9" xfId="0" applyBorder="1" applyAlignment="1">
      <alignment wrapText="1"/>
    </xf>
    <xf numFmtId="0" fontId="2" fillId="0" borderId="0" xfId="0" applyFont="1"/>
    <xf numFmtId="0" fontId="0" fillId="3" borderId="9" xfId="0" applyFill="1" applyBorder="1" applyAlignment="1">
      <alignment vertical="center" wrapText="1"/>
    </xf>
    <xf numFmtId="0" fontId="10" fillId="0" borderId="0" xfId="0" applyFont="1" applyAlignment="1">
      <alignment wrapText="1"/>
    </xf>
    <xf numFmtId="0" fontId="0" fillId="31" borderId="0" xfId="0" applyFill="1"/>
    <xf numFmtId="0" fontId="0" fillId="0" borderId="0" xfId="0" applyAlignment="1">
      <alignment horizontal="left" vertical="top"/>
    </xf>
    <xf numFmtId="0" fontId="0" fillId="0" borderId="8" xfId="0" applyBorder="1" applyAlignment="1">
      <alignment horizontal="center" vertical="center"/>
    </xf>
    <xf numFmtId="0" fontId="0" fillId="4" borderId="9" xfId="0" applyFill="1" applyBorder="1" applyAlignment="1">
      <alignment vertical="center" wrapText="1"/>
    </xf>
    <xf numFmtId="0" fontId="0" fillId="0" borderId="28" xfId="0" applyBorder="1" applyAlignment="1">
      <alignment vertical="center" wrapText="1"/>
    </xf>
    <xf numFmtId="0" fontId="57" fillId="4" borderId="0" xfId="0" applyFont="1" applyFill="1" applyAlignment="1">
      <alignment horizontal="center" vertical="center" wrapText="1"/>
    </xf>
    <xf numFmtId="0" fontId="10" fillId="9" borderId="0" xfId="0" applyFont="1" applyFill="1" applyAlignment="1">
      <alignment horizontal="center" vertical="center" wrapText="1"/>
    </xf>
    <xf numFmtId="0" fontId="10" fillId="4" borderId="9" xfId="0" applyFont="1" applyFill="1" applyBorder="1" applyAlignment="1">
      <alignment horizontal="justify" vertical="top" wrapText="1"/>
    </xf>
    <xf numFmtId="0" fontId="0" fillId="3" borderId="8" xfId="0" applyFill="1" applyBorder="1" applyAlignment="1">
      <alignment horizontal="center" vertical="center"/>
    </xf>
    <xf numFmtId="0" fontId="61" fillId="4" borderId="9" xfId="0" applyFont="1" applyFill="1" applyBorder="1" applyAlignment="1">
      <alignment horizontal="justify" vertical="center" wrapText="1"/>
    </xf>
    <xf numFmtId="0" fontId="62" fillId="0" borderId="9" xfId="0" applyFont="1" applyBorder="1" applyAlignment="1">
      <alignment horizontal="justify" vertical="top" wrapText="1"/>
    </xf>
    <xf numFmtId="0" fontId="23" fillId="2" borderId="34" xfId="0" applyFont="1" applyFill="1" applyBorder="1" applyAlignment="1">
      <alignment horizontal="center" vertical="center" wrapText="1"/>
    </xf>
    <xf numFmtId="0" fontId="36" fillId="5" borderId="47" xfId="0" applyFont="1" applyFill="1" applyBorder="1" applyAlignment="1">
      <alignment horizontal="left" vertical="center" wrapText="1"/>
    </xf>
    <xf numFmtId="0" fontId="30" fillId="5" borderId="34" xfId="0" applyFont="1" applyFill="1" applyBorder="1" applyAlignment="1">
      <alignment horizontal="justify" vertical="top" wrapText="1"/>
    </xf>
    <xf numFmtId="0" fontId="2" fillId="9" borderId="8" xfId="0" applyFont="1" applyFill="1" applyBorder="1" applyAlignment="1">
      <alignment vertical="center" wrapText="1"/>
    </xf>
    <xf numFmtId="0" fontId="2" fillId="9" borderId="9" xfId="0" applyFont="1" applyFill="1" applyBorder="1" applyAlignment="1">
      <alignment horizontal="center" vertical="center" wrapText="1"/>
    </xf>
    <xf numFmtId="0" fontId="28" fillId="9" borderId="42" xfId="0" applyFont="1" applyFill="1" applyBorder="1" applyAlignment="1">
      <alignment horizontal="center" vertical="center" wrapText="1"/>
    </xf>
    <xf numFmtId="0" fontId="2" fillId="0" borderId="8" xfId="0" applyFont="1" applyBorder="1" applyAlignment="1">
      <alignment horizontal="center" vertical="center" wrapText="1"/>
    </xf>
    <xf numFmtId="0" fontId="13" fillId="0" borderId="9" xfId="0" applyFont="1" applyBorder="1" applyAlignment="1">
      <alignment horizontal="justify" vertical="center" wrapText="1"/>
    </xf>
    <xf numFmtId="0" fontId="2" fillId="0" borderId="10" xfId="0" applyFont="1" applyBorder="1" applyAlignment="1" applyProtection="1">
      <alignment horizontal="left" vertical="center" wrapText="1"/>
      <protection locked="0"/>
    </xf>
    <xf numFmtId="0" fontId="30" fillId="0" borderId="34" xfId="0" applyFont="1" applyBorder="1" applyAlignment="1">
      <alignment horizontal="justify" vertical="top" wrapText="1"/>
    </xf>
    <xf numFmtId="0" fontId="2" fillId="5" borderId="8" xfId="0" applyFont="1" applyFill="1" applyBorder="1" applyAlignment="1">
      <alignment horizontal="center" vertical="center" wrapText="1"/>
    </xf>
    <xf numFmtId="0" fontId="29" fillId="5" borderId="34" xfId="0" applyFont="1" applyFill="1" applyBorder="1" applyAlignment="1">
      <alignment horizontal="justify" vertical="top" wrapText="1"/>
    </xf>
    <xf numFmtId="0" fontId="0" fillId="0" borderId="9" xfId="0" applyBorder="1" applyAlignment="1">
      <alignment vertical="center" wrapText="1"/>
    </xf>
    <xf numFmtId="0" fontId="0" fillId="0" borderId="9" xfId="0" applyBorder="1" applyAlignment="1">
      <alignment horizontal="center" vertical="center" wrapText="1"/>
    </xf>
    <xf numFmtId="0" fontId="0" fillId="0" borderId="10" xfId="0" applyBorder="1" applyAlignment="1">
      <alignment horizontal="left" vertical="center"/>
    </xf>
    <xf numFmtId="0" fontId="29" fillId="0" borderId="54" xfId="0" applyFont="1" applyBorder="1" applyAlignment="1">
      <alignment horizontal="left" vertical="center" wrapText="1"/>
    </xf>
    <xf numFmtId="0" fontId="63" fillId="0" borderId="0" xfId="0" applyFont="1" applyAlignment="1">
      <alignment horizontal="justify" vertical="top" wrapText="1"/>
    </xf>
    <xf numFmtId="0" fontId="29" fillId="5" borderId="54" xfId="0" applyFont="1" applyFill="1" applyBorder="1" applyAlignment="1">
      <alignment horizontal="left" vertical="center" wrapText="1"/>
    </xf>
    <xf numFmtId="0" fontId="29" fillId="0" borderId="34" xfId="0" applyFont="1" applyBorder="1" applyAlignment="1">
      <alignment horizontal="justify" vertical="top" wrapText="1"/>
    </xf>
    <xf numFmtId="0" fontId="63" fillId="5" borderId="34" xfId="0" applyFont="1" applyFill="1" applyBorder="1" applyAlignment="1">
      <alignment horizontal="justify" vertical="top" wrapText="1"/>
    </xf>
    <xf numFmtId="0" fontId="0" fillId="9" borderId="8" xfId="0" applyFill="1" applyBorder="1" applyAlignment="1">
      <alignment horizontal="center" vertical="center"/>
    </xf>
    <xf numFmtId="0" fontId="36" fillId="9" borderId="9" xfId="0" applyFont="1" applyFill="1" applyBorder="1" applyAlignment="1" applyProtection="1">
      <alignment horizontal="center" vertical="center"/>
      <protection locked="0"/>
    </xf>
    <xf numFmtId="0" fontId="63" fillId="9" borderId="34" xfId="0" applyFont="1" applyFill="1" applyBorder="1" applyAlignment="1">
      <alignment horizontal="justify" vertical="top" wrapText="1"/>
    </xf>
    <xf numFmtId="0" fontId="63" fillId="0" borderId="34" xfId="0" applyFont="1" applyBorder="1" applyAlignment="1">
      <alignment horizontal="justify" vertical="top" wrapText="1"/>
    </xf>
    <xf numFmtId="0" fontId="2" fillId="0" borderId="40" xfId="0" applyFont="1" applyBorder="1" applyAlignment="1">
      <alignment horizontal="center" vertical="center" wrapText="1"/>
    </xf>
    <xf numFmtId="0" fontId="64" fillId="23" borderId="0" xfId="2" applyFont="1" applyFill="1" applyAlignment="1">
      <alignment horizontal="center" vertical="center"/>
    </xf>
    <xf numFmtId="0" fontId="19" fillId="2" borderId="16" xfId="0" applyFont="1" applyFill="1" applyBorder="1" applyAlignment="1">
      <alignment horizontal="center" vertical="center" wrapText="1"/>
    </xf>
    <xf numFmtId="0" fontId="19" fillId="2" borderId="3" xfId="0" applyFont="1" applyFill="1" applyBorder="1" applyAlignment="1" applyProtection="1">
      <alignment horizontal="center" vertical="center" wrapText="1"/>
      <protection locked="0"/>
    </xf>
    <xf numFmtId="0" fontId="21" fillId="5" borderId="5" xfId="0" applyFont="1" applyFill="1" applyBorder="1" applyAlignment="1">
      <alignment horizontal="center" vertical="center"/>
    </xf>
    <xf numFmtId="0" fontId="36" fillId="5" borderId="6" xfId="0" applyFont="1" applyFill="1" applyBorder="1" applyAlignment="1">
      <alignment horizontal="justify" vertical="center" wrapText="1"/>
    </xf>
    <xf numFmtId="0" fontId="15" fillId="3" borderId="6" xfId="0" applyFont="1" applyFill="1" applyBorder="1" applyAlignment="1">
      <alignment horizontal="center" vertical="center" wrapText="1"/>
    </xf>
    <xf numFmtId="0" fontId="36" fillId="3" borderId="7" xfId="0" applyFont="1" applyFill="1" applyBorder="1" applyAlignment="1">
      <alignment horizontal="left" vertical="center" wrapText="1"/>
    </xf>
    <xf numFmtId="0" fontId="10" fillId="3" borderId="34" xfId="0" applyFont="1" applyFill="1" applyBorder="1" applyAlignment="1">
      <alignment horizontal="justify" vertical="center" wrapText="1"/>
    </xf>
    <xf numFmtId="0" fontId="36" fillId="0" borderId="10" xfId="0" applyFont="1" applyBorder="1" applyAlignment="1" applyProtection="1">
      <alignment horizontal="left" vertical="center" wrapText="1"/>
      <protection locked="0"/>
    </xf>
    <xf numFmtId="0" fontId="10" fillId="0" borderId="34" xfId="0" applyFont="1" applyBorder="1" applyAlignment="1">
      <alignment horizontal="justify" vertical="center" wrapText="1"/>
    </xf>
    <xf numFmtId="0" fontId="15" fillId="3" borderId="9" xfId="0" applyFont="1" applyFill="1" applyBorder="1" applyAlignment="1">
      <alignment horizontal="center" vertical="center" wrapText="1"/>
    </xf>
    <xf numFmtId="0" fontId="36" fillId="3" borderId="10" xfId="0" applyFont="1" applyFill="1" applyBorder="1" applyAlignment="1">
      <alignment horizontal="left" vertical="center" wrapText="1"/>
    </xf>
    <xf numFmtId="0" fontId="21" fillId="0" borderId="40" xfId="0" applyFont="1" applyBorder="1" applyAlignment="1">
      <alignment horizontal="center" vertical="center"/>
    </xf>
    <xf numFmtId="0" fontId="21" fillId="0" borderId="28" xfId="0" applyFont="1" applyBorder="1" applyAlignment="1">
      <alignment horizontal="left" vertical="center" wrapText="1"/>
    </xf>
    <xf numFmtId="0" fontId="36" fillId="0" borderId="49" xfId="0" applyFont="1" applyBorder="1" applyAlignment="1" applyProtection="1">
      <alignment horizontal="left" vertical="center" wrapText="1"/>
      <protection locked="0"/>
    </xf>
    <xf numFmtId="0" fontId="15" fillId="5" borderId="23" xfId="4" applyFont="1" applyFill="1" applyBorder="1" applyAlignment="1" applyProtection="1">
      <alignment horizontal="center" vertical="center" wrapText="1"/>
      <protection locked="0"/>
    </xf>
    <xf numFmtId="0" fontId="1" fillId="0" borderId="0" xfId="0" applyFont="1" applyAlignment="1">
      <alignment horizontal="center" vertical="center"/>
    </xf>
    <xf numFmtId="0" fontId="65" fillId="0" borderId="0" xfId="0" applyFont="1" applyAlignment="1">
      <alignment horizontal="center" vertical="center"/>
    </xf>
    <xf numFmtId="0" fontId="66" fillId="0" borderId="0" xfId="0" applyFont="1" applyAlignment="1">
      <alignment horizontal="center" vertical="center" wrapText="1"/>
    </xf>
    <xf numFmtId="0" fontId="66" fillId="0" borderId="0" xfId="0" applyFont="1" applyAlignment="1">
      <alignment horizontal="left" vertical="center" wrapText="1"/>
    </xf>
    <xf numFmtId="0" fontId="66" fillId="0" borderId="0" xfId="0" applyFont="1"/>
    <xf numFmtId="0" fontId="66" fillId="0" borderId="0" xfId="0" applyFont="1" applyAlignment="1">
      <alignment horizontal="left"/>
    </xf>
    <xf numFmtId="0" fontId="66" fillId="0" borderId="0" xfId="0" applyFont="1" applyAlignment="1">
      <alignment horizontal="left" vertical="center"/>
    </xf>
    <xf numFmtId="0" fontId="66" fillId="0" borderId="0" xfId="0" applyFont="1" applyAlignment="1">
      <alignment horizontal="center" vertical="center"/>
    </xf>
    <xf numFmtId="0" fontId="66" fillId="0" borderId="0" xfId="0" applyFont="1" applyAlignment="1">
      <alignment vertical="center" wrapText="1"/>
    </xf>
    <xf numFmtId="0" fontId="65" fillId="0" borderId="0" xfId="0" applyFont="1"/>
    <xf numFmtId="0" fontId="67" fillId="32" borderId="40" xfId="0" applyFont="1" applyFill="1" applyBorder="1" applyAlignment="1">
      <alignment horizontal="center" vertical="center" wrapText="1"/>
    </xf>
    <xf numFmtId="0" fontId="1" fillId="32" borderId="28" xfId="0" applyFont="1" applyFill="1" applyBorder="1" applyAlignment="1">
      <alignment horizontal="center" vertical="center" wrapText="1"/>
    </xf>
    <xf numFmtId="0" fontId="1" fillId="32" borderId="49" xfId="0" applyFont="1" applyFill="1" applyBorder="1" applyAlignment="1">
      <alignment horizontal="center" vertical="center" wrapText="1"/>
    </xf>
    <xf numFmtId="0" fontId="68" fillId="23" borderId="0" xfId="2" applyFont="1" applyFill="1" applyAlignment="1">
      <alignment horizontal="center" vertical="center"/>
    </xf>
    <xf numFmtId="0" fontId="43" fillId="0" borderId="27" xfId="0" applyFont="1" applyBorder="1" applyAlignment="1">
      <alignment horizontal="center" vertical="center" wrapText="1"/>
    </xf>
    <xf numFmtId="0" fontId="43" fillId="0" borderId="11" xfId="0" applyFont="1" applyBorder="1" applyAlignment="1">
      <alignment horizontal="left" vertical="center" wrapText="1"/>
    </xf>
    <xf numFmtId="0" fontId="43" fillId="0" borderId="11" xfId="0" applyFont="1" applyBorder="1" applyAlignment="1">
      <alignment horizontal="center" vertical="center" wrapText="1"/>
    </xf>
    <xf numFmtId="0" fontId="43" fillId="0" borderId="11" xfId="0" applyFont="1" applyBorder="1" applyAlignment="1">
      <alignment vertical="center" wrapText="1"/>
    </xf>
    <xf numFmtId="0" fontId="43" fillId="0" borderId="47" xfId="0" applyFont="1" applyBorder="1" applyAlignment="1">
      <alignment vertical="center" wrapText="1"/>
    </xf>
    <xf numFmtId="0" fontId="43" fillId="0" borderId="8" xfId="0" applyFont="1" applyBorder="1" applyAlignment="1">
      <alignment horizontal="center" vertical="center" wrapText="1"/>
    </xf>
    <xf numFmtId="0" fontId="43" fillId="0" borderId="9" xfId="0" applyFont="1" applyBorder="1" applyAlignment="1">
      <alignment horizontal="left" vertical="center" wrapText="1"/>
    </xf>
    <xf numFmtId="0" fontId="43" fillId="0" borderId="9" xfId="0" applyFont="1" applyBorder="1" applyAlignment="1">
      <alignment vertical="center" wrapText="1"/>
    </xf>
    <xf numFmtId="0" fontId="43" fillId="0" borderId="10" xfId="0" applyFont="1" applyBorder="1" applyAlignment="1">
      <alignment vertical="center" wrapText="1"/>
    </xf>
    <xf numFmtId="0" fontId="44" fillId="15" borderId="9" xfId="4" applyFont="1" applyFill="1" applyBorder="1" applyAlignment="1">
      <alignment horizontal="center" vertical="center" wrapText="1"/>
    </xf>
    <xf numFmtId="0" fontId="44" fillId="15" borderId="10" xfId="4" applyFont="1" applyFill="1" applyBorder="1" applyAlignment="1">
      <alignment horizontal="center" vertical="center" wrapText="1"/>
    </xf>
    <xf numFmtId="0" fontId="0" fillId="0" borderId="10" xfId="0"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0" fillId="0" borderId="14" xfId="0" applyBorder="1" applyAlignment="1">
      <alignment horizontal="left" vertical="center" wrapText="1"/>
    </xf>
    <xf numFmtId="0" fontId="0" fillId="0" borderId="57" xfId="0" applyBorder="1" applyAlignment="1">
      <alignment horizontal="left" vertical="center" wrapText="1"/>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49" xfId="0" applyFont="1" applyBorder="1" applyAlignment="1">
      <alignment horizontal="center" vertical="center"/>
    </xf>
    <xf numFmtId="0" fontId="70" fillId="0" borderId="0" xfId="0" applyFont="1" applyAlignment="1">
      <alignment vertical="center"/>
    </xf>
    <xf numFmtId="0" fontId="41" fillId="34" borderId="10" xfId="0" applyFont="1" applyFill="1" applyBorder="1" applyAlignment="1">
      <alignment horizontal="center" vertical="center" wrapText="1"/>
    </xf>
    <xf numFmtId="0" fontId="40" fillId="0" borderId="10" xfId="0" applyFont="1" applyBorder="1" applyAlignment="1" applyProtection="1">
      <alignment vertical="center"/>
      <protection locked="0"/>
    </xf>
    <xf numFmtId="0" fontId="47" fillId="0" borderId="0" xfId="0" applyFont="1" applyAlignment="1">
      <alignment wrapText="1"/>
    </xf>
    <xf numFmtId="0" fontId="40" fillId="0" borderId="49" xfId="0" applyFont="1" applyBorder="1" applyAlignment="1" applyProtection="1">
      <alignment vertical="center"/>
      <protection locked="0"/>
    </xf>
    <xf numFmtId="0" fontId="40" fillId="0" borderId="0" xfId="0" applyFont="1" applyAlignment="1">
      <alignment vertical="center"/>
    </xf>
    <xf numFmtId="0" fontId="19" fillId="16" borderId="9" xfId="0" applyFont="1" applyFill="1" applyBorder="1" applyAlignment="1">
      <alignment horizontal="center" vertical="center" wrapText="1"/>
    </xf>
    <xf numFmtId="0" fontId="19" fillId="16" borderId="35" xfId="0" applyFont="1" applyFill="1" applyBorder="1" applyAlignment="1">
      <alignment horizontal="center" vertical="center" wrapText="1"/>
    </xf>
    <xf numFmtId="0" fontId="53" fillId="34" borderId="9" xfId="0" applyFont="1" applyFill="1" applyBorder="1" applyAlignment="1">
      <alignment horizontal="center" vertical="center" wrapText="1"/>
    </xf>
    <xf numFmtId="0" fontId="53" fillId="34" borderId="35"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71" fillId="0" borderId="0" xfId="0" applyFont="1" applyAlignment="1">
      <alignment horizontal="center" vertical="center"/>
    </xf>
    <xf numFmtId="0" fontId="66" fillId="0" borderId="0" xfId="0" applyFont="1" applyAlignment="1">
      <alignment vertical="center"/>
    </xf>
    <xf numFmtId="0" fontId="72" fillId="37" borderId="65" xfId="0" applyFont="1" applyFill="1" applyBorder="1" applyAlignment="1">
      <alignment horizontal="center" vertical="center"/>
    </xf>
    <xf numFmtId="0" fontId="66" fillId="38" borderId="65" xfId="0" applyFont="1" applyFill="1" applyBorder="1" applyAlignment="1">
      <alignment vertical="center"/>
    </xf>
    <xf numFmtId="0" fontId="66" fillId="0" borderId="65" xfId="0" applyFont="1" applyBorder="1" applyAlignment="1">
      <alignment vertical="center"/>
    </xf>
    <xf numFmtId="0" fontId="66" fillId="28" borderId="0" xfId="0" applyFont="1" applyFill="1" applyAlignment="1">
      <alignment vertical="center"/>
    </xf>
    <xf numFmtId="0" fontId="66" fillId="28" borderId="0" xfId="0" applyFont="1" applyFill="1" applyAlignment="1">
      <alignment vertical="center" wrapText="1"/>
    </xf>
    <xf numFmtId="0" fontId="71" fillId="28" borderId="0" xfId="0" applyFont="1" applyFill="1" applyAlignment="1">
      <alignment horizontal="center" vertical="center"/>
    </xf>
    <xf numFmtId="0" fontId="66" fillId="28" borderId="0" xfId="0" applyFont="1" applyFill="1"/>
    <xf numFmtId="2" fontId="66" fillId="0" borderId="0" xfId="0" applyNumberFormat="1" applyFont="1"/>
    <xf numFmtId="0" fontId="73" fillId="0" borderId="37" xfId="0" applyFont="1" applyBorder="1" applyAlignment="1">
      <alignment vertical="center" wrapText="1"/>
    </xf>
    <xf numFmtId="0" fontId="74" fillId="0" borderId="9" xfId="0" applyFont="1" applyBorder="1" applyAlignment="1">
      <alignment vertical="center"/>
    </xf>
    <xf numFmtId="0" fontId="73" fillId="0" borderId="35" xfId="0" applyFont="1" applyBorder="1" applyAlignment="1">
      <alignment vertical="center" wrapText="1"/>
    </xf>
    <xf numFmtId="0" fontId="73" fillId="0" borderId="35" xfId="0" applyFont="1" applyBorder="1" applyAlignment="1">
      <alignment vertical="center"/>
    </xf>
    <xf numFmtId="0" fontId="73" fillId="0" borderId="9" xfId="0" applyFont="1" applyBorder="1" applyAlignment="1">
      <alignment vertical="center" wrapText="1"/>
    </xf>
    <xf numFmtId="0" fontId="75" fillId="0" borderId="9" xfId="0" applyFont="1" applyBorder="1" applyAlignment="1">
      <alignment vertical="center" wrapText="1"/>
    </xf>
    <xf numFmtId="0" fontId="73" fillId="0" borderId="9" xfId="0" applyFont="1" applyBorder="1" applyAlignment="1">
      <alignment vertical="center"/>
    </xf>
    <xf numFmtId="0" fontId="73" fillId="0" borderId="15" xfId="0" applyFont="1" applyBorder="1" applyAlignment="1">
      <alignment vertical="center" wrapText="1"/>
    </xf>
    <xf numFmtId="0" fontId="73" fillId="0" borderId="37" xfId="0" applyFont="1" applyBorder="1" applyAlignment="1">
      <alignment vertical="center"/>
    </xf>
    <xf numFmtId="0" fontId="73" fillId="0" borderId="15" xfId="0" applyFont="1" applyBorder="1" applyAlignment="1">
      <alignment vertical="center"/>
    </xf>
    <xf numFmtId="0" fontId="75" fillId="0" borderId="15" xfId="0" applyFont="1" applyBorder="1" applyAlignment="1">
      <alignment vertical="center" wrapText="1"/>
    </xf>
    <xf numFmtId="0" fontId="74" fillId="0" borderId="15" xfId="0" applyFont="1" applyBorder="1" applyAlignment="1">
      <alignment vertical="center"/>
    </xf>
    <xf numFmtId="0" fontId="0" fillId="0" borderId="0" xfId="0" applyAlignment="1">
      <alignment horizontal="center"/>
    </xf>
    <xf numFmtId="0" fontId="21" fillId="0" borderId="21"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4" xfId="0" applyFont="1" applyBorder="1" applyAlignment="1" applyProtection="1">
      <alignment vertical="center" wrapText="1"/>
      <protection locked="0"/>
    </xf>
    <xf numFmtId="1" fontId="21" fillId="0" borderId="4" xfId="0" applyNumberFormat="1" applyFont="1" applyBorder="1" applyAlignment="1" applyProtection="1">
      <alignment vertical="center" wrapText="1"/>
      <protection locked="0"/>
    </xf>
    <xf numFmtId="0" fontId="21" fillId="0" borderId="0" xfId="0" applyFont="1" applyAlignment="1">
      <alignment vertical="center" wrapText="1"/>
    </xf>
    <xf numFmtId="0" fontId="0" fillId="0" borderId="4" xfId="0" applyBorder="1" applyAlignment="1" applyProtection="1">
      <alignment horizontal="center" vertical="center" wrapText="1"/>
      <protection locked="0"/>
    </xf>
    <xf numFmtId="0" fontId="53" fillId="34" borderId="30" xfId="0" applyFont="1" applyFill="1" applyBorder="1" applyAlignment="1">
      <alignment horizontal="left" vertical="center" wrapText="1"/>
    </xf>
    <xf numFmtId="164" fontId="0" fillId="28" borderId="31" xfId="0" applyNumberFormat="1" applyFill="1" applyBorder="1" applyAlignment="1">
      <alignment horizontal="center" vertical="center" wrapText="1"/>
    </xf>
    <xf numFmtId="0" fontId="53" fillId="34" borderId="31" xfId="0" applyFont="1" applyFill="1" applyBorder="1" applyAlignment="1">
      <alignment horizontal="left" vertical="center" wrapText="1"/>
    </xf>
    <xf numFmtId="14" fontId="21" fillId="0" borderId="4" xfId="0" applyNumberFormat="1" applyFont="1" applyBorder="1" applyAlignment="1" applyProtection="1">
      <alignment horizontal="center" vertical="center" wrapText="1"/>
      <protection locked="0"/>
    </xf>
    <xf numFmtId="0" fontId="21" fillId="0" borderId="2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21" fillId="0" borderId="28" xfId="0" applyFont="1" applyBorder="1" applyAlignment="1">
      <alignment vertical="center" wrapText="1"/>
    </xf>
    <xf numFmtId="0" fontId="2" fillId="3" borderId="6" xfId="0" applyFont="1" applyFill="1" applyBorder="1" applyAlignment="1">
      <alignment vertical="center" wrapText="1"/>
    </xf>
    <xf numFmtId="0" fontId="2" fillId="0" borderId="9" xfId="0" applyFont="1" applyBorder="1" applyAlignment="1">
      <alignment horizontal="left" vertical="center" wrapText="1"/>
    </xf>
    <xf numFmtId="0" fontId="36" fillId="0" borderId="15" xfId="0" applyFont="1" applyBorder="1" applyAlignment="1">
      <alignment vertical="center" wrapText="1"/>
    </xf>
    <xf numFmtId="0" fontId="76" fillId="23" borderId="0" xfId="2" applyFont="1" applyFill="1" applyAlignment="1">
      <alignment horizontal="center" vertical="center"/>
    </xf>
    <xf numFmtId="0" fontId="77" fillId="23" borderId="0" xfId="2" applyFont="1" applyFill="1" applyAlignment="1">
      <alignment horizontal="center" vertical="center"/>
    </xf>
    <xf numFmtId="0" fontId="78" fillId="23" borderId="0" xfId="2" applyFont="1" applyFill="1" applyAlignment="1">
      <alignment horizontal="center" vertical="center"/>
    </xf>
    <xf numFmtId="0" fontId="68" fillId="23" borderId="0" xfId="2" applyFont="1" applyFill="1" applyAlignment="1" applyProtection="1">
      <alignment horizontal="center" vertical="center" wrapText="1"/>
      <protection locked="0"/>
    </xf>
    <xf numFmtId="1" fontId="0" fillId="0" borderId="0" xfId="0" applyNumberFormat="1"/>
    <xf numFmtId="14" fontId="0" fillId="0" borderId="0" xfId="0" applyNumberFormat="1"/>
    <xf numFmtId="0" fontId="19" fillId="3" borderId="6" xfId="0" applyFont="1" applyFill="1" applyBorder="1" applyAlignment="1">
      <alignment horizontal="center" vertical="center" wrapText="1"/>
    </xf>
    <xf numFmtId="0" fontId="21" fillId="3" borderId="7" xfId="0" applyFont="1" applyFill="1" applyBorder="1" applyAlignment="1">
      <alignment vertical="center" wrapText="1"/>
    </xf>
    <xf numFmtId="0" fontId="36" fillId="0" borderId="10" xfId="0" applyFont="1" applyBorder="1" applyAlignment="1" applyProtection="1">
      <alignment horizontal="justify" vertical="center" wrapText="1"/>
      <protection locked="0"/>
    </xf>
    <xf numFmtId="0" fontId="19" fillId="5" borderId="9" xfId="0" applyFont="1" applyFill="1" applyBorder="1" applyAlignment="1">
      <alignment horizontal="center" vertical="center" wrapText="1"/>
    </xf>
    <xf numFmtId="0" fontId="36" fillId="5" borderId="10" xfId="0" applyFont="1" applyFill="1" applyBorder="1" applyAlignment="1">
      <alignment horizontal="justify" vertical="center" wrapText="1"/>
    </xf>
    <xf numFmtId="0" fontId="36" fillId="27" borderId="10" xfId="0" applyFont="1" applyFill="1" applyBorder="1" applyAlignment="1">
      <alignment horizontal="justify" vertical="center" wrapText="1"/>
    </xf>
    <xf numFmtId="0" fontId="10" fillId="4" borderId="46" xfId="0" applyFont="1" applyFill="1" applyBorder="1" applyAlignment="1">
      <alignment vertical="center" wrapText="1"/>
    </xf>
    <xf numFmtId="0" fontId="20" fillId="0" borderId="42" xfId="0" applyFont="1" applyBorder="1" applyAlignment="1">
      <alignment vertical="center" wrapText="1"/>
    </xf>
    <xf numFmtId="0" fontId="20" fillId="4" borderId="42" xfId="0" applyFont="1" applyFill="1" applyBorder="1" applyAlignment="1">
      <alignment vertical="center" wrapText="1"/>
    </xf>
    <xf numFmtId="0" fontId="54" fillId="4" borderId="42" xfId="0" applyFont="1" applyFill="1" applyBorder="1" applyAlignment="1">
      <alignment horizontal="justify" vertical="center" wrapText="1"/>
    </xf>
    <xf numFmtId="0" fontId="20" fillId="0" borderId="69" xfId="0" applyFont="1" applyBorder="1" applyAlignment="1">
      <alignment vertical="center" wrapText="1"/>
    </xf>
    <xf numFmtId="0" fontId="36" fillId="0" borderId="49" xfId="0" applyFont="1" applyBorder="1" applyAlignment="1" applyProtection="1">
      <alignment horizontal="justify" vertical="center" wrapText="1"/>
      <protection locked="0"/>
    </xf>
    <xf numFmtId="0" fontId="21" fillId="0" borderId="10" xfId="0" applyFont="1" applyBorder="1" applyAlignment="1" applyProtection="1">
      <alignment horizontal="left" vertical="center" wrapText="1"/>
      <protection locked="0"/>
    </xf>
    <xf numFmtId="0" fontId="36" fillId="27" borderId="10" xfId="0" applyFont="1" applyFill="1" applyBorder="1" applyAlignment="1">
      <alignment horizontal="left" vertical="center" wrapText="1"/>
    </xf>
    <xf numFmtId="0" fontId="56" fillId="5" borderId="46" xfId="0" applyFont="1" applyFill="1" applyBorder="1" applyAlignment="1">
      <alignment horizontal="left" vertical="top" wrapText="1"/>
    </xf>
    <xf numFmtId="0" fontId="29" fillId="0" borderId="42" xfId="0" applyFont="1" applyBorder="1" applyAlignment="1">
      <alignment horizontal="left" vertical="top" wrapText="1"/>
    </xf>
    <xf numFmtId="0" fontId="56" fillId="0" borderId="42" xfId="0" applyFont="1" applyBorder="1" applyAlignment="1">
      <alignment horizontal="left" vertical="top" wrapText="1"/>
    </xf>
    <xf numFmtId="0" fontId="30" fillId="3" borderId="42" xfId="0" applyFont="1" applyFill="1" applyBorder="1" applyAlignment="1">
      <alignment horizontal="left" vertical="top" wrapText="1"/>
    </xf>
    <xf numFmtId="0" fontId="28" fillId="9" borderId="42" xfId="0" applyFont="1" applyFill="1" applyBorder="1" applyAlignment="1">
      <alignment horizontal="left" vertical="top" wrapText="1"/>
    </xf>
    <xf numFmtId="0" fontId="30" fillId="0" borderId="42" xfId="0" applyFont="1" applyBorder="1" applyAlignment="1">
      <alignment horizontal="left" vertical="top" wrapText="1"/>
    </xf>
    <xf numFmtId="0" fontId="30" fillId="9" borderId="42" xfId="0" applyFont="1" applyFill="1" applyBorder="1" applyAlignment="1">
      <alignment horizontal="left" vertical="top" wrapText="1"/>
    </xf>
    <xf numFmtId="0" fontId="29" fillId="3" borderId="42" xfId="0" applyFont="1" applyFill="1" applyBorder="1" applyAlignment="1">
      <alignment horizontal="left" vertical="top" wrapText="1"/>
    </xf>
    <xf numFmtId="0" fontId="29" fillId="9" borderId="42" xfId="0" applyFont="1" applyFill="1" applyBorder="1" applyAlignment="1">
      <alignment horizontal="left" vertical="top" wrapText="1"/>
    </xf>
    <xf numFmtId="0" fontId="58" fillId="3" borderId="34" xfId="0" applyFont="1" applyFill="1" applyBorder="1" applyAlignment="1">
      <alignment horizontal="justify" vertical="top" wrapText="1"/>
    </xf>
    <xf numFmtId="0" fontId="59" fillId="0" borderId="34" xfId="0" applyFont="1" applyBorder="1" applyAlignment="1">
      <alignment wrapText="1"/>
    </xf>
    <xf numFmtId="0" fontId="0" fillId="0" borderId="40" xfId="0" applyBorder="1" applyAlignment="1">
      <alignment horizontal="center" vertical="center"/>
    </xf>
    <xf numFmtId="0" fontId="7" fillId="0" borderId="10" xfId="0" applyFont="1" applyBorder="1" applyAlignment="1" applyProtection="1">
      <alignment horizontal="left" vertical="center" wrapText="1"/>
      <protection locked="0"/>
    </xf>
    <xf numFmtId="0" fontId="7" fillId="0" borderId="49" xfId="0" applyFont="1" applyBorder="1" applyAlignment="1" applyProtection="1">
      <alignment horizontal="left" vertical="center" wrapText="1"/>
      <protection locked="0"/>
    </xf>
    <xf numFmtId="0" fontId="21" fillId="3" borderId="7" xfId="0" applyFont="1" applyFill="1" applyBorder="1" applyAlignment="1">
      <alignment horizontal="left" vertical="center" wrapText="1"/>
    </xf>
    <xf numFmtId="0" fontId="36" fillId="5" borderId="10" xfId="0" applyFont="1" applyFill="1" applyBorder="1" applyAlignment="1">
      <alignment horizontal="left" vertical="center" wrapText="1"/>
    </xf>
    <xf numFmtId="0" fontId="3" fillId="0" borderId="10" xfId="0" applyFont="1" applyBorder="1" applyAlignment="1">
      <alignment horizontal="left" vertical="center"/>
    </xf>
    <xf numFmtId="0" fontId="21" fillId="3" borderId="10"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0" fillId="0" borderId="10" xfId="0" applyBorder="1" applyAlignment="1" applyProtection="1">
      <alignment horizontal="left" vertical="center" wrapText="1"/>
      <protection locked="0"/>
    </xf>
    <xf numFmtId="0" fontId="2" fillId="9" borderId="10" xfId="0" applyFont="1" applyFill="1" applyBorder="1" applyAlignment="1" applyProtection="1">
      <alignment horizontal="left" vertical="center" wrapText="1"/>
      <protection locked="0"/>
    </xf>
    <xf numFmtId="0" fontId="21" fillId="0" borderId="28" xfId="0" applyFont="1" applyBorder="1" applyAlignment="1" applyProtection="1">
      <alignment horizontal="center" vertical="center" wrapText="1"/>
      <protection locked="0"/>
    </xf>
    <xf numFmtId="0" fontId="21" fillId="0" borderId="49" xfId="0" applyFont="1" applyBorder="1" applyAlignment="1" applyProtection="1">
      <alignment horizontal="left" vertical="center" wrapText="1"/>
      <protection locked="0"/>
    </xf>
    <xf numFmtId="0" fontId="23" fillId="2" borderId="53"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6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6" fillId="5" borderId="7" xfId="0" applyFont="1" applyFill="1" applyBorder="1" applyAlignment="1">
      <alignment horizontal="left" vertical="center" wrapText="1"/>
    </xf>
    <xf numFmtId="0" fontId="3" fillId="0" borderId="10" xfId="0" applyFont="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3" fillId="9" borderId="10" xfId="0" applyFont="1" applyFill="1" applyBorder="1" applyAlignment="1">
      <alignment horizontal="left" vertical="center" wrapText="1"/>
    </xf>
    <xf numFmtId="0" fontId="3" fillId="0" borderId="18" xfId="0" applyFont="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20" fillId="17" borderId="35"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 fillId="0" borderId="40" xfId="0" applyFont="1" applyBorder="1" applyAlignment="1">
      <alignment horizontal="center" vertical="center"/>
    </xf>
    <xf numFmtId="0" fontId="2" fillId="0" borderId="28" xfId="0" applyFont="1" applyBorder="1" applyAlignment="1">
      <alignment vertical="center" wrapText="1"/>
    </xf>
    <xf numFmtId="0" fontId="21" fillId="5" borderId="10" xfId="0" applyFont="1" applyFill="1" applyBorder="1" applyAlignment="1">
      <alignment vertical="center" wrapText="1"/>
    </xf>
    <xf numFmtId="0" fontId="0" fillId="0" borderId="10" xfId="0" applyBorder="1" applyAlignment="1" applyProtection="1">
      <alignment vertical="center" wrapText="1"/>
      <protection locked="0"/>
    </xf>
    <xf numFmtId="0" fontId="19" fillId="5" borderId="6" xfId="0" applyFont="1" applyFill="1" applyBorder="1" applyAlignment="1">
      <alignment horizontal="center" vertical="center" wrapText="1"/>
    </xf>
    <xf numFmtId="0" fontId="21" fillId="5" borderId="7" xfId="0" applyFont="1" applyFill="1" applyBorder="1" applyAlignment="1">
      <alignment vertical="center" wrapText="1"/>
    </xf>
    <xf numFmtId="0" fontId="0" fillId="29" borderId="29" xfId="0" applyFill="1" applyBorder="1" applyAlignment="1" applyProtection="1">
      <alignment horizontal="center" vertical="center"/>
      <protection locked="0"/>
    </xf>
    <xf numFmtId="0" fontId="1" fillId="16" borderId="7" xfId="0" applyFont="1" applyFill="1" applyBorder="1" applyAlignment="1">
      <alignment horizontal="center" wrapText="1"/>
    </xf>
    <xf numFmtId="0" fontId="1" fillId="16" borderId="10" xfId="0" applyFont="1" applyFill="1" applyBorder="1" applyAlignment="1">
      <alignment horizontal="center" vertical="center" wrapText="1"/>
    </xf>
    <xf numFmtId="0" fontId="0" fillId="0" borderId="8" xfId="0" applyBorder="1" applyAlignment="1">
      <alignment vertical="center" wrapText="1"/>
    </xf>
    <xf numFmtId="165" fontId="0" fillId="0" borderId="10" xfId="0" applyNumberFormat="1" applyBorder="1" applyAlignment="1">
      <alignment horizontal="center" vertical="center"/>
    </xf>
    <xf numFmtId="165" fontId="0" fillId="0" borderId="10" xfId="0" applyNumberFormat="1" applyBorder="1" applyAlignment="1">
      <alignment horizontal="center" vertical="center" wrapText="1"/>
    </xf>
    <xf numFmtId="0" fontId="0" fillId="0" borderId="40" xfId="0" applyBorder="1" applyAlignment="1">
      <alignment vertical="center" wrapText="1"/>
    </xf>
    <xf numFmtId="165" fontId="0" fillId="0" borderId="69" xfId="0" applyNumberFormat="1" applyBorder="1" applyAlignment="1">
      <alignment horizontal="center" vertical="center"/>
    </xf>
    <xf numFmtId="0" fontId="6" fillId="2" borderId="3" xfId="0" applyFont="1" applyFill="1" applyBorder="1" applyAlignment="1" applyProtection="1">
      <alignment vertical="center" wrapText="1"/>
      <protection locked="0"/>
    </xf>
    <xf numFmtId="0" fontId="21" fillId="0" borderId="0" xfId="0" applyFont="1" applyAlignment="1">
      <alignment horizontal="right" vertical="center" wrapText="1"/>
    </xf>
    <xf numFmtId="0" fontId="21" fillId="0" borderId="0" xfId="0" applyFont="1" applyAlignment="1">
      <alignment horizontal="right" vertical="center"/>
    </xf>
    <xf numFmtId="0" fontId="7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2" fillId="12" borderId="9" xfId="0" applyFont="1" applyFill="1" applyBorder="1" applyAlignment="1" applyProtection="1">
      <alignment horizontal="center" vertical="justify" wrapText="1"/>
      <protection locked="0"/>
    </xf>
    <xf numFmtId="0" fontId="22" fillId="14" borderId="13" xfId="0" applyFont="1" applyFill="1" applyBorder="1" applyAlignment="1" applyProtection="1">
      <alignment horizontal="center" vertical="justify" wrapText="1"/>
      <protection locked="0"/>
    </xf>
    <xf numFmtId="0" fontId="22" fillId="14" borderId="0" xfId="0" applyFont="1" applyFill="1" applyAlignment="1" applyProtection="1">
      <alignment horizontal="center" vertical="justify" wrapText="1"/>
      <protection locked="0"/>
    </xf>
    <xf numFmtId="0" fontId="1" fillId="0" borderId="9" xfId="0" applyFont="1" applyBorder="1" applyAlignment="1">
      <alignment horizontal="left" vertical="center" wrapText="1"/>
    </xf>
    <xf numFmtId="0" fontId="26" fillId="18" borderId="12" xfId="0" applyFont="1" applyFill="1" applyBorder="1" applyAlignment="1" applyProtection="1">
      <alignment horizontal="center" vertical="justify" wrapText="1"/>
      <protection locked="0"/>
    </xf>
    <xf numFmtId="0" fontId="22" fillId="22" borderId="9" xfId="0" applyFont="1" applyFill="1" applyBorder="1" applyAlignment="1" applyProtection="1">
      <alignment horizontal="center" vertical="justify" wrapText="1"/>
      <protection locked="0"/>
    </xf>
    <xf numFmtId="0" fontId="22" fillId="19" borderId="9" xfId="0" applyFont="1" applyFill="1" applyBorder="1" applyAlignment="1" applyProtection="1">
      <alignment horizontal="center" vertical="justify" wrapText="1"/>
      <protection locked="0"/>
    </xf>
    <xf numFmtId="0" fontId="22" fillId="13" borderId="2" xfId="0" applyFont="1" applyFill="1" applyBorder="1" applyAlignment="1" applyProtection="1">
      <alignment horizontal="center" vertical="justify" wrapText="1"/>
      <protection locked="0"/>
    </xf>
    <xf numFmtId="0" fontId="22" fillId="11" borderId="14" xfId="0" applyFont="1" applyFill="1" applyBorder="1" applyAlignment="1" applyProtection="1">
      <alignment horizontal="center" vertical="justify" wrapText="1"/>
      <protection locked="0"/>
    </xf>
    <xf numFmtId="0" fontId="22" fillId="11" borderId="22" xfId="0" applyFont="1" applyFill="1" applyBorder="1" applyAlignment="1" applyProtection="1">
      <alignment horizontal="center" vertical="justify" wrapText="1"/>
      <protection locked="0"/>
    </xf>
    <xf numFmtId="0" fontId="21" fillId="0" borderId="21"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19" fillId="15" borderId="20" xfId="0" applyFont="1" applyFill="1" applyBorder="1" applyAlignment="1">
      <alignment horizontal="center" vertical="center" wrapText="1"/>
    </xf>
    <xf numFmtId="0" fontId="19" fillId="15" borderId="21"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16" borderId="1"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68" xfId="0" applyFont="1" applyBorder="1" applyAlignment="1">
      <alignment horizontal="center" vertical="center" wrapText="1"/>
    </xf>
    <xf numFmtId="0" fontId="19" fillId="15" borderId="20" xfId="0" applyFont="1" applyFill="1" applyBorder="1" applyAlignment="1" applyProtection="1">
      <alignment horizontal="center" vertical="center" wrapText="1"/>
      <protection locked="0"/>
    </xf>
    <xf numFmtId="0" fontId="19" fillId="15" borderId="21" xfId="0" applyFont="1" applyFill="1" applyBorder="1" applyAlignment="1" applyProtection="1">
      <alignment horizontal="center" vertical="center" wrapText="1"/>
      <protection locked="0"/>
    </xf>
    <xf numFmtId="0" fontId="19" fillId="15" borderId="4" xfId="0" applyFont="1" applyFill="1" applyBorder="1" applyAlignment="1" applyProtection="1">
      <alignment horizontal="center" vertical="center" wrapText="1"/>
      <protection locked="0"/>
    </xf>
    <xf numFmtId="0" fontId="19" fillId="0" borderId="21"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7" fillId="2" borderId="45" xfId="0" applyFont="1" applyFill="1" applyBorder="1" applyAlignment="1" applyProtection="1">
      <alignment horizontal="center" vertical="center" wrapText="1"/>
      <protection locked="0"/>
    </xf>
    <xf numFmtId="0" fontId="17" fillId="2" borderId="12"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21" xfId="0" applyFont="1" applyFill="1" applyBorder="1" applyAlignment="1" applyProtection="1">
      <alignment horizontal="center" vertical="center" wrapText="1"/>
      <protection locked="0"/>
    </xf>
    <xf numFmtId="0" fontId="17" fillId="2" borderId="20"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38" fillId="2" borderId="20" xfId="0" applyFont="1" applyFill="1" applyBorder="1" applyAlignment="1" applyProtection="1">
      <alignment horizontal="center" vertical="center" wrapText="1"/>
      <protection locked="0"/>
    </xf>
    <xf numFmtId="0" fontId="38" fillId="2" borderId="21" xfId="0" applyFont="1" applyFill="1" applyBorder="1" applyAlignment="1" applyProtection="1">
      <alignment horizontal="center" vertical="center" wrapText="1"/>
      <protection locked="0"/>
    </xf>
    <xf numFmtId="0" fontId="38" fillId="2" borderId="4" xfId="0" applyFont="1" applyFill="1" applyBorder="1" applyAlignment="1" applyProtection="1">
      <alignment horizontal="center" vertical="center" wrapText="1"/>
      <protection locked="0"/>
    </xf>
    <xf numFmtId="0" fontId="15" fillId="25" borderId="30" xfId="0" applyFont="1" applyFill="1" applyBorder="1" applyAlignment="1" applyProtection="1">
      <alignment horizontal="center" vertical="center" wrapText="1"/>
      <protection locked="0"/>
    </xf>
    <xf numFmtId="0" fontId="15" fillId="25" borderId="31" xfId="0" applyFont="1" applyFill="1" applyBorder="1" applyAlignment="1" applyProtection="1">
      <alignment horizontal="center" vertical="center" wrapText="1"/>
      <protection locked="0"/>
    </xf>
    <xf numFmtId="0" fontId="15" fillId="25" borderId="32" xfId="0" applyFont="1" applyFill="1" applyBorder="1" applyAlignment="1" applyProtection="1">
      <alignment horizontal="center" vertical="center" wrapText="1"/>
      <protection locked="0"/>
    </xf>
    <xf numFmtId="0" fontId="15" fillId="25" borderId="30" xfId="0" applyFont="1" applyFill="1" applyBorder="1" applyAlignment="1" applyProtection="1">
      <alignment horizontal="center" vertical="center"/>
      <protection locked="0"/>
    </xf>
    <xf numFmtId="0" fontId="15" fillId="25" borderId="31" xfId="0" applyFont="1" applyFill="1" applyBorder="1" applyAlignment="1" applyProtection="1">
      <alignment horizontal="center" vertical="center"/>
      <protection locked="0"/>
    </xf>
    <xf numFmtId="0" fontId="15" fillId="25" borderId="32" xfId="0" applyFont="1" applyFill="1" applyBorder="1" applyAlignment="1" applyProtection="1">
      <alignment horizontal="center" vertical="center"/>
      <protection locked="0"/>
    </xf>
    <xf numFmtId="0" fontId="1" fillId="16" borderId="53" xfId="0" applyFont="1" applyFill="1" applyBorder="1" applyAlignment="1">
      <alignment horizontal="center" vertical="center" wrapText="1"/>
    </xf>
    <xf numFmtId="0" fontId="1" fillId="16" borderId="27" xfId="0" applyFont="1" applyFill="1" applyBorder="1" applyAlignment="1">
      <alignment horizontal="center" vertical="center" wrapText="1"/>
    </xf>
    <xf numFmtId="0" fontId="51" fillId="0" borderId="0" xfId="0" applyFont="1" applyAlignment="1">
      <alignment horizontal="left" vertical="center" wrapText="1"/>
    </xf>
    <xf numFmtId="0" fontId="60" fillId="0" borderId="0" xfId="0" applyFont="1" applyAlignment="1">
      <alignment horizontal="center" wrapText="1"/>
    </xf>
    <xf numFmtId="0" fontId="1" fillId="9" borderId="25" xfId="0" applyFont="1" applyFill="1" applyBorder="1" applyAlignment="1">
      <alignment horizontal="center" vertical="center" wrapText="1"/>
    </xf>
    <xf numFmtId="0" fontId="1" fillId="9" borderId="25" xfId="0" applyFont="1" applyFill="1" applyBorder="1" applyAlignment="1">
      <alignment horizontal="center" vertical="center"/>
    </xf>
    <xf numFmtId="0" fontId="43" fillId="0" borderId="43" xfId="0" applyFont="1" applyBorder="1" applyAlignment="1">
      <alignment horizontal="center"/>
    </xf>
    <xf numFmtId="0" fontId="44" fillId="0" borderId="43" xfId="0" applyFont="1" applyBorder="1" applyAlignment="1">
      <alignment horizontal="center" vertical="center" wrapText="1"/>
    </xf>
    <xf numFmtId="0" fontId="44" fillId="0" borderId="43" xfId="0" applyFont="1" applyBorder="1" applyAlignment="1">
      <alignment horizontal="center" vertical="center"/>
    </xf>
    <xf numFmtId="0" fontId="44" fillId="0" borderId="43" xfId="3" applyFont="1" applyBorder="1" applyAlignment="1" applyProtection="1">
      <alignment horizontal="center" vertical="center"/>
      <protection hidden="1"/>
    </xf>
    <xf numFmtId="0" fontId="50" fillId="21" borderId="9" xfId="0" applyFont="1" applyFill="1" applyBorder="1" applyAlignment="1">
      <alignment horizontal="center" vertical="center" textRotation="90" wrapText="1"/>
    </xf>
    <xf numFmtId="0" fontId="49" fillId="21" borderId="9" xfId="0" applyFont="1" applyFill="1" applyBorder="1" applyAlignment="1">
      <alignment horizontal="center" vertical="center" wrapText="1"/>
    </xf>
    <xf numFmtId="0" fontId="48" fillId="0" borderId="23" xfId="0" applyFont="1" applyBorder="1" applyAlignment="1">
      <alignment horizontal="left" vertical="top" wrapText="1"/>
    </xf>
    <xf numFmtId="0" fontId="48" fillId="0" borderId="0" xfId="0" applyFont="1" applyAlignment="1">
      <alignment horizontal="left" vertical="top" wrapText="1"/>
    </xf>
    <xf numFmtId="0" fontId="50" fillId="21" borderId="35" xfId="0" applyFont="1" applyFill="1" applyBorder="1" applyAlignment="1">
      <alignment horizontal="center" vertical="center" textRotation="90" wrapText="1"/>
    </xf>
    <xf numFmtId="0" fontId="50" fillId="21" borderId="34" xfId="0" applyFont="1" applyFill="1" applyBorder="1" applyAlignment="1">
      <alignment horizontal="center" vertical="center" textRotation="90" wrapText="1"/>
    </xf>
    <xf numFmtId="0" fontId="0" fillId="0" borderId="56" xfId="0" applyBorder="1" applyAlignment="1">
      <alignment horizontal="left" vertical="center" wrapText="1"/>
    </xf>
    <xf numFmtId="0" fontId="0" fillId="0" borderId="34" xfId="0" applyBorder="1" applyAlignment="1">
      <alignment horizontal="left"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1" xfId="0" applyBorder="1" applyAlignment="1">
      <alignment horizontal="justify" vertical="center" wrapText="1"/>
    </xf>
    <xf numFmtId="0" fontId="0" fillId="0" borderId="4" xfId="0" applyBorder="1" applyAlignment="1">
      <alignment horizontal="justify" vertical="center" wrapText="1"/>
    </xf>
    <xf numFmtId="0" fontId="44" fillId="15" borderId="8" xfId="4" applyFont="1" applyFill="1" applyBorder="1" applyAlignment="1">
      <alignment horizontal="center" vertical="center" wrapText="1"/>
    </xf>
    <xf numFmtId="0" fontId="44" fillId="15" borderId="9" xfId="4" applyFont="1" applyFill="1" applyBorder="1" applyAlignment="1">
      <alignment horizontal="center" vertical="center" wrapText="1"/>
    </xf>
    <xf numFmtId="0" fontId="17" fillId="15" borderId="9" xfId="0" applyFont="1" applyFill="1" applyBorder="1" applyAlignment="1">
      <alignment horizontal="center" vertical="center" wrapText="1"/>
    </xf>
    <xf numFmtId="0" fontId="17" fillId="15" borderId="10" xfId="0" applyFont="1" applyFill="1" applyBorder="1" applyAlignment="1">
      <alignment horizontal="center" vertical="center" wrapText="1"/>
    </xf>
    <xf numFmtId="0" fontId="41" fillId="34" borderId="56" xfId="0" applyFont="1" applyFill="1" applyBorder="1" applyAlignment="1">
      <alignment horizontal="center" vertical="center"/>
    </xf>
    <xf numFmtId="0" fontId="41" fillId="34" borderId="34" xfId="0" applyFont="1" applyFill="1" applyBorder="1" applyAlignment="1">
      <alignment horizontal="center" vertical="center"/>
    </xf>
    <xf numFmtId="0" fontId="41" fillId="34" borderId="35" xfId="0" applyFont="1" applyFill="1" applyBorder="1" applyAlignment="1">
      <alignment horizontal="center" vertical="center"/>
    </xf>
    <xf numFmtId="0" fontId="41" fillId="34" borderId="54" xfId="0" applyFont="1" applyFill="1" applyBorder="1" applyAlignment="1">
      <alignment horizontal="center" vertical="center"/>
    </xf>
    <xf numFmtId="0" fontId="0" fillId="0" borderId="9" xfId="0" applyBorder="1" applyAlignment="1">
      <alignment horizontal="left" vertical="center" wrapText="1"/>
    </xf>
    <xf numFmtId="0" fontId="69" fillId="3" borderId="5" xfId="0" applyFont="1" applyFill="1" applyBorder="1" applyAlignment="1">
      <alignment horizontal="center" vertical="center" wrapText="1"/>
    </xf>
    <xf numFmtId="0" fontId="69" fillId="3" borderId="6" xfId="0" applyFont="1" applyFill="1" applyBorder="1" applyAlignment="1">
      <alignment horizontal="center" vertical="center" wrapText="1"/>
    </xf>
    <xf numFmtId="0" fontId="69" fillId="3" borderId="7" xfId="0" applyFont="1" applyFill="1" applyBorder="1" applyAlignment="1">
      <alignment horizontal="center" vertical="center" wrapText="1"/>
    </xf>
    <xf numFmtId="0" fontId="69" fillId="0" borderId="58" xfId="0" applyFont="1" applyBorder="1" applyAlignment="1" applyProtection="1">
      <alignment horizontal="left" vertical="center" wrapText="1"/>
      <protection locked="0"/>
    </xf>
    <xf numFmtId="0" fontId="69" fillId="0" borderId="44" xfId="0" applyFont="1" applyBorder="1" applyAlignment="1" applyProtection="1">
      <alignment horizontal="left" vertical="center" wrapText="1"/>
      <protection locked="0"/>
    </xf>
    <xf numFmtId="0" fontId="69" fillId="0" borderId="51" xfId="0" applyFont="1" applyBorder="1" applyAlignment="1" applyProtection="1">
      <alignment horizontal="left" vertical="center" wrapText="1"/>
      <protection locked="0"/>
    </xf>
    <xf numFmtId="0" fontId="69" fillId="0" borderId="13" xfId="0" applyFont="1" applyBorder="1" applyAlignment="1" applyProtection="1">
      <alignment horizontal="left" vertical="center" wrapText="1"/>
      <protection locked="0"/>
    </xf>
    <xf numFmtId="0" fontId="69" fillId="0" borderId="0" xfId="0" applyFont="1" applyAlignment="1" applyProtection="1">
      <alignment horizontal="left" vertical="center" wrapText="1"/>
      <protection locked="0"/>
    </xf>
    <xf numFmtId="0" fontId="69" fillId="0" borderId="55" xfId="0" applyFont="1" applyBorder="1" applyAlignment="1" applyProtection="1">
      <alignment horizontal="left" vertical="center" wrapText="1"/>
      <protection locked="0"/>
    </xf>
    <xf numFmtId="0" fontId="69" fillId="0" borderId="14" xfId="0" applyFont="1" applyBorder="1" applyAlignment="1" applyProtection="1">
      <alignment horizontal="left" vertical="center" wrapText="1"/>
      <protection locked="0"/>
    </xf>
    <xf numFmtId="0" fontId="69" fillId="0" borderId="22" xfId="0" applyFont="1" applyBorder="1" applyAlignment="1" applyProtection="1">
      <alignment horizontal="left" vertical="center" wrapText="1"/>
      <protection locked="0"/>
    </xf>
    <xf numFmtId="0" fontId="69" fillId="0" borderId="24" xfId="0" applyFont="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11" fillId="0" borderId="9" xfId="0" applyFont="1" applyBorder="1" applyAlignment="1">
      <alignment horizontal="left" vertical="center" wrapText="1"/>
    </xf>
    <xf numFmtId="0" fontId="11" fillId="0" borderId="9" xfId="0" applyFont="1" applyBorder="1" applyAlignment="1" applyProtection="1">
      <alignment horizontal="left" vertical="center" wrapText="1"/>
      <protection locked="0"/>
    </xf>
    <xf numFmtId="0" fontId="41" fillId="33" borderId="59" xfId="0" applyFont="1" applyFill="1" applyBorder="1" applyAlignment="1">
      <alignment horizontal="center" vertical="center"/>
    </xf>
    <xf numFmtId="0" fontId="41" fillId="33" borderId="60" xfId="0" applyFont="1" applyFill="1" applyBorder="1" applyAlignment="1">
      <alignment horizontal="center" vertical="center"/>
    </xf>
    <xf numFmtId="0" fontId="41" fillId="33" borderId="61" xfId="0" applyFont="1" applyFill="1" applyBorder="1" applyAlignment="1">
      <alignment horizontal="center" vertical="center"/>
    </xf>
    <xf numFmtId="0" fontId="40" fillId="0" borderId="56" xfId="0" applyFont="1" applyBorder="1" applyAlignment="1" applyProtection="1">
      <alignment horizontal="center" vertical="center"/>
      <protection locked="0"/>
    </xf>
    <xf numFmtId="0" fontId="40" fillId="0" borderId="34" xfId="0" applyFont="1" applyBorder="1" applyAlignment="1" applyProtection="1">
      <alignment horizontal="center" vertical="center"/>
      <protection locked="0"/>
    </xf>
    <xf numFmtId="0" fontId="40" fillId="0" borderId="35" xfId="0" applyFont="1" applyBorder="1" applyAlignment="1" applyProtection="1">
      <alignment horizontal="center" vertical="center"/>
      <protection locked="0"/>
    </xf>
    <xf numFmtId="0" fontId="40" fillId="0" borderId="54" xfId="0" applyFont="1" applyBorder="1" applyAlignment="1" applyProtection="1">
      <alignment horizontal="center" vertical="center"/>
      <protection locked="0"/>
    </xf>
    <xf numFmtId="0" fontId="40" fillId="0" borderId="62" xfId="0" applyFont="1" applyBorder="1" applyAlignment="1" applyProtection="1">
      <alignment horizontal="center" vertical="center"/>
      <protection locked="0"/>
    </xf>
    <xf numFmtId="0" fontId="40" fillId="0" borderId="63"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40" fillId="0" borderId="64" xfId="0" applyFont="1" applyBorder="1" applyAlignment="1" applyProtection="1">
      <alignment horizontal="center" vertical="center"/>
      <protection locked="0"/>
    </xf>
    <xf numFmtId="0" fontId="40" fillId="0" borderId="21" xfId="0" applyFont="1" applyBorder="1" applyAlignment="1">
      <alignment horizontal="center" vertical="center"/>
    </xf>
    <xf numFmtId="0" fontId="41" fillId="33" borderId="45" xfId="0" applyFont="1" applyFill="1" applyBorder="1" applyAlignment="1">
      <alignment horizontal="center" vertical="center"/>
    </xf>
    <xf numFmtId="0" fontId="41" fillId="33" borderId="12" xfId="0" applyFont="1" applyFill="1" applyBorder="1" applyAlignment="1">
      <alignment horizontal="center" vertical="center"/>
    </xf>
    <xf numFmtId="0" fontId="41" fillId="33" borderId="46" xfId="0" applyFont="1" applyFill="1" applyBorder="1" applyAlignment="1">
      <alignment horizontal="center" vertical="center"/>
    </xf>
    <xf numFmtId="0" fontId="0" fillId="40" borderId="0" xfId="0" applyFill="1" applyAlignment="1">
      <alignment horizontal="center" vertical="center"/>
    </xf>
    <xf numFmtId="0" fontId="0" fillId="21" borderId="0" xfId="0" applyFill="1" applyAlignment="1">
      <alignment horizontal="center" vertical="center"/>
    </xf>
    <xf numFmtId="0" fontId="0" fillId="5" borderId="60" xfId="0" applyFill="1" applyBorder="1" applyAlignment="1">
      <alignment horizontal="center" vertical="center"/>
    </xf>
    <xf numFmtId="0" fontId="0" fillId="28" borderId="0" xfId="0" applyFill="1" applyAlignment="1">
      <alignment horizontal="center" vertical="center"/>
    </xf>
    <xf numFmtId="0" fontId="0" fillId="35" borderId="0" xfId="0" applyFill="1" applyAlignment="1">
      <alignment horizontal="center" vertical="center"/>
    </xf>
    <xf numFmtId="0" fontId="0" fillId="9" borderId="0" xfId="0" applyFill="1" applyAlignment="1">
      <alignment horizontal="center" vertical="center"/>
    </xf>
    <xf numFmtId="0" fontId="0" fillId="39" borderId="0" xfId="0" applyFill="1" applyAlignment="1">
      <alignment horizontal="center" vertical="center"/>
    </xf>
    <xf numFmtId="0" fontId="1" fillId="4" borderId="9" xfId="0" applyFont="1" applyFill="1" applyBorder="1" applyAlignment="1">
      <alignment horizontal="center"/>
    </xf>
    <xf numFmtId="0" fontId="1" fillId="4" borderId="35" xfId="0" applyFont="1" applyFill="1" applyBorder="1" applyAlignment="1">
      <alignment horizontal="center"/>
    </xf>
    <xf numFmtId="0" fontId="19" fillId="4" borderId="13" xfId="0" applyFont="1" applyFill="1" applyBorder="1" applyAlignment="1">
      <alignment horizontal="center" vertical="center"/>
    </xf>
    <xf numFmtId="0" fontId="19" fillId="4" borderId="0" xfId="0" applyFont="1" applyFill="1" applyAlignment="1">
      <alignment horizontal="center" vertical="center"/>
    </xf>
    <xf numFmtId="0" fontId="1" fillId="15" borderId="9" xfId="0" applyFont="1" applyFill="1" applyBorder="1" applyAlignment="1">
      <alignment horizontal="center"/>
    </xf>
    <xf numFmtId="0" fontId="1" fillId="15" borderId="35" xfId="0" applyFont="1" applyFill="1" applyBorder="1" applyAlignment="1">
      <alignment horizontal="center"/>
    </xf>
    <xf numFmtId="0" fontId="19" fillId="9" borderId="9" xfId="0" applyFont="1" applyFill="1" applyBorder="1" applyAlignment="1" applyProtection="1">
      <alignment horizontal="center" vertical="center"/>
      <protection locked="0"/>
    </xf>
    <xf numFmtId="0" fontId="19" fillId="9" borderId="35" xfId="0" applyFont="1" applyFill="1" applyBorder="1" applyAlignment="1" applyProtection="1">
      <alignment horizontal="center" vertical="center"/>
      <protection locked="0"/>
    </xf>
    <xf numFmtId="0" fontId="19" fillId="35" borderId="9"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0" xfId="0" applyFont="1" applyFill="1" applyAlignment="1">
      <alignment horizontal="center" vertical="center"/>
    </xf>
  </cellXfs>
  <cellStyles count="5">
    <cellStyle name="Hipervínculo" xfId="2" builtinId="8"/>
    <cellStyle name="Normal" xfId="0" builtinId="0"/>
    <cellStyle name="Normal 2" xfId="4" xr:uid="{B900EB18-DB48-4E7C-AF24-0422D20D81A7}"/>
    <cellStyle name="Normal 5 2" xfId="3" xr:uid="{0C60D0B1-7A70-42B2-B047-E4E6B1E6835A}"/>
    <cellStyle name="Porcentaje" xfId="1" builtinId="5"/>
  </cellStyles>
  <dxfs count="429">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Acta_Cierre!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A1"/><Relationship Id="rId17" Type="http://schemas.openxmlformats.org/officeDocument/2006/relationships/hyperlink" Target="#'Tabla 4. Registro Talento Human'!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elo de Atenci&#243;n'!A1"/><Relationship Id="rId15" Type="http://schemas.openxmlformats.org/officeDocument/2006/relationships/hyperlink" Target="#'5. Situaciones Especiales'!A1"/><Relationship Id="rId10" Type="http://schemas.openxmlformats.org/officeDocument/2006/relationships/hyperlink" Target="#'Tabla 3. Evid. No_Cumplimiento'!A1"/><Relationship Id="rId4" Type="http://schemas.openxmlformats.org/officeDocument/2006/relationships/hyperlink" Target="#'3. Alimentacion y Nutrici&#243;n'!A1"/><Relationship Id="rId9" Type="http://schemas.openxmlformats.org/officeDocument/2006/relationships/hyperlink" Target="#'Tabla . Amb Adec y Seg - &#193;reas'!A1"/><Relationship Id="rId1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7"/>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IN.IVC/Para%20publicar/Instrumento%20IV%20Apoyo%20Post%20Institucional%20SRPA.xlsx?6285CFA0" TargetMode="External"/><Relationship Id="rId1" Type="http://schemas.openxmlformats.org/officeDocument/2006/relationships/externalLinkPath" Target="file:///\\6285CFA0\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Jackie Alejandra Almario Primera" id="{9669F268-9EEA-46E1-8EDC-9FB26F9875D7}" userId="S::Jackie.Almario@icbf.gov.co::f1163d53-a343-4a7c-83b1-a98316d5ebf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0E337A7-A83A-41EE-94CD-C81A545367B2}" name="SERVICIOS" displayName="SERVICIOS" ref="B89:B91" totalsRowShown="0" headerRowDxfId="428" dataDxfId="427">
  <autoFilter ref="B89:B91" xr:uid="{00000000-0009-0000-0100-000001000000}"/>
  <tableColumns count="1">
    <tableColumn id="1" xr3:uid="{F0AD532D-7C47-44EF-A4A7-E4148DFF52E4}" name="SERVICIOS" dataDxfId="42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6B93B37-B254-418B-B7B3-E3567FAD97A9}" name="POB_RESTABLECIMIENTO_DE_DERECHOS" displayName="POB_RESTABLECIMIENTO_DE_DERECHOS" ref="F10:F13" totalsRowShown="0" headerRowDxfId="401" dataDxfId="400">
  <autoFilter ref="F10:F13" xr:uid="{00000000-0009-0000-0100-00000A000000}"/>
  <tableColumns count="1">
    <tableColumn id="1" xr3:uid="{3936F3F7-68FE-4AAE-8E68-9FE84829DC15}" name="POB_RESTABLECIMIENTO_DE_DERECHOS" dataDxfId="399"/>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A8E2D290-8525-4C5E-AC7D-543E1D220F82}" name="QUINDÍO" displayName="QUINDÍO" ref="AB204:AB216" totalsRowShown="0" headerRowDxfId="146">
  <autoFilter ref="AB204:AB216" xr:uid="{00000000-0009-0000-0100-000064000000}"/>
  <tableColumns count="1">
    <tableColumn id="1" xr3:uid="{6BE96D73-DF0D-40FA-ADAF-AED37C261E5B}"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55E41E84-B79C-4D93-804C-585BAAE3DC01}" name="RISARALDA" displayName="RISARALDA" ref="AC204:AC218" totalsRowShown="0" headerRowDxfId="145">
  <autoFilter ref="AC204:AC218" xr:uid="{00000000-0009-0000-0100-000065000000}"/>
  <tableColumns count="1">
    <tableColumn id="1" xr3:uid="{2E709AAF-E42F-4399-A2A2-E8BCD937AB4E}"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8678EEC1-BD3A-4227-939D-7BE70B3F618D}" name="SAN_ANDRÉS_Y_PROVIDENCIA" displayName="SAN_ANDRÉS_Y_PROVIDENCIA" ref="AD204:AD206" totalsRowShown="0" headerRowDxfId="144">
  <autoFilter ref="AD204:AD206" xr:uid="{00000000-0009-0000-0100-000066000000}"/>
  <tableColumns count="1">
    <tableColumn id="1" xr3:uid="{9B52D508-1AD4-4664-AEA4-B984CB0AC4A6}"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FC09A215-83D6-41CA-8252-B676F7ED3F7D}" name="SANTANDER" displayName="SANTANDER" ref="AE204:AE291" totalsRowShown="0" headerRowDxfId="143">
  <autoFilter ref="AE204:AE291" xr:uid="{00000000-0009-0000-0100-000067000000}"/>
  <tableColumns count="1">
    <tableColumn id="1" xr3:uid="{F1042912-7280-4712-9355-B0E6DD29D477}"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5803E1AC-1422-4230-B12D-39F108D3B5B0}" name="SUCRE" displayName="SUCRE" ref="AF204:AF230" totalsRowShown="0" headerRowDxfId="142">
  <autoFilter ref="AF204:AF230" xr:uid="{00000000-0009-0000-0100-000068000000}"/>
  <tableColumns count="1">
    <tableColumn id="1" xr3:uid="{3BF4781C-741B-4CDB-BA0F-493565F0F4B4}"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550977C5-8BB2-4B97-A7A3-06D1785EAC0A}" name="TOLIMA" displayName="TOLIMA" ref="AG204:AG251" totalsRowShown="0" headerRowDxfId="141">
  <autoFilter ref="AG204:AG251" xr:uid="{00000000-0009-0000-0100-000069000000}"/>
  <tableColumns count="1">
    <tableColumn id="1" xr3:uid="{C95A530F-A6DE-4286-B001-D2E25B1AC889}"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28EDC52D-3993-4797-9333-DE72645FCAA6}" name="VALLE_DEL_CAUCA" displayName="VALLE_DEL_CAUCA" ref="AH204:AH246" totalsRowShown="0" headerRowDxfId="140">
  <autoFilter ref="AH204:AH246" xr:uid="{00000000-0009-0000-0100-00006A000000}"/>
  <tableColumns count="1">
    <tableColumn id="1" xr3:uid="{98C7BCAF-E76B-47E5-BCAE-752F241D57D7}"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995E838A-2FD3-475B-BACD-D3A41B5FDB7B}" name="VAUPÉS" displayName="VAUPÉS" ref="AI204:AI210" totalsRowShown="0" headerRowDxfId="139">
  <autoFilter ref="AI204:AI210" xr:uid="{00000000-0009-0000-0100-00006B000000}"/>
  <tableColumns count="1">
    <tableColumn id="1" xr3:uid="{7B12BB63-14FB-497B-9EC8-06DD43876FB1}"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5BCFFD27-796E-45FA-8134-0B89943B7B7A}" name="VICHADA" displayName="VICHADA" ref="AJ204:AJ208" totalsRowShown="0" headerRowDxfId="138">
  <autoFilter ref="AJ204:AJ208" xr:uid="{00000000-0009-0000-0100-00006C000000}"/>
  <tableColumns count="1">
    <tableColumn id="1" xr3:uid="{E7B96F49-10D1-4402-B77B-DA0C7FAC7AA7}"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1654DEA9-898E-4768-91AB-23173DF2A496}" name="MOD_RESTABLECIMIENTO_DE_DERECHOS113" displayName="MOD_RESTABLECIMIENTO_DE_DERECHOS113" ref="H19:H23" totalsRowShown="0" headerRowDxfId="137" dataDxfId="136">
  <autoFilter ref="H19:H23" xr:uid="{00000000-0009-0000-0100-000070000000}"/>
  <tableColumns count="1">
    <tableColumn id="1" xr3:uid="{ADA995F6-2D83-4D34-BC12-C169A32B48D0}" name="MOD_RESTABLECIMIENTO_DE_DERECHOS" dataDxfId="13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DBF034-63D1-49FE-9DCB-D955396B3901}" name="POB_SISTEMA_DE_RESPONSABILIDAD_PENAL_ADOLESCENTES" displayName="POB_SISTEMA_DE_RESPONSABILIDAD_PENAL_ADOLESCENTES" ref="F34:F35" totalsRowShown="0" headerRowDxfId="398" dataDxfId="397">
  <autoFilter ref="F34:F35" xr:uid="{00000000-0009-0000-0100-00000B000000}"/>
  <tableColumns count="1">
    <tableColumn id="1" xr3:uid="{D939DBD6-5379-43DA-BC6E-21F1F2955E2B}" name="POB_SISTEMA_DE_RESPONSABILIDAD_PENAL_ADOLESCENTES" dataDxfId="396"/>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C1D242F8-910C-48B2-9125-709EFF66E4B7}" name="SERV_ESTRATEGIA_UNIDADES_MOVILES114" displayName="SERV_ESTRATEGIA_UNIDADES_MOVILES114" ref="J64:J66" totalsRowShown="0" headerRowDxfId="134" dataDxfId="133">
  <autoFilter ref="J64:J66" xr:uid="{00000000-0009-0000-0100-000071000000}"/>
  <tableColumns count="1">
    <tableColumn id="1" xr3:uid="{9B15563D-E8FB-4D14-8C46-8B67CD94B286}" name="SERV_UBICACION INICIAL" dataDxfId="132"/>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A0D35BC5-E140-488E-A510-C42E04B807D3}" name="SERV_ESTRATEGIA_UNIDADES_MOVILES114115" displayName="SERV_ESTRATEGIA_UNIDADES_MOVILES114115" ref="J68:J72" totalsRowShown="0" headerRowDxfId="131" dataDxfId="130">
  <autoFilter ref="J68:J72" xr:uid="{00000000-0009-0000-0100-000072000000}"/>
  <tableColumns count="1">
    <tableColumn id="1" xr3:uid="{F117A30F-020E-4CEE-9F1B-6DDD810EF134}" name="SERV_APOYO Y FORTALECIMIENTO A LA FAMILIA Y/O RED VINCULAR" dataDxfId="129"/>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99F3FCD4-3F36-4F03-AFEE-C302EACB22FD}" name="SERV_ESTRATEGIA_UNIDADES_MOVILES116" displayName="SERV_ESTRATEGIA_UNIDADES_MOVILES116" ref="J74:J75" totalsRowShown="0" headerRowDxfId="128" dataDxfId="127">
  <autoFilter ref="J74:J75" xr:uid="{00000000-0009-0000-0100-000073000000}"/>
  <tableColumns count="1">
    <tableColumn id="1" xr3:uid="{8CEF38DE-7DBA-4074-8EEA-6BAC1D825201}" name="SERV_ACOGIMIENTO FAMILIAR" dataDxfId="126"/>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FC8271B2-B82C-42A6-A551-3BF1E4719D4C}" name="SERV_ESTRATEGIA_UNIDADES_MOVILES114115118" displayName="SERV_ESTRATEGIA_UNIDADES_MOVILES114115118" ref="J77:J81" totalsRowShown="0" headerRowDxfId="125" dataDxfId="124">
  <autoFilter ref="J77:J81" xr:uid="{00000000-0009-0000-0100-000075000000}"/>
  <tableColumns count="1">
    <tableColumn id="1" xr3:uid="{28AAA16B-FB35-4FB8-B16E-15B1C8B6170C}" name="SERV_ACOGIMIENTO RESIDENCIAL" dataDxfId="123"/>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709068-14A9-4F6B-B914-4C6157600EB5}" name="Tabla_Dormitorios" displayName="Tabla_Dormitorios" ref="A3:H28" totalsRowShown="0" headerRowDxfId="122" dataDxfId="120" headerRowBorderDxfId="121" tableBorderDxfId="119" totalsRowBorderDxfId="118">
  <tableColumns count="8">
    <tableColumn id="1" xr3:uid="{650A74C5-4542-4609-98B0-E483E0C814BF}" name="Ubicación" dataDxfId="117"/>
    <tableColumn id="8" xr3:uid="{A19B9D68-2439-4EEC-BE09-0314490BD037}" name="Denominación del Dormitorio o Alojamiento" dataDxfId="116"/>
    <tableColumn id="2" xr3:uid="{B60D7BD7-5935-4B64-9229-59FD756E744D}" name="Área (m²)" dataDxfId="115"/>
    <tableColumn id="3" xr3:uid="{C4EA3A53-CC06-40A5-8FED-E378D7BF5473}" name="Índice  (m²/persona)" dataDxfId="114"/>
    <tableColumn id="4" xr3:uid="{EAF96A3C-4C86-4C22-9BA0-759F9CDE4964}" name="Capacidad máxima _x000a_(Área / Índice)_x000a_" dataDxfId="113">
      <calculatedColumnFormula>IFERROR(ROUNDDOWN((Tabla_Dormitorios[[#This Row],[Área (m²)]]/Tabla_Dormitorios[[#This Row],[Índice  (m²/persona)]]),0)," ")</calculatedColumnFormula>
    </tableColumn>
    <tableColumn id="5" xr3:uid="{F6EE36EE-7E64-4A3F-8AD8-48BF97E1FF1C}" name="No. Personas ubicadas" dataDxfId="112"/>
    <tableColumn id="10" xr3:uid="{5315243C-D7DE-4DBA-B7B0-9714EBA996C2}" name="Cumple - No cumple - No aplica" dataDxfId="111">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8739EF71-9E82-4B13-BCBA-0DB2C0452915}" name="observaciones" dataDxfId="110"/>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203D42-004B-44D6-9B5A-BE3B0FF5A13C}" name="Tabla_Aulas" displayName="Tabla_Aulas" ref="B32:H52" totalsRowShown="0" headerRowDxfId="109" dataDxfId="107" headerRowBorderDxfId="108" tableBorderDxfId="106" totalsRowBorderDxfId="105">
  <tableColumns count="7">
    <tableColumn id="1" xr3:uid="{D2126C1A-7763-43DC-9ECE-4A771EBE512F}" name="Ubicación" dataDxfId="104"/>
    <tableColumn id="2" xr3:uid="{8EC13C35-B24C-48D0-B378-DA67F9856A7D}" name="Aula" dataDxfId="103"/>
    <tableColumn id="3" xr3:uid="{035833D1-CA4C-4AA5-A600-ED88EB23E6FB}" name="Área (m²)" dataDxfId="102"/>
    <tableColumn id="4" xr3:uid="{AEFC496D-EA2F-4EF5-B4B6-9CF82735CE28}" name="Índice_x000a_(m²/persona)" dataDxfId="101"/>
    <tableColumn id="5" xr3:uid="{D9F635DC-438A-4812-A985-B0157A1D526E}" name="Capacidad máxima _x000a_(Área / Índice)" dataDxfId="100">
      <calculatedColumnFormula>IFERROR(ROUNDDOWN((Tabla_Aulas[[#This Row],[Área (m²)]]/Tabla_Aulas[[#This Row],[Índice
(m²/persona)]]),0)," ")</calculatedColumnFormula>
    </tableColumn>
    <tableColumn id="6" xr3:uid="{465C0CED-4EF9-4562-BA3E-1D7F9CBDFD9F}" name="Cumple - No cumple - No aplica" dataDxfId="99"/>
    <tableColumn id="7" xr3:uid="{95C66E61-3CAF-4F47-9902-FD0140BF1D7A}" name="observaciones" dataDxfId="98"/>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4587E5-39FC-4EFC-8ACE-83256C66DD81}" name="Tabla_Talleres" displayName="Tabla_Talleres" ref="B57:H72" totalsRowShown="0" headerRowDxfId="97" dataDxfId="95" headerRowBorderDxfId="96" tableBorderDxfId="94" totalsRowBorderDxfId="93">
  <tableColumns count="7">
    <tableColumn id="1" xr3:uid="{58FED2E8-4007-4856-A6C7-4D8EE3D7E059}" name="Ubicación" dataDxfId="92"/>
    <tableColumn id="2" xr3:uid="{6FD3F1F2-B2FC-4823-B1D2-C8A717CB3CE5}" name="Taller" dataDxfId="91"/>
    <tableColumn id="3" xr3:uid="{1F9D5EF9-59C6-44B2-99EF-2A7F33EAF8E0}" name="Área (m²)" dataDxfId="90"/>
    <tableColumn id="4" xr3:uid="{B3D647C0-AFF1-4D31-8D61-BDC0955AFBD0}" name="Índice_x000a_(m²/persona)" dataDxfId="89"/>
    <tableColumn id="5" xr3:uid="{200F49F5-01A8-4017-ABCB-B0B5C9C13892}" name="Capacidad máxima _x000a_(Área / Índice)" dataDxfId="88">
      <calculatedColumnFormula>IFERROR(ROUNDDOWN((Tabla_Talleres[[#This Row],[Área (m²)]]/Tabla_Talleres[[#This Row],[Índice
(m²/persona)]]),0)," ")</calculatedColumnFormula>
    </tableColumn>
    <tableColumn id="6" xr3:uid="{414F6818-33A5-48BF-BAFA-53C334F84D9D}" name="Cumple - No cumple - No aplica" dataDxfId="87"/>
    <tableColumn id="7" xr3:uid="{30FE4E85-231E-465B-9BA9-363A1A9EBA69}" name="observaciones" dataDxfId="8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E8332A1-089A-4958-9ED0-58246EAB853C}" name="POB_ADOPCIONES" displayName="POB_ADOPCIONES" ref="F84:F85" totalsRowShown="0" headerRowDxfId="395" dataDxfId="394">
  <autoFilter ref="F84:F85" xr:uid="{00000000-0009-0000-0100-00000C000000}"/>
  <tableColumns count="1">
    <tableColumn id="1" xr3:uid="{B5DB30A4-60FA-4BDF-8A43-953F59A9A58F}" name="POB_ADOPCIONES" dataDxfId="39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2DD316D-9FDF-4E6A-9A79-8E742F6E818B}" name="MOD_PRIMERA_INFANCIA" displayName="MOD_PRIMERA_INFANCIA" ref="H102:H106" totalsRowShown="0" headerRowDxfId="392" dataDxfId="391">
  <autoFilter ref="H102:H106" xr:uid="{00000000-0009-0000-0100-00000D000000}"/>
  <tableColumns count="1">
    <tableColumn id="1" xr3:uid="{E28EE147-0097-45B3-B6C3-CED52414D960}" name="MOD_PRIMERA_INFANCIA" dataDxfId="39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C2F2CF5-3F1C-4EB6-84A4-62F8D17E31EB}" name="SERV_INSTITUCIONAL" displayName="SERV_INSTITUCIONAL" ref="J95:J101" totalsRowShown="0" headerRowDxfId="389" dataDxfId="388">
  <autoFilter ref="J95:J101" xr:uid="{00000000-0009-0000-0100-00000E000000}"/>
  <tableColumns count="1">
    <tableColumn id="1" xr3:uid="{E9C34E00-423C-4670-B1DD-DBCE4E4A25DC}" name="SERV_INSTITUCIONAL" dataDxfId="38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BC45E7C-7A6C-4C50-88C3-A7E0814529CB}" name="SERV_COMUNITARIA" displayName="SERV_COMUNITARIA" ref="J103:J106" totalsRowShown="0" headerRowDxfId="386" dataDxfId="385">
  <autoFilter ref="J103:J106" xr:uid="{00000000-0009-0000-0100-00000F000000}"/>
  <tableColumns count="1">
    <tableColumn id="1" xr3:uid="{BDF79A8A-D3E5-4B27-AE6F-46B07A2C838B}" name="SERV_COMUNITARIA" dataDxfId="38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D542BFE-8091-475C-9B80-8C6E4D05C484}" name="SERV_FAMILIAR" displayName="SERV_FAMILIAR" ref="J108:J111" totalsRowShown="0" headerRowDxfId="383" dataDxfId="382">
  <autoFilter ref="J108:J111" xr:uid="{00000000-0009-0000-0100-000010000000}"/>
  <tableColumns count="1">
    <tableColumn id="1" xr3:uid="{01CD0AB2-5836-4000-A98F-8BBE0DE78C43}" name="SERV_FAMILIAR" dataDxfId="38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44D054B-2CF7-4FC3-8840-FDBD42F23E30}" name="SERV_PROPIA_E_INTERCULTURAL" displayName="SERV_PROPIA_E_INTERCULTURAL" ref="J113:J114" totalsRowShown="0" headerRowDxfId="380" dataDxfId="379">
  <autoFilter ref="J113:J114" xr:uid="{00000000-0009-0000-0100-000011000000}"/>
  <tableColumns count="1">
    <tableColumn id="1" xr3:uid="{1DE5B86B-91C2-4E80-A60A-CFF3BBC43AD4}" name="SERV_PROPIA_E_INTERCULTURAL" dataDxfId="37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F30923-53B1-4F87-81E9-8356130B359D}" name="MOD_INFANCIA" displayName="MOD_INFANCIA" ref="H116:H117" totalsRowShown="0" headerRowDxfId="377" dataDxfId="376">
  <autoFilter ref="H116:H117" xr:uid="{00000000-0009-0000-0100-000012000000}"/>
  <tableColumns count="1">
    <tableColumn id="1" xr3:uid="{B52612DE-D5FE-4C47-967C-F101B8A6BFD8}" name="MOD_INFANCIA" dataDxfId="37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1C5D255-25E9-4107-8A7B-0464FA78295C}" name="SERV_ATRAPASUEÑOS" displayName="SERV_ATRAPASUEÑOS" ref="J117:J121" totalsRowShown="0" headerRowDxfId="374" dataDxfId="373">
  <autoFilter ref="J117:J121" xr:uid="{00000000-0009-0000-0100-000013000000}"/>
  <tableColumns count="1">
    <tableColumn id="1" xr3:uid="{3C9C8A85-E876-42D0-BC77-C2C0ABE26030}" name="SERV_ATRAPASUEÑOS" dataDxfId="37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D382C2-F10F-4FB8-AECE-1A63F32EE18C}" name="DIR_PROMOCION_Y_PREVENCION" displayName="DIR_PROMOCION_Y_PREVENCION" ref="D117:D123" totalsRowShown="0" headerRowDxfId="425" dataDxfId="424">
  <autoFilter ref="D117:D123" xr:uid="{00000000-0009-0000-0100-000002000000}"/>
  <tableColumns count="1">
    <tableColumn id="1" xr3:uid="{B91FEB74-3069-4637-BCAA-9827BE126D96}" name="DIR_PROMOCIÓN_Y_PREVENCION" dataDxfId="42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73B2292-21E9-4933-BBCA-8B7EB34B2114}" name="MOD_NUTRICION" displayName="MOD_NUTRICION" ref="H130:H133" totalsRowShown="0" headerRowDxfId="371" dataDxfId="370">
  <autoFilter ref="H130:H133" xr:uid="{00000000-0009-0000-0100-000014000000}"/>
  <tableColumns count="1">
    <tableColumn id="1" xr3:uid="{EB035424-5073-41DC-A079-DA0E4991112A}" name="MOD_NUTRICION" dataDxfId="36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6FEB2DC-3D73-4D98-AC9D-7835FA8216BF}" name="SERV_NUTRICION" displayName="SERV_NUTRICION" ref="J128:J129" totalsRowShown="0" headerRowDxfId="368" dataDxfId="367">
  <autoFilter ref="J128:J129" xr:uid="{00000000-0009-0000-0100-000015000000}"/>
  <tableColumns count="1">
    <tableColumn id="1" xr3:uid="{F170434A-E599-4F82-BF64-1F7B2F1FE832}" name="SERV_CENTROS_DE_RECUPERACION_INSTITUCIONAL" dataDxfId="36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7A5D8D8-4099-4CF5-91EA-189DD6567981}" name="MOD_FAMILIAS_Y_COMUNIDADES" displayName="MOD_FAMILIAS_Y_COMUNIDADES" ref="H144:H147" totalsRowShown="0" headerRowDxfId="365" dataDxfId="364">
  <autoFilter ref="H144:H147" xr:uid="{00000000-0009-0000-0100-000016000000}"/>
  <tableColumns count="1">
    <tableColumn id="1" xr3:uid="{547A6641-6B75-47CE-9C78-A60783D78E44}" name="MOD_FAMILIAS_Y_COMUNIDADES" dataDxfId="36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9C88EDC-BCCD-4637-89BF-2A0CC492CAFD}" name="MOD_RESTABLECIMIENTO_DE_DERECHOS" displayName="MOD_RESTABLECIMIENTO_DE_DERECHOS" ref="H10:H14" totalsRowShown="0" headerRowDxfId="362" dataDxfId="361">
  <autoFilter ref="H10:H14" xr:uid="{00000000-0009-0000-0100-000017000000}"/>
  <tableColumns count="1">
    <tableColumn id="1" xr3:uid="{9FACF790-C446-4C01-B290-FA39EEE2B8CB}" name="MOD_RESTABLECIMIENTO_DE_DERECHOS" dataDxfId="36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C27924A-F806-47D6-9175-7B65175C47E8}" name="SERV_PRIVATIVAS_DE_LA_LIBERTAD" displayName="SERV_PRIVATIVAS_DE_LA_LIBERTAD" ref="J2:J6" totalsRowShown="0" headerRowDxfId="359" dataDxfId="358">
  <autoFilter ref="J2:J6" xr:uid="{00000000-0009-0000-0100-000018000000}"/>
  <tableColumns count="1">
    <tableColumn id="1" xr3:uid="{97A96CD5-2483-469B-BE8E-1261871EAA01}" name="SERV_PRIVATIVAS_DE_LA_LIBERTAD" dataDxfId="357"/>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88F2082-5367-4E70-B44E-B51578DFFB08}" name="SERV_NO_PRIVATIVAS_DE_LA_LIBERTAD" displayName="SERV_NO_PRIVATIVAS_DE_LA_LIBERTAD" ref="J8:J11" totalsRowShown="0" headerRowDxfId="356" dataDxfId="355">
  <autoFilter ref="J8:J11" xr:uid="{00000000-0009-0000-0100-000019000000}"/>
  <tableColumns count="1">
    <tableColumn id="1" xr3:uid="{C0F8B6FF-BE5F-48EC-88D6-EBCAD9365C15}" name="SERV_NO_PRIVATIVAS_DE_LA_LIBERTAD" dataDxfId="35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4DFDE46-D453-44E0-83EB-73FD689068B6}" name="SERV_COMPLEMENTARIAS_Y_DE_RESTABLECIMIENTO_EN_ADMINISTRACION_DE_JUSTICIA" displayName="SERV_COMPLEMENTARIAS_Y_DE_RESTABLECIMIENTO_EN_ADMINISTRACION_DE_JUSTICIA" ref="J13:J18" totalsRowShown="0" headerRowDxfId="353" dataDxfId="352">
  <autoFilter ref="J13:J18" xr:uid="{00000000-0009-0000-0100-00001A000000}"/>
  <tableColumns count="1">
    <tableColumn id="1" xr3:uid="{4EBFE6CA-0003-4E07-A95B-94B0D58CEAA7}" name="SERV_COMPLEMENTARIAS_Y_DE_RESTABLECIMIENTO_EN_ADMINISTRACION_DE_JUSTICIA" dataDxfId="35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DA099E4-0BBE-451C-A9F6-C5CCD36602FE}" name="SERV_PROGRAMA_DE_INCLUSION_SOCIAL" displayName="SERV_PROGRAMA_DE_INCLUSION_SOCIAL" ref="J20:J22" totalsRowShown="0" headerRowDxfId="350" dataDxfId="349">
  <autoFilter ref="J20:J22" xr:uid="{00000000-0009-0000-0100-00001B000000}"/>
  <tableColumns count="1">
    <tableColumn id="1" xr3:uid="{0CED3F2D-1FEB-47F7-AD7F-AC6E226D5059}" name="SERV_PROGRAMA_DE_INCLUSION_SOCIAL" dataDxfId="34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6A6DA7E-9B82-45CF-B648-18F9EA0E2B99}" name="MOD_SISTEMA_DE_RESPONSABILIDAD_PENAL_ADOLESCENTES" displayName="MOD_SISTEMA_DE_RESPONSABILIDAD_PENAL_ADOLESCENTES" ref="H32:H37" totalsRowShown="0" headerRowDxfId="347" dataDxfId="346">
  <autoFilter ref="H32:H37" xr:uid="{00000000-0009-0000-0100-00001C000000}"/>
  <tableColumns count="1">
    <tableColumn id="1" xr3:uid="{A2195773-53F8-4108-A551-EC897D83B993}" name="MOD_SISTEMA_DE_RESPONSABILIDAD_PENAL_ADOLESCENTES" dataDxfId="34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2BFA6B2-F550-44CF-8E90-62DA2162060C}" name="SERV_CENTRO_DE_EMERGENCIA" displayName="SERV_CENTRO_DE_EMERGENCIA" ref="J25:J26" totalsRowShown="0" headerRowDxfId="344" dataDxfId="343">
  <autoFilter ref="J25:J26" xr:uid="{00000000-0009-0000-0100-00001D000000}"/>
  <tableColumns count="1">
    <tableColumn id="1" xr3:uid="{B0C33E9A-A59A-48A4-AD67-13D21AD16270}" name="SERV_CENTRO_DE_EMERGENCIA" dataDxfId="3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F7D10F7-54BE-4B40-99D1-6B066C4E6C2D}" name="DIR_PROTECCION" displayName="DIR_PROTECCION" ref="D22:D25" totalsRowShown="0" headerRowDxfId="422" dataDxfId="421">
  <autoFilter ref="D22:D25" xr:uid="{00000000-0009-0000-0100-000003000000}"/>
  <tableColumns count="1">
    <tableColumn id="1" xr3:uid="{8692BFAB-67F2-493A-944A-14CB1578ED34}" name="DIR_PROTECCION" dataDxfId="42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E4B0F54-1460-454A-8AAA-108A88AC5B84}" name="SERV_SERVICIO_DE_APOYO_Y_FORTALECIMIENTO_A_LA_FAMILIA" displayName="SERV_SERVICIO_DE_APOYO_Y_FORTALECIMIENTO_A_LA_FAMILIA" ref="J28:J36" totalsRowShown="0" headerRowDxfId="341" dataDxfId="340">
  <autoFilter ref="J28:J36" xr:uid="{00000000-0009-0000-0100-00001E000000}"/>
  <tableColumns count="1">
    <tableColumn id="1" xr3:uid="{9A3BC178-A985-4929-AA13-CBCE2BE718A3}" name="SERV_SERVICIO_DE_APOYO_Y_FORTALECIMIENTO_A_LA_FAMILIA" dataDxfId="33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456FA6C-DD3A-4C7C-9B87-CF7963DEA169}" name="SERV_ACOGIMIENTO_FAMILIAR" displayName="SERV_ACOGIMIENTO_FAMILIAR" ref="J38:J43" totalsRowShown="0" headerRowDxfId="338" dataDxfId="337">
  <autoFilter ref="J38:J43" xr:uid="{00000000-0009-0000-0100-00001F000000}"/>
  <tableColumns count="1">
    <tableColumn id="1" xr3:uid="{42545A0A-A8AA-4D2C-BC29-073D07A79EC2}" name="SERV_ACOGIMIENTO_FAMILIAR" dataDxfId="33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16A96A-4B30-4DE4-993A-F52BB941D319}" name="SERV_ACOGIMIENTO_RESIDENCIAL" displayName="SERV_ACOGIMIENTO_RESIDENCIAL" ref="J45:J58" totalsRowShown="0" headerRowDxfId="335" dataDxfId="334">
  <autoFilter ref="J45:J58" xr:uid="{00000000-0009-0000-0100-000020000000}"/>
  <tableColumns count="1">
    <tableColumn id="1" xr3:uid="{2A648756-80EC-468E-9948-08EEA3F1795C}" name="SERV_ACOGIMIENTO_RESIDENCIAL" dataDxfId="33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B55ABB2-209C-4967-B00F-22079E3DA7D5}" name="SERV_ESTRATEGIA_UNIDADES_MOVILES" displayName="SERV_ESTRATEGIA_UNIDADES_MOVILES" ref="J60:J61" totalsRowShown="0" headerRowDxfId="332" dataDxfId="331">
  <autoFilter ref="J60:J61" xr:uid="{00000000-0009-0000-0100-000021000000}"/>
  <tableColumns count="1">
    <tableColumn id="1" xr3:uid="{04C43E4D-C5E8-4432-9271-46F1A5EEB3E7}" name="SERV_ESTRATEGIA_UNIDADES_MOVILES" dataDxfId="33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6FDB0096-7403-48BD-ADB5-EE2A63EA0580}" name="MOD_ADOLESCENCIA" displayName="MOD_ADOLESCENCIA" ref="H119:H120" totalsRowShown="0" headerRowDxfId="329" dataDxfId="328">
  <autoFilter ref="H119:H120" xr:uid="{00000000-0009-0000-0100-00002B000000}"/>
  <tableColumns count="1">
    <tableColumn id="1" xr3:uid="{583DB17A-3BCB-41EE-B9F4-98DC5C497D90}" name="MOD_ADOLESCENCIA" dataDxfId="32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0D7B9BD-A0CE-4B11-83DF-4B748D8CB5D7}" name="MOD_JUVENTUD" displayName="MOD_JUVENTUD" ref="H122:H123" totalsRowShown="0" headerRowDxfId="326" dataDxfId="325">
  <autoFilter ref="H122:H123" xr:uid="{00000000-0009-0000-0100-00002C000000}"/>
  <tableColumns count="1">
    <tableColumn id="1" xr3:uid="{446A8F45-0B94-4297-B764-689DE1BE7D80}" name="MOD_JUVENTUD" dataDxfId="32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67AD0B3-E911-4B23-A40A-2C8F372A4458}" name="SERV_SOMOS_FAMILIA_SOMOS_COMUNIDAD" displayName="SERV_SOMOS_FAMILIA_SOMOS_COMUNIDAD" ref="J142:J143" totalsRowShown="0" headerRowDxfId="323" dataDxfId="322">
  <autoFilter ref="J142:J143" xr:uid="{00000000-0009-0000-0100-00002D000000}"/>
  <tableColumns count="1">
    <tableColumn id="1" xr3:uid="{7B7A55DB-0E6C-435B-A4B4-C4CB90221790}" name="SERV_SOMOS_FAMILIA_SOMOS_COMUNIDAD" dataDxfId="32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1463727F-CEBA-4B00-93CF-983657F398E2}" name="MOD_ADOPCIONES" displayName="MOD_ADOPCIONES" ref="H84:H85" totalsRowShown="0" headerRowDxfId="320" dataDxfId="319">
  <autoFilter ref="H84:H85" xr:uid="{00000000-0009-0000-0100-00002E000000}"/>
  <tableColumns count="1">
    <tableColumn id="1" xr3:uid="{4D488483-9951-4BB2-BDA2-E04AF801B0FD}" name="MOD_ADOPCIONES" dataDxfId="31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011C0A1-14AE-43CE-89E2-6DA0D539FB0F}" name="SERV_ADOPCIONES" displayName="SERV_ADOPCIONES" ref="J84:J85" totalsRowShown="0" headerRowDxfId="317" dataDxfId="316">
  <autoFilter ref="J84:J85" xr:uid="{00000000-0009-0000-0100-00002F000000}"/>
  <tableColumns count="1">
    <tableColumn id="1" xr3:uid="{D2B36DF5-7331-49EC-9D18-BA30D253AC7B}" name="SERV_ADOPCIONES" dataDxfId="31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70387DD7-F906-4163-B45D-D1CCE2C84945}" name="SERV_1000_DÍAS_PARA_CAMBIAR_EL_MUNDO" displayName="SERV_1000_DÍAS_PARA_CAMBIAR_EL_MUNDO" ref="J131:J132" totalsRowShown="0" headerRowDxfId="314" dataDxfId="313">
  <autoFilter ref="J131:J132" xr:uid="{00000000-0009-0000-0100-000022000000}"/>
  <tableColumns count="1">
    <tableColumn id="1" xr3:uid="{45A0F70A-2A22-4F0E-A701-FD942FB11FEA}" name="SERV_1000_DÍAS_PARA_CAMBIAR_EL_MUNDO" dataDxfId="3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1CB24-3FA3-4E73-B71A-D0F91FD3CB6F}" name="POB_PRIMERA_INFANCIA" displayName="POB_PRIMERA_INFANCIA" ref="F104:F105" totalsRowShown="0" headerRowDxfId="419" dataDxfId="418">
  <autoFilter ref="F104:F105" xr:uid="{00000000-0009-0000-0100-000004000000}"/>
  <tableColumns count="1">
    <tableColumn id="1" xr3:uid="{8D613739-179B-4F16-A900-8353632E40D6}" name="POB_PRIMERA_INFANCIA" dataDxfId="41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23B5D82-1638-4E1E-A190-818C9F05E678}" name="SERV_SERVICIOS_DE_UNIDADES_DE_BUSQUEDA_ACTIVA" displayName="SERV_SERVICIOS_DE_UNIDADES_DE_BUSQUEDA_ACTIVA" ref="J134:J135" totalsRowShown="0" headerRowDxfId="311" dataDxfId="310">
  <autoFilter ref="J134:J135" xr:uid="{00000000-0009-0000-0100-000023000000}"/>
  <tableColumns count="1">
    <tableColumn id="1" xr3:uid="{2CCA4B97-B919-4720-8943-5722F0D03250}" name="SERV_SERVICIOS_DE_UNIDADES_DE_BUSQUEDA_ACTIVA" dataDxfId="30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78C5369-4A2E-469B-96B3-42C838E618E7}" name="SERV_SOMOS_FAMILIA_CONECTADAS" displayName="SERV_SOMOS_FAMILIA_CONECTADAS" ref="J145:J146" totalsRowShown="0" headerRowDxfId="308" dataDxfId="307">
  <autoFilter ref="J145:J146" xr:uid="{00000000-0009-0000-0100-000024000000}"/>
  <tableColumns count="1">
    <tableColumn id="1" xr3:uid="{545F3454-8705-41AD-B6BD-0C4B00E57D75}" name="SERV_SOMOS_FAMILIA_CONECTADAS" dataDxfId="30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B97B1DB-BA9B-4C8F-AF36-BFE3E65B4DB8}" name="SERV_ACOMPAÑAMIENTO_INTERCULTURAL_ETNICA_Y_CAMPESINA_TEJIENDO_INTERCULTURALIDAD" displayName="SERV_ACOMPAÑAMIENTO_INTERCULTURAL_ETNICA_Y_CAMPESINA_TEJIENDO_INTERCULTURALIDAD" ref="J148:J149" totalsRowShown="0" headerRowDxfId="305" dataDxfId="304">
  <autoFilter ref="J148:J149" xr:uid="{00000000-0009-0000-0100-000025000000}"/>
  <tableColumns count="1">
    <tableColumn id="1" xr3:uid="{E3E0F3D4-838B-4AF3-ADC3-16F64765DE8E}" name="SERV_ACOMPAÑAMIENTO_INTERCULTURAL_ETNICA_Y_CAMPESINA_TEJIENDO_INTERCULTURALIDAD" dataDxfId="30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7AB335E8-7CFA-44C1-9631-FB3979536125}" name="AMAZONAS." displayName="AMAZONAS." ref="D171:D172" totalsRowShown="0" headerRowDxfId="302" dataDxfId="301" tableBorderDxfId="300">
  <autoFilter ref="D171:D172" xr:uid="{00000000-0009-0000-0100-000026000000}"/>
  <tableColumns count="1">
    <tableColumn id="1" xr3:uid="{E20F43C0-D01E-4849-91BB-426818F1550B}" name="AMAZONAS." dataDxfId="29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02CEEA0-E2E6-4294-AA24-21ABE7D72BD4}" name="ANTIOQUIA." displayName="ANTIOQUIA." ref="E171:E189" totalsRowShown="0" headerRowDxfId="298" dataDxfId="297" tableBorderDxfId="296">
  <autoFilter ref="E171:E189" xr:uid="{00000000-0009-0000-0100-000027000000}"/>
  <tableColumns count="1">
    <tableColumn id="1" xr3:uid="{9C56302E-9146-4313-8B5F-7CDEFD95E263}" name="ANTIOQUIA." dataDxfId="295"/>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9FFA37C7-0B2C-4BEA-9EF6-04286940999E}" name="ARAUCA." displayName="ARAUCA." ref="F171:F174" totalsRowShown="0" headerRowDxfId="294" dataDxfId="293" tableBorderDxfId="292">
  <autoFilter ref="F171:F174" xr:uid="{00000000-0009-0000-0100-000028000000}"/>
  <tableColumns count="1">
    <tableColumn id="1" xr3:uid="{356EE1FB-885B-4A96-B831-64600FE5F1F6}" name="ARAUCA." dataDxfId="291"/>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B513CB7-6AB0-44ED-8178-C0178094B93F}" name="ATLANTICO." displayName="ATLANTICO." ref="G171:G178" totalsRowShown="0" headerRowDxfId="290" dataDxfId="289" tableBorderDxfId="288">
  <autoFilter ref="G171:G178" xr:uid="{00000000-0009-0000-0100-000029000000}"/>
  <tableColumns count="1">
    <tableColumn id="1" xr3:uid="{437F925F-632E-43A6-BD67-6B91AA61EE98}" name="ATLANTICO." dataDxfId="28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A2F3C81-08A9-491D-8339-C6C8560AA48C}" name="BOGOTA." displayName="BOGOTA." ref="H171:H189" totalsRowShown="0" headerRowDxfId="286" dataDxfId="285" tableBorderDxfId="284">
  <autoFilter ref="H171:H189" xr:uid="{00000000-0009-0000-0100-00002A000000}"/>
  <tableColumns count="1">
    <tableColumn id="1" xr3:uid="{AFA48E32-FC96-4C0C-877A-474CC3A3FB3B}" name="BOGOTA." dataDxfId="28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F7DD6F71-2F26-4BC7-9551-D20531AE3A5E}" name="BOLIVAR." displayName="BOLIVAR." ref="I171:I179" totalsRowShown="0" headerRowDxfId="282" dataDxfId="281" tableBorderDxfId="280">
  <autoFilter ref="I171:I179" xr:uid="{00000000-0009-0000-0100-000030000000}"/>
  <tableColumns count="1">
    <tableColumn id="1" xr3:uid="{29DB7036-7606-4A60-9059-C6D8EFA3F2D4}" name="BOLIVAR." dataDxfId="279"/>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FE135E8-9DBB-4468-BCC3-4F53D5AF2275}" name="BOYACA." displayName="BOYACA." ref="J171:J183" totalsRowShown="0" headerRowDxfId="278" dataDxfId="277" tableBorderDxfId="276">
  <autoFilter ref="J171:J183" xr:uid="{00000000-0009-0000-0100-000031000000}"/>
  <tableColumns count="1">
    <tableColumn id="1" xr3:uid="{45D6C335-FFF7-4812-B7DE-050C1262CD9C}" name="BOYACA." dataDxfId="27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88656A-79BC-4E6B-A894-F972563E98EF}" name="POB_INFANCIA" displayName="POB_INFANCIA" ref="F116:F117" totalsRowShown="0" headerRowDxfId="416" dataDxfId="415">
  <autoFilter ref="F116:F117" xr:uid="{00000000-0009-0000-0100-000005000000}"/>
  <tableColumns count="1">
    <tableColumn id="1" xr3:uid="{5D3D8694-3BAE-445D-A27E-924A82CA1684}" name="POB_INFANCIA" dataDxfId="414"/>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16C28BD-8868-4817-9AC9-B3B9AFEC4541}" name="CALDAS." displayName="CALDAS." ref="K171:K178" totalsRowShown="0" headerRowDxfId="274" dataDxfId="273" tableBorderDxfId="272">
  <autoFilter ref="K171:K178" xr:uid="{00000000-0009-0000-0100-000032000000}"/>
  <tableColumns count="1">
    <tableColumn id="1" xr3:uid="{12AC319B-D431-4F50-B924-5D5801FE82D4}" name="CALDAS." dataDxfId="271"/>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B25E59A-D803-4520-972A-457D58283676}" name="CAQUETA." displayName="CAQUETA." ref="L171:L175" totalsRowShown="0" headerRowDxfId="270" dataDxfId="269" tableBorderDxfId="268">
  <autoFilter ref="L171:L175" xr:uid="{00000000-0009-0000-0100-000033000000}"/>
  <tableColumns count="1">
    <tableColumn id="1" xr3:uid="{C24D16F8-003B-4B19-B5E3-358AFE910FD8}" name="CAQUETA." dataDxfId="267"/>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6FE3DDD3-884F-4DD2-B541-C513ECED2D12}" name="CASANARE." displayName="CASANARE." ref="M171:M174" totalsRowShown="0" headerRowDxfId="266" dataDxfId="265" tableBorderDxfId="264">
  <autoFilter ref="M171:M174" xr:uid="{00000000-0009-0000-0100-000034000000}"/>
  <tableColumns count="1">
    <tableColumn id="1" xr3:uid="{AE287AF8-C199-4683-8EE5-8D5164329024}" name="CASANARE." dataDxfId="26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3283F5D-6980-497D-A291-F31BB9EA6D90}" name="CAUCA." displayName="CAUCA." ref="N171:N178" totalsRowShown="0" headerRowDxfId="262" dataDxfId="261" tableBorderDxfId="260">
  <autoFilter ref="N171:N178" xr:uid="{00000000-0009-0000-0100-000035000000}"/>
  <tableColumns count="1">
    <tableColumn id="1" xr3:uid="{50C0A090-A30C-4363-8D5F-5F17963F6FDC}" name="CAUCA." dataDxfId="259"/>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1E327B1-BEE6-4DB0-8CE4-C0AECC677D3D}" name="CESAR." displayName="CESAR." ref="O171:O176" totalsRowShown="0" headerRowDxfId="258" dataDxfId="257" tableBorderDxfId="256">
  <autoFilter ref="O171:O176" xr:uid="{00000000-0009-0000-0100-000036000000}"/>
  <tableColumns count="1">
    <tableColumn id="1" xr3:uid="{4234682E-38B8-4DC0-83AE-6E04D882B8E0}" name="CESAR." dataDxfId="25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911050C5-7B66-4CE8-A503-649EEDA82C33}" name="CHOCO." displayName="CHOCO." ref="P171:P177" totalsRowShown="0" headerRowDxfId="254" dataDxfId="253" tableBorderDxfId="252">
  <autoFilter ref="P171:P177" xr:uid="{00000000-0009-0000-0100-000037000000}"/>
  <tableColumns count="1">
    <tableColumn id="1" xr3:uid="{F7910DE1-58FA-4055-8BF5-F991D01FA838}" name="CHOCO." dataDxfId="25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A21A9162-F06E-42D0-B0D3-CAC273F6E05F}" name="CORDOBA." displayName="CORDOBA." ref="Q171:Q179" totalsRowShown="0" headerRowDxfId="250" dataDxfId="249" tableBorderDxfId="248">
  <autoFilter ref="Q171:Q179" xr:uid="{00000000-0009-0000-0100-000038000000}"/>
  <tableColumns count="1">
    <tableColumn id="1" xr3:uid="{7B084FBA-2C91-4420-85E4-36F13A76FF08}" name="CORDOBA." dataDxfId="24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DC2E1E6-19AB-4C81-8387-FC9E8FEAD984}" name="CUNDINAMARCA." displayName="CUNDINAMARCA." ref="R171:R185" totalsRowShown="0" headerRowDxfId="246" dataDxfId="245" tableBorderDxfId="244">
  <autoFilter ref="R171:R185" xr:uid="{00000000-0009-0000-0100-000039000000}"/>
  <tableColumns count="1">
    <tableColumn id="1" xr3:uid="{B672C32A-6B1C-4125-9BF1-827014A37765}" name="CUNDINAMARCA." dataDxfId="243"/>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912C0C53-88C3-4AA5-931E-535FB7B62318}" name="GUAINIA." displayName="GUAINIA." ref="S171:S172" totalsRowShown="0" headerRowDxfId="242" dataDxfId="241" tableBorderDxfId="240">
  <autoFilter ref="S171:S172" xr:uid="{00000000-0009-0000-0100-00003A000000}"/>
  <tableColumns count="1">
    <tableColumn id="1" xr3:uid="{1F74472A-1268-4BC2-87C1-BD2C188D2C96}" name="GUAINIA." dataDxfId="23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9ED2349-D75C-4CFA-8887-60DBD56B4328}" name="LA_GUAJIRA." displayName="LA_GUAJIRA." ref="T171:T178" totalsRowShown="0" headerRowDxfId="238" dataDxfId="237" tableBorderDxfId="236">
  <autoFilter ref="T171:T178" xr:uid="{00000000-0009-0000-0100-00003B000000}"/>
  <tableColumns count="1">
    <tableColumn id="1" xr3:uid="{0E691DF0-6BEC-4851-8FD3-49D4DAE9B167}" name="LA_GUAJIRA." dataDxfId="23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7B9745-5FE5-4385-AE06-3E63B83FD097}" name="POB_ADOLESCENCIA" displayName="POB_ADOLESCENCIA" ref="F119:F120" totalsRowShown="0" headerRowDxfId="413" dataDxfId="412">
  <autoFilter ref="F119:F120" xr:uid="{00000000-0009-0000-0100-000006000000}"/>
  <tableColumns count="1">
    <tableColumn id="1" xr3:uid="{4DB121DD-3429-4C3B-94EC-41BCDB0616B4}" name="POB_ADOLESCENCIA" dataDxfId="41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3EEA344-2DD2-40CF-B0DD-70C92D4F4AD9}" name="GUAVIARE." displayName="GUAVIARE." ref="U171:U172" totalsRowShown="0" headerRowDxfId="234" dataDxfId="233" tableBorderDxfId="232">
  <autoFilter ref="U171:U172" xr:uid="{00000000-0009-0000-0100-00003C000000}"/>
  <tableColumns count="1">
    <tableColumn id="1" xr3:uid="{9D0ACBFA-A180-4C12-8D7F-9AFF6F081711}" name="GUAVIARE." dataDxfId="23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7EB1238-3C53-48C4-B57A-1B3CCC25F9B8}" name="HUILA." displayName="HUILA." ref="V171:V176" totalsRowShown="0" headerRowDxfId="230" dataDxfId="229" tableBorderDxfId="228">
  <autoFilter ref="V171:V176" xr:uid="{00000000-0009-0000-0100-00003D000000}"/>
  <tableColumns count="1">
    <tableColumn id="1" xr3:uid="{C0BDE8B4-AEBC-4436-ADC6-53A97649517D}" name="HUILA." dataDxfId="227"/>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F8DA246-0D91-411D-8E91-6B8374346344}" name="MAGDALENA." displayName="MAGDALENA." ref="W171:W179" totalsRowShown="0" headerRowDxfId="226" dataDxfId="225" tableBorderDxfId="224">
  <autoFilter ref="W171:W179" xr:uid="{00000000-0009-0000-0100-00003E000000}"/>
  <tableColumns count="1">
    <tableColumn id="1" xr3:uid="{C77C9BBD-6571-4C51-B39D-B7B9A1144310}" name="MAGDALENA." dataDxfId="22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288A859-604D-43B8-B7E1-3C2901C86D59}" name="META." displayName="META." ref="X171:X176" totalsRowShown="0" headerRowDxfId="222" dataDxfId="221" tableBorderDxfId="220">
  <autoFilter ref="X171:X176" xr:uid="{00000000-0009-0000-0100-00003F000000}"/>
  <tableColumns count="1">
    <tableColumn id="1" xr3:uid="{8940CAD3-B679-49CD-BAB3-0C7A560B495D}" name="META." dataDxfId="21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716265D1-874F-47E0-9699-E756B96C7E72}" name="NARIÑO." displayName="NARIÑO." ref="Y171:Y179" totalsRowShown="0" headerRowDxfId="218" dataDxfId="217" tableBorderDxfId="216">
  <autoFilter ref="Y171:Y179" xr:uid="{00000000-0009-0000-0100-000040000000}"/>
  <tableColumns count="1">
    <tableColumn id="1" xr3:uid="{CF8D37FE-790D-42F1-AD46-507E5160350B}" name="NARIÑO." dataDxfId="215"/>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4A7492F-F146-4938-A0A5-76466CCF3326}" name="NORTE_DE_SANTANDER." displayName="NORTE_DE_SANTANDER." ref="Z171:Z177" totalsRowShown="0" headerRowDxfId="214" dataDxfId="213" tableBorderDxfId="212">
  <autoFilter ref="Z171:Z177" xr:uid="{00000000-0009-0000-0100-000041000000}"/>
  <tableColumns count="1">
    <tableColumn id="1" xr3:uid="{AE316416-3A5C-49E5-AE93-A17646800E2F}" name="NORTE_DE_SANTANDER." dataDxfId="211"/>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8F802CD0-06E1-4B7A-918D-BDBA6CD6EE49}" name="PUTUMAYO." displayName="PUTUMAYO." ref="AA171:AA175" totalsRowShown="0" headerRowDxfId="210" dataDxfId="209" tableBorderDxfId="208">
  <autoFilter ref="AA171:AA175" xr:uid="{00000000-0009-0000-0100-000042000000}"/>
  <tableColumns count="1">
    <tableColumn id="1" xr3:uid="{E10EED0C-C04B-4D48-87C5-D754664EBA2A}" name="PUTUMAYO." dataDxfId="207"/>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A94D732-445E-40FB-93E1-62011804561C}" name="QUINDIO." displayName="QUINDIO." ref="AB171:AB174" totalsRowShown="0" headerRowDxfId="206" dataDxfId="205" tableBorderDxfId="204">
  <autoFilter ref="AB171:AB174" xr:uid="{00000000-0009-0000-0100-000043000000}"/>
  <tableColumns count="1">
    <tableColumn id="1" xr3:uid="{E91EB103-654E-4ED1-A96E-F71BE90D8FB1}" name="QUINDIO." dataDxfId="203"/>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A835C73-03C4-466A-92E2-58B56F04795E}" name="RISARALDA." displayName="RISARALDA." ref="AC171:AC176" totalsRowShown="0" headerRowDxfId="202" dataDxfId="201" tableBorderDxfId="200">
  <autoFilter ref="AC171:AC176" xr:uid="{00000000-0009-0000-0100-000044000000}"/>
  <tableColumns count="1">
    <tableColumn id="1" xr3:uid="{A49DA14E-C1C3-46B2-A6F0-74829DC73D27}" name="RISARALDA." dataDxfId="199"/>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1E28067E-705A-4DE2-98CD-61179E09C1DA}" name="SAN_ANDRES." displayName="SAN_ANDRES." ref="AD171:AD173" totalsRowShown="0" headerRowDxfId="198" dataDxfId="197" tableBorderDxfId="196">
  <autoFilter ref="AD171:AD173" xr:uid="{00000000-0009-0000-0100-000045000000}"/>
  <tableColumns count="1">
    <tableColumn id="1" xr3:uid="{E4C0EA12-E7EC-4852-B727-FCBAD1F6752E}" name="SAN_ANDRES." dataDxfId="19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95DC9C6-17A1-4227-8D13-9B432721385F}" name="POB_JUVENTUD" displayName="POB_JUVENTUD" ref="F122:F123" totalsRowShown="0" headerRowDxfId="410" dataDxfId="409">
  <autoFilter ref="F122:F123" xr:uid="{00000000-0009-0000-0100-000007000000}"/>
  <tableColumns count="1">
    <tableColumn id="1" xr3:uid="{7072BD53-486C-4B19-BBB1-41740A1D2B4F}" name="POB_JUVENTUD" dataDxfId="408"/>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45AF0FC2-0DDC-4EC5-8B89-4407F4CEAC2E}" name="SANTANDER." displayName="SANTANDER." ref="AE171:AE182" totalsRowShown="0" headerRowDxfId="194" dataDxfId="193" tableBorderDxfId="192">
  <autoFilter ref="AE171:AE182" xr:uid="{00000000-0009-0000-0100-000046000000}"/>
  <tableColumns count="1">
    <tableColumn id="1" xr3:uid="{644D4F1B-40A2-4DCA-8264-28E17D577AA0}" name="SANTANDER." dataDxfId="191"/>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361626F1-FE64-4F83-9352-84EAA6E502C7}" name="SUCRE." displayName="SUCRE." ref="AF171:AF175" totalsRowShown="0" headerRowDxfId="190" dataDxfId="189" tableBorderDxfId="188">
  <autoFilter ref="AF171:AF175" xr:uid="{00000000-0009-0000-0100-000047000000}"/>
  <tableColumns count="1">
    <tableColumn id="1" xr3:uid="{6C365912-BB7D-4975-80A0-6FB60D38A928}" name="SUCRE." dataDxfId="187"/>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81598BE-D327-4FD6-BFD0-2270793A3BB5}" name="TOLIMA." displayName="TOLIMA." ref="AG171:AG181" totalsRowShown="0" headerRowDxfId="186" dataDxfId="185" tableBorderDxfId="184">
  <autoFilter ref="AG171:AG181" xr:uid="{00000000-0009-0000-0100-000048000000}"/>
  <tableColumns count="1">
    <tableColumn id="1" xr3:uid="{1BC55E5A-26F2-4559-AA67-92D3F05302DE}" name="TOLIMA." dataDxfId="183"/>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89DAFEBD-39B7-4301-B041-A913DEFE721F}" name="VALLE_DEL_CAUCA." displayName="VALLE_DEL_CAUCA." ref="AH171:AH186" totalsRowShown="0" headerRowDxfId="182" dataDxfId="181" tableBorderDxfId="180">
  <autoFilter ref="AH171:AH186" xr:uid="{00000000-0009-0000-0100-000049000000}"/>
  <tableColumns count="1">
    <tableColumn id="1" xr3:uid="{CCB3DAA1-8FD5-4A75-9175-9CD3D22C44B3}" name="VALLE_DEL_CAUCA." dataDxfId="179"/>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A88A780-BF7D-426E-B0BD-CE42B6819EDC}" name="VAUPES." displayName="VAUPES." ref="AI171:AI172" totalsRowShown="0" headerRowDxfId="178" dataDxfId="177" tableBorderDxfId="176">
  <autoFilter ref="AI171:AI172" xr:uid="{00000000-0009-0000-0100-00004A000000}"/>
  <tableColumns count="1">
    <tableColumn id="1" xr3:uid="{7C42BE2C-67CD-4159-BC47-C1F9D6E5CBFF}" name="VAUPES." dataDxfId="175"/>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76CCFE48-6E70-414A-9C7B-AEAFA5554B40}" name="VICHADA." displayName="VICHADA." ref="AJ171:AJ172" totalsRowShown="0" headerRowDxfId="174" dataDxfId="173" tableBorderDxfId="172">
  <autoFilter ref="AJ171:AJ172" xr:uid="{00000000-0009-0000-0100-00004B000000}"/>
  <tableColumns count="1">
    <tableColumn id="1" xr3:uid="{A2A29FE7-7BEC-44BB-A099-360BEC975B7D}" name="VICHADA." dataDxfId="17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A80656A7-28A6-4E65-9949-74D410E1B375}" name="AMAZONAS" displayName="AMAZONAS" ref="D204:D215" totalsRowShown="0" headerRowDxfId="170">
  <autoFilter ref="D204:D215" xr:uid="{00000000-0009-0000-0100-00004C000000}"/>
  <tableColumns count="1">
    <tableColumn id="1" xr3:uid="{82C19351-52FB-41F3-B564-DDC576F6870C}"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B2F2AEF5-ED1F-4BA8-839B-3F49E8D9A459}" name="ANTIOQUIA" displayName="ANTIOQUIA" ref="E204:E329" totalsRowShown="0" headerRowDxfId="169">
  <autoFilter ref="E204:E329" xr:uid="{00000000-0009-0000-0100-00004D000000}"/>
  <tableColumns count="1">
    <tableColumn id="1" xr3:uid="{CF097039-A134-4CAE-8ED2-704CEC00B447}"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976C1A32-F76B-4B41-A0DC-0FB1E1DCEF6C}" name="ARAUCA" displayName="ARAUCA" ref="F204:F211" totalsRowShown="0" headerRowDxfId="168">
  <autoFilter ref="F204:F211" xr:uid="{00000000-0009-0000-0100-00004E000000}"/>
  <tableColumns count="1">
    <tableColumn id="1" xr3:uid="{C45C303B-6431-4AAB-B2BF-FA6130411A94}"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9DA8777-A654-4BFC-BE51-7738B5A3CE36}" name="ATLÁNTICO" displayName="ATLÁNTICO" ref="G204:G227" totalsRowShown="0" headerRowDxfId="167">
  <autoFilter ref="G204:G227" xr:uid="{00000000-0009-0000-0100-00004F000000}"/>
  <tableColumns count="1">
    <tableColumn id="1" xr3:uid="{4EEF4C55-0E4F-45FF-B14F-41A423187354}"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22A61A-DE76-4FD6-8E38-47B2D739E603}" name="POB_NUTRICION" displayName="POB_NUTRICION" ref="F130:F131" totalsRowShown="0" headerRowDxfId="407" dataDxfId="406">
  <autoFilter ref="F130:F131" xr:uid="{00000000-0009-0000-0100-000008000000}"/>
  <tableColumns count="1">
    <tableColumn id="1" xr3:uid="{0B2E0B2B-2E7D-4BBA-BC50-C86578C9993B}" name="POB_NUTRICION" dataDxfId="405"/>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9F5ED6E8-20FF-403D-8774-FBC0B4EF2F37}" name="BOGOTÁ.D.C." displayName="BOGOTÁ.D.C." ref="H204:H205" totalsRowShown="0" headerRowDxfId="166">
  <autoFilter ref="H204:H205" xr:uid="{00000000-0009-0000-0100-000050000000}"/>
  <tableColumns count="1">
    <tableColumn id="1" xr3:uid="{45DD8A7E-FCB5-4B27-AFF0-5B6C8FA890C9}"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915D62E-CDCF-483F-BECC-D24323072211}" name="BOLÍVAR" displayName="BOLÍVAR" ref="I204:I250" totalsRowShown="0" headerRowDxfId="165">
  <autoFilter ref="I204:I250" xr:uid="{00000000-0009-0000-0100-000051000000}"/>
  <tableColumns count="1">
    <tableColumn id="1" xr3:uid="{1085C8B9-E02C-4B3C-89C8-4A2927263A8B}"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184FAFE8-2F69-4092-9FC1-89EBA3A2EC25}" name="BOYACÁ" displayName="BOYACÁ" ref="J204:J327" totalsRowShown="0" headerRowDxfId="164">
  <autoFilter ref="J204:J327" xr:uid="{00000000-0009-0000-0100-000052000000}"/>
  <tableColumns count="1">
    <tableColumn id="1" xr3:uid="{AB612BF6-8799-45B9-A7CA-0D29337E05DE}"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6ACB0D38-B5C6-4BF3-9865-2D2CEC03F42F}" name="CALDAS" displayName="CALDAS" ref="K204:K231" totalsRowShown="0" headerRowDxfId="163">
  <autoFilter ref="K204:K231" xr:uid="{00000000-0009-0000-0100-000053000000}"/>
  <tableColumns count="1">
    <tableColumn id="1" xr3:uid="{944121A4-5977-4EAF-AAA1-4177122B5156}"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C92435D5-DA32-4EC4-B476-8610D80C04D3}" name="CAQUETÁ" displayName="CAQUETÁ" ref="L204:L220" totalsRowShown="0" headerRowDxfId="162">
  <autoFilter ref="L204:L220" xr:uid="{00000000-0009-0000-0100-000054000000}"/>
  <tableColumns count="1">
    <tableColumn id="1" xr3:uid="{BE1C13A8-5681-4C11-91A5-8CD397FB4CBE}"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D232118-8F48-4E22-90D0-DB51E8CA349E}" name="CASANARE" displayName="CASANARE" ref="M204:M223" totalsRowShown="0" headerRowDxfId="161">
  <autoFilter ref="M204:M223" xr:uid="{00000000-0009-0000-0100-000055000000}"/>
  <tableColumns count="1">
    <tableColumn id="1" xr3:uid="{094E2139-A259-4014-BA2F-6B9E931067E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769C617-CF25-415B-B82E-73A8937F4AC9}" name="CAUCA" displayName="CAUCA" ref="N204:N246" totalsRowShown="0" headerRowDxfId="160">
  <autoFilter ref="N204:N246" xr:uid="{00000000-0009-0000-0100-000056000000}"/>
  <tableColumns count="1">
    <tableColumn id="1" xr3:uid="{A62177CA-2A11-4EC4-B2ED-813A29BBFD1B}"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13D62877-DFB1-4C76-BE8E-1D97D7B11C7B}" name="CHOCÓ" displayName="CHOCÓ" ref="P204:P234" totalsRowShown="0" headerRowDxfId="159">
  <autoFilter ref="P204:P234" xr:uid="{00000000-0009-0000-0100-000057000000}"/>
  <tableColumns count="1">
    <tableColumn id="1" xr3:uid="{27AF4758-9073-4C67-8842-C3CF0BA6E169}"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49E1B5F-9286-4D4D-8744-23CC3CE437D2}" name="CESAR" displayName="CESAR" ref="O204:O229" totalsRowShown="0" headerRowDxfId="158">
  <autoFilter ref="O204:O229" xr:uid="{00000000-0009-0000-0100-000058000000}"/>
  <tableColumns count="1">
    <tableColumn id="1" xr3:uid="{3C719C35-AB01-4CD8-8478-D5268E704E69}"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CC86963-C696-4F49-880E-ECF59BD3600B}" name="CÓRDOBA" displayName="CÓRDOBA" ref="Q204:Q234" totalsRowShown="0" headerRowDxfId="157">
  <autoFilter ref="Q204:Q234" xr:uid="{00000000-0009-0000-0100-000059000000}"/>
  <tableColumns count="1">
    <tableColumn id="1" xr3:uid="{3256033B-7B3B-42A8-B46F-A8C2087C27B1}"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E090B13-F1A2-4E91-99CF-796A0B7D13A1}" name="POB_FAMILIAS_Y_COMUNIDADES" displayName="POB_FAMILIAS_Y_COMUNIDADES" ref="F145:F146" totalsRowShown="0" headerRowDxfId="404" dataDxfId="403">
  <autoFilter ref="F145:F146" xr:uid="{00000000-0009-0000-0100-000009000000}"/>
  <tableColumns count="1">
    <tableColumn id="1" xr3:uid="{7FF22D7D-2E41-46D7-9ABA-D569234A9199}" name="POB_FAMILIAS_Y_COMUNIDADES" dataDxfId="402"/>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CC4178BE-0F09-4A70-A5C1-D3B160CFB348}" name="CUNDINAMARCA" displayName="CUNDINAMARCA" ref="R204:R320" totalsRowShown="0" headerRowDxfId="156">
  <autoFilter ref="R204:R320" xr:uid="{00000000-0009-0000-0100-00005A000000}"/>
  <tableColumns count="1">
    <tableColumn id="1" xr3:uid="{47118B76-110D-4996-BF9D-B95F48047A7C}"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AD643F35-B1A6-439D-9EE0-27E2FDF08FEA}" name="GUAINÍA" displayName="GUAINÍA" ref="S204:S212" totalsRowShown="0" headerRowDxfId="155">
  <autoFilter ref="S204:S212" xr:uid="{00000000-0009-0000-0100-00005B000000}"/>
  <tableColumns count="1">
    <tableColumn id="1" xr3:uid="{385A8592-97FB-45C5-9893-20002936C551}"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4EB5E5C-C684-41B2-80B6-63806F5221D7}" name="GUAVIARE" displayName="GUAVIARE" ref="T204:T208" totalsRowShown="0" headerRowDxfId="154">
  <autoFilter ref="T204:T208" xr:uid="{00000000-0009-0000-0100-00005C000000}"/>
  <tableColumns count="1">
    <tableColumn id="1" xr3:uid="{0EF912E2-8139-4483-B547-B6590030E4B8}"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D692356D-F224-4C7F-9D9B-62132898FFFC}" name="HUILA" displayName="HUILA" ref="U204:U241" totalsRowShown="0" headerRowDxfId="153">
  <autoFilter ref="U204:U241" xr:uid="{00000000-0009-0000-0100-00005D000000}"/>
  <tableColumns count="1">
    <tableColumn id="1" xr3:uid="{3DF1EB83-BF3C-41C7-99B6-31778A52742D}"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178BFA73-9757-4D2D-96B6-0774F4B3D5F0}" name="LA_GUAJIRA" displayName="LA_GUAJIRA" ref="V204:V219" totalsRowShown="0" headerRowDxfId="152">
  <autoFilter ref="V204:V219" xr:uid="{00000000-0009-0000-0100-00005E000000}"/>
  <tableColumns count="1">
    <tableColumn id="1" xr3:uid="{43A991FF-3893-4B8B-AE8E-986E49C2F59F}"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EAA58FC4-3B23-40CF-9CB2-A04B6F539E3F}" name="MAGDALENA" displayName="MAGDALENA" ref="W204:W234" totalsRowShown="0" headerRowDxfId="151">
  <autoFilter ref="W204:W234" xr:uid="{00000000-0009-0000-0100-00005F000000}"/>
  <tableColumns count="1">
    <tableColumn id="1" xr3:uid="{A3C3233E-E63E-430A-BD4C-2A204D7F4AD4}"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75E74991-EE88-49C9-98A4-12D8A4F4002C}" name="META" displayName="META" ref="X204:X233" totalsRowShown="0" headerRowDxfId="150">
  <autoFilter ref="X204:X233" xr:uid="{00000000-0009-0000-0100-000060000000}"/>
  <tableColumns count="1">
    <tableColumn id="1" xr3:uid="{020F0B5B-DE33-4B25-8C61-451C1B788DEC}"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DF815B72-313D-4BE3-8406-15C30714B195}" name="NARIÑO" displayName="NARIÑO" ref="Y204:Y268" totalsRowShown="0" headerRowDxfId="149">
  <autoFilter ref="Y204:Y268" xr:uid="{00000000-0009-0000-0100-000061000000}"/>
  <tableColumns count="1">
    <tableColumn id="1" xr3:uid="{6CC32554-C98D-4A2B-90C7-E65F1314FBF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5857B538-EC44-44BF-BDB9-A685CB2F3E89}" name="NORTE_DE_SANTANDER" displayName="NORTE_DE_SANTANDER" ref="Z204:Z244" totalsRowShown="0" headerRowDxfId="148">
  <autoFilter ref="Z204:Z244" xr:uid="{00000000-0009-0000-0100-000062000000}"/>
  <tableColumns count="1">
    <tableColumn id="1" xr3:uid="{B82361FE-6F54-4095-AA59-FACCC51A438E}"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427012B9-46DD-4010-B82F-E31E973CDCAA}" name="PUTUMAYO" displayName="PUTUMAYO" ref="AA204:AA217" totalsRowShown="0" headerRowDxfId="147">
  <autoFilter ref="AA204:AA217" xr:uid="{00000000-0009-0000-0100-000063000000}"/>
  <tableColumns count="1">
    <tableColumn id="1" xr3:uid="{A52191AF-A7D5-46CB-B762-BEE8DCD9FD2F}"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4-21T15:24:44.29" personId="{9669F268-9EEA-46E1-8EDC-9FB26F9875D7}" id="{14532F28-BAF5-44F1-871A-02D57BC286AE}">
    <text xml:space="preserve">Esta tabla se puede suprimir, dado que la modalidad no cuenta con dormitorios ni alojamientos </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vmlDrawing" Target="../drawings/vmlDrawing11.vml"/><Relationship Id="rId7"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6" Type="http://schemas.openxmlformats.org/officeDocument/2006/relationships/table" Target="../tables/table116.xml"/><Relationship Id="rId5" Type="http://schemas.openxmlformats.org/officeDocument/2006/relationships/table" Target="../tables/table115.xml"/><Relationship Id="rId4" Type="http://schemas.openxmlformats.org/officeDocument/2006/relationships/table" Target="../tables/table114.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50B4-5F56-4FF3-BDA3-B418EC721FE7}">
  <dimension ref="B2:AJ460"/>
  <sheetViews>
    <sheetView topLeftCell="A107" zoomScale="85" zoomScaleNormal="85" workbookViewId="0">
      <selection activeCell="E157" sqref="E157"/>
    </sheetView>
  </sheetViews>
  <sheetFormatPr baseColWidth="10" defaultColWidth="11.42578125" defaultRowHeight="11.25"/>
  <cols>
    <col min="1" max="1" width="4.140625" style="286" customWidth="1"/>
    <col min="2" max="2" width="29.42578125" style="286" customWidth="1"/>
    <col min="3" max="3" width="4.140625" style="286" customWidth="1"/>
    <col min="4" max="4" width="60.85546875" style="286" bestFit="1" customWidth="1"/>
    <col min="5" max="5" width="22.85546875" style="286" bestFit="1" customWidth="1"/>
    <col min="6" max="6" width="78" style="286" bestFit="1" customWidth="1"/>
    <col min="7" max="7" width="28.7109375" style="286" bestFit="1" customWidth="1"/>
    <col min="8" max="8" width="78.140625" style="286" bestFit="1" customWidth="1"/>
    <col min="9" max="9" width="33.140625" style="286" bestFit="1" customWidth="1"/>
    <col min="10" max="10" width="81.140625" style="286" customWidth="1"/>
    <col min="11" max="11" width="53.140625" style="286" customWidth="1"/>
    <col min="12" max="12" width="16.85546875" style="286" bestFit="1" customWidth="1"/>
    <col min="13" max="13" width="62.85546875" style="286" customWidth="1"/>
    <col min="14" max="14" width="27.85546875" style="286" customWidth="1"/>
    <col min="15" max="15" width="57.42578125" style="286" customWidth="1"/>
    <col min="16" max="16" width="24.42578125" style="286" customWidth="1"/>
    <col min="17" max="17" width="58.85546875" style="286" customWidth="1"/>
    <col min="18" max="18" width="23.85546875" style="286" customWidth="1"/>
    <col min="19" max="19" width="58.85546875" style="286" customWidth="1"/>
    <col min="20" max="20" width="27" style="286" bestFit="1" customWidth="1"/>
    <col min="21" max="21" width="20" style="286" customWidth="1"/>
    <col min="22" max="22" width="15.42578125" style="286" bestFit="1" customWidth="1"/>
    <col min="23" max="23" width="24.140625" style="286" bestFit="1" customWidth="1"/>
    <col min="24" max="24" width="22.140625" style="286" customWidth="1"/>
    <col min="25" max="25" width="21.140625" style="286" customWidth="1"/>
    <col min="26" max="26" width="23.85546875" style="286" customWidth="1"/>
    <col min="27" max="27" width="35.140625" style="286" customWidth="1"/>
    <col min="28" max="28" width="34.85546875" style="286" customWidth="1"/>
    <col min="29" max="29" width="31.140625" style="286" customWidth="1"/>
    <col min="30" max="30" width="27.140625" style="286" customWidth="1"/>
    <col min="31" max="31" width="36.140625" style="286" customWidth="1"/>
    <col min="32" max="32" width="28.140625" style="286" customWidth="1"/>
    <col min="33" max="33" width="25.85546875" style="286" customWidth="1"/>
    <col min="34" max="34" width="31.42578125" style="286" customWidth="1"/>
    <col min="35" max="35" width="11.42578125" style="286"/>
    <col min="36" max="36" width="32.140625" style="286" customWidth="1"/>
    <col min="37" max="16384" width="11.42578125" style="286"/>
  </cols>
  <sheetData>
    <row r="2" spans="6:13">
      <c r="J2" s="326" t="s">
        <v>1074</v>
      </c>
    </row>
    <row r="3" spans="6:13">
      <c r="J3" s="327" t="s">
        <v>1075</v>
      </c>
    </row>
    <row r="4" spans="6:13">
      <c r="J4" s="327" t="s">
        <v>1076</v>
      </c>
    </row>
    <row r="5" spans="6:13">
      <c r="J5" s="327" t="s">
        <v>1077</v>
      </c>
    </row>
    <row r="6" spans="6:13">
      <c r="J6" s="327" t="s">
        <v>1078</v>
      </c>
    </row>
    <row r="7" spans="6:13">
      <c r="J7" s="327"/>
    </row>
    <row r="8" spans="6:13">
      <c r="J8" s="326" t="s">
        <v>1079</v>
      </c>
      <c r="M8" s="327"/>
    </row>
    <row r="9" spans="6:13">
      <c r="J9" s="327" t="s">
        <v>1080</v>
      </c>
    </row>
    <row r="10" spans="6:13">
      <c r="F10" s="326" t="s">
        <v>1081</v>
      </c>
      <c r="H10" s="326" t="s">
        <v>1082</v>
      </c>
      <c r="J10" s="327" t="s">
        <v>1083</v>
      </c>
    </row>
    <row r="11" spans="6:13">
      <c r="F11" s="290" t="s">
        <v>1084</v>
      </c>
      <c r="H11" s="327" t="s">
        <v>1085</v>
      </c>
      <c r="J11" s="327" t="s">
        <v>1086</v>
      </c>
      <c r="M11" s="327"/>
    </row>
    <row r="12" spans="6:13">
      <c r="F12" s="290" t="s">
        <v>1087</v>
      </c>
      <c r="H12" s="327" t="s">
        <v>1088</v>
      </c>
    </row>
    <row r="13" spans="6:13">
      <c r="F13" s="290" t="s">
        <v>1089</v>
      </c>
      <c r="H13" s="290" t="s">
        <v>1090</v>
      </c>
      <c r="J13" s="326" t="s">
        <v>1091</v>
      </c>
    </row>
    <row r="14" spans="6:13">
      <c r="H14" s="327" t="s">
        <v>1092</v>
      </c>
      <c r="J14" s="290" t="s">
        <v>1093</v>
      </c>
    </row>
    <row r="15" spans="6:13">
      <c r="J15" s="290" t="s">
        <v>1094</v>
      </c>
    </row>
    <row r="16" spans="6:13">
      <c r="J16" s="290" t="s">
        <v>1095</v>
      </c>
    </row>
    <row r="17" spans="2:20">
      <c r="J17" s="290" t="s">
        <v>1096</v>
      </c>
    </row>
    <row r="18" spans="2:20">
      <c r="C18" s="327"/>
      <c r="E18" s="327"/>
      <c r="G18" s="326"/>
      <c r="H18" s="327"/>
      <c r="J18" s="290" t="s">
        <v>1097</v>
      </c>
      <c r="T18" s="327"/>
    </row>
    <row r="19" spans="2:20">
      <c r="C19" s="327"/>
      <c r="E19" s="327"/>
      <c r="G19" s="327"/>
      <c r="H19" s="326" t="s">
        <v>1082</v>
      </c>
      <c r="J19" s="327"/>
      <c r="T19" s="327"/>
    </row>
    <row r="20" spans="2:20">
      <c r="C20" s="327"/>
      <c r="E20" s="327"/>
      <c r="G20" s="327"/>
      <c r="H20" s="327" t="s">
        <v>1098</v>
      </c>
      <c r="J20" s="326" t="s">
        <v>1099</v>
      </c>
      <c r="T20" s="327"/>
    </row>
    <row r="21" spans="2:20">
      <c r="B21" s="327"/>
      <c r="C21" s="327"/>
      <c r="E21" s="327"/>
      <c r="G21" s="327"/>
      <c r="H21" s="327" t="s">
        <v>1100</v>
      </c>
      <c r="J21" s="327" t="s">
        <v>1101</v>
      </c>
      <c r="T21" s="327"/>
    </row>
    <row r="22" spans="2:20">
      <c r="B22" s="327"/>
      <c r="C22" s="327"/>
      <c r="D22" s="326" t="s">
        <v>1102</v>
      </c>
      <c r="E22" s="327"/>
      <c r="G22" s="327"/>
      <c r="H22" s="290" t="s">
        <v>1103</v>
      </c>
      <c r="J22" s="327" t="s">
        <v>1104</v>
      </c>
      <c r="T22" s="327"/>
    </row>
    <row r="23" spans="2:20">
      <c r="B23" s="327"/>
      <c r="C23" s="327"/>
      <c r="D23" s="327" t="s">
        <v>1105</v>
      </c>
      <c r="E23" s="327"/>
      <c r="G23" s="327"/>
      <c r="H23" s="327" t="s">
        <v>1106</v>
      </c>
      <c r="T23" s="327"/>
    </row>
    <row r="24" spans="2:20">
      <c r="B24" s="327"/>
      <c r="C24" s="327"/>
      <c r="D24" s="327" t="s">
        <v>1107</v>
      </c>
      <c r="E24" s="327"/>
      <c r="G24" s="327"/>
      <c r="H24" s="327"/>
      <c r="T24" s="327"/>
    </row>
    <row r="25" spans="2:20">
      <c r="B25" s="327"/>
      <c r="C25" s="327"/>
      <c r="D25" s="327" t="s">
        <v>1108</v>
      </c>
      <c r="E25" s="327"/>
      <c r="G25" s="327"/>
      <c r="J25" s="326" t="s">
        <v>1109</v>
      </c>
      <c r="T25" s="327"/>
    </row>
    <row r="26" spans="2:20">
      <c r="B26" s="327"/>
      <c r="C26" s="327"/>
      <c r="D26" s="327"/>
      <c r="E26" s="327"/>
      <c r="G26" s="326"/>
      <c r="J26" s="327" t="s">
        <v>1110</v>
      </c>
      <c r="T26" s="327"/>
    </row>
    <row r="27" spans="2:20">
      <c r="B27" s="327"/>
      <c r="C27" s="327"/>
      <c r="D27" s="327"/>
      <c r="E27" s="327"/>
      <c r="G27" s="326"/>
      <c r="T27" s="327"/>
    </row>
    <row r="28" spans="2:20">
      <c r="B28" s="327"/>
      <c r="C28" s="327"/>
      <c r="D28" s="327"/>
      <c r="E28" s="327"/>
      <c r="G28" s="326"/>
      <c r="J28" s="326" t="s">
        <v>1111</v>
      </c>
      <c r="M28" s="327"/>
      <c r="T28" s="327"/>
    </row>
    <row r="29" spans="2:20">
      <c r="B29" s="327"/>
      <c r="C29" s="327"/>
      <c r="D29" s="327"/>
      <c r="E29" s="327"/>
      <c r="G29" s="326"/>
      <c r="J29" s="327" t="s">
        <v>1112</v>
      </c>
      <c r="M29" s="327"/>
      <c r="T29" s="327"/>
    </row>
    <row r="30" spans="2:20">
      <c r="B30" s="327"/>
      <c r="C30" s="327"/>
      <c r="D30" s="327"/>
      <c r="E30" s="327"/>
      <c r="G30" s="326"/>
      <c r="J30" s="327" t="s">
        <v>1113</v>
      </c>
      <c r="M30" s="327"/>
      <c r="T30" s="327"/>
    </row>
    <row r="31" spans="2:20">
      <c r="B31" s="327"/>
      <c r="C31" s="327"/>
      <c r="D31" s="327"/>
      <c r="E31" s="327"/>
      <c r="G31" s="326"/>
      <c r="J31" s="327" t="s">
        <v>1114</v>
      </c>
      <c r="M31" s="327"/>
      <c r="T31" s="327"/>
    </row>
    <row r="32" spans="2:20">
      <c r="B32" s="327"/>
      <c r="C32" s="327"/>
      <c r="D32" s="327"/>
      <c r="E32" s="327"/>
      <c r="G32" s="326"/>
      <c r="H32" s="326" t="s">
        <v>1115</v>
      </c>
      <c r="J32" s="327" t="s">
        <v>1116</v>
      </c>
      <c r="M32" s="327"/>
      <c r="T32" s="327"/>
    </row>
    <row r="33" spans="2:20">
      <c r="B33" s="327"/>
      <c r="C33" s="327"/>
      <c r="D33" s="327"/>
      <c r="E33" s="327"/>
      <c r="G33" s="326"/>
      <c r="H33" s="327" t="s">
        <v>1117</v>
      </c>
      <c r="J33" s="327" t="s">
        <v>1118</v>
      </c>
      <c r="M33" s="327"/>
      <c r="T33" s="327"/>
    </row>
    <row r="34" spans="2:20" ht="22.5">
      <c r="B34" s="327"/>
      <c r="C34" s="327"/>
      <c r="D34" s="327"/>
      <c r="E34" s="327"/>
      <c r="F34" s="326" t="s">
        <v>1119</v>
      </c>
      <c r="G34" s="326"/>
      <c r="H34" s="327" t="s">
        <v>1120</v>
      </c>
      <c r="J34" s="290" t="s">
        <v>1121</v>
      </c>
      <c r="M34" s="327"/>
      <c r="T34" s="327"/>
    </row>
    <row r="35" spans="2:20" ht="22.5">
      <c r="B35" s="327"/>
      <c r="C35" s="327"/>
      <c r="D35" s="327"/>
      <c r="E35" s="327"/>
      <c r="F35" s="290" t="s">
        <v>1122</v>
      </c>
      <c r="G35" s="326"/>
      <c r="H35" s="327" t="s">
        <v>1123</v>
      </c>
      <c r="J35" s="290" t="s">
        <v>1124</v>
      </c>
      <c r="M35" s="327"/>
      <c r="T35" s="327"/>
    </row>
    <row r="36" spans="2:20" ht="22.5">
      <c r="B36" s="327"/>
      <c r="C36" s="327"/>
      <c r="D36" s="327"/>
      <c r="E36" s="327"/>
      <c r="G36" s="326"/>
      <c r="H36" s="327" t="s">
        <v>1125</v>
      </c>
      <c r="J36" s="290" t="s">
        <v>1126</v>
      </c>
      <c r="M36" s="327"/>
      <c r="T36" s="327"/>
    </row>
    <row r="37" spans="2:20">
      <c r="B37" s="327"/>
      <c r="C37" s="327"/>
      <c r="D37" s="327"/>
      <c r="E37" s="327"/>
      <c r="G37" s="326"/>
      <c r="H37" s="327" t="s">
        <v>1127</v>
      </c>
      <c r="M37" s="327"/>
      <c r="T37" s="327"/>
    </row>
    <row r="38" spans="2:20">
      <c r="B38" s="327"/>
      <c r="C38" s="327"/>
      <c r="D38" s="327"/>
      <c r="E38" s="327"/>
      <c r="G38" s="326"/>
      <c r="J38" s="326" t="s">
        <v>1128</v>
      </c>
      <c r="M38" s="327"/>
      <c r="T38" s="327"/>
    </row>
    <row r="39" spans="2:20">
      <c r="B39" s="327"/>
      <c r="C39" s="327"/>
      <c r="D39" s="327"/>
      <c r="E39" s="327"/>
      <c r="G39" s="326"/>
      <c r="J39" s="327" t="s">
        <v>1129</v>
      </c>
      <c r="M39" s="327"/>
      <c r="T39" s="327"/>
    </row>
    <row r="40" spans="2:20">
      <c r="B40" s="327"/>
      <c r="C40" s="327"/>
      <c r="D40" s="327"/>
      <c r="E40" s="327"/>
      <c r="G40" s="326"/>
      <c r="J40" s="327" t="s">
        <v>1130</v>
      </c>
      <c r="M40" s="327"/>
      <c r="T40" s="327"/>
    </row>
    <row r="41" spans="2:20">
      <c r="B41" s="327"/>
      <c r="C41" s="327"/>
      <c r="D41" s="327"/>
      <c r="E41" s="327"/>
      <c r="G41" s="326"/>
      <c r="J41" s="327" t="s">
        <v>1131</v>
      </c>
      <c r="M41" s="327"/>
      <c r="T41" s="327"/>
    </row>
    <row r="42" spans="2:20">
      <c r="B42" s="327"/>
      <c r="C42" s="327"/>
      <c r="D42" s="327"/>
      <c r="E42" s="327"/>
      <c r="G42" s="326"/>
      <c r="J42" s="327" t="s">
        <v>1132</v>
      </c>
      <c r="M42" s="327"/>
      <c r="T42" s="327"/>
    </row>
    <row r="43" spans="2:20">
      <c r="B43" s="327"/>
      <c r="C43" s="327"/>
      <c r="D43" s="327"/>
      <c r="E43" s="327"/>
      <c r="G43" s="326"/>
      <c r="J43" s="327" t="s">
        <v>1133</v>
      </c>
      <c r="M43" s="327"/>
      <c r="T43" s="327"/>
    </row>
    <row r="44" spans="2:20">
      <c r="B44" s="327"/>
      <c r="C44" s="327"/>
      <c r="D44" s="327"/>
      <c r="E44" s="327"/>
      <c r="G44" s="326"/>
      <c r="M44" s="327"/>
      <c r="T44" s="327"/>
    </row>
    <row r="45" spans="2:20">
      <c r="B45" s="327"/>
      <c r="C45" s="327"/>
      <c r="D45" s="327"/>
      <c r="E45" s="327"/>
      <c r="G45" s="326"/>
      <c r="J45" s="326" t="s">
        <v>1134</v>
      </c>
      <c r="M45" s="327"/>
      <c r="T45" s="327"/>
    </row>
    <row r="46" spans="2:20">
      <c r="B46" s="327"/>
      <c r="C46" s="327"/>
      <c r="D46" s="327"/>
      <c r="E46" s="327"/>
      <c r="G46" s="326"/>
      <c r="J46" s="327" t="s">
        <v>1135</v>
      </c>
      <c r="M46" s="327"/>
      <c r="T46" s="327"/>
    </row>
    <row r="47" spans="2:20">
      <c r="B47" s="327"/>
      <c r="C47" s="327"/>
      <c r="D47" s="327"/>
      <c r="E47" s="327"/>
      <c r="G47" s="326"/>
      <c r="J47" s="327" t="s">
        <v>1136</v>
      </c>
      <c r="M47" s="327"/>
      <c r="T47" s="327"/>
    </row>
    <row r="48" spans="2:20">
      <c r="B48" s="327"/>
      <c r="C48" s="327"/>
      <c r="D48" s="328" t="s">
        <v>1137</v>
      </c>
      <c r="E48" s="327"/>
      <c r="G48" s="326"/>
      <c r="J48" s="327" t="s">
        <v>1138</v>
      </c>
      <c r="T48" s="327"/>
    </row>
    <row r="49" spans="2:20">
      <c r="B49" s="327"/>
      <c r="C49" s="327"/>
      <c r="D49" s="329" t="s">
        <v>1139</v>
      </c>
      <c r="E49" s="327"/>
      <c r="F49" s="290"/>
      <c r="G49" s="326"/>
      <c r="J49" s="327" t="s">
        <v>1140</v>
      </c>
      <c r="T49" s="327"/>
    </row>
    <row r="50" spans="2:20">
      <c r="B50" s="327"/>
      <c r="C50" s="327"/>
      <c r="D50" s="330" t="s">
        <v>1141</v>
      </c>
      <c r="E50" s="327"/>
      <c r="F50" s="290"/>
      <c r="G50" s="326"/>
      <c r="J50" s="327" t="s">
        <v>1142</v>
      </c>
      <c r="T50" s="327"/>
    </row>
    <row r="51" spans="2:20">
      <c r="B51" s="327"/>
      <c r="C51" s="327"/>
      <c r="D51" s="329" t="s">
        <v>1143</v>
      </c>
      <c r="E51" s="327"/>
      <c r="F51" s="290"/>
      <c r="G51" s="326"/>
      <c r="J51" s="327" t="s">
        <v>1144</v>
      </c>
      <c r="T51" s="327"/>
    </row>
    <row r="52" spans="2:20">
      <c r="B52" s="327"/>
      <c r="C52" s="327"/>
      <c r="D52" s="327"/>
      <c r="E52" s="327"/>
      <c r="F52" s="290"/>
      <c r="G52" s="326"/>
      <c r="J52" s="327" t="s">
        <v>1145</v>
      </c>
      <c r="T52" s="327"/>
    </row>
    <row r="53" spans="2:20">
      <c r="B53" s="327"/>
      <c r="C53" s="327"/>
      <c r="D53" s="327"/>
      <c r="E53" s="327"/>
      <c r="F53" s="290"/>
      <c r="G53" s="326"/>
      <c r="J53" s="327" t="s">
        <v>1146</v>
      </c>
      <c r="T53" s="327"/>
    </row>
    <row r="54" spans="2:20">
      <c r="B54" s="327"/>
      <c r="C54" s="327"/>
      <c r="D54" s="327"/>
      <c r="E54" s="327"/>
      <c r="F54" s="290"/>
      <c r="G54" s="326"/>
      <c r="J54" s="327" t="s">
        <v>1147</v>
      </c>
      <c r="T54" s="327"/>
    </row>
    <row r="55" spans="2:20">
      <c r="B55" s="327"/>
      <c r="C55" s="327"/>
      <c r="D55" s="327"/>
      <c r="E55" s="327"/>
      <c r="F55" s="290"/>
      <c r="G55" s="326"/>
      <c r="H55" s="327"/>
      <c r="J55" s="327" t="s">
        <v>1148</v>
      </c>
      <c r="T55" s="327"/>
    </row>
    <row r="56" spans="2:20">
      <c r="B56" s="327"/>
      <c r="C56" s="327"/>
      <c r="D56" s="327"/>
      <c r="E56" s="327"/>
      <c r="F56" s="290"/>
      <c r="G56" s="326"/>
      <c r="H56" s="327"/>
      <c r="J56" s="327" t="s">
        <v>1149</v>
      </c>
      <c r="T56" s="327"/>
    </row>
    <row r="57" spans="2:20">
      <c r="B57" s="327"/>
      <c r="C57" s="327"/>
      <c r="D57" s="328" t="s">
        <v>1150</v>
      </c>
      <c r="E57" s="327"/>
      <c r="F57" s="290"/>
      <c r="G57" s="326"/>
      <c r="H57" s="327"/>
      <c r="J57" s="327" t="s">
        <v>1151</v>
      </c>
      <c r="T57" s="327"/>
    </row>
    <row r="58" spans="2:20">
      <c r="B58" s="327"/>
      <c r="C58" s="327"/>
      <c r="E58" s="327"/>
      <c r="G58" s="326"/>
      <c r="H58" s="327"/>
      <c r="J58" s="327" t="s">
        <v>1152</v>
      </c>
      <c r="T58" s="327"/>
    </row>
    <row r="59" spans="2:20">
      <c r="B59" s="327"/>
      <c r="C59" s="327"/>
      <c r="D59" s="327" t="s">
        <v>802</v>
      </c>
      <c r="E59" s="327"/>
      <c r="G59" s="326"/>
      <c r="H59" s="327"/>
      <c r="J59" s="327"/>
      <c r="T59" s="327"/>
    </row>
    <row r="60" spans="2:20">
      <c r="B60" s="327"/>
      <c r="C60" s="327"/>
      <c r="E60" s="327"/>
      <c r="F60" s="290"/>
      <c r="G60" s="326"/>
      <c r="H60" s="327"/>
      <c r="J60" s="326" t="s">
        <v>1153</v>
      </c>
      <c r="T60" s="327"/>
    </row>
    <row r="61" spans="2:20">
      <c r="B61" s="327"/>
      <c r="C61" s="327"/>
      <c r="E61" s="327"/>
      <c r="F61" s="290"/>
      <c r="G61" s="326"/>
      <c r="H61" s="327"/>
      <c r="J61" s="327" t="s">
        <v>1154</v>
      </c>
      <c r="T61" s="327"/>
    </row>
    <row r="62" spans="2:20">
      <c r="B62" s="327"/>
      <c r="C62" s="327"/>
      <c r="D62" s="327"/>
      <c r="E62" s="327"/>
      <c r="F62" s="290"/>
      <c r="G62" s="326"/>
      <c r="H62" s="327"/>
      <c r="J62" s="327"/>
      <c r="T62" s="327"/>
    </row>
    <row r="63" spans="2:20">
      <c r="B63" s="327"/>
      <c r="C63" s="327"/>
      <c r="D63" s="327"/>
      <c r="E63" s="327"/>
      <c r="F63" s="290"/>
      <c r="G63" s="326"/>
      <c r="H63" s="327"/>
      <c r="J63" s="327"/>
      <c r="T63" s="327"/>
    </row>
    <row r="64" spans="2:20">
      <c r="B64" s="327"/>
      <c r="C64" s="327"/>
      <c r="D64" s="327"/>
      <c r="E64" s="327"/>
      <c r="F64" s="290"/>
      <c r="G64" s="326"/>
      <c r="H64" s="327"/>
      <c r="J64" s="326" t="s">
        <v>1155</v>
      </c>
      <c r="T64" s="327"/>
    </row>
    <row r="65" spans="2:20">
      <c r="B65" s="327"/>
      <c r="C65" s="327"/>
      <c r="D65" s="327"/>
      <c r="E65" s="327"/>
      <c r="F65" s="290"/>
      <c r="G65" s="326"/>
      <c r="H65" s="327"/>
      <c r="J65" s="327" t="s">
        <v>1110</v>
      </c>
      <c r="T65" s="327"/>
    </row>
    <row r="66" spans="2:20">
      <c r="B66" s="327"/>
      <c r="C66" s="327"/>
      <c r="D66" s="327"/>
      <c r="E66" s="327"/>
      <c r="F66" s="290"/>
      <c r="G66" s="326"/>
      <c r="H66" s="327"/>
      <c r="J66" s="327" t="s">
        <v>1156</v>
      </c>
      <c r="T66" s="327"/>
    </row>
    <row r="67" spans="2:20">
      <c r="B67" s="327"/>
      <c r="C67" s="327"/>
      <c r="D67" s="327"/>
      <c r="E67" s="327"/>
      <c r="F67" s="290"/>
      <c r="G67" s="326"/>
      <c r="H67" s="327"/>
      <c r="J67" s="327"/>
      <c r="T67" s="327"/>
    </row>
    <row r="68" spans="2:20">
      <c r="B68" s="327"/>
      <c r="C68" s="327"/>
      <c r="D68" s="327"/>
      <c r="E68" s="327"/>
      <c r="F68" s="290"/>
      <c r="G68" s="326"/>
      <c r="H68" s="327"/>
      <c r="J68" s="326" t="s">
        <v>1157</v>
      </c>
      <c r="T68" s="327"/>
    </row>
    <row r="69" spans="2:20">
      <c r="B69" s="327"/>
      <c r="C69" s="327"/>
      <c r="D69" s="327"/>
      <c r="E69" s="327"/>
      <c r="F69" s="290"/>
      <c r="G69" s="326"/>
      <c r="H69" s="327"/>
      <c r="J69" s="327" t="s">
        <v>1158</v>
      </c>
      <c r="T69" s="327"/>
    </row>
    <row r="70" spans="2:20">
      <c r="B70" s="327"/>
      <c r="C70" s="327"/>
      <c r="D70" s="327"/>
      <c r="E70" s="327"/>
      <c r="F70" s="290"/>
      <c r="G70" s="326"/>
      <c r="H70" s="327"/>
      <c r="J70" s="327" t="s">
        <v>1159</v>
      </c>
      <c r="T70" s="327"/>
    </row>
    <row r="71" spans="2:20">
      <c r="B71" s="327"/>
      <c r="C71" s="327"/>
      <c r="D71" s="327"/>
      <c r="E71" s="327"/>
      <c r="F71" s="290"/>
      <c r="G71" s="326"/>
      <c r="H71" s="327"/>
      <c r="J71" s="327" t="s">
        <v>1116</v>
      </c>
      <c r="T71" s="327"/>
    </row>
    <row r="72" spans="2:20">
      <c r="B72" s="327"/>
      <c r="C72" s="327"/>
      <c r="D72" s="327"/>
      <c r="E72" s="327"/>
      <c r="F72" s="290"/>
      <c r="G72" s="326"/>
      <c r="H72" s="327"/>
      <c r="J72" s="327" t="s">
        <v>1118</v>
      </c>
      <c r="T72" s="327"/>
    </row>
    <row r="73" spans="2:20">
      <c r="B73" s="327"/>
      <c r="C73" s="327"/>
      <c r="D73" s="327"/>
      <c r="E73" s="327"/>
      <c r="F73" s="290"/>
      <c r="G73" s="326"/>
      <c r="H73" s="327"/>
      <c r="J73" s="327"/>
      <c r="T73" s="327"/>
    </row>
    <row r="74" spans="2:20">
      <c r="B74" s="327"/>
      <c r="C74" s="327"/>
      <c r="D74" s="327"/>
      <c r="E74" s="327"/>
      <c r="F74" s="290"/>
      <c r="G74" s="326"/>
      <c r="H74" s="327"/>
      <c r="J74" s="326" t="s">
        <v>1160</v>
      </c>
      <c r="T74" s="327"/>
    </row>
    <row r="75" spans="2:20">
      <c r="B75" s="327"/>
      <c r="C75" s="327"/>
      <c r="D75" s="327"/>
      <c r="E75" s="327"/>
      <c r="F75" s="290"/>
      <c r="G75" s="326"/>
      <c r="H75" s="327"/>
      <c r="J75" s="327" t="s">
        <v>1161</v>
      </c>
      <c r="T75" s="327"/>
    </row>
    <row r="76" spans="2:20">
      <c r="B76" s="327"/>
      <c r="C76" s="327"/>
      <c r="D76" s="327"/>
      <c r="E76" s="327"/>
      <c r="F76" s="290"/>
      <c r="G76" s="326"/>
      <c r="H76" s="327"/>
      <c r="J76" s="327"/>
      <c r="T76" s="327"/>
    </row>
    <row r="77" spans="2:20">
      <c r="B77" s="327"/>
      <c r="C77" s="327"/>
      <c r="D77" s="327"/>
      <c r="E77" s="327"/>
      <c r="F77" s="290"/>
      <c r="G77" s="326"/>
      <c r="H77" s="327"/>
      <c r="J77" s="326" t="s">
        <v>1162</v>
      </c>
      <c r="T77" s="327"/>
    </row>
    <row r="78" spans="2:20">
      <c r="B78" s="327"/>
      <c r="C78" s="327"/>
      <c r="D78" s="327"/>
      <c r="E78" s="327"/>
      <c r="F78" s="290"/>
      <c r="G78" s="326"/>
      <c r="H78" s="327"/>
      <c r="J78" s="327" t="s">
        <v>1135</v>
      </c>
      <c r="T78" s="327"/>
    </row>
    <row r="79" spans="2:20">
      <c r="B79" s="327"/>
      <c r="C79" s="327"/>
      <c r="D79" s="327"/>
      <c r="E79" s="327"/>
      <c r="F79" s="290"/>
      <c r="G79" s="326"/>
      <c r="H79" s="327"/>
      <c r="J79" s="327" t="s">
        <v>1163</v>
      </c>
      <c r="T79" s="327"/>
    </row>
    <row r="80" spans="2:20">
      <c r="B80" s="327"/>
      <c r="C80" s="327"/>
      <c r="D80" s="327"/>
      <c r="E80" s="327"/>
      <c r="F80" s="290"/>
      <c r="G80" s="326"/>
      <c r="H80" s="327"/>
      <c r="J80" s="327" t="s">
        <v>1164</v>
      </c>
      <c r="T80" s="327"/>
    </row>
    <row r="81" spans="2:20">
      <c r="B81" s="327"/>
      <c r="C81" s="327"/>
      <c r="D81" s="327"/>
      <c r="E81" s="327"/>
      <c r="F81" s="290"/>
      <c r="G81" s="326"/>
      <c r="H81" s="327"/>
      <c r="J81" s="327" t="s">
        <v>1165</v>
      </c>
      <c r="T81" s="327"/>
    </row>
    <row r="82" spans="2:20">
      <c r="B82" s="327"/>
      <c r="C82" s="327"/>
      <c r="D82" s="327"/>
      <c r="E82" s="327"/>
      <c r="F82" s="290"/>
      <c r="G82" s="326"/>
      <c r="H82" s="327"/>
      <c r="J82" s="327"/>
      <c r="T82" s="327"/>
    </row>
    <row r="83" spans="2:20">
      <c r="B83" s="327"/>
      <c r="C83" s="327"/>
      <c r="D83" s="327"/>
      <c r="E83" s="327"/>
      <c r="F83" s="290"/>
      <c r="G83" s="326"/>
      <c r="H83" s="327"/>
      <c r="T83" s="327"/>
    </row>
    <row r="84" spans="2:20">
      <c r="B84" s="327"/>
      <c r="C84" s="327"/>
      <c r="D84" s="327"/>
      <c r="E84" s="327"/>
      <c r="F84" s="326" t="s">
        <v>1166</v>
      </c>
      <c r="G84" s="326"/>
      <c r="H84" s="326" t="s">
        <v>1167</v>
      </c>
      <c r="J84" s="326" t="s">
        <v>1168</v>
      </c>
      <c r="T84" s="327"/>
    </row>
    <row r="85" spans="2:20" ht="33.75">
      <c r="B85" s="327"/>
      <c r="C85" s="327"/>
      <c r="D85" s="327"/>
      <c r="E85" s="327"/>
      <c r="F85" s="290" t="s">
        <v>1169</v>
      </c>
      <c r="G85" s="326"/>
      <c r="H85" s="327" t="s">
        <v>1108</v>
      </c>
      <c r="J85" s="327" t="s">
        <v>1108</v>
      </c>
      <c r="T85" s="327"/>
    </row>
    <row r="86" spans="2:20">
      <c r="B86" s="327"/>
      <c r="C86" s="327"/>
      <c r="D86" s="327"/>
      <c r="E86" s="327"/>
      <c r="F86" s="290"/>
      <c r="G86" s="326"/>
      <c r="H86" s="327"/>
      <c r="T86" s="327"/>
    </row>
    <row r="87" spans="2:20">
      <c r="B87" s="327"/>
      <c r="C87" s="327"/>
      <c r="D87" s="327"/>
      <c r="E87" s="327"/>
      <c r="F87" s="290"/>
      <c r="G87" s="326"/>
      <c r="H87" s="327"/>
      <c r="T87" s="327"/>
    </row>
    <row r="88" spans="2:20">
      <c r="B88" s="327"/>
      <c r="C88" s="327"/>
      <c r="D88" s="327"/>
      <c r="E88" s="327"/>
      <c r="F88" s="290"/>
      <c r="G88" s="326"/>
      <c r="H88" s="327"/>
      <c r="T88" s="327"/>
    </row>
    <row r="89" spans="2:20" s="334" customFormat="1">
      <c r="B89" s="326" t="s">
        <v>1170</v>
      </c>
      <c r="C89" s="331"/>
      <c r="D89" s="331"/>
      <c r="E89" s="331"/>
      <c r="F89" s="332"/>
      <c r="G89" s="333"/>
      <c r="H89" s="331"/>
      <c r="T89" s="331"/>
    </row>
    <row r="90" spans="2:20" s="334" customFormat="1">
      <c r="B90" s="327" t="s">
        <v>1171</v>
      </c>
      <c r="C90" s="331"/>
      <c r="D90" s="331"/>
      <c r="E90" s="331"/>
      <c r="F90" s="332"/>
      <c r="G90" s="333"/>
      <c r="H90" s="331"/>
      <c r="T90" s="331"/>
    </row>
    <row r="91" spans="2:20" s="334" customFormat="1">
      <c r="B91" s="327" t="s">
        <v>156</v>
      </c>
      <c r="C91" s="331"/>
      <c r="D91" s="331"/>
      <c r="E91" s="331"/>
      <c r="F91" s="332"/>
      <c r="G91" s="333"/>
      <c r="H91" s="331"/>
      <c r="T91" s="331"/>
    </row>
    <row r="92" spans="2:20">
      <c r="B92" s="327"/>
      <c r="C92" s="327"/>
      <c r="D92" s="327"/>
      <c r="E92" s="327"/>
      <c r="F92" s="290"/>
      <c r="G92" s="326"/>
      <c r="H92" s="327"/>
      <c r="T92" s="327"/>
    </row>
    <row r="93" spans="2:20">
      <c r="B93" s="327"/>
      <c r="C93" s="327"/>
      <c r="D93" s="327"/>
      <c r="E93" s="327"/>
      <c r="F93" s="290"/>
      <c r="G93" s="326"/>
      <c r="H93" s="327"/>
      <c r="T93" s="327"/>
    </row>
    <row r="94" spans="2:20">
      <c r="B94" s="327"/>
      <c r="C94" s="327"/>
      <c r="D94" s="327"/>
      <c r="E94" s="327"/>
      <c r="F94" s="290"/>
      <c r="G94" s="326"/>
      <c r="H94" s="327"/>
      <c r="T94" s="327"/>
    </row>
    <row r="95" spans="2:20">
      <c r="B95" s="327"/>
      <c r="C95" s="327"/>
      <c r="D95" s="327"/>
      <c r="E95" s="327"/>
      <c r="F95" s="290"/>
      <c r="G95" s="326"/>
      <c r="H95" s="327"/>
      <c r="J95" s="326" t="s">
        <v>1172</v>
      </c>
      <c r="T95" s="327"/>
    </row>
    <row r="96" spans="2:20">
      <c r="B96" s="327"/>
      <c r="C96" s="327"/>
      <c r="D96" s="327"/>
      <c r="E96" s="327"/>
      <c r="G96" s="326"/>
      <c r="H96" s="327"/>
      <c r="J96" s="327" t="s">
        <v>1173</v>
      </c>
      <c r="T96" s="327"/>
    </row>
    <row r="97" spans="2:20">
      <c r="B97" s="327"/>
      <c r="C97" s="327"/>
      <c r="D97" s="327"/>
      <c r="E97" s="327"/>
      <c r="G97" s="326"/>
      <c r="H97" s="327"/>
      <c r="J97" s="327" t="s">
        <v>1174</v>
      </c>
      <c r="T97" s="327"/>
    </row>
    <row r="98" spans="2:20">
      <c r="B98" s="327"/>
      <c r="C98" s="327"/>
      <c r="D98" s="327"/>
      <c r="E98" s="327"/>
      <c r="G98" s="326"/>
      <c r="H98" s="327"/>
      <c r="J98" s="327" t="s">
        <v>1175</v>
      </c>
      <c r="T98" s="327"/>
    </row>
    <row r="99" spans="2:20">
      <c r="B99" s="327"/>
      <c r="C99" s="327"/>
      <c r="D99" s="327"/>
      <c r="E99" s="327"/>
      <c r="G99" s="326"/>
      <c r="H99" s="327"/>
      <c r="J99" s="327" t="s">
        <v>1176</v>
      </c>
      <c r="T99" s="327"/>
    </row>
    <row r="100" spans="2:20">
      <c r="B100" s="327"/>
      <c r="C100" s="327"/>
      <c r="D100" s="327"/>
      <c r="E100" s="327"/>
      <c r="G100" s="285"/>
      <c r="H100" s="327"/>
      <c r="J100" s="327" t="s">
        <v>1177</v>
      </c>
      <c r="T100" s="327"/>
    </row>
    <row r="101" spans="2:20">
      <c r="B101" s="327"/>
      <c r="C101" s="327"/>
      <c r="D101" s="327"/>
      <c r="E101" s="327"/>
      <c r="G101" s="327"/>
      <c r="H101" s="327"/>
      <c r="J101" s="327" t="s">
        <v>1178</v>
      </c>
      <c r="T101" s="327"/>
    </row>
    <row r="102" spans="2:20">
      <c r="B102" s="327"/>
      <c r="C102" s="327"/>
      <c r="D102" s="327"/>
      <c r="E102" s="327"/>
      <c r="G102" s="326"/>
      <c r="H102" s="326" t="s">
        <v>1179</v>
      </c>
      <c r="T102" s="327"/>
    </row>
    <row r="103" spans="2:20">
      <c r="B103" s="327"/>
      <c r="C103" s="327"/>
      <c r="D103" s="327"/>
      <c r="E103" s="327"/>
      <c r="G103" s="285"/>
      <c r="H103" s="286" t="s">
        <v>1180</v>
      </c>
      <c r="J103" s="326" t="s">
        <v>1181</v>
      </c>
      <c r="T103" s="327"/>
    </row>
    <row r="104" spans="2:20">
      <c r="B104" s="327"/>
      <c r="C104" s="327"/>
      <c r="D104" s="327"/>
      <c r="E104" s="327"/>
      <c r="F104" s="326" t="s">
        <v>1182</v>
      </c>
      <c r="G104" s="327"/>
      <c r="H104" s="286" t="s">
        <v>1183</v>
      </c>
      <c r="J104" s="327" t="s">
        <v>1184</v>
      </c>
      <c r="T104" s="327"/>
    </row>
    <row r="105" spans="2:20">
      <c r="F105" s="285" t="s">
        <v>1185</v>
      </c>
      <c r="G105" s="326"/>
      <c r="H105" s="288" t="s">
        <v>1186</v>
      </c>
      <c r="J105" s="327" t="s">
        <v>1187</v>
      </c>
      <c r="T105" s="327"/>
    </row>
    <row r="106" spans="2:20">
      <c r="G106" s="285"/>
      <c r="H106" s="286" t="s">
        <v>1188</v>
      </c>
      <c r="J106" s="327" t="s">
        <v>1189</v>
      </c>
      <c r="T106" s="327"/>
    </row>
    <row r="107" spans="2:20">
      <c r="T107" s="327"/>
    </row>
    <row r="108" spans="2:20">
      <c r="G108" s="326"/>
      <c r="J108" s="326" t="s">
        <v>1190</v>
      </c>
      <c r="T108" s="327"/>
    </row>
    <row r="109" spans="2:20">
      <c r="G109" s="326"/>
      <c r="J109" s="327" t="s">
        <v>1191</v>
      </c>
      <c r="T109" s="327"/>
    </row>
    <row r="110" spans="2:20">
      <c r="B110" s="327"/>
      <c r="G110" s="326"/>
      <c r="J110" s="327" t="s">
        <v>1192</v>
      </c>
      <c r="T110" s="327"/>
    </row>
    <row r="111" spans="2:20">
      <c r="B111" s="327"/>
      <c r="G111" s="326"/>
      <c r="J111" s="327" t="s">
        <v>1193</v>
      </c>
      <c r="T111" s="327"/>
    </row>
    <row r="112" spans="2:20">
      <c r="B112" s="327"/>
      <c r="G112" s="326"/>
      <c r="T112" s="327"/>
    </row>
    <row r="113" spans="2:20">
      <c r="B113" s="327"/>
      <c r="G113" s="285"/>
      <c r="J113" s="326" t="s">
        <v>1194</v>
      </c>
      <c r="T113" s="327"/>
    </row>
    <row r="114" spans="2:20">
      <c r="B114" s="327"/>
      <c r="G114" s="285"/>
      <c r="J114" s="327" t="s">
        <v>1195</v>
      </c>
      <c r="T114" s="327"/>
    </row>
    <row r="115" spans="2:20">
      <c r="G115" s="285"/>
      <c r="T115" s="327"/>
    </row>
    <row r="116" spans="2:20">
      <c r="F116" s="326" t="s">
        <v>1196</v>
      </c>
      <c r="G116" s="285"/>
      <c r="H116" s="326" t="s">
        <v>1197</v>
      </c>
      <c r="T116" s="327"/>
    </row>
    <row r="117" spans="2:20">
      <c r="D117" s="326" t="s">
        <v>1198</v>
      </c>
      <c r="F117" s="285" t="s">
        <v>1199</v>
      </c>
      <c r="H117" s="327" t="s">
        <v>1200</v>
      </c>
      <c r="J117" s="326" t="s">
        <v>1201</v>
      </c>
      <c r="T117" s="327"/>
    </row>
    <row r="118" spans="2:20">
      <c r="D118" s="327" t="s">
        <v>1202</v>
      </c>
      <c r="F118" s="327"/>
      <c r="G118" s="326"/>
      <c r="J118" s="327" t="s">
        <v>1203</v>
      </c>
      <c r="T118" s="327"/>
    </row>
    <row r="119" spans="2:20">
      <c r="D119" s="327" t="s">
        <v>1204</v>
      </c>
      <c r="F119" s="326" t="s">
        <v>1205</v>
      </c>
      <c r="G119" s="290"/>
      <c r="H119" s="326" t="s">
        <v>1206</v>
      </c>
      <c r="J119" s="327" t="s">
        <v>1207</v>
      </c>
      <c r="T119" s="327"/>
    </row>
    <row r="120" spans="2:20" ht="22.5">
      <c r="D120" s="327" t="s">
        <v>1208</v>
      </c>
      <c r="F120" s="285" t="s">
        <v>1209</v>
      </c>
      <c r="G120" s="290"/>
      <c r="H120" s="327" t="s">
        <v>1200</v>
      </c>
      <c r="J120" s="327" t="s">
        <v>1210</v>
      </c>
      <c r="T120" s="327"/>
    </row>
    <row r="121" spans="2:20">
      <c r="D121" s="327" t="s">
        <v>1211</v>
      </c>
      <c r="G121" s="290"/>
      <c r="J121" s="327" t="s">
        <v>1212</v>
      </c>
      <c r="T121" s="327"/>
    </row>
    <row r="122" spans="2:20">
      <c r="D122" s="327" t="s">
        <v>1213</v>
      </c>
      <c r="F122" s="326" t="s">
        <v>1214</v>
      </c>
      <c r="H122" s="326" t="s">
        <v>1215</v>
      </c>
      <c r="T122" s="327"/>
    </row>
    <row r="123" spans="2:20">
      <c r="D123" s="327" t="s">
        <v>1216</v>
      </c>
      <c r="F123" s="285" t="s">
        <v>1217</v>
      </c>
      <c r="G123" s="326"/>
      <c r="H123" s="327" t="s">
        <v>1200</v>
      </c>
      <c r="T123" s="327"/>
    </row>
    <row r="124" spans="2:20">
      <c r="D124" s="327"/>
      <c r="F124" s="285"/>
      <c r="G124" s="326"/>
      <c r="H124" s="327"/>
      <c r="T124" s="327"/>
    </row>
    <row r="125" spans="2:20">
      <c r="G125" s="290"/>
      <c r="T125" s="327"/>
    </row>
    <row r="126" spans="2:20">
      <c r="T126" s="327"/>
    </row>
    <row r="127" spans="2:20">
      <c r="G127" s="326"/>
      <c r="T127" s="327"/>
    </row>
    <row r="128" spans="2:20">
      <c r="F128" s="285"/>
      <c r="G128" s="326"/>
      <c r="J128" s="326" t="s">
        <v>1218</v>
      </c>
      <c r="T128" s="327"/>
    </row>
    <row r="129" spans="4:20">
      <c r="F129" s="285"/>
      <c r="G129" s="326"/>
      <c r="J129" s="327" t="s">
        <v>1219</v>
      </c>
      <c r="T129" s="327"/>
    </row>
    <row r="130" spans="4:20">
      <c r="F130" s="326" t="s">
        <v>1220</v>
      </c>
      <c r="G130" s="326"/>
      <c r="H130" s="326" t="s">
        <v>1221</v>
      </c>
      <c r="T130" s="327"/>
    </row>
    <row r="131" spans="4:20" ht="22.5">
      <c r="F131" s="285" t="s">
        <v>1222</v>
      </c>
      <c r="G131" s="326"/>
      <c r="H131" s="327" t="s">
        <v>1219</v>
      </c>
      <c r="J131" s="326" t="s">
        <v>1223</v>
      </c>
      <c r="T131" s="327"/>
    </row>
    <row r="132" spans="4:20">
      <c r="G132" s="290"/>
      <c r="H132" s="327" t="s">
        <v>1224</v>
      </c>
      <c r="J132" s="327" t="s">
        <v>1224</v>
      </c>
      <c r="T132" s="327"/>
    </row>
    <row r="133" spans="4:20">
      <c r="H133" s="327" t="s">
        <v>1225</v>
      </c>
      <c r="T133" s="327"/>
    </row>
    <row r="134" spans="4:20">
      <c r="J134" s="326" t="s">
        <v>1226</v>
      </c>
      <c r="T134" s="327"/>
    </row>
    <row r="135" spans="4:20" ht="15">
      <c r="D135" t="s">
        <v>1227</v>
      </c>
      <c r="J135" s="327" t="s">
        <v>1228</v>
      </c>
      <c r="T135" s="327"/>
    </row>
    <row r="136" spans="4:20" ht="15">
      <c r="D136" t="s">
        <v>1229</v>
      </c>
      <c r="J136" s="327"/>
      <c r="T136" s="327"/>
    </row>
    <row r="137" spans="4:20" ht="15">
      <c r="D137" t="s">
        <v>1230</v>
      </c>
      <c r="J137" s="327"/>
      <c r="T137" s="327"/>
    </row>
    <row r="138" spans="4:20" ht="15">
      <c r="D138" t="s">
        <v>1231</v>
      </c>
      <c r="J138" s="327"/>
      <c r="T138" s="327"/>
    </row>
    <row r="139" spans="4:20" ht="15">
      <c r="D139" t="s">
        <v>1232</v>
      </c>
      <c r="T139" s="327"/>
    </row>
    <row r="140" spans="4:20" ht="15">
      <c r="D140" t="s">
        <v>1233</v>
      </c>
      <c r="L140" s="327"/>
      <c r="N140" s="327"/>
      <c r="P140" s="327"/>
      <c r="R140" s="327"/>
      <c r="T140" s="327"/>
    </row>
    <row r="141" spans="4:20" ht="15">
      <c r="D141" t="s">
        <v>1234</v>
      </c>
      <c r="L141" s="327"/>
      <c r="N141" s="327"/>
      <c r="P141" s="327"/>
      <c r="R141" s="327"/>
      <c r="T141" s="327"/>
    </row>
    <row r="142" spans="4:20" ht="15">
      <c r="D142" t="s">
        <v>1235</v>
      </c>
      <c r="J142" s="326" t="s">
        <v>1236</v>
      </c>
      <c r="K142" s="327"/>
      <c r="L142" s="327"/>
      <c r="N142" s="327"/>
      <c r="P142" s="327"/>
      <c r="R142" s="327"/>
      <c r="T142" s="327"/>
    </row>
    <row r="143" spans="4:20" ht="15">
      <c r="D143" t="s">
        <v>1237</v>
      </c>
      <c r="J143" s="327" t="s">
        <v>1238</v>
      </c>
      <c r="L143" s="327"/>
      <c r="M143" s="327"/>
      <c r="N143" s="327"/>
      <c r="P143" s="327"/>
      <c r="R143" s="327"/>
      <c r="T143" s="327"/>
    </row>
    <row r="144" spans="4:20" ht="15">
      <c r="D144" t="s">
        <v>1239</v>
      </c>
      <c r="H144" s="326" t="s">
        <v>1240</v>
      </c>
      <c r="J144" s="327"/>
      <c r="L144" s="327"/>
      <c r="N144" s="327"/>
      <c r="O144" s="327"/>
      <c r="P144" s="327"/>
      <c r="R144" s="327"/>
      <c r="T144" s="327"/>
    </row>
    <row r="145" spans="4:20">
      <c r="F145" s="326" t="s">
        <v>1241</v>
      </c>
      <c r="H145" s="327" t="s">
        <v>1238</v>
      </c>
      <c r="J145" s="326" t="s">
        <v>1242</v>
      </c>
      <c r="L145" s="327"/>
      <c r="N145" s="327"/>
      <c r="O145" s="327"/>
      <c r="P145" s="327"/>
      <c r="R145" s="327"/>
      <c r="T145" s="327"/>
    </row>
    <row r="146" spans="4:20" ht="22.5">
      <c r="F146" s="285" t="s">
        <v>1243</v>
      </c>
      <c r="H146" s="327" t="s">
        <v>1244</v>
      </c>
      <c r="I146" s="290"/>
      <c r="J146" s="327" t="s">
        <v>1244</v>
      </c>
      <c r="L146" s="327"/>
      <c r="M146" s="327"/>
      <c r="N146" s="327"/>
      <c r="O146" s="327"/>
      <c r="P146" s="327"/>
      <c r="R146" s="327"/>
      <c r="T146" s="327"/>
    </row>
    <row r="147" spans="4:20">
      <c r="H147" s="290" t="s">
        <v>1245</v>
      </c>
      <c r="L147" s="327"/>
      <c r="M147" s="327"/>
      <c r="N147" s="327"/>
      <c r="O147" s="327"/>
      <c r="P147" s="327"/>
      <c r="R147" s="327"/>
      <c r="T147" s="327"/>
    </row>
    <row r="148" spans="4:20">
      <c r="J148" s="326" t="s">
        <v>1246</v>
      </c>
      <c r="K148" s="327"/>
      <c r="L148" s="327"/>
      <c r="M148" s="327"/>
      <c r="N148" s="327"/>
      <c r="O148" s="327"/>
      <c r="P148" s="327"/>
      <c r="R148" s="327"/>
      <c r="T148" s="327"/>
    </row>
    <row r="149" spans="4:20">
      <c r="J149" s="290" t="s">
        <v>1245</v>
      </c>
      <c r="K149" s="327"/>
      <c r="L149" s="327"/>
      <c r="M149" s="327"/>
      <c r="N149" s="327"/>
      <c r="O149" s="327"/>
      <c r="P149" s="327"/>
      <c r="R149" s="327"/>
      <c r="T149" s="327"/>
    </row>
    <row r="150" spans="4:20">
      <c r="K150" s="327"/>
      <c r="L150" s="327"/>
      <c r="M150" s="327"/>
      <c r="N150" s="327"/>
      <c r="O150" s="327"/>
      <c r="P150" s="327"/>
      <c r="R150" s="327"/>
      <c r="T150" s="327"/>
    </row>
    <row r="151" spans="4:20">
      <c r="D151" s="286" t="s">
        <v>735</v>
      </c>
      <c r="K151" s="327"/>
      <c r="L151" s="327"/>
      <c r="M151" s="327"/>
      <c r="N151" s="327"/>
      <c r="O151" s="327"/>
      <c r="P151" s="327"/>
      <c r="R151" s="327"/>
      <c r="T151" s="327"/>
    </row>
    <row r="152" spans="4:20">
      <c r="D152" s="335">
        <v>1.5</v>
      </c>
      <c r="K152" s="327"/>
      <c r="L152" s="327"/>
      <c r="M152" s="327"/>
      <c r="N152" s="327"/>
      <c r="O152" s="327"/>
      <c r="P152" s="327"/>
      <c r="R152" s="327"/>
      <c r="T152" s="327"/>
    </row>
    <row r="153" spans="4:20">
      <c r="D153" s="335">
        <v>1.8</v>
      </c>
      <c r="K153" s="327"/>
      <c r="L153" s="327"/>
      <c r="M153" s="327"/>
      <c r="N153" s="327"/>
      <c r="O153" s="327"/>
      <c r="P153" s="327"/>
      <c r="R153" s="327"/>
      <c r="T153" s="327"/>
    </row>
    <row r="154" spans="4:20">
      <c r="O154" s="327"/>
      <c r="P154" s="327"/>
      <c r="R154" s="327"/>
      <c r="T154" s="327"/>
    </row>
    <row r="155" spans="4:20">
      <c r="O155" s="327"/>
      <c r="P155" s="327"/>
      <c r="R155" s="327"/>
      <c r="T155" s="327"/>
    </row>
    <row r="156" spans="4:20">
      <c r="D156" s="286" t="s">
        <v>739</v>
      </c>
      <c r="O156" s="327"/>
      <c r="P156" s="327"/>
      <c r="Q156" s="327"/>
      <c r="R156" s="327"/>
      <c r="T156" s="327"/>
    </row>
    <row r="157" spans="4:20">
      <c r="D157" s="335">
        <v>2.2999999999999998</v>
      </c>
      <c r="O157" s="327"/>
      <c r="P157" s="327"/>
      <c r="R157" s="327"/>
      <c r="T157" s="327"/>
    </row>
    <row r="158" spans="4:20">
      <c r="D158" s="335">
        <v>2.5</v>
      </c>
      <c r="O158" s="327"/>
      <c r="P158" s="327"/>
      <c r="R158" s="327"/>
      <c r="T158" s="327"/>
    </row>
    <row r="159" spans="4:20">
      <c r="O159" s="327"/>
      <c r="P159" s="327"/>
      <c r="R159" s="327"/>
      <c r="T159" s="327"/>
    </row>
    <row r="160" spans="4:20">
      <c r="O160" s="327"/>
      <c r="P160" s="327"/>
      <c r="R160" s="327"/>
      <c r="T160" s="327"/>
    </row>
    <row r="161" spans="4:36">
      <c r="O161" s="327"/>
      <c r="P161" s="327"/>
      <c r="R161" s="327"/>
      <c r="T161" s="327"/>
    </row>
    <row r="162" spans="4:36">
      <c r="O162" s="327"/>
      <c r="P162" s="327"/>
      <c r="R162" s="327"/>
      <c r="T162" s="327"/>
    </row>
    <row r="163" spans="4:36">
      <c r="O163" s="327"/>
      <c r="P163" s="327"/>
      <c r="R163" s="327"/>
      <c r="T163" s="327"/>
    </row>
    <row r="164" spans="4:36">
      <c r="O164" s="327"/>
      <c r="P164" s="327"/>
      <c r="R164" s="327"/>
      <c r="T164" s="327"/>
    </row>
    <row r="165" spans="4:36">
      <c r="O165" s="327"/>
      <c r="P165" s="327"/>
      <c r="R165" s="327"/>
      <c r="T165" s="327"/>
    </row>
    <row r="166" spans="4:36">
      <c r="O166" s="327"/>
      <c r="P166" s="327"/>
      <c r="R166" s="327"/>
      <c r="T166" s="327"/>
    </row>
    <row r="167" spans="4:36">
      <c r="D167" s="286" t="str">
        <f t="array" ref="D167:E167">MID(D171:E171,4,LEN(D171:E171))</f>
        <v>ZONAS.</v>
      </c>
      <c r="E167" s="286" t="str">
        <v>IOQUIA.</v>
      </c>
      <c r="O167" s="327"/>
      <c r="P167" s="327"/>
      <c r="Q167" s="327"/>
      <c r="R167" s="327"/>
      <c r="T167" s="327"/>
    </row>
    <row r="168" spans="4:36">
      <c r="O168" s="327"/>
      <c r="P168" s="327"/>
      <c r="Q168" s="327"/>
      <c r="R168" s="327"/>
      <c r="T168" s="327"/>
    </row>
    <row r="169" spans="4:36">
      <c r="O169" s="327"/>
      <c r="P169" s="327"/>
      <c r="Q169" s="327"/>
      <c r="R169" s="327"/>
      <c r="T169" s="327"/>
    </row>
    <row r="170" spans="4:36">
      <c r="O170" s="327"/>
      <c r="P170" s="327"/>
      <c r="Q170" s="327"/>
      <c r="R170" s="327"/>
      <c r="T170" s="327"/>
    </row>
    <row r="171" spans="4:36" ht="15">
      <c r="D171" s="3" t="s">
        <v>1247</v>
      </c>
      <c r="E171" s="3" t="s">
        <v>1248</v>
      </c>
      <c r="F171" s="3" t="s">
        <v>1249</v>
      </c>
      <c r="G171" s="3" t="s">
        <v>1250</v>
      </c>
      <c r="H171" s="3" t="s">
        <v>1251</v>
      </c>
      <c r="I171" s="3" t="s">
        <v>1252</v>
      </c>
      <c r="J171" s="3" t="s">
        <v>1253</v>
      </c>
      <c r="K171" s="3" t="s">
        <v>1254</v>
      </c>
      <c r="L171" s="3" t="s">
        <v>1255</v>
      </c>
      <c r="M171" s="3" t="s">
        <v>1256</v>
      </c>
      <c r="N171" s="3" t="s">
        <v>1257</v>
      </c>
      <c r="O171" s="3" t="s">
        <v>1258</v>
      </c>
      <c r="P171" s="3" t="s">
        <v>1259</v>
      </c>
      <c r="Q171" s="3" t="s">
        <v>1260</v>
      </c>
      <c r="R171" s="3" t="s">
        <v>1261</v>
      </c>
      <c r="S171" s="3" t="s">
        <v>1262</v>
      </c>
      <c r="T171" s="3" t="s">
        <v>1263</v>
      </c>
      <c r="U171" s="3" t="s">
        <v>1264</v>
      </c>
      <c r="V171" s="3" t="s">
        <v>1265</v>
      </c>
      <c r="W171" s="3" t="s">
        <v>1266</v>
      </c>
      <c r="X171" s="3" t="s">
        <v>1267</v>
      </c>
      <c r="Y171" s="3" t="s">
        <v>1268</v>
      </c>
      <c r="Z171" s="3" t="s">
        <v>1269</v>
      </c>
      <c r="AA171" s="3" t="s">
        <v>1270</v>
      </c>
      <c r="AB171" s="3" t="s">
        <v>1271</v>
      </c>
      <c r="AC171" s="3" t="s">
        <v>1272</v>
      </c>
      <c r="AD171" s="3" t="s">
        <v>1273</v>
      </c>
      <c r="AE171" s="3" t="s">
        <v>1274</v>
      </c>
      <c r="AF171" s="3" t="s">
        <v>1275</v>
      </c>
      <c r="AG171" s="3" t="s">
        <v>1276</v>
      </c>
      <c r="AH171" s="3" t="s">
        <v>1277</v>
      </c>
      <c r="AI171" s="3" t="s">
        <v>1278</v>
      </c>
      <c r="AJ171" s="3" t="s">
        <v>1279</v>
      </c>
    </row>
    <row r="172" spans="4:36" ht="30">
      <c r="D172" s="336" t="s">
        <v>1280</v>
      </c>
      <c r="E172" s="337" t="s">
        <v>1281</v>
      </c>
      <c r="F172" s="338" t="s">
        <v>1282</v>
      </c>
      <c r="G172" s="339" t="s">
        <v>1283</v>
      </c>
      <c r="H172" s="340" t="s">
        <v>1284</v>
      </c>
      <c r="I172" s="339" t="s">
        <v>1285</v>
      </c>
      <c r="J172" s="341" t="s">
        <v>1286</v>
      </c>
      <c r="K172" s="342" t="s">
        <v>1287</v>
      </c>
      <c r="L172" s="340" t="s">
        <v>1288</v>
      </c>
      <c r="M172" s="338" t="s">
        <v>1289</v>
      </c>
      <c r="N172" s="340" t="s">
        <v>1290</v>
      </c>
      <c r="O172" s="340" t="s">
        <v>1291</v>
      </c>
      <c r="P172" s="338" t="s">
        <v>1292</v>
      </c>
      <c r="Q172" s="338" t="s">
        <v>1293</v>
      </c>
      <c r="R172" s="340" t="s">
        <v>1294</v>
      </c>
      <c r="S172" s="336" t="s">
        <v>1295</v>
      </c>
      <c r="T172" s="342" t="s">
        <v>1296</v>
      </c>
      <c r="U172" s="336" t="s">
        <v>1297</v>
      </c>
      <c r="V172" s="339" t="s">
        <v>1298</v>
      </c>
      <c r="W172" s="342" t="s">
        <v>1299</v>
      </c>
      <c r="X172" s="338" t="s">
        <v>1300</v>
      </c>
      <c r="Y172" s="340" t="s">
        <v>1301</v>
      </c>
      <c r="Z172" s="340" t="s">
        <v>1302</v>
      </c>
      <c r="AA172" s="340" t="s">
        <v>1303</v>
      </c>
      <c r="AB172" s="338" t="s">
        <v>1304</v>
      </c>
      <c r="AC172" s="340" t="s">
        <v>1305</v>
      </c>
      <c r="AD172" s="338" t="s">
        <v>1306</v>
      </c>
      <c r="AE172" s="340" t="s">
        <v>1307</v>
      </c>
      <c r="AF172" s="338" t="s">
        <v>1308</v>
      </c>
      <c r="AG172" s="338" t="s">
        <v>1309</v>
      </c>
      <c r="AH172" s="340" t="s">
        <v>1310</v>
      </c>
      <c r="AI172" s="343" t="s">
        <v>1311</v>
      </c>
      <c r="AJ172" s="343" t="s">
        <v>1312</v>
      </c>
    </row>
    <row r="173" spans="4:36" ht="15">
      <c r="D173" s="327"/>
      <c r="E173" s="337" t="s">
        <v>1313</v>
      </c>
      <c r="F173" s="338" t="s">
        <v>1314</v>
      </c>
      <c r="G173" s="339" t="s">
        <v>1315</v>
      </c>
      <c r="H173" s="342" t="s">
        <v>1316</v>
      </c>
      <c r="I173" s="339" t="s">
        <v>1317</v>
      </c>
      <c r="J173" s="341" t="s">
        <v>1318</v>
      </c>
      <c r="K173" s="342" t="s">
        <v>1319</v>
      </c>
      <c r="L173" s="340" t="s">
        <v>1320</v>
      </c>
      <c r="M173" s="338" t="s">
        <v>1321</v>
      </c>
      <c r="N173" s="340" t="s">
        <v>1322</v>
      </c>
      <c r="O173" s="340" t="s">
        <v>1323</v>
      </c>
      <c r="P173" s="338" t="s">
        <v>1324</v>
      </c>
      <c r="Q173" s="338" t="s">
        <v>1325</v>
      </c>
      <c r="R173" s="340" t="s">
        <v>1326</v>
      </c>
      <c r="S173" s="327"/>
      <c r="T173" s="342" t="s">
        <v>1327</v>
      </c>
      <c r="U173" s="327"/>
      <c r="V173" s="339" t="s">
        <v>1328</v>
      </c>
      <c r="W173" s="342" t="s">
        <v>1329</v>
      </c>
      <c r="X173" s="338" t="s">
        <v>1330</v>
      </c>
      <c r="Y173" s="340" t="s">
        <v>1331</v>
      </c>
      <c r="Z173" s="340" t="s">
        <v>1332</v>
      </c>
      <c r="AA173" s="340" t="s">
        <v>1333</v>
      </c>
      <c r="AB173" s="338" t="s">
        <v>1334</v>
      </c>
      <c r="AC173" s="340" t="s">
        <v>1335</v>
      </c>
      <c r="AD173" s="336" t="s">
        <v>1336</v>
      </c>
      <c r="AE173" s="340" t="s">
        <v>1337</v>
      </c>
      <c r="AF173" s="338" t="s">
        <v>1338</v>
      </c>
      <c r="AG173" s="338" t="s">
        <v>1339</v>
      </c>
      <c r="AH173" s="340" t="s">
        <v>1281</v>
      </c>
      <c r="AI173" s="327"/>
      <c r="AJ173" s="327"/>
    </row>
    <row r="174" spans="4:36" ht="15">
      <c r="D174" s="327"/>
      <c r="E174" s="337" t="s">
        <v>1340</v>
      </c>
      <c r="F174" s="336" t="s">
        <v>1341</v>
      </c>
      <c r="G174" s="339" t="s">
        <v>1342</v>
      </c>
      <c r="H174" s="340" t="s">
        <v>1343</v>
      </c>
      <c r="I174" s="339" t="s">
        <v>1344</v>
      </c>
      <c r="J174" s="341" t="s">
        <v>1345</v>
      </c>
      <c r="K174" s="342" t="s">
        <v>1346</v>
      </c>
      <c r="L174" s="340" t="s">
        <v>1347</v>
      </c>
      <c r="M174" s="336" t="s">
        <v>1348</v>
      </c>
      <c r="N174" s="340" t="s">
        <v>1349</v>
      </c>
      <c r="O174" s="340" t="s">
        <v>1350</v>
      </c>
      <c r="P174" s="338" t="s">
        <v>1351</v>
      </c>
      <c r="Q174" s="338" t="s">
        <v>1352</v>
      </c>
      <c r="R174" s="340" t="s">
        <v>1353</v>
      </c>
      <c r="S174" s="327"/>
      <c r="T174" s="342" t="s">
        <v>1354</v>
      </c>
      <c r="U174" s="327"/>
      <c r="V174" s="339" t="s">
        <v>1355</v>
      </c>
      <c r="W174" s="342" t="s">
        <v>1356</v>
      </c>
      <c r="X174" s="338" t="s">
        <v>1357</v>
      </c>
      <c r="Y174" s="340" t="s">
        <v>1358</v>
      </c>
      <c r="Z174" s="340" t="s">
        <v>1359</v>
      </c>
      <c r="AA174" s="340" t="s">
        <v>1360</v>
      </c>
      <c r="AB174" s="336" t="s">
        <v>1361</v>
      </c>
      <c r="AC174" s="340" t="s">
        <v>1362</v>
      </c>
      <c r="AD174" s="327"/>
      <c r="AE174" s="340" t="s">
        <v>1363</v>
      </c>
      <c r="AF174" s="338" t="s">
        <v>1364</v>
      </c>
      <c r="AG174" s="338" t="s">
        <v>1365</v>
      </c>
      <c r="AH174" s="340" t="s">
        <v>1366</v>
      </c>
      <c r="AI174" s="327"/>
      <c r="AJ174" s="327"/>
    </row>
    <row r="175" spans="4:36" ht="30">
      <c r="D175" s="327"/>
      <c r="E175" s="337" t="s">
        <v>1367</v>
      </c>
      <c r="F175" s="327"/>
      <c r="G175" s="339" t="s">
        <v>1368</v>
      </c>
      <c r="H175" s="342" t="s">
        <v>1369</v>
      </c>
      <c r="I175" s="339" t="s">
        <v>1370</v>
      </c>
      <c r="J175" s="341" t="s">
        <v>1371</v>
      </c>
      <c r="K175" s="342" t="s">
        <v>1372</v>
      </c>
      <c r="L175" s="343" t="s">
        <v>1373</v>
      </c>
      <c r="M175" s="327"/>
      <c r="N175" s="340" t="s">
        <v>1374</v>
      </c>
      <c r="O175" s="340" t="s">
        <v>1375</v>
      </c>
      <c r="P175" s="338" t="s">
        <v>1376</v>
      </c>
      <c r="Q175" s="338" t="s">
        <v>1377</v>
      </c>
      <c r="R175" s="340" t="s">
        <v>1378</v>
      </c>
      <c r="S175" s="327"/>
      <c r="T175" s="342" t="s">
        <v>1379</v>
      </c>
      <c r="U175" s="327"/>
      <c r="V175" s="339" t="s">
        <v>1380</v>
      </c>
      <c r="W175" s="342" t="s">
        <v>1381</v>
      </c>
      <c r="X175" s="338" t="s">
        <v>1382</v>
      </c>
      <c r="Y175" s="340" t="s">
        <v>1383</v>
      </c>
      <c r="Z175" s="340" t="s">
        <v>1384</v>
      </c>
      <c r="AA175" s="343" t="s">
        <v>1385</v>
      </c>
      <c r="AB175" s="327"/>
      <c r="AC175" s="340" t="s">
        <v>1386</v>
      </c>
      <c r="AD175" s="327"/>
      <c r="AE175" s="340" t="s">
        <v>1387</v>
      </c>
      <c r="AF175" s="336" t="s">
        <v>1388</v>
      </c>
      <c r="AG175" s="338" t="s">
        <v>1389</v>
      </c>
      <c r="AH175" s="340" t="s">
        <v>1322</v>
      </c>
      <c r="AI175" s="327"/>
      <c r="AJ175" s="327"/>
    </row>
    <row r="176" spans="4:36" ht="15">
      <c r="D176" s="327"/>
      <c r="E176" s="337" t="s">
        <v>1390</v>
      </c>
      <c r="F176" s="327"/>
      <c r="G176" s="339" t="s">
        <v>1391</v>
      </c>
      <c r="H176" s="340" t="s">
        <v>1392</v>
      </c>
      <c r="I176" s="339" t="s">
        <v>1393</v>
      </c>
      <c r="J176" s="341" t="s">
        <v>1394</v>
      </c>
      <c r="K176" s="342" t="s">
        <v>1338</v>
      </c>
      <c r="L176" s="327"/>
      <c r="M176" s="327"/>
      <c r="N176" s="340" t="s">
        <v>1338</v>
      </c>
      <c r="O176" s="343" t="s">
        <v>1395</v>
      </c>
      <c r="P176" s="338" t="s">
        <v>1396</v>
      </c>
      <c r="Q176" s="338" t="s">
        <v>1397</v>
      </c>
      <c r="R176" s="340" t="s">
        <v>1398</v>
      </c>
      <c r="S176" s="327"/>
      <c r="T176" s="342" t="s">
        <v>1399</v>
      </c>
      <c r="U176" s="327"/>
      <c r="V176" s="344" t="s">
        <v>1400</v>
      </c>
      <c r="W176" s="342" t="s">
        <v>1401</v>
      </c>
      <c r="X176" s="336" t="s">
        <v>1402</v>
      </c>
      <c r="Y176" s="340" t="s">
        <v>1403</v>
      </c>
      <c r="Z176" s="340" t="s">
        <v>1404</v>
      </c>
      <c r="AA176" s="327"/>
      <c r="AB176" s="327"/>
      <c r="AC176" s="343" t="s">
        <v>1405</v>
      </c>
      <c r="AD176" s="327"/>
      <c r="AE176" s="340" t="s">
        <v>1406</v>
      </c>
      <c r="AF176" s="327"/>
      <c r="AG176" s="338" t="s">
        <v>1407</v>
      </c>
      <c r="AH176" s="340" t="s">
        <v>1374</v>
      </c>
      <c r="AI176" s="327"/>
      <c r="AJ176" s="327"/>
    </row>
    <row r="177" spans="4:36" ht="15">
      <c r="D177" s="327"/>
      <c r="E177" s="337" t="s">
        <v>1408</v>
      </c>
      <c r="F177" s="327"/>
      <c r="G177" s="339" t="s">
        <v>1409</v>
      </c>
      <c r="H177" s="340" t="s">
        <v>1410</v>
      </c>
      <c r="I177" s="339" t="s">
        <v>1411</v>
      </c>
      <c r="J177" s="341" t="s">
        <v>1412</v>
      </c>
      <c r="K177" s="342" t="s">
        <v>1413</v>
      </c>
      <c r="L177" s="327"/>
      <c r="M177" s="327"/>
      <c r="N177" s="340" t="s">
        <v>1414</v>
      </c>
      <c r="O177" s="327"/>
      <c r="P177" s="336" t="s">
        <v>1415</v>
      </c>
      <c r="Q177" s="338" t="s">
        <v>1416</v>
      </c>
      <c r="R177" s="340" t="s">
        <v>1417</v>
      </c>
      <c r="S177" s="327"/>
      <c r="T177" s="342" t="s">
        <v>1418</v>
      </c>
      <c r="U177" s="327"/>
      <c r="V177" s="327"/>
      <c r="W177" s="342" t="s">
        <v>1419</v>
      </c>
      <c r="X177" s="327"/>
      <c r="Y177" s="340" t="s">
        <v>1420</v>
      </c>
      <c r="Z177" s="343" t="s">
        <v>1421</v>
      </c>
      <c r="AA177" s="327"/>
      <c r="AB177" s="327"/>
      <c r="AC177" s="327"/>
      <c r="AD177" s="327"/>
      <c r="AE177" s="340" t="s">
        <v>1422</v>
      </c>
      <c r="AF177" s="327"/>
      <c r="AG177" s="338" t="s">
        <v>1423</v>
      </c>
      <c r="AH177" s="340" t="s">
        <v>1424</v>
      </c>
      <c r="AI177" s="327"/>
      <c r="AJ177" s="327"/>
    </row>
    <row r="178" spans="4:36" ht="15">
      <c r="D178" s="327"/>
      <c r="E178" s="337" t="s">
        <v>1425</v>
      </c>
      <c r="F178" s="327"/>
      <c r="G178" s="344" t="s">
        <v>1340</v>
      </c>
      <c r="H178" s="340" t="s">
        <v>1426</v>
      </c>
      <c r="I178" s="339" t="s">
        <v>1427</v>
      </c>
      <c r="J178" s="341" t="s">
        <v>1428</v>
      </c>
      <c r="K178" s="345" t="s">
        <v>1429</v>
      </c>
      <c r="L178" s="327"/>
      <c r="M178" s="327"/>
      <c r="N178" s="343" t="s">
        <v>1430</v>
      </c>
      <c r="O178" s="327"/>
      <c r="P178" s="327"/>
      <c r="Q178" s="338" t="s">
        <v>1431</v>
      </c>
      <c r="R178" s="340" t="s">
        <v>1432</v>
      </c>
      <c r="S178" s="327"/>
      <c r="T178" s="345" t="s">
        <v>1433</v>
      </c>
      <c r="U178" s="327"/>
      <c r="V178" s="327"/>
      <c r="W178" s="342" t="s">
        <v>1434</v>
      </c>
      <c r="X178" s="327"/>
      <c r="Y178" s="340" t="s">
        <v>1435</v>
      </c>
      <c r="Z178" s="327"/>
      <c r="AA178" s="327"/>
      <c r="AB178" s="327"/>
      <c r="AC178" s="327"/>
      <c r="AD178" s="327"/>
      <c r="AE178" s="340" t="s">
        <v>1436</v>
      </c>
      <c r="AF178" s="327"/>
      <c r="AG178" s="338" t="s">
        <v>1437</v>
      </c>
      <c r="AH178" s="340" t="s">
        <v>1438</v>
      </c>
      <c r="AI178" s="327"/>
      <c r="AJ178" s="327"/>
    </row>
    <row r="179" spans="4:36" ht="15">
      <c r="D179" s="327"/>
      <c r="E179" s="337" t="s">
        <v>1439</v>
      </c>
      <c r="F179" s="327"/>
      <c r="G179" s="327"/>
      <c r="H179" s="340" t="s">
        <v>1440</v>
      </c>
      <c r="I179" s="344" t="s">
        <v>1441</v>
      </c>
      <c r="J179" s="341" t="s">
        <v>1442</v>
      </c>
      <c r="K179" s="327"/>
      <c r="L179" s="327"/>
      <c r="M179" s="327"/>
      <c r="N179" s="327"/>
      <c r="O179" s="327"/>
      <c r="P179" s="327"/>
      <c r="Q179" s="336" t="s">
        <v>1443</v>
      </c>
      <c r="R179" s="340" t="s">
        <v>1444</v>
      </c>
      <c r="S179" s="327"/>
      <c r="T179" s="327"/>
      <c r="U179" s="327"/>
      <c r="V179" s="327"/>
      <c r="W179" s="345" t="s">
        <v>1445</v>
      </c>
      <c r="X179" s="327"/>
      <c r="Y179" s="343" t="s">
        <v>1446</v>
      </c>
      <c r="Z179" s="327"/>
      <c r="AA179" s="327"/>
      <c r="AB179" s="327"/>
      <c r="AC179" s="327"/>
      <c r="AD179" s="327"/>
      <c r="AE179" s="340" t="s">
        <v>1447</v>
      </c>
      <c r="AF179" s="327"/>
      <c r="AG179" s="338" t="s">
        <v>1448</v>
      </c>
      <c r="AH179" s="340" t="s">
        <v>1449</v>
      </c>
      <c r="AI179" s="327"/>
      <c r="AJ179" s="327"/>
    </row>
    <row r="180" spans="4:36" ht="15">
      <c r="D180" s="327"/>
      <c r="E180" s="337" t="s">
        <v>1346</v>
      </c>
      <c r="F180" s="327"/>
      <c r="G180" s="327"/>
      <c r="H180" s="342" t="s">
        <v>1450</v>
      </c>
      <c r="I180" s="327"/>
      <c r="J180" s="341" t="s">
        <v>1451</v>
      </c>
      <c r="K180" s="327"/>
      <c r="L180" s="327"/>
      <c r="M180" s="327"/>
      <c r="N180" s="327"/>
      <c r="O180" s="327"/>
      <c r="P180" s="327"/>
      <c r="Q180" s="327"/>
      <c r="R180" s="340" t="s">
        <v>1452</v>
      </c>
      <c r="S180" s="327"/>
      <c r="T180" s="327"/>
      <c r="U180" s="327"/>
      <c r="V180" s="327"/>
      <c r="W180" s="327"/>
      <c r="X180" s="327"/>
      <c r="Y180" s="327"/>
      <c r="Z180" s="327"/>
      <c r="AA180" s="327"/>
      <c r="AB180" s="327"/>
      <c r="AC180" s="327"/>
      <c r="AD180" s="327"/>
      <c r="AE180" s="340" t="s">
        <v>1453</v>
      </c>
      <c r="AF180" s="327"/>
      <c r="AG180" s="338" t="s">
        <v>1454</v>
      </c>
      <c r="AH180" s="340" t="s">
        <v>1455</v>
      </c>
      <c r="AI180" s="327"/>
      <c r="AJ180" s="327"/>
    </row>
    <row r="181" spans="4:36" ht="15">
      <c r="D181" s="327"/>
      <c r="E181" s="337" t="s">
        <v>1456</v>
      </c>
      <c r="F181" s="327"/>
      <c r="G181" s="327"/>
      <c r="H181" s="340" t="s">
        <v>1457</v>
      </c>
      <c r="I181" s="327"/>
      <c r="J181" s="341" t="s">
        <v>1458</v>
      </c>
      <c r="K181" s="327"/>
      <c r="L181" s="327"/>
      <c r="M181" s="327"/>
      <c r="N181" s="327"/>
      <c r="O181" s="327"/>
      <c r="P181" s="327"/>
      <c r="Q181" s="327"/>
      <c r="R181" s="340" t="s">
        <v>1459</v>
      </c>
      <c r="S181" s="327"/>
      <c r="T181" s="327"/>
      <c r="U181" s="327"/>
      <c r="V181" s="327"/>
      <c r="W181" s="327"/>
      <c r="X181" s="327"/>
      <c r="Y181" s="327"/>
      <c r="Z181" s="327"/>
      <c r="AA181" s="327"/>
      <c r="AB181" s="327"/>
      <c r="AC181" s="327"/>
      <c r="AD181" s="327"/>
      <c r="AE181" s="340" t="s">
        <v>1460</v>
      </c>
      <c r="AF181" s="327"/>
      <c r="AG181" s="336" t="s">
        <v>1461</v>
      </c>
      <c r="AH181" s="340" t="s">
        <v>1462</v>
      </c>
      <c r="AI181" s="327"/>
      <c r="AJ181" s="327"/>
    </row>
    <row r="182" spans="4:36" ht="15">
      <c r="D182" s="327"/>
      <c r="E182" s="337" t="s">
        <v>1372</v>
      </c>
      <c r="F182" s="327"/>
      <c r="G182" s="327"/>
      <c r="H182" s="342" t="s">
        <v>1463</v>
      </c>
      <c r="I182" s="327"/>
      <c r="J182" s="341" t="s">
        <v>1464</v>
      </c>
      <c r="K182" s="327"/>
      <c r="L182" s="327"/>
      <c r="M182" s="327"/>
      <c r="N182" s="327"/>
      <c r="O182" s="327"/>
      <c r="P182" s="327"/>
      <c r="Q182" s="327"/>
      <c r="R182" s="340" t="s">
        <v>1465</v>
      </c>
      <c r="S182" s="327"/>
      <c r="T182" s="327"/>
      <c r="U182" s="327"/>
      <c r="V182" s="327"/>
      <c r="W182" s="327"/>
      <c r="X182" s="327"/>
      <c r="Y182" s="327"/>
      <c r="Z182" s="327"/>
      <c r="AA182" s="327"/>
      <c r="AB182" s="327"/>
      <c r="AC182" s="327"/>
      <c r="AD182" s="327"/>
      <c r="AE182" s="343" t="s">
        <v>1466</v>
      </c>
      <c r="AF182" s="327"/>
      <c r="AG182" s="327"/>
      <c r="AH182" s="340" t="s">
        <v>1467</v>
      </c>
      <c r="AI182" s="327"/>
      <c r="AJ182" s="327"/>
    </row>
    <row r="183" spans="4:36" ht="15">
      <c r="D183" s="327"/>
      <c r="E183" s="337" t="s">
        <v>1468</v>
      </c>
      <c r="F183" s="327"/>
      <c r="G183" s="327"/>
      <c r="H183" s="342" t="s">
        <v>1469</v>
      </c>
      <c r="I183" s="327"/>
      <c r="J183" s="346" t="s">
        <v>1470</v>
      </c>
      <c r="K183" s="327"/>
      <c r="L183" s="327"/>
      <c r="M183" s="327"/>
      <c r="N183" s="327"/>
      <c r="O183" s="327"/>
      <c r="P183" s="327"/>
      <c r="Q183" s="327"/>
      <c r="R183" s="340" t="s">
        <v>1471</v>
      </c>
      <c r="S183" s="327"/>
      <c r="T183" s="327"/>
      <c r="U183" s="327"/>
      <c r="V183" s="327"/>
      <c r="W183" s="327"/>
      <c r="X183" s="327"/>
      <c r="Y183" s="327"/>
      <c r="Z183" s="327"/>
      <c r="AA183" s="327"/>
      <c r="AB183" s="327"/>
      <c r="AC183" s="327"/>
      <c r="AD183" s="327"/>
      <c r="AE183" s="327"/>
      <c r="AF183" s="327"/>
      <c r="AG183" s="327"/>
      <c r="AH183" s="340" t="s">
        <v>1472</v>
      </c>
      <c r="AI183" s="327"/>
      <c r="AJ183" s="327"/>
    </row>
    <row r="184" spans="4:36" ht="30">
      <c r="D184" s="327"/>
      <c r="E184" s="337" t="s">
        <v>1473</v>
      </c>
      <c r="F184" s="327"/>
      <c r="G184" s="327"/>
      <c r="H184" s="340" t="s">
        <v>1474</v>
      </c>
      <c r="I184" s="327"/>
      <c r="J184" s="327"/>
      <c r="K184" s="327"/>
      <c r="L184" s="327"/>
      <c r="M184" s="327"/>
      <c r="N184" s="327"/>
      <c r="O184" s="327"/>
      <c r="P184" s="327"/>
      <c r="Q184" s="327"/>
      <c r="R184" s="340" t="s">
        <v>1475</v>
      </c>
      <c r="S184" s="327"/>
      <c r="T184" s="327"/>
      <c r="U184" s="327"/>
      <c r="V184" s="327"/>
      <c r="W184" s="327"/>
      <c r="X184" s="327"/>
      <c r="Y184" s="327"/>
      <c r="Z184" s="327"/>
      <c r="AA184" s="327"/>
      <c r="AB184" s="327"/>
      <c r="AC184" s="327"/>
      <c r="AD184" s="327"/>
      <c r="AE184" s="327"/>
      <c r="AF184" s="327"/>
      <c r="AG184" s="327"/>
      <c r="AH184" s="340" t="s">
        <v>1476</v>
      </c>
      <c r="AI184" s="327"/>
      <c r="AJ184" s="327"/>
    </row>
    <row r="185" spans="4:36" ht="15">
      <c r="D185" s="327"/>
      <c r="E185" s="337" t="s">
        <v>1477</v>
      </c>
      <c r="F185" s="327"/>
      <c r="G185" s="327"/>
      <c r="H185" s="340" t="s">
        <v>1478</v>
      </c>
      <c r="I185" s="327"/>
      <c r="J185" s="327"/>
      <c r="K185" s="327"/>
      <c r="L185" s="327"/>
      <c r="M185" s="327"/>
      <c r="N185" s="327"/>
      <c r="O185" s="327"/>
      <c r="P185" s="327"/>
      <c r="Q185" s="327"/>
      <c r="R185" s="343" t="s">
        <v>1479</v>
      </c>
      <c r="S185" s="327"/>
      <c r="T185" s="327"/>
      <c r="U185" s="327"/>
      <c r="V185" s="327"/>
      <c r="W185" s="327"/>
      <c r="X185" s="327"/>
      <c r="Y185" s="327"/>
      <c r="Z185" s="327"/>
      <c r="AA185" s="327"/>
      <c r="AB185" s="327"/>
      <c r="AC185" s="327"/>
      <c r="AD185" s="327"/>
      <c r="AE185" s="327"/>
      <c r="AF185" s="327"/>
      <c r="AG185" s="327"/>
      <c r="AH185" s="340" t="s">
        <v>1480</v>
      </c>
      <c r="AI185" s="327"/>
      <c r="AJ185" s="327"/>
    </row>
    <row r="186" spans="4:36" ht="15">
      <c r="D186" s="327"/>
      <c r="E186" s="337" t="s">
        <v>1481</v>
      </c>
      <c r="F186" s="327"/>
      <c r="G186" s="327"/>
      <c r="H186" s="340" t="s">
        <v>1482</v>
      </c>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3" t="s">
        <v>1483</v>
      </c>
      <c r="AI186" s="327"/>
      <c r="AJ186" s="327"/>
    </row>
    <row r="187" spans="4:36" ht="15">
      <c r="D187" s="327"/>
      <c r="E187" s="337" t="s">
        <v>1484</v>
      </c>
      <c r="F187" s="327"/>
      <c r="G187" s="327"/>
      <c r="H187" s="340" t="s">
        <v>1485</v>
      </c>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c r="AI187" s="327"/>
      <c r="AJ187" s="327"/>
    </row>
    <row r="188" spans="4:36" ht="15">
      <c r="D188" s="327"/>
      <c r="E188" s="337" t="s">
        <v>1422</v>
      </c>
      <c r="F188" s="327"/>
      <c r="G188" s="327"/>
      <c r="H188" s="340" t="s">
        <v>1486</v>
      </c>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c r="AI188" s="327"/>
      <c r="AJ188" s="327"/>
    </row>
    <row r="189" spans="4:36" ht="15">
      <c r="D189" s="327"/>
      <c r="E189" s="347" t="s">
        <v>1487</v>
      </c>
      <c r="F189" s="327"/>
      <c r="G189" s="327"/>
      <c r="H189" s="343" t="s">
        <v>1488</v>
      </c>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row>
    <row r="190" spans="4:36">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row>
    <row r="191" spans="4:36">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row>
    <row r="192" spans="4:36">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c r="AI192" s="327"/>
      <c r="AJ192" s="327"/>
    </row>
    <row r="193" spans="4:36">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c r="AI193" s="327"/>
      <c r="AJ193" s="327"/>
    </row>
    <row r="194" spans="4:36">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c r="AI194" s="327"/>
      <c r="AJ194" s="327"/>
    </row>
    <row r="195" spans="4:36">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row>
    <row r="196" spans="4:36">
      <c r="O196" s="327"/>
      <c r="P196" s="327"/>
      <c r="Q196" s="327"/>
      <c r="R196" s="327"/>
      <c r="S196" s="327"/>
      <c r="T196" s="327"/>
    </row>
    <row r="197" spans="4:36">
      <c r="O197" s="327"/>
      <c r="P197" s="327"/>
      <c r="Q197" s="327"/>
      <c r="R197" s="327"/>
      <c r="S197" s="327"/>
      <c r="T197" s="327"/>
    </row>
    <row r="198" spans="4:36">
      <c r="O198" s="327"/>
      <c r="P198" s="327"/>
      <c r="Q198" s="327"/>
      <c r="R198" s="327"/>
      <c r="S198" s="327"/>
      <c r="T198" s="327"/>
    </row>
    <row r="199" spans="4:36">
      <c r="O199" s="327"/>
      <c r="P199" s="327"/>
      <c r="Q199" s="327"/>
      <c r="R199" s="327"/>
      <c r="S199" s="327"/>
      <c r="T199" s="327"/>
    </row>
    <row r="200" spans="4:36">
      <c r="O200" s="327"/>
      <c r="P200" s="327"/>
      <c r="Q200" s="327"/>
      <c r="R200" s="327"/>
      <c r="S200" s="327"/>
      <c r="T200" s="327"/>
    </row>
    <row r="201" spans="4:36">
      <c r="O201" s="327"/>
      <c r="P201" s="327"/>
      <c r="Q201" s="327"/>
      <c r="R201" s="327"/>
      <c r="S201" s="327"/>
      <c r="T201" s="327"/>
    </row>
    <row r="202" spans="4:36">
      <c r="O202" s="327"/>
      <c r="P202" s="327"/>
      <c r="Q202" s="327"/>
      <c r="R202" s="327"/>
      <c r="S202" s="327"/>
      <c r="T202" s="327"/>
    </row>
    <row r="203" spans="4:36">
      <c r="O203" s="327"/>
      <c r="P203" s="327"/>
      <c r="Q203" s="327"/>
      <c r="R203" s="327"/>
      <c r="S203" s="327"/>
      <c r="T203" s="327"/>
    </row>
    <row r="204" spans="4:36" ht="15">
      <c r="D204" s="3" t="s">
        <v>1489</v>
      </c>
      <c r="E204" s="3" t="s">
        <v>1490</v>
      </c>
      <c r="F204" s="3" t="s">
        <v>1491</v>
      </c>
      <c r="G204" s="348" t="s">
        <v>1492</v>
      </c>
      <c r="H204" s="348" t="s">
        <v>1493</v>
      </c>
      <c r="I204" s="3" t="s">
        <v>1494</v>
      </c>
      <c r="J204" s="3" t="s">
        <v>1495</v>
      </c>
      <c r="K204" s="348" t="s">
        <v>1496</v>
      </c>
      <c r="L204" s="3" t="s">
        <v>1497</v>
      </c>
      <c r="M204" s="3" t="s">
        <v>1498</v>
      </c>
      <c r="N204" s="3" t="s">
        <v>1499</v>
      </c>
      <c r="O204" s="3" t="s">
        <v>1500</v>
      </c>
      <c r="P204" s="348" t="s">
        <v>1501</v>
      </c>
      <c r="Q204" s="3" t="s">
        <v>1502</v>
      </c>
      <c r="R204" s="3" t="s">
        <v>1503</v>
      </c>
      <c r="S204" s="3" t="s">
        <v>1504</v>
      </c>
      <c r="T204" s="3" t="s">
        <v>1505</v>
      </c>
      <c r="U204" s="3" t="s">
        <v>1506</v>
      </c>
      <c r="V204" s="3" t="s">
        <v>1507</v>
      </c>
      <c r="W204" s="3" t="s">
        <v>1508</v>
      </c>
      <c r="X204" s="3" t="s">
        <v>1509</v>
      </c>
      <c r="Y204" s="3" t="s">
        <v>1510</v>
      </c>
      <c r="Z204" s="3" t="s">
        <v>1511</v>
      </c>
      <c r="AA204" s="3" t="s">
        <v>1512</v>
      </c>
      <c r="AB204" s="3" t="s">
        <v>1513</v>
      </c>
      <c r="AC204" s="3" t="s">
        <v>1514</v>
      </c>
      <c r="AD204" s="3" t="s">
        <v>1515</v>
      </c>
      <c r="AE204" s="3" t="s">
        <v>1516</v>
      </c>
      <c r="AF204" s="3" t="s">
        <v>1517</v>
      </c>
      <c r="AG204" s="3" t="s">
        <v>1518</v>
      </c>
      <c r="AH204" s="3" t="s">
        <v>1519</v>
      </c>
      <c r="AI204" s="3" t="s">
        <v>1520</v>
      </c>
      <c r="AJ204" s="3" t="s">
        <v>1521</v>
      </c>
    </row>
    <row r="205" spans="4:36" ht="15">
      <c r="D205" t="s">
        <v>1522</v>
      </c>
      <c r="E205" t="s">
        <v>1523</v>
      </c>
      <c r="F205" t="s">
        <v>1491</v>
      </c>
      <c r="G205" t="s">
        <v>1524</v>
      </c>
      <c r="H205" t="s">
        <v>1525</v>
      </c>
      <c r="I205" t="s">
        <v>1526</v>
      </c>
      <c r="J205" t="s">
        <v>1527</v>
      </c>
      <c r="K205" t="s">
        <v>1528</v>
      </c>
      <c r="L205" t="s">
        <v>1529</v>
      </c>
      <c r="M205" t="s">
        <v>1530</v>
      </c>
      <c r="N205" t="s">
        <v>1531</v>
      </c>
      <c r="O205" t="s">
        <v>1532</v>
      </c>
      <c r="P205" t="s">
        <v>1533</v>
      </c>
      <c r="Q205" t="s">
        <v>1534</v>
      </c>
      <c r="R205" t="s">
        <v>1535</v>
      </c>
      <c r="S205" t="s">
        <v>1536</v>
      </c>
      <c r="T205" t="s">
        <v>1537</v>
      </c>
      <c r="U205" t="s">
        <v>1538</v>
      </c>
      <c r="V205" t="s">
        <v>1539</v>
      </c>
      <c r="W205" t="s">
        <v>1540</v>
      </c>
      <c r="X205" t="s">
        <v>1541</v>
      </c>
      <c r="Y205" t="s">
        <v>1542</v>
      </c>
      <c r="Z205" t="s">
        <v>1543</v>
      </c>
      <c r="AA205" t="s">
        <v>1544</v>
      </c>
      <c r="AB205" t="s">
        <v>1545</v>
      </c>
      <c r="AC205" t="s">
        <v>1546</v>
      </c>
      <c r="AD205" t="s">
        <v>1547</v>
      </c>
      <c r="AE205" t="s">
        <v>1548</v>
      </c>
      <c r="AF205" t="s">
        <v>1549</v>
      </c>
      <c r="AG205" t="s">
        <v>1550</v>
      </c>
      <c r="AH205" t="s">
        <v>1551</v>
      </c>
      <c r="AI205" t="s">
        <v>1552</v>
      </c>
      <c r="AJ205" t="s">
        <v>1553</v>
      </c>
    </row>
    <row r="206" spans="4:36" ht="15">
      <c r="D206" t="s">
        <v>1554</v>
      </c>
      <c r="E206" t="s">
        <v>1555</v>
      </c>
      <c r="F206" t="s">
        <v>1556</v>
      </c>
      <c r="G206" t="s">
        <v>1557</v>
      </c>
      <c r="H206"/>
      <c r="I206" t="s">
        <v>1558</v>
      </c>
      <c r="J206" t="s">
        <v>1559</v>
      </c>
      <c r="K206" t="s">
        <v>1560</v>
      </c>
      <c r="L206" t="s">
        <v>1561</v>
      </c>
      <c r="M206" t="s">
        <v>1562</v>
      </c>
      <c r="N206" t="s">
        <v>1563</v>
      </c>
      <c r="O206" t="s">
        <v>1564</v>
      </c>
      <c r="P206" t="s">
        <v>1565</v>
      </c>
      <c r="Q206" t="s">
        <v>1566</v>
      </c>
      <c r="R206" t="s">
        <v>1567</v>
      </c>
      <c r="S206" t="s">
        <v>1568</v>
      </c>
      <c r="T206" t="s">
        <v>1569</v>
      </c>
      <c r="U206" t="s">
        <v>1570</v>
      </c>
      <c r="V206" t="s">
        <v>1561</v>
      </c>
      <c r="W206" t="s">
        <v>1571</v>
      </c>
      <c r="X206" t="s">
        <v>1572</v>
      </c>
      <c r="Y206" t="s">
        <v>1567</v>
      </c>
      <c r="Z206" t="s">
        <v>1573</v>
      </c>
      <c r="AA206" t="s">
        <v>1574</v>
      </c>
      <c r="AB206" t="s">
        <v>1575</v>
      </c>
      <c r="AC206" t="s">
        <v>1576</v>
      </c>
      <c r="AD206" t="s">
        <v>1577</v>
      </c>
      <c r="AE206" t="s">
        <v>1578</v>
      </c>
      <c r="AF206" t="s">
        <v>1575</v>
      </c>
      <c r="AG206" t="s">
        <v>1579</v>
      </c>
      <c r="AH206" t="s">
        <v>1580</v>
      </c>
      <c r="AI206" t="s">
        <v>1581</v>
      </c>
      <c r="AJ206" t="s">
        <v>1582</v>
      </c>
    </row>
    <row r="207" spans="4:36" ht="15">
      <c r="D207" t="s">
        <v>1583</v>
      </c>
      <c r="E207" t="s">
        <v>1584</v>
      </c>
      <c r="F207" t="s">
        <v>1585</v>
      </c>
      <c r="G207" t="s">
        <v>1586</v>
      </c>
      <c r="H207"/>
      <c r="I207" t="s">
        <v>1587</v>
      </c>
      <c r="J207" t="s">
        <v>1588</v>
      </c>
      <c r="K207" t="s">
        <v>1589</v>
      </c>
      <c r="L207" t="s">
        <v>1590</v>
      </c>
      <c r="M207" t="s">
        <v>1591</v>
      </c>
      <c r="N207" t="s">
        <v>1592</v>
      </c>
      <c r="O207" t="s">
        <v>1593</v>
      </c>
      <c r="P207" t="s">
        <v>1594</v>
      </c>
      <c r="Q207" t="s">
        <v>1575</v>
      </c>
      <c r="R207" t="s">
        <v>1595</v>
      </c>
      <c r="S207" t="s">
        <v>1596</v>
      </c>
      <c r="T207" t="s">
        <v>1597</v>
      </c>
      <c r="U207" t="s">
        <v>1598</v>
      </c>
      <c r="V207" t="s">
        <v>1599</v>
      </c>
      <c r="W207" t="s">
        <v>1600</v>
      </c>
      <c r="X207" t="s">
        <v>1601</v>
      </c>
      <c r="Y207" t="s">
        <v>1602</v>
      </c>
      <c r="Z207" t="s">
        <v>1603</v>
      </c>
      <c r="AA207" t="s">
        <v>1604</v>
      </c>
      <c r="AB207" t="s">
        <v>1605</v>
      </c>
      <c r="AC207" t="s">
        <v>1606</v>
      </c>
      <c r="AD207"/>
      <c r="AE207" t="s">
        <v>1561</v>
      </c>
      <c r="AF207" t="s">
        <v>1607</v>
      </c>
      <c r="AG207" t="s">
        <v>1608</v>
      </c>
      <c r="AH207" t="s">
        <v>1609</v>
      </c>
      <c r="AI207" t="s">
        <v>1610</v>
      </c>
      <c r="AJ207" t="s">
        <v>1611</v>
      </c>
    </row>
    <row r="208" spans="4:36" ht="15">
      <c r="D208" t="s">
        <v>1612</v>
      </c>
      <c r="E208" t="s">
        <v>1613</v>
      </c>
      <c r="F208" t="s">
        <v>1614</v>
      </c>
      <c r="G208" t="s">
        <v>1615</v>
      </c>
      <c r="H208"/>
      <c r="I208" t="s">
        <v>1616</v>
      </c>
      <c r="J208" t="s">
        <v>1617</v>
      </c>
      <c r="K208" t="s">
        <v>1618</v>
      </c>
      <c r="L208" t="s">
        <v>1619</v>
      </c>
      <c r="M208" t="s">
        <v>1620</v>
      </c>
      <c r="N208" t="s">
        <v>1606</v>
      </c>
      <c r="O208" t="s">
        <v>1621</v>
      </c>
      <c r="P208" t="s">
        <v>1622</v>
      </c>
      <c r="Q208" t="s">
        <v>1623</v>
      </c>
      <c r="R208" t="s">
        <v>1624</v>
      </c>
      <c r="S208" t="s">
        <v>1625</v>
      </c>
      <c r="T208" t="s">
        <v>1626</v>
      </c>
      <c r="U208" t="s">
        <v>1627</v>
      </c>
      <c r="V208" t="s">
        <v>1628</v>
      </c>
      <c r="W208" t="s">
        <v>1629</v>
      </c>
      <c r="X208" t="s">
        <v>1630</v>
      </c>
      <c r="Y208" t="s">
        <v>1631</v>
      </c>
      <c r="Z208" t="s">
        <v>1632</v>
      </c>
      <c r="AA208" t="s">
        <v>1633</v>
      </c>
      <c r="AB208" t="s">
        <v>1634</v>
      </c>
      <c r="AC208" t="s">
        <v>1635</v>
      </c>
      <c r="AD208"/>
      <c r="AE208" t="s">
        <v>1636</v>
      </c>
      <c r="AF208" t="s">
        <v>1637</v>
      </c>
      <c r="AG208" t="s">
        <v>1638</v>
      </c>
      <c r="AH208" t="s">
        <v>1639</v>
      </c>
      <c r="AI208" t="s">
        <v>1640</v>
      </c>
      <c r="AJ208" t="s">
        <v>1641</v>
      </c>
    </row>
    <row r="209" spans="4:36" ht="15">
      <c r="D209" t="s">
        <v>1642</v>
      </c>
      <c r="E209" t="s">
        <v>1643</v>
      </c>
      <c r="F209" t="s">
        <v>1644</v>
      </c>
      <c r="G209" t="s">
        <v>1645</v>
      </c>
      <c r="H209"/>
      <c r="I209" t="s">
        <v>1646</v>
      </c>
      <c r="J209" t="s">
        <v>1647</v>
      </c>
      <c r="K209" t="s">
        <v>1648</v>
      </c>
      <c r="L209" t="s">
        <v>1649</v>
      </c>
      <c r="M209" t="s">
        <v>1650</v>
      </c>
      <c r="N209" t="s">
        <v>1494</v>
      </c>
      <c r="O209" t="s">
        <v>1651</v>
      </c>
      <c r="P209" t="s">
        <v>1652</v>
      </c>
      <c r="Q209" t="s">
        <v>1653</v>
      </c>
      <c r="R209" t="s">
        <v>1654</v>
      </c>
      <c r="S209" t="s">
        <v>1655</v>
      </c>
      <c r="T209"/>
      <c r="U209" t="s">
        <v>1656</v>
      </c>
      <c r="V209" t="s">
        <v>1657</v>
      </c>
      <c r="W209" t="s">
        <v>1658</v>
      </c>
      <c r="X209" t="s">
        <v>1659</v>
      </c>
      <c r="Y209" t="s">
        <v>1660</v>
      </c>
      <c r="Z209" t="s">
        <v>1661</v>
      </c>
      <c r="AA209" t="s">
        <v>1662</v>
      </c>
      <c r="AB209" t="s">
        <v>1502</v>
      </c>
      <c r="AC209" t="s">
        <v>1663</v>
      </c>
      <c r="AD209"/>
      <c r="AE209" t="s">
        <v>1664</v>
      </c>
      <c r="AF209" t="s">
        <v>1665</v>
      </c>
      <c r="AG209" t="s">
        <v>1666</v>
      </c>
      <c r="AH209" t="s">
        <v>1592</v>
      </c>
      <c r="AI209" t="s">
        <v>1667</v>
      </c>
      <c r="AJ209"/>
    </row>
    <row r="210" spans="4:36" ht="15">
      <c r="D210" t="s">
        <v>1668</v>
      </c>
      <c r="E210" t="s">
        <v>1669</v>
      </c>
      <c r="F210" t="s">
        <v>1670</v>
      </c>
      <c r="G210" t="s">
        <v>1671</v>
      </c>
      <c r="H210"/>
      <c r="I210" t="s">
        <v>1672</v>
      </c>
      <c r="J210" t="s">
        <v>1673</v>
      </c>
      <c r="K210" t="s">
        <v>1674</v>
      </c>
      <c r="L210" t="s">
        <v>1675</v>
      </c>
      <c r="M210" t="s">
        <v>1676</v>
      </c>
      <c r="N210" t="s">
        <v>1677</v>
      </c>
      <c r="O210" t="s">
        <v>1678</v>
      </c>
      <c r="P210" t="s">
        <v>1679</v>
      </c>
      <c r="Q210" t="s">
        <v>1680</v>
      </c>
      <c r="R210" t="s">
        <v>1681</v>
      </c>
      <c r="S210" t="s">
        <v>1682</v>
      </c>
      <c r="T210"/>
      <c r="U210" t="s">
        <v>1683</v>
      </c>
      <c r="V210" t="s">
        <v>1684</v>
      </c>
      <c r="W210" t="s">
        <v>1685</v>
      </c>
      <c r="X210" t="s">
        <v>1686</v>
      </c>
      <c r="Y210" t="s">
        <v>1687</v>
      </c>
      <c r="Z210" t="s">
        <v>1688</v>
      </c>
      <c r="AA210" t="s">
        <v>1689</v>
      </c>
      <c r="AB210" t="s">
        <v>1690</v>
      </c>
      <c r="AC210" t="s">
        <v>1691</v>
      </c>
      <c r="AD210"/>
      <c r="AE210" t="s">
        <v>1692</v>
      </c>
      <c r="AF210" t="s">
        <v>1693</v>
      </c>
      <c r="AG210" t="s">
        <v>1694</v>
      </c>
      <c r="AH210" t="s">
        <v>1494</v>
      </c>
      <c r="AI210" t="s">
        <v>1695</v>
      </c>
      <c r="AJ210"/>
    </row>
    <row r="211" spans="4:36" ht="15">
      <c r="D211" t="s">
        <v>1696</v>
      </c>
      <c r="E211" t="s">
        <v>1697</v>
      </c>
      <c r="F211" t="s">
        <v>1698</v>
      </c>
      <c r="G211" t="s">
        <v>1699</v>
      </c>
      <c r="H211"/>
      <c r="I211" t="s">
        <v>1700</v>
      </c>
      <c r="J211" t="s">
        <v>1701</v>
      </c>
      <c r="K211" t="s">
        <v>1702</v>
      </c>
      <c r="L211" t="s">
        <v>1703</v>
      </c>
      <c r="M211" t="s">
        <v>1704</v>
      </c>
      <c r="N211" t="s">
        <v>1705</v>
      </c>
      <c r="O211" t="s">
        <v>1706</v>
      </c>
      <c r="P211" t="s">
        <v>1707</v>
      </c>
      <c r="Q211" t="s">
        <v>1708</v>
      </c>
      <c r="R211" t="s">
        <v>1709</v>
      </c>
      <c r="S211" t="s">
        <v>1710</v>
      </c>
      <c r="T211"/>
      <c r="U211" t="s">
        <v>1711</v>
      </c>
      <c r="V211" t="s">
        <v>1712</v>
      </c>
      <c r="W211" t="s">
        <v>1713</v>
      </c>
      <c r="X211" t="s">
        <v>1714</v>
      </c>
      <c r="Y211" t="s">
        <v>1647</v>
      </c>
      <c r="Z211" t="s">
        <v>1715</v>
      </c>
      <c r="AA211" t="s">
        <v>1716</v>
      </c>
      <c r="AB211" t="s">
        <v>1717</v>
      </c>
      <c r="AC211" t="s">
        <v>1718</v>
      </c>
      <c r="AD211"/>
      <c r="AE211" t="s">
        <v>1719</v>
      </c>
      <c r="AF211" t="s">
        <v>1720</v>
      </c>
      <c r="AG211" t="s">
        <v>1721</v>
      </c>
      <c r="AH211" t="s">
        <v>1722</v>
      </c>
      <c r="AI211"/>
      <c r="AJ211"/>
    </row>
    <row r="212" spans="4:36" ht="15">
      <c r="D212" t="s">
        <v>1723</v>
      </c>
      <c r="E212" t="s">
        <v>1724</v>
      </c>
      <c r="F212"/>
      <c r="G212" t="s">
        <v>1725</v>
      </c>
      <c r="H212"/>
      <c r="I212" t="s">
        <v>1569</v>
      </c>
      <c r="J212" t="s">
        <v>1726</v>
      </c>
      <c r="K212" t="s">
        <v>1727</v>
      </c>
      <c r="L212" t="s">
        <v>1728</v>
      </c>
      <c r="M212" t="s">
        <v>1729</v>
      </c>
      <c r="N212" t="s">
        <v>1730</v>
      </c>
      <c r="O212" t="s">
        <v>1731</v>
      </c>
      <c r="P212" t="s">
        <v>1732</v>
      </c>
      <c r="Q212" t="s">
        <v>1733</v>
      </c>
      <c r="R212" t="s">
        <v>1734</v>
      </c>
      <c r="S212" t="s">
        <v>1735</v>
      </c>
      <c r="T212"/>
      <c r="U212" t="s">
        <v>1736</v>
      </c>
      <c r="V212" t="s">
        <v>1737</v>
      </c>
      <c r="W212" t="s">
        <v>1738</v>
      </c>
      <c r="X212" t="s">
        <v>1739</v>
      </c>
      <c r="Y212" t="s">
        <v>1740</v>
      </c>
      <c r="Z212" t="s">
        <v>1741</v>
      </c>
      <c r="AA212" t="s">
        <v>1742</v>
      </c>
      <c r="AB212" t="s">
        <v>1743</v>
      </c>
      <c r="AC212" t="s">
        <v>1744</v>
      </c>
      <c r="AD212"/>
      <c r="AE212" t="s">
        <v>1745</v>
      </c>
      <c r="AF212" t="s">
        <v>1746</v>
      </c>
      <c r="AG212" t="s">
        <v>1747</v>
      </c>
      <c r="AH212" t="s">
        <v>1748</v>
      </c>
      <c r="AI212"/>
      <c r="AJ212"/>
    </row>
    <row r="213" spans="4:36" ht="15">
      <c r="D213" t="s">
        <v>1749</v>
      </c>
      <c r="E213" t="s">
        <v>1750</v>
      </c>
      <c r="F213"/>
      <c r="G213" t="s">
        <v>1751</v>
      </c>
      <c r="H213"/>
      <c r="I213" t="s">
        <v>1752</v>
      </c>
      <c r="J213" t="s">
        <v>1495</v>
      </c>
      <c r="K213" t="s">
        <v>1753</v>
      </c>
      <c r="L213" t="s">
        <v>1754</v>
      </c>
      <c r="M213" t="s">
        <v>1755</v>
      </c>
      <c r="N213" t="s">
        <v>1756</v>
      </c>
      <c r="O213" t="s">
        <v>1757</v>
      </c>
      <c r="P213" t="s">
        <v>1758</v>
      </c>
      <c r="Q213" t="s">
        <v>1759</v>
      </c>
      <c r="R213" t="s">
        <v>1760</v>
      </c>
      <c r="S213"/>
      <c r="T213"/>
      <c r="U213" t="s">
        <v>1761</v>
      </c>
      <c r="V213" t="s">
        <v>1762</v>
      </c>
      <c r="W213" t="s">
        <v>1763</v>
      </c>
      <c r="X213" t="s">
        <v>1764</v>
      </c>
      <c r="Y213" t="s">
        <v>1574</v>
      </c>
      <c r="Z213" t="s">
        <v>1765</v>
      </c>
      <c r="AA213" t="s">
        <v>1766</v>
      </c>
      <c r="AB213" t="s">
        <v>1767</v>
      </c>
      <c r="AC213" t="s">
        <v>1768</v>
      </c>
      <c r="AD213"/>
      <c r="AE213" t="s">
        <v>1494</v>
      </c>
      <c r="AF213" t="s">
        <v>1769</v>
      </c>
      <c r="AG213" t="s">
        <v>1770</v>
      </c>
      <c r="AH213" t="s">
        <v>1771</v>
      </c>
      <c r="AI213"/>
      <c r="AJ213"/>
    </row>
    <row r="214" spans="4:36" ht="15">
      <c r="D214" t="s">
        <v>1772</v>
      </c>
      <c r="E214" t="s">
        <v>1773</v>
      </c>
      <c r="F214"/>
      <c r="G214" t="s">
        <v>1774</v>
      </c>
      <c r="H214"/>
      <c r="I214" t="s">
        <v>1775</v>
      </c>
      <c r="J214" t="s">
        <v>1776</v>
      </c>
      <c r="K214" t="s">
        <v>1777</v>
      </c>
      <c r="L214" t="s">
        <v>1778</v>
      </c>
      <c r="M214" t="s">
        <v>1779</v>
      </c>
      <c r="N214" t="s">
        <v>1780</v>
      </c>
      <c r="O214" t="s">
        <v>1781</v>
      </c>
      <c r="P214" t="s">
        <v>1782</v>
      </c>
      <c r="Q214" t="s">
        <v>1783</v>
      </c>
      <c r="R214" t="s">
        <v>1784</v>
      </c>
      <c r="S214"/>
      <c r="T214"/>
      <c r="U214" t="s">
        <v>1785</v>
      </c>
      <c r="V214" t="s">
        <v>1786</v>
      </c>
      <c r="W214" t="s">
        <v>1787</v>
      </c>
      <c r="X214" t="s">
        <v>1788</v>
      </c>
      <c r="Y214" t="s">
        <v>1789</v>
      </c>
      <c r="Z214" t="s">
        <v>1790</v>
      </c>
      <c r="AA214" t="s">
        <v>1791</v>
      </c>
      <c r="AB214" t="s">
        <v>1792</v>
      </c>
      <c r="AC214" t="s">
        <v>1793</v>
      </c>
      <c r="AD214"/>
      <c r="AE214" t="s">
        <v>1760</v>
      </c>
      <c r="AF214" t="s">
        <v>1794</v>
      </c>
      <c r="AG214" t="s">
        <v>1795</v>
      </c>
      <c r="AH214" t="s">
        <v>1796</v>
      </c>
      <c r="AI214"/>
      <c r="AJ214"/>
    </row>
    <row r="215" spans="4:36" ht="15">
      <c r="D215" t="s">
        <v>1797</v>
      </c>
      <c r="E215" t="s">
        <v>1798</v>
      </c>
      <c r="F215"/>
      <c r="G215" t="s">
        <v>1799</v>
      </c>
      <c r="H215"/>
      <c r="I215" t="s">
        <v>1502</v>
      </c>
      <c r="J215" t="s">
        <v>1575</v>
      </c>
      <c r="K215" t="s">
        <v>1800</v>
      </c>
      <c r="L215" t="s">
        <v>1801</v>
      </c>
      <c r="M215" t="s">
        <v>1802</v>
      </c>
      <c r="N215" t="s">
        <v>1803</v>
      </c>
      <c r="O215" t="s">
        <v>1804</v>
      </c>
      <c r="P215" t="s">
        <v>1805</v>
      </c>
      <c r="Q215" t="s">
        <v>1806</v>
      </c>
      <c r="R215" t="s">
        <v>1807</v>
      </c>
      <c r="S215"/>
      <c r="T215"/>
      <c r="U215" t="s">
        <v>1808</v>
      </c>
      <c r="V215" t="s">
        <v>1809</v>
      </c>
      <c r="W215" t="s">
        <v>1810</v>
      </c>
      <c r="X215" t="s">
        <v>1811</v>
      </c>
      <c r="Y215" t="s">
        <v>1812</v>
      </c>
      <c r="Z215" t="s">
        <v>1813</v>
      </c>
      <c r="AA215" t="s">
        <v>1814</v>
      </c>
      <c r="AB215" t="s">
        <v>1815</v>
      </c>
      <c r="AC215" t="s">
        <v>1816</v>
      </c>
      <c r="AD215"/>
      <c r="AE215" t="s">
        <v>1817</v>
      </c>
      <c r="AF215" t="s">
        <v>1818</v>
      </c>
      <c r="AG215" t="s">
        <v>1819</v>
      </c>
      <c r="AH215" t="s">
        <v>1820</v>
      </c>
      <c r="AI215"/>
      <c r="AJ215"/>
    </row>
    <row r="216" spans="4:36" ht="15">
      <c r="D216"/>
      <c r="E216" t="s">
        <v>1821</v>
      </c>
      <c r="F216"/>
      <c r="G216" t="s">
        <v>1822</v>
      </c>
      <c r="H216"/>
      <c r="I216" t="s">
        <v>1823</v>
      </c>
      <c r="J216" t="s">
        <v>1824</v>
      </c>
      <c r="K216" t="s">
        <v>1825</v>
      </c>
      <c r="L216" t="s">
        <v>1826</v>
      </c>
      <c r="M216" t="s">
        <v>1827</v>
      </c>
      <c r="N216" t="s">
        <v>1529</v>
      </c>
      <c r="O216" t="s">
        <v>1828</v>
      </c>
      <c r="P216" t="s">
        <v>1829</v>
      </c>
      <c r="Q216" t="s">
        <v>1830</v>
      </c>
      <c r="R216" t="s">
        <v>1831</v>
      </c>
      <c r="S216"/>
      <c r="T216"/>
      <c r="U216" t="s">
        <v>1832</v>
      </c>
      <c r="V216" t="s">
        <v>1833</v>
      </c>
      <c r="W216" t="s">
        <v>1834</v>
      </c>
      <c r="X216" t="s">
        <v>1835</v>
      </c>
      <c r="Y216" t="s">
        <v>1502</v>
      </c>
      <c r="Z216" t="s">
        <v>1836</v>
      </c>
      <c r="AA216" t="s">
        <v>1837</v>
      </c>
      <c r="AB216" t="s">
        <v>1838</v>
      </c>
      <c r="AC216" t="s">
        <v>1839</v>
      </c>
      <c r="AD216"/>
      <c r="AE216" t="s">
        <v>1840</v>
      </c>
      <c r="AF216" t="s">
        <v>1841</v>
      </c>
      <c r="AG216" t="s">
        <v>1842</v>
      </c>
      <c r="AH216" t="s">
        <v>1615</v>
      </c>
      <c r="AI216"/>
      <c r="AJ216"/>
    </row>
    <row r="217" spans="4:36" ht="15">
      <c r="D217"/>
      <c r="E217" t="s">
        <v>1843</v>
      </c>
      <c r="F217"/>
      <c r="G217" t="s">
        <v>1844</v>
      </c>
      <c r="H217"/>
      <c r="I217" t="s">
        <v>1845</v>
      </c>
      <c r="J217" t="s">
        <v>1496</v>
      </c>
      <c r="K217" t="s">
        <v>1846</v>
      </c>
      <c r="L217" t="s">
        <v>1847</v>
      </c>
      <c r="M217" t="s">
        <v>1848</v>
      </c>
      <c r="N217" t="s">
        <v>1849</v>
      </c>
      <c r="O217" t="s">
        <v>1850</v>
      </c>
      <c r="P217" t="s">
        <v>1851</v>
      </c>
      <c r="Q217" t="s">
        <v>1852</v>
      </c>
      <c r="R217" t="s">
        <v>1853</v>
      </c>
      <c r="S217"/>
      <c r="T217"/>
      <c r="U217" t="s">
        <v>1854</v>
      </c>
      <c r="V217" t="s">
        <v>1855</v>
      </c>
      <c r="W217" t="s">
        <v>1856</v>
      </c>
      <c r="X217" t="s">
        <v>1856</v>
      </c>
      <c r="Y217" t="s">
        <v>1857</v>
      </c>
      <c r="Z217" t="s">
        <v>1858</v>
      </c>
      <c r="AA217" t="s">
        <v>1859</v>
      </c>
      <c r="AB217"/>
      <c r="AC217" t="s">
        <v>1860</v>
      </c>
      <c r="AD217"/>
      <c r="AE217" t="s">
        <v>1861</v>
      </c>
      <c r="AF217" t="s">
        <v>1862</v>
      </c>
      <c r="AG217" t="s">
        <v>1863</v>
      </c>
      <c r="AH217" t="s">
        <v>1864</v>
      </c>
      <c r="AI217"/>
      <c r="AJ217"/>
    </row>
    <row r="218" spans="4:36" ht="15">
      <c r="D218"/>
      <c r="E218" t="s">
        <v>1865</v>
      </c>
      <c r="F218"/>
      <c r="G218" t="s">
        <v>1625</v>
      </c>
      <c r="H218"/>
      <c r="I218" t="s">
        <v>1866</v>
      </c>
      <c r="J218" t="s">
        <v>1867</v>
      </c>
      <c r="K218" t="s">
        <v>1868</v>
      </c>
      <c r="L218" t="s">
        <v>1869</v>
      </c>
      <c r="M218" t="s">
        <v>1870</v>
      </c>
      <c r="N218" t="s">
        <v>1871</v>
      </c>
      <c r="O218" t="s">
        <v>1872</v>
      </c>
      <c r="P218" t="s">
        <v>1873</v>
      </c>
      <c r="Q218" t="s">
        <v>1874</v>
      </c>
      <c r="R218" t="s">
        <v>1875</v>
      </c>
      <c r="S218"/>
      <c r="T218"/>
      <c r="U218" t="s">
        <v>1876</v>
      </c>
      <c r="V218" t="s">
        <v>1877</v>
      </c>
      <c r="W218" t="s">
        <v>1878</v>
      </c>
      <c r="X218" t="s">
        <v>1879</v>
      </c>
      <c r="Y218" t="s">
        <v>1880</v>
      </c>
      <c r="Z218" t="s">
        <v>1881</v>
      </c>
      <c r="AA218"/>
      <c r="AB218"/>
      <c r="AC218" t="s">
        <v>1882</v>
      </c>
      <c r="AD218"/>
      <c r="AE218" t="s">
        <v>1883</v>
      </c>
      <c r="AF218" t="s">
        <v>1884</v>
      </c>
      <c r="AG218" t="s">
        <v>1885</v>
      </c>
      <c r="AH218" t="s">
        <v>1886</v>
      </c>
      <c r="AI218"/>
      <c r="AJ218"/>
    </row>
    <row r="219" spans="4:36" ht="15">
      <c r="D219"/>
      <c r="E219" t="s">
        <v>1592</v>
      </c>
      <c r="F219"/>
      <c r="G219" t="s">
        <v>1887</v>
      </c>
      <c r="H219"/>
      <c r="I219" t="s">
        <v>1888</v>
      </c>
      <c r="J219" t="s">
        <v>1889</v>
      </c>
      <c r="K219" t="s">
        <v>1890</v>
      </c>
      <c r="L219" t="s">
        <v>1891</v>
      </c>
      <c r="M219" t="s">
        <v>1892</v>
      </c>
      <c r="N219" t="s">
        <v>1893</v>
      </c>
      <c r="O219" t="s">
        <v>1894</v>
      </c>
      <c r="P219" t="s">
        <v>1895</v>
      </c>
      <c r="Q219" t="s">
        <v>1896</v>
      </c>
      <c r="R219" t="s">
        <v>1897</v>
      </c>
      <c r="S219"/>
      <c r="T219"/>
      <c r="U219" t="s">
        <v>1898</v>
      </c>
      <c r="V219" t="s">
        <v>1899</v>
      </c>
      <c r="W219" t="s">
        <v>1900</v>
      </c>
      <c r="X219" t="s">
        <v>1901</v>
      </c>
      <c r="Y219" t="s">
        <v>1902</v>
      </c>
      <c r="Z219" t="s">
        <v>1903</v>
      </c>
      <c r="AA219"/>
      <c r="AB219"/>
      <c r="AC219"/>
      <c r="AD219"/>
      <c r="AE219" t="s">
        <v>1904</v>
      </c>
      <c r="AF219" t="s">
        <v>1905</v>
      </c>
      <c r="AG219" t="s">
        <v>1906</v>
      </c>
      <c r="AH219" t="s">
        <v>1907</v>
      </c>
      <c r="AI219"/>
      <c r="AJ219"/>
    </row>
    <row r="220" spans="4:36" ht="15">
      <c r="D220"/>
      <c r="E220" t="s">
        <v>1545</v>
      </c>
      <c r="F220"/>
      <c r="G220" t="s">
        <v>1908</v>
      </c>
      <c r="H220"/>
      <c r="I220" t="s">
        <v>1909</v>
      </c>
      <c r="J220" t="s">
        <v>1910</v>
      </c>
      <c r="K220" t="s">
        <v>1911</v>
      </c>
      <c r="L220" t="s">
        <v>1912</v>
      </c>
      <c r="M220" t="s">
        <v>1913</v>
      </c>
      <c r="N220" t="s">
        <v>1914</v>
      </c>
      <c r="O220" t="s">
        <v>1915</v>
      </c>
      <c r="P220" t="s">
        <v>1916</v>
      </c>
      <c r="Q220" t="s">
        <v>1917</v>
      </c>
      <c r="R220" t="s">
        <v>1918</v>
      </c>
      <c r="S220"/>
      <c r="T220"/>
      <c r="U220" t="s">
        <v>1919</v>
      </c>
      <c r="V220"/>
      <c r="W220" t="s">
        <v>1920</v>
      </c>
      <c r="X220" t="s">
        <v>1921</v>
      </c>
      <c r="Y220" t="s">
        <v>1922</v>
      </c>
      <c r="Z220" t="s">
        <v>1923</v>
      </c>
      <c r="AA220"/>
      <c r="AB220"/>
      <c r="AC220"/>
      <c r="AD220"/>
      <c r="AE220" t="s">
        <v>1924</v>
      </c>
      <c r="AF220" t="s">
        <v>1925</v>
      </c>
      <c r="AG220" t="s">
        <v>1926</v>
      </c>
      <c r="AH220" t="s">
        <v>1927</v>
      </c>
      <c r="AI220"/>
      <c r="AJ220"/>
    </row>
    <row r="221" spans="4:36" ht="15">
      <c r="D221"/>
      <c r="E221" t="s">
        <v>1664</v>
      </c>
      <c r="F221"/>
      <c r="G221" t="s">
        <v>1848</v>
      </c>
      <c r="H221"/>
      <c r="I221" t="s">
        <v>1928</v>
      </c>
      <c r="J221" t="s">
        <v>1929</v>
      </c>
      <c r="K221" t="s">
        <v>1930</v>
      </c>
      <c r="L221"/>
      <c r="M221" t="s">
        <v>1931</v>
      </c>
      <c r="N221" t="s">
        <v>1932</v>
      </c>
      <c r="O221" t="s">
        <v>1933</v>
      </c>
      <c r="P221" t="s">
        <v>1934</v>
      </c>
      <c r="Q221" t="s">
        <v>1935</v>
      </c>
      <c r="R221" t="s">
        <v>1936</v>
      </c>
      <c r="S221"/>
      <c r="T221"/>
      <c r="U221" t="s">
        <v>1937</v>
      </c>
      <c r="V221"/>
      <c r="W221" t="s">
        <v>1938</v>
      </c>
      <c r="X221" t="s">
        <v>1939</v>
      </c>
      <c r="Y221" t="s">
        <v>1940</v>
      </c>
      <c r="Z221" t="s">
        <v>1941</v>
      </c>
      <c r="AA221"/>
      <c r="AB221"/>
      <c r="AC221"/>
      <c r="AD221"/>
      <c r="AE221" t="s">
        <v>1942</v>
      </c>
      <c r="AF221" t="s">
        <v>1943</v>
      </c>
      <c r="AG221" t="s">
        <v>1944</v>
      </c>
      <c r="AH221" t="s">
        <v>1945</v>
      </c>
      <c r="AI221"/>
      <c r="AJ221"/>
    </row>
    <row r="222" spans="4:36" ht="15">
      <c r="D222"/>
      <c r="E222" t="s">
        <v>1946</v>
      </c>
      <c r="F222"/>
      <c r="G222" t="s">
        <v>1947</v>
      </c>
      <c r="H222"/>
      <c r="I222" t="s">
        <v>1948</v>
      </c>
      <c r="J222" t="s">
        <v>1949</v>
      </c>
      <c r="K222" t="s">
        <v>1950</v>
      </c>
      <c r="L222"/>
      <c r="M222" t="s">
        <v>1951</v>
      </c>
      <c r="N222" t="s">
        <v>1952</v>
      </c>
      <c r="O222" t="s">
        <v>1953</v>
      </c>
      <c r="P222" t="s">
        <v>1954</v>
      </c>
      <c r="Q222" t="s">
        <v>1955</v>
      </c>
      <c r="R222" t="s">
        <v>1956</v>
      </c>
      <c r="S222"/>
      <c r="T222"/>
      <c r="U222" t="s">
        <v>1957</v>
      </c>
      <c r="V222"/>
      <c r="W222" t="s">
        <v>1958</v>
      </c>
      <c r="X222" t="s">
        <v>1959</v>
      </c>
      <c r="Y222" t="s">
        <v>1960</v>
      </c>
      <c r="Z222" t="s">
        <v>1961</v>
      </c>
      <c r="AA222"/>
      <c r="AB222"/>
      <c r="AC222"/>
      <c r="AD222"/>
      <c r="AE222" t="s">
        <v>1962</v>
      </c>
      <c r="AF222" t="s">
        <v>1963</v>
      </c>
      <c r="AG222" t="s">
        <v>1964</v>
      </c>
      <c r="AH222" t="s">
        <v>1965</v>
      </c>
      <c r="AI222"/>
      <c r="AJ222"/>
    </row>
    <row r="223" spans="4:36" ht="15">
      <c r="D223"/>
      <c r="E223" t="s">
        <v>1966</v>
      </c>
      <c r="F223"/>
      <c r="G223" t="s">
        <v>1967</v>
      </c>
      <c r="H223"/>
      <c r="I223" t="s">
        <v>1968</v>
      </c>
      <c r="J223" t="s">
        <v>1969</v>
      </c>
      <c r="K223" t="s">
        <v>1970</v>
      </c>
      <c r="L223"/>
      <c r="M223" t="s">
        <v>1899</v>
      </c>
      <c r="N223" t="s">
        <v>1971</v>
      </c>
      <c r="O223" t="s">
        <v>1972</v>
      </c>
      <c r="P223" t="s">
        <v>1973</v>
      </c>
      <c r="Q223" t="s">
        <v>1974</v>
      </c>
      <c r="R223" t="s">
        <v>1975</v>
      </c>
      <c r="S223"/>
      <c r="T223"/>
      <c r="U223" t="s">
        <v>1976</v>
      </c>
      <c r="V223"/>
      <c r="W223" t="s">
        <v>1977</v>
      </c>
      <c r="X223" t="s">
        <v>1978</v>
      </c>
      <c r="Y223" t="s">
        <v>1979</v>
      </c>
      <c r="Z223" t="s">
        <v>1980</v>
      </c>
      <c r="AA223"/>
      <c r="AB223"/>
      <c r="AC223"/>
      <c r="AD223"/>
      <c r="AE223" t="s">
        <v>1981</v>
      </c>
      <c r="AF223" t="s">
        <v>1982</v>
      </c>
      <c r="AG223" t="s">
        <v>1983</v>
      </c>
      <c r="AH223" t="s">
        <v>1984</v>
      </c>
      <c r="AI223"/>
      <c r="AJ223"/>
    </row>
    <row r="224" spans="4:36" ht="15">
      <c r="D224"/>
      <c r="E224" t="s">
        <v>1985</v>
      </c>
      <c r="F224"/>
      <c r="G224" t="s">
        <v>1986</v>
      </c>
      <c r="H224"/>
      <c r="I224" t="s">
        <v>1987</v>
      </c>
      <c r="J224" t="s">
        <v>1988</v>
      </c>
      <c r="K224" t="s">
        <v>1514</v>
      </c>
      <c r="L224"/>
      <c r="M224"/>
      <c r="N224" t="s">
        <v>1989</v>
      </c>
      <c r="O224" t="s">
        <v>1990</v>
      </c>
      <c r="P224" t="s">
        <v>1991</v>
      </c>
      <c r="Q224" t="s">
        <v>1992</v>
      </c>
      <c r="R224" t="s">
        <v>1993</v>
      </c>
      <c r="S224"/>
      <c r="T224"/>
      <c r="U224" t="s">
        <v>1994</v>
      </c>
      <c r="V224"/>
      <c r="W224" t="s">
        <v>1995</v>
      </c>
      <c r="X224" t="s">
        <v>1996</v>
      </c>
      <c r="Y224" t="s">
        <v>1997</v>
      </c>
      <c r="Z224" t="s">
        <v>1998</v>
      </c>
      <c r="AA224"/>
      <c r="AB224"/>
      <c r="AC224"/>
      <c r="AD224"/>
      <c r="AE224" t="s">
        <v>1999</v>
      </c>
      <c r="AF224" t="s">
        <v>2000</v>
      </c>
      <c r="AG224" t="s">
        <v>2001</v>
      </c>
      <c r="AH224" t="s">
        <v>2002</v>
      </c>
      <c r="AI224"/>
      <c r="AJ224"/>
    </row>
    <row r="225" spans="4:36" ht="15">
      <c r="D225"/>
      <c r="E225" t="s">
        <v>1745</v>
      </c>
      <c r="F225"/>
      <c r="G225" t="s">
        <v>2003</v>
      </c>
      <c r="H225"/>
      <c r="I225" t="s">
        <v>2004</v>
      </c>
      <c r="J225" t="s">
        <v>2005</v>
      </c>
      <c r="K225" t="s">
        <v>2006</v>
      </c>
      <c r="L225"/>
      <c r="M225"/>
      <c r="N225" t="s">
        <v>2007</v>
      </c>
      <c r="O225" t="s">
        <v>2008</v>
      </c>
      <c r="P225" t="s">
        <v>2009</v>
      </c>
      <c r="Q225" t="s">
        <v>2010</v>
      </c>
      <c r="R225" t="s">
        <v>2011</v>
      </c>
      <c r="S225"/>
      <c r="T225"/>
      <c r="U225" t="s">
        <v>2012</v>
      </c>
      <c r="V225"/>
      <c r="W225" t="s">
        <v>2013</v>
      </c>
      <c r="X225" t="s">
        <v>2014</v>
      </c>
      <c r="Y225" t="s">
        <v>1803</v>
      </c>
      <c r="Z225" t="s">
        <v>2015</v>
      </c>
      <c r="AA225"/>
      <c r="AB225"/>
      <c r="AC225"/>
      <c r="AD225"/>
      <c r="AE225" t="s">
        <v>2016</v>
      </c>
      <c r="AF225" t="s">
        <v>2017</v>
      </c>
      <c r="AG225" t="s">
        <v>2018</v>
      </c>
      <c r="AH225" t="s">
        <v>2019</v>
      </c>
      <c r="AI225"/>
      <c r="AJ225"/>
    </row>
    <row r="226" spans="4:36" ht="15">
      <c r="D226"/>
      <c r="E226" t="s">
        <v>2020</v>
      </c>
      <c r="F226"/>
      <c r="G226" t="s">
        <v>2021</v>
      </c>
      <c r="H226"/>
      <c r="I226" t="s">
        <v>2022</v>
      </c>
      <c r="J226" t="s">
        <v>2023</v>
      </c>
      <c r="K226" t="s">
        <v>2024</v>
      </c>
      <c r="L226"/>
      <c r="M226"/>
      <c r="N226" t="s">
        <v>2025</v>
      </c>
      <c r="O226" t="s">
        <v>2026</v>
      </c>
      <c r="P226" t="s">
        <v>2027</v>
      </c>
      <c r="Q226" t="s">
        <v>2028</v>
      </c>
      <c r="R226" t="s">
        <v>2029</v>
      </c>
      <c r="S226"/>
      <c r="T226"/>
      <c r="U226" t="s">
        <v>2030</v>
      </c>
      <c r="V226"/>
      <c r="W226" t="s">
        <v>2006</v>
      </c>
      <c r="X226" t="s">
        <v>2031</v>
      </c>
      <c r="Y226" t="s">
        <v>2032</v>
      </c>
      <c r="Z226" t="s">
        <v>2033</v>
      </c>
      <c r="AA226"/>
      <c r="AB226"/>
      <c r="AC226"/>
      <c r="AD226"/>
      <c r="AE226" t="s">
        <v>2034</v>
      </c>
      <c r="AF226" t="s">
        <v>2035</v>
      </c>
      <c r="AG226" t="s">
        <v>2036</v>
      </c>
      <c r="AH226" t="s">
        <v>2037</v>
      </c>
      <c r="AI226"/>
      <c r="AJ226"/>
    </row>
    <row r="227" spans="4:36" ht="15">
      <c r="D227"/>
      <c r="E227" t="s">
        <v>1776</v>
      </c>
      <c r="F227"/>
      <c r="G227" t="s">
        <v>2038</v>
      </c>
      <c r="H227"/>
      <c r="I227" t="s">
        <v>2025</v>
      </c>
      <c r="J227" t="s">
        <v>2039</v>
      </c>
      <c r="K227" t="s">
        <v>2040</v>
      </c>
      <c r="L227"/>
      <c r="M227"/>
      <c r="N227" t="s">
        <v>2041</v>
      </c>
      <c r="O227" t="s">
        <v>2042</v>
      </c>
      <c r="P227" t="s">
        <v>2043</v>
      </c>
      <c r="Q227" t="s">
        <v>2044</v>
      </c>
      <c r="R227" t="s">
        <v>2045</v>
      </c>
      <c r="S227"/>
      <c r="T227"/>
      <c r="U227" t="s">
        <v>1930</v>
      </c>
      <c r="V227"/>
      <c r="W227" t="s">
        <v>2046</v>
      </c>
      <c r="X227" t="s">
        <v>1801</v>
      </c>
      <c r="Y227" t="s">
        <v>2047</v>
      </c>
      <c r="Z227" t="s">
        <v>2048</v>
      </c>
      <c r="AA227"/>
      <c r="AB227"/>
      <c r="AC227"/>
      <c r="AD227"/>
      <c r="AE227" t="s">
        <v>2049</v>
      </c>
      <c r="AF227" t="s">
        <v>2050</v>
      </c>
      <c r="AG227" t="s">
        <v>2051</v>
      </c>
      <c r="AH227" t="s">
        <v>2052</v>
      </c>
      <c r="AI227"/>
      <c r="AJ227"/>
    </row>
    <row r="228" spans="4:36" ht="15">
      <c r="D228"/>
      <c r="E228" t="s">
        <v>2053</v>
      </c>
      <c r="F228"/>
      <c r="G228"/>
      <c r="H228"/>
      <c r="I228" t="s">
        <v>2054</v>
      </c>
      <c r="J228" t="s">
        <v>2055</v>
      </c>
      <c r="K228" t="s">
        <v>2056</v>
      </c>
      <c r="L228"/>
      <c r="M228"/>
      <c r="N228" t="s">
        <v>2057</v>
      </c>
      <c r="O228" t="s">
        <v>2058</v>
      </c>
      <c r="P228" t="s">
        <v>2059</v>
      </c>
      <c r="Q228" t="s">
        <v>2060</v>
      </c>
      <c r="R228" t="s">
        <v>1888</v>
      </c>
      <c r="S228"/>
      <c r="T228"/>
      <c r="U228" t="s">
        <v>2061</v>
      </c>
      <c r="V228"/>
      <c r="W228" t="s">
        <v>2062</v>
      </c>
      <c r="X228" t="s">
        <v>2063</v>
      </c>
      <c r="Y228" t="s">
        <v>2064</v>
      </c>
      <c r="Z228" t="s">
        <v>2065</v>
      </c>
      <c r="AA228"/>
      <c r="AB228"/>
      <c r="AC228"/>
      <c r="AD228"/>
      <c r="AE228" t="s">
        <v>2066</v>
      </c>
      <c r="AF228" t="s">
        <v>1517</v>
      </c>
      <c r="AG228" t="s">
        <v>2067</v>
      </c>
      <c r="AH228" t="s">
        <v>1818</v>
      </c>
      <c r="AI228"/>
      <c r="AJ228"/>
    </row>
    <row r="229" spans="4:36" ht="15">
      <c r="D229"/>
      <c r="E229" t="s">
        <v>2068</v>
      </c>
      <c r="F229"/>
      <c r="G229"/>
      <c r="H229"/>
      <c r="I229" t="s">
        <v>2069</v>
      </c>
      <c r="J229" t="s">
        <v>2070</v>
      </c>
      <c r="K229" t="s">
        <v>2071</v>
      </c>
      <c r="L229"/>
      <c r="M229"/>
      <c r="N229" t="s">
        <v>2072</v>
      </c>
      <c r="O229" t="s">
        <v>2073</v>
      </c>
      <c r="P229" t="s">
        <v>1970</v>
      </c>
      <c r="Q229" t="s">
        <v>2074</v>
      </c>
      <c r="R229" t="s">
        <v>2075</v>
      </c>
      <c r="S229"/>
      <c r="T229"/>
      <c r="U229" t="s">
        <v>2076</v>
      </c>
      <c r="V229"/>
      <c r="W229" t="s">
        <v>2077</v>
      </c>
      <c r="X229" t="s">
        <v>2078</v>
      </c>
      <c r="Y229" t="s">
        <v>2079</v>
      </c>
      <c r="Z229" t="s">
        <v>2080</v>
      </c>
      <c r="AA229"/>
      <c r="AB229"/>
      <c r="AC229"/>
      <c r="AD229"/>
      <c r="AE229" t="s">
        <v>2081</v>
      </c>
      <c r="AF229" t="s">
        <v>2082</v>
      </c>
      <c r="AG229" t="s">
        <v>2083</v>
      </c>
      <c r="AH229" t="s">
        <v>1642</v>
      </c>
      <c r="AI229"/>
      <c r="AJ229"/>
    </row>
    <row r="230" spans="4:36" ht="15">
      <c r="D230"/>
      <c r="E230" t="s">
        <v>2084</v>
      </c>
      <c r="F230"/>
      <c r="G230"/>
      <c r="H230"/>
      <c r="I230" t="s">
        <v>2085</v>
      </c>
      <c r="J230" t="s">
        <v>2086</v>
      </c>
      <c r="K230" t="s">
        <v>2087</v>
      </c>
      <c r="L230"/>
      <c r="M230"/>
      <c r="N230" t="s">
        <v>2088</v>
      </c>
      <c r="O230"/>
      <c r="P230" t="s">
        <v>2089</v>
      </c>
      <c r="Q230" t="s">
        <v>2090</v>
      </c>
      <c r="R230" t="s">
        <v>2091</v>
      </c>
      <c r="S230"/>
      <c r="T230"/>
      <c r="U230" t="s">
        <v>2092</v>
      </c>
      <c r="V230"/>
      <c r="W230" t="s">
        <v>2093</v>
      </c>
      <c r="X230" t="s">
        <v>2094</v>
      </c>
      <c r="Y230" t="s">
        <v>2095</v>
      </c>
      <c r="Z230" t="s">
        <v>2096</v>
      </c>
      <c r="AA230"/>
      <c r="AB230"/>
      <c r="AC230"/>
      <c r="AD230"/>
      <c r="AE230" t="s">
        <v>2097</v>
      </c>
      <c r="AF230" t="s">
        <v>2098</v>
      </c>
      <c r="AG230" t="s">
        <v>2099</v>
      </c>
      <c r="AH230" t="s">
        <v>2100</v>
      </c>
      <c r="AI230"/>
      <c r="AJ230"/>
    </row>
    <row r="231" spans="4:36" ht="15">
      <c r="D231"/>
      <c r="E231" t="s">
        <v>1496</v>
      </c>
      <c r="F231"/>
      <c r="G231"/>
      <c r="H231"/>
      <c r="I231" t="s">
        <v>2101</v>
      </c>
      <c r="J231" t="s">
        <v>2102</v>
      </c>
      <c r="K231" t="s">
        <v>2103</v>
      </c>
      <c r="L231"/>
      <c r="M231"/>
      <c r="N231" t="s">
        <v>2104</v>
      </c>
      <c r="O231"/>
      <c r="P231" t="s">
        <v>2105</v>
      </c>
      <c r="Q231" t="s">
        <v>2106</v>
      </c>
      <c r="R231" t="s">
        <v>2107</v>
      </c>
      <c r="S231"/>
      <c r="T231"/>
      <c r="U231" t="s">
        <v>2108</v>
      </c>
      <c r="V231"/>
      <c r="W231" t="s">
        <v>2109</v>
      </c>
      <c r="X231" t="s">
        <v>2110</v>
      </c>
      <c r="Y231" t="s">
        <v>2111</v>
      </c>
      <c r="Z231" t="s">
        <v>2112</v>
      </c>
      <c r="AA231"/>
      <c r="AB231"/>
      <c r="AC231"/>
      <c r="AD231"/>
      <c r="AE231" t="s">
        <v>2113</v>
      </c>
      <c r="AF231"/>
      <c r="AG231" t="s">
        <v>2114</v>
      </c>
      <c r="AH231" t="s">
        <v>2115</v>
      </c>
      <c r="AI231"/>
      <c r="AJ231"/>
    </row>
    <row r="232" spans="4:36" ht="15">
      <c r="D232"/>
      <c r="E232" t="s">
        <v>2116</v>
      </c>
      <c r="F232"/>
      <c r="G232"/>
      <c r="H232"/>
      <c r="I232" t="s">
        <v>2117</v>
      </c>
      <c r="J232" t="s">
        <v>2118</v>
      </c>
      <c r="K232"/>
      <c r="L232"/>
      <c r="M232"/>
      <c r="N232" t="s">
        <v>2119</v>
      </c>
      <c r="O232"/>
      <c r="P232" t="s">
        <v>2120</v>
      </c>
      <c r="Q232" t="s">
        <v>2121</v>
      </c>
      <c r="R232" t="s">
        <v>2122</v>
      </c>
      <c r="S232"/>
      <c r="T232"/>
      <c r="U232" t="s">
        <v>2123</v>
      </c>
      <c r="V232"/>
      <c r="W232" t="s">
        <v>2124</v>
      </c>
      <c r="X232" t="s">
        <v>2058</v>
      </c>
      <c r="Y232" t="s">
        <v>2125</v>
      </c>
      <c r="Z232" t="s">
        <v>1772</v>
      </c>
      <c r="AA232"/>
      <c r="AB232"/>
      <c r="AC232"/>
      <c r="AD232"/>
      <c r="AE232" t="s">
        <v>1888</v>
      </c>
      <c r="AF232"/>
      <c r="AG232" t="s">
        <v>2126</v>
      </c>
      <c r="AH232" t="s">
        <v>2127</v>
      </c>
      <c r="AI232"/>
      <c r="AJ232"/>
    </row>
    <row r="233" spans="4:36" ht="15">
      <c r="D233"/>
      <c r="E233" t="s">
        <v>2128</v>
      </c>
      <c r="F233"/>
      <c r="G233"/>
      <c r="H233"/>
      <c r="I233" t="s">
        <v>2129</v>
      </c>
      <c r="J233" t="s">
        <v>2130</v>
      </c>
      <c r="K233"/>
      <c r="L233"/>
      <c r="M233"/>
      <c r="N233" t="s">
        <v>2131</v>
      </c>
      <c r="O233"/>
      <c r="P233" t="s">
        <v>2132</v>
      </c>
      <c r="Q233" t="s">
        <v>2133</v>
      </c>
      <c r="R233" t="s">
        <v>2134</v>
      </c>
      <c r="S233"/>
      <c r="T233"/>
      <c r="U233" t="s">
        <v>2135</v>
      </c>
      <c r="V233"/>
      <c r="W233" t="s">
        <v>2136</v>
      </c>
      <c r="X233" t="s">
        <v>2137</v>
      </c>
      <c r="Y233" t="s">
        <v>2138</v>
      </c>
      <c r="Z233" t="s">
        <v>2139</v>
      </c>
      <c r="AA233"/>
      <c r="AB233"/>
      <c r="AC233"/>
      <c r="AD233"/>
      <c r="AE233" t="s">
        <v>2140</v>
      </c>
      <c r="AF233"/>
      <c r="AG233" t="s">
        <v>2141</v>
      </c>
      <c r="AH233" t="s">
        <v>2063</v>
      </c>
      <c r="AI233"/>
      <c r="AJ233"/>
    </row>
    <row r="234" spans="4:36" ht="15">
      <c r="D234"/>
      <c r="E234" t="s">
        <v>2142</v>
      </c>
      <c r="F234"/>
      <c r="G234"/>
      <c r="H234"/>
      <c r="I234" t="s">
        <v>2143</v>
      </c>
      <c r="J234" t="s">
        <v>2144</v>
      </c>
      <c r="K234"/>
      <c r="L234"/>
      <c r="M234"/>
      <c r="N234" t="s">
        <v>2145</v>
      </c>
      <c r="O234"/>
      <c r="P234" t="s">
        <v>2146</v>
      </c>
      <c r="Q234" t="s">
        <v>2147</v>
      </c>
      <c r="R234" t="s">
        <v>2148</v>
      </c>
      <c r="S234"/>
      <c r="T234"/>
      <c r="U234" t="s">
        <v>2149</v>
      </c>
      <c r="V234"/>
      <c r="W234" t="s">
        <v>2150</v>
      </c>
      <c r="X234"/>
      <c r="Y234" t="s">
        <v>2151</v>
      </c>
      <c r="Z234" t="s">
        <v>2152</v>
      </c>
      <c r="AA234"/>
      <c r="AB234"/>
      <c r="AC234"/>
      <c r="AD234"/>
      <c r="AE234" t="s">
        <v>2153</v>
      </c>
      <c r="AF234"/>
      <c r="AG234" t="s">
        <v>2154</v>
      </c>
      <c r="AH234" t="s">
        <v>2155</v>
      </c>
      <c r="AI234"/>
      <c r="AJ234"/>
    </row>
    <row r="235" spans="4:36" ht="15">
      <c r="D235"/>
      <c r="E235" t="s">
        <v>2156</v>
      </c>
      <c r="F235"/>
      <c r="G235"/>
      <c r="H235"/>
      <c r="I235" t="s">
        <v>2157</v>
      </c>
      <c r="J235" t="s">
        <v>2158</v>
      </c>
      <c r="K235"/>
      <c r="L235"/>
      <c r="M235"/>
      <c r="N235" t="s">
        <v>2159</v>
      </c>
      <c r="O235"/>
      <c r="P235"/>
      <c r="Q235"/>
      <c r="R235" t="s">
        <v>2160</v>
      </c>
      <c r="S235"/>
      <c r="T235"/>
      <c r="U235" t="s">
        <v>2161</v>
      </c>
      <c r="V235"/>
      <c r="W235"/>
      <c r="X235"/>
      <c r="Y235" t="s">
        <v>2162</v>
      </c>
      <c r="Z235" t="s">
        <v>2163</v>
      </c>
      <c r="AA235"/>
      <c r="AB235"/>
      <c r="AC235"/>
      <c r="AD235"/>
      <c r="AE235" t="s">
        <v>2164</v>
      </c>
      <c r="AF235"/>
      <c r="AG235" t="s">
        <v>2165</v>
      </c>
      <c r="AH235" t="s">
        <v>2166</v>
      </c>
      <c r="AI235"/>
      <c r="AJ235"/>
    </row>
    <row r="236" spans="4:36" ht="15">
      <c r="D236"/>
      <c r="E236" t="s">
        <v>2167</v>
      </c>
      <c r="F236"/>
      <c r="G236"/>
      <c r="H236"/>
      <c r="I236" t="s">
        <v>2168</v>
      </c>
      <c r="J236" t="s">
        <v>2169</v>
      </c>
      <c r="K236"/>
      <c r="L236"/>
      <c r="M236"/>
      <c r="N236" t="s">
        <v>2170</v>
      </c>
      <c r="O236"/>
      <c r="P236"/>
      <c r="Q236"/>
      <c r="R236" t="s">
        <v>2171</v>
      </c>
      <c r="S236"/>
      <c r="T236"/>
      <c r="U236" t="s">
        <v>2172</v>
      </c>
      <c r="V236"/>
      <c r="W236"/>
      <c r="X236"/>
      <c r="Y236" t="s">
        <v>2173</v>
      </c>
      <c r="Z236" t="s">
        <v>2174</v>
      </c>
      <c r="AA236"/>
      <c r="AB236"/>
      <c r="AC236"/>
      <c r="AD236"/>
      <c r="AE236" t="s">
        <v>2175</v>
      </c>
      <c r="AF236"/>
      <c r="AG236" t="s">
        <v>2176</v>
      </c>
      <c r="AH236" t="s">
        <v>2035</v>
      </c>
      <c r="AI236"/>
      <c r="AJ236"/>
    </row>
    <row r="237" spans="4:36" ht="15">
      <c r="D237"/>
      <c r="E237" t="s">
        <v>2177</v>
      </c>
      <c r="F237"/>
      <c r="G237"/>
      <c r="H237"/>
      <c r="I237" t="s">
        <v>2178</v>
      </c>
      <c r="J237" t="s">
        <v>2179</v>
      </c>
      <c r="K237"/>
      <c r="L237"/>
      <c r="M237"/>
      <c r="N237" t="s">
        <v>2180</v>
      </c>
      <c r="O237"/>
      <c r="P237"/>
      <c r="Q237"/>
      <c r="R237" t="s">
        <v>2181</v>
      </c>
      <c r="S237"/>
      <c r="T237"/>
      <c r="U237" t="s">
        <v>2182</v>
      </c>
      <c r="V237"/>
      <c r="W237"/>
      <c r="X237"/>
      <c r="Y237" t="s">
        <v>1818</v>
      </c>
      <c r="Z237" t="s">
        <v>1814</v>
      </c>
      <c r="AA237"/>
      <c r="AB237"/>
      <c r="AC237"/>
      <c r="AD237"/>
      <c r="AE237" t="s">
        <v>2183</v>
      </c>
      <c r="AF237"/>
      <c r="AG237" t="s">
        <v>2184</v>
      </c>
      <c r="AH237" t="s">
        <v>2185</v>
      </c>
      <c r="AI237"/>
      <c r="AJ237"/>
    </row>
    <row r="238" spans="4:36" ht="15">
      <c r="D238"/>
      <c r="E238" t="s">
        <v>2186</v>
      </c>
      <c r="F238"/>
      <c r="G238"/>
      <c r="H238"/>
      <c r="I238" t="s">
        <v>2187</v>
      </c>
      <c r="J238" t="s">
        <v>2188</v>
      </c>
      <c r="K238"/>
      <c r="L238"/>
      <c r="M238"/>
      <c r="N238" t="s">
        <v>2189</v>
      </c>
      <c r="O238"/>
      <c r="P238"/>
      <c r="Q238"/>
      <c r="R238" t="s">
        <v>2190</v>
      </c>
      <c r="S238"/>
      <c r="T238"/>
      <c r="U238" t="s">
        <v>2191</v>
      </c>
      <c r="V238"/>
      <c r="W238"/>
      <c r="X238"/>
      <c r="Y238" t="s">
        <v>2192</v>
      </c>
      <c r="Z238" t="s">
        <v>2193</v>
      </c>
      <c r="AA238"/>
      <c r="AB238"/>
      <c r="AC238"/>
      <c r="AD238"/>
      <c r="AE238" t="s">
        <v>2194</v>
      </c>
      <c r="AF238"/>
      <c r="AG238" t="s">
        <v>2195</v>
      </c>
      <c r="AH238" t="s">
        <v>2196</v>
      </c>
      <c r="AI238"/>
      <c r="AJ238"/>
    </row>
    <row r="239" spans="4:36" ht="15">
      <c r="D239"/>
      <c r="E239" t="s">
        <v>2197</v>
      </c>
      <c r="F239"/>
      <c r="G239"/>
      <c r="H239"/>
      <c r="I239" t="s">
        <v>2198</v>
      </c>
      <c r="J239" t="s">
        <v>2199</v>
      </c>
      <c r="K239"/>
      <c r="L239"/>
      <c r="M239"/>
      <c r="N239" t="s">
        <v>2200</v>
      </c>
      <c r="O239"/>
      <c r="P239"/>
      <c r="Q239"/>
      <c r="R239" t="s">
        <v>2201</v>
      </c>
      <c r="S239"/>
      <c r="T239"/>
      <c r="U239" t="s">
        <v>2202</v>
      </c>
      <c r="V239"/>
      <c r="W239"/>
      <c r="X239"/>
      <c r="Y239" t="s">
        <v>2203</v>
      </c>
      <c r="Z239" t="s">
        <v>2204</v>
      </c>
      <c r="AA239"/>
      <c r="AB239"/>
      <c r="AC239"/>
      <c r="AD239"/>
      <c r="AE239" t="s">
        <v>2205</v>
      </c>
      <c r="AF239"/>
      <c r="AG239" t="s">
        <v>2206</v>
      </c>
      <c r="AH239" t="s">
        <v>2207</v>
      </c>
      <c r="AI239"/>
      <c r="AJ239"/>
    </row>
    <row r="240" spans="4:36" ht="15">
      <c r="D240"/>
      <c r="E240" t="s">
        <v>2208</v>
      </c>
      <c r="F240"/>
      <c r="G240"/>
      <c r="H240"/>
      <c r="I240" t="s">
        <v>2209</v>
      </c>
      <c r="J240" t="s">
        <v>2210</v>
      </c>
      <c r="K240"/>
      <c r="L240"/>
      <c r="M240"/>
      <c r="N240" t="s">
        <v>2211</v>
      </c>
      <c r="O240"/>
      <c r="P240"/>
      <c r="Q240"/>
      <c r="R240" t="s">
        <v>2212</v>
      </c>
      <c r="S240"/>
      <c r="T240"/>
      <c r="U240" t="s">
        <v>2213</v>
      </c>
      <c r="V240"/>
      <c r="W240"/>
      <c r="X240"/>
      <c r="Y240" t="s">
        <v>2214</v>
      </c>
      <c r="Z240" t="s">
        <v>2215</v>
      </c>
      <c r="AA240"/>
      <c r="AB240"/>
      <c r="AC240"/>
      <c r="AD240"/>
      <c r="AE240" t="s">
        <v>2216</v>
      </c>
      <c r="AF240"/>
      <c r="AG240" t="s">
        <v>2217</v>
      </c>
      <c r="AH240" t="s">
        <v>2218</v>
      </c>
      <c r="AI240"/>
      <c r="AJ240"/>
    </row>
    <row r="241" spans="4:36" ht="15">
      <c r="D241"/>
      <c r="E241" t="s">
        <v>2219</v>
      </c>
      <c r="F241"/>
      <c r="G241"/>
      <c r="H241"/>
      <c r="I241" t="s">
        <v>2180</v>
      </c>
      <c r="J241" t="s">
        <v>2220</v>
      </c>
      <c r="K241"/>
      <c r="L241"/>
      <c r="M241"/>
      <c r="N241" t="s">
        <v>1517</v>
      </c>
      <c r="O241"/>
      <c r="P241"/>
      <c r="Q241"/>
      <c r="R241" t="s">
        <v>1835</v>
      </c>
      <c r="S241"/>
      <c r="T241"/>
      <c r="U241" t="s">
        <v>2221</v>
      </c>
      <c r="V241"/>
      <c r="W241"/>
      <c r="X241"/>
      <c r="Y241" t="s">
        <v>2222</v>
      </c>
      <c r="Z241" t="s">
        <v>2223</v>
      </c>
      <c r="AA241"/>
      <c r="AB241"/>
      <c r="AC241"/>
      <c r="AD241"/>
      <c r="AE241" t="s">
        <v>2224</v>
      </c>
      <c r="AF241"/>
      <c r="AG241" t="s">
        <v>2225</v>
      </c>
      <c r="AH241" t="s">
        <v>2226</v>
      </c>
      <c r="AI241"/>
      <c r="AJ241"/>
    </row>
    <row r="242" spans="4:36" ht="15">
      <c r="D242"/>
      <c r="E242" t="s">
        <v>2227</v>
      </c>
      <c r="F242"/>
      <c r="G242"/>
      <c r="H242"/>
      <c r="I242" t="s">
        <v>2228</v>
      </c>
      <c r="J242" t="s">
        <v>2229</v>
      </c>
      <c r="K242"/>
      <c r="L242"/>
      <c r="M242"/>
      <c r="N242" t="s">
        <v>2230</v>
      </c>
      <c r="O242"/>
      <c r="P242"/>
      <c r="Q242"/>
      <c r="R242" t="s">
        <v>2231</v>
      </c>
      <c r="S242"/>
      <c r="T242"/>
      <c r="U242"/>
      <c r="V242"/>
      <c r="W242"/>
      <c r="X242"/>
      <c r="Y242" t="s">
        <v>2232</v>
      </c>
      <c r="Z242" t="s">
        <v>2233</v>
      </c>
      <c r="AA242"/>
      <c r="AB242"/>
      <c r="AC242"/>
      <c r="AD242"/>
      <c r="AE242" t="s">
        <v>1854</v>
      </c>
      <c r="AF242"/>
      <c r="AG242" t="s">
        <v>2234</v>
      </c>
      <c r="AH242" t="s">
        <v>2235</v>
      </c>
      <c r="AI242"/>
      <c r="AJ242"/>
    </row>
    <row r="243" spans="4:36" ht="15">
      <c r="D243"/>
      <c r="E243" t="s">
        <v>2016</v>
      </c>
      <c r="F243"/>
      <c r="G243"/>
      <c r="H243"/>
      <c r="I243" t="s">
        <v>2236</v>
      </c>
      <c r="J243" t="s">
        <v>2237</v>
      </c>
      <c r="K243"/>
      <c r="L243"/>
      <c r="M243"/>
      <c r="N243" t="s">
        <v>2238</v>
      </c>
      <c r="O243"/>
      <c r="P243"/>
      <c r="Q243"/>
      <c r="R243" t="s">
        <v>2239</v>
      </c>
      <c r="S243"/>
      <c r="T243"/>
      <c r="U243"/>
      <c r="V243"/>
      <c r="W243"/>
      <c r="X243"/>
      <c r="Y243" t="s">
        <v>2240</v>
      </c>
      <c r="Z243" t="s">
        <v>2241</v>
      </c>
      <c r="AA243"/>
      <c r="AB243"/>
      <c r="AC243"/>
      <c r="AD243"/>
      <c r="AE243" t="s">
        <v>2242</v>
      </c>
      <c r="AF243"/>
      <c r="AG243" t="s">
        <v>2243</v>
      </c>
      <c r="AH243" t="s">
        <v>2244</v>
      </c>
      <c r="AI243"/>
      <c r="AJ243"/>
    </row>
    <row r="244" spans="4:36" ht="15">
      <c r="D244"/>
      <c r="E244" t="s">
        <v>1738</v>
      </c>
      <c r="F244"/>
      <c r="G244"/>
      <c r="H244"/>
      <c r="I244" t="s">
        <v>2245</v>
      </c>
      <c r="J244" t="s">
        <v>2246</v>
      </c>
      <c r="K244"/>
      <c r="L244"/>
      <c r="M244"/>
      <c r="N244" t="s">
        <v>2247</v>
      </c>
      <c r="O244"/>
      <c r="P244"/>
      <c r="Q244"/>
      <c r="R244" t="s">
        <v>2248</v>
      </c>
      <c r="S244"/>
      <c r="T244"/>
      <c r="U244"/>
      <c r="V244"/>
      <c r="W244"/>
      <c r="X244"/>
      <c r="Y244" t="s">
        <v>1510</v>
      </c>
      <c r="Z244" t="s">
        <v>2249</v>
      </c>
      <c r="AA244"/>
      <c r="AB244"/>
      <c r="AC244"/>
      <c r="AD244"/>
      <c r="AE244" t="s">
        <v>2250</v>
      </c>
      <c r="AF244"/>
      <c r="AG244" t="s">
        <v>2251</v>
      </c>
      <c r="AH244" t="s">
        <v>2252</v>
      </c>
      <c r="AI244"/>
      <c r="AJ244"/>
    </row>
    <row r="245" spans="4:36" ht="15">
      <c r="D245"/>
      <c r="E245" t="s">
        <v>2253</v>
      </c>
      <c r="F245"/>
      <c r="G245"/>
      <c r="H245"/>
      <c r="I245" t="s">
        <v>2254</v>
      </c>
      <c r="J245" t="s">
        <v>2255</v>
      </c>
      <c r="K245"/>
      <c r="L245"/>
      <c r="M245"/>
      <c r="N245" t="s">
        <v>2256</v>
      </c>
      <c r="O245"/>
      <c r="P245"/>
      <c r="Q245"/>
      <c r="R245" t="s">
        <v>2257</v>
      </c>
      <c r="S245"/>
      <c r="T245"/>
      <c r="U245"/>
      <c r="V245"/>
      <c r="W245"/>
      <c r="X245"/>
      <c r="Y245" t="s">
        <v>2258</v>
      </c>
      <c r="Z245"/>
      <c r="AA245"/>
      <c r="AB245"/>
      <c r="AC245"/>
      <c r="AD245"/>
      <c r="AE245" t="s">
        <v>2259</v>
      </c>
      <c r="AF245"/>
      <c r="AG245" t="s">
        <v>2260</v>
      </c>
      <c r="AH245" t="s">
        <v>2261</v>
      </c>
      <c r="AI245"/>
      <c r="AJ245"/>
    </row>
    <row r="246" spans="4:36" ht="15">
      <c r="D246"/>
      <c r="E246" t="s">
        <v>2262</v>
      </c>
      <c r="F246"/>
      <c r="G246"/>
      <c r="H246"/>
      <c r="I246" t="s">
        <v>2263</v>
      </c>
      <c r="J246" t="s">
        <v>2264</v>
      </c>
      <c r="K246"/>
      <c r="L246"/>
      <c r="M246"/>
      <c r="N246" t="s">
        <v>2265</v>
      </c>
      <c r="O246"/>
      <c r="P246"/>
      <c r="Q246"/>
      <c r="R246" t="s">
        <v>2266</v>
      </c>
      <c r="S246"/>
      <c r="T246"/>
      <c r="U246"/>
      <c r="V246"/>
      <c r="W246"/>
      <c r="X246"/>
      <c r="Y246" t="s">
        <v>2267</v>
      </c>
      <c r="Z246"/>
      <c r="AA246"/>
      <c r="AB246"/>
      <c r="AC246"/>
      <c r="AD246"/>
      <c r="AE246" t="s">
        <v>2268</v>
      </c>
      <c r="AF246"/>
      <c r="AG246" t="s">
        <v>2269</v>
      </c>
      <c r="AH246" t="s">
        <v>2270</v>
      </c>
      <c r="AI246"/>
      <c r="AJ246"/>
    </row>
    <row r="247" spans="4:36" ht="15">
      <c r="D247"/>
      <c r="E247" t="s">
        <v>2271</v>
      </c>
      <c r="F247"/>
      <c r="G247"/>
      <c r="H247"/>
      <c r="I247" t="s">
        <v>2272</v>
      </c>
      <c r="J247" t="s">
        <v>2273</v>
      </c>
      <c r="K247"/>
      <c r="L247"/>
      <c r="M247"/>
      <c r="N247"/>
      <c r="O247"/>
      <c r="P247"/>
      <c r="Q247"/>
      <c r="R247" t="s">
        <v>2274</v>
      </c>
      <c r="S247"/>
      <c r="T247"/>
      <c r="U247"/>
      <c r="V247"/>
      <c r="W247"/>
      <c r="X247"/>
      <c r="Y247" t="s">
        <v>2275</v>
      </c>
      <c r="Z247"/>
      <c r="AA247"/>
      <c r="AB247"/>
      <c r="AC247"/>
      <c r="AD247"/>
      <c r="AE247" t="s">
        <v>2276</v>
      </c>
      <c r="AF247"/>
      <c r="AG247" t="s">
        <v>2211</v>
      </c>
      <c r="AH247"/>
      <c r="AI247"/>
      <c r="AJ247"/>
    </row>
    <row r="248" spans="4:36" ht="15">
      <c r="D248"/>
      <c r="E248" t="s">
        <v>2277</v>
      </c>
      <c r="F248"/>
      <c r="G248"/>
      <c r="H248"/>
      <c r="I248" t="s">
        <v>2278</v>
      </c>
      <c r="J248" t="s">
        <v>2279</v>
      </c>
      <c r="K248"/>
      <c r="L248"/>
      <c r="M248"/>
      <c r="N248"/>
      <c r="O248"/>
      <c r="P248"/>
      <c r="Q248"/>
      <c r="R248" t="s">
        <v>2280</v>
      </c>
      <c r="S248"/>
      <c r="T248"/>
      <c r="U248"/>
      <c r="V248"/>
      <c r="W248"/>
      <c r="X248"/>
      <c r="Y248" t="s">
        <v>2281</v>
      </c>
      <c r="Z248"/>
      <c r="AA248"/>
      <c r="AB248"/>
      <c r="AC248"/>
      <c r="AD248"/>
      <c r="AE248" t="s">
        <v>2282</v>
      </c>
      <c r="AF248"/>
      <c r="AG248" t="s">
        <v>2283</v>
      </c>
      <c r="AH248"/>
      <c r="AI248"/>
      <c r="AJ248"/>
    </row>
    <row r="249" spans="4:36" ht="15">
      <c r="D249"/>
      <c r="E249" t="s">
        <v>2284</v>
      </c>
      <c r="F249"/>
      <c r="G249"/>
      <c r="H249"/>
      <c r="I249" t="s">
        <v>1899</v>
      </c>
      <c r="J249" t="s">
        <v>2285</v>
      </c>
      <c r="K249"/>
      <c r="L249"/>
      <c r="M249"/>
      <c r="N249"/>
      <c r="O249"/>
      <c r="P249"/>
      <c r="Q249"/>
      <c r="R249" t="s">
        <v>2286</v>
      </c>
      <c r="S249"/>
      <c r="T249"/>
      <c r="U249"/>
      <c r="V249"/>
      <c r="W249"/>
      <c r="X249"/>
      <c r="Y249" t="s">
        <v>2287</v>
      </c>
      <c r="Z249"/>
      <c r="AA249"/>
      <c r="AB249"/>
      <c r="AC249"/>
      <c r="AD249"/>
      <c r="AE249" t="s">
        <v>2288</v>
      </c>
      <c r="AF249"/>
      <c r="AG249" t="s">
        <v>2289</v>
      </c>
      <c r="AH249"/>
      <c r="AI249"/>
      <c r="AJ249"/>
    </row>
    <row r="250" spans="4:36" ht="15">
      <c r="D250"/>
      <c r="E250" t="s">
        <v>2290</v>
      </c>
      <c r="F250"/>
      <c r="G250"/>
      <c r="H250"/>
      <c r="I250" t="s">
        <v>2291</v>
      </c>
      <c r="J250" t="s">
        <v>2292</v>
      </c>
      <c r="K250"/>
      <c r="L250"/>
      <c r="M250"/>
      <c r="N250"/>
      <c r="O250"/>
      <c r="P250"/>
      <c r="Q250"/>
      <c r="R250" t="s">
        <v>2293</v>
      </c>
      <c r="S250"/>
      <c r="T250"/>
      <c r="U250"/>
      <c r="V250"/>
      <c r="W250"/>
      <c r="X250"/>
      <c r="Y250" t="s">
        <v>1577</v>
      </c>
      <c r="Z250"/>
      <c r="AA250"/>
      <c r="AB250"/>
      <c r="AC250"/>
      <c r="AD250"/>
      <c r="AE250" t="s">
        <v>2294</v>
      </c>
      <c r="AF250"/>
      <c r="AG250" t="s">
        <v>2295</v>
      </c>
      <c r="AH250"/>
      <c r="AI250"/>
      <c r="AJ250"/>
    </row>
    <row r="251" spans="4:36" ht="15">
      <c r="D251"/>
      <c r="E251" t="s">
        <v>2296</v>
      </c>
      <c r="F251"/>
      <c r="G251"/>
      <c r="H251"/>
      <c r="I251"/>
      <c r="J251" t="s">
        <v>2297</v>
      </c>
      <c r="K251"/>
      <c r="L251"/>
      <c r="M251"/>
      <c r="N251"/>
      <c r="O251"/>
      <c r="P251"/>
      <c r="Q251"/>
      <c r="R251" t="s">
        <v>2298</v>
      </c>
      <c r="S251"/>
      <c r="T251"/>
      <c r="U251"/>
      <c r="V251"/>
      <c r="W251"/>
      <c r="X251"/>
      <c r="Y251" t="s">
        <v>2299</v>
      </c>
      <c r="Z251"/>
      <c r="AA251"/>
      <c r="AB251"/>
      <c r="AC251"/>
      <c r="AD251"/>
      <c r="AE251" t="s">
        <v>2008</v>
      </c>
      <c r="AF251"/>
      <c r="AG251" t="s">
        <v>2300</v>
      </c>
      <c r="AH251"/>
      <c r="AI251"/>
      <c r="AJ251"/>
    </row>
    <row r="252" spans="4:36" ht="15">
      <c r="D252"/>
      <c r="E252" t="s">
        <v>2301</v>
      </c>
      <c r="F252"/>
      <c r="G252"/>
      <c r="H252"/>
      <c r="I252"/>
      <c r="J252" t="s">
        <v>2302</v>
      </c>
      <c r="K252"/>
      <c r="L252"/>
      <c r="M252"/>
      <c r="N252"/>
      <c r="O252"/>
      <c r="P252"/>
      <c r="Q252"/>
      <c r="R252" t="s">
        <v>2303</v>
      </c>
      <c r="S252"/>
      <c r="T252"/>
      <c r="U252"/>
      <c r="V252"/>
      <c r="W252"/>
      <c r="X252"/>
      <c r="Y252" t="s">
        <v>2304</v>
      </c>
      <c r="Z252"/>
      <c r="AA252"/>
      <c r="AB252"/>
      <c r="AC252"/>
      <c r="AD252"/>
      <c r="AE252" t="s">
        <v>2305</v>
      </c>
      <c r="AF252"/>
      <c r="AG252"/>
      <c r="AH252"/>
      <c r="AI252"/>
      <c r="AJ252"/>
    </row>
    <row r="253" spans="4:36" ht="15">
      <c r="D253"/>
      <c r="E253" t="s">
        <v>2306</v>
      </c>
      <c r="F253"/>
      <c r="G253"/>
      <c r="H253"/>
      <c r="I253"/>
      <c r="J253" t="s">
        <v>1642</v>
      </c>
      <c r="K253"/>
      <c r="L253"/>
      <c r="M253"/>
      <c r="N253"/>
      <c r="O253"/>
      <c r="P253"/>
      <c r="Q253"/>
      <c r="R253" t="s">
        <v>2307</v>
      </c>
      <c r="S253"/>
      <c r="T253"/>
      <c r="U253"/>
      <c r="V253"/>
      <c r="W253"/>
      <c r="X253"/>
      <c r="Y253" t="s">
        <v>2308</v>
      </c>
      <c r="Z253"/>
      <c r="AA253"/>
      <c r="AB253"/>
      <c r="AC253"/>
      <c r="AD253"/>
      <c r="AE253" t="s">
        <v>2309</v>
      </c>
      <c r="AF253"/>
      <c r="AG253"/>
      <c r="AH253"/>
      <c r="AI253"/>
      <c r="AJ253"/>
    </row>
    <row r="254" spans="4:36" ht="15">
      <c r="D254"/>
      <c r="E254" t="s">
        <v>2310</v>
      </c>
      <c r="F254"/>
      <c r="G254"/>
      <c r="H254"/>
      <c r="I254"/>
      <c r="J254" t="s">
        <v>2311</v>
      </c>
      <c r="K254"/>
      <c r="L254"/>
      <c r="M254"/>
      <c r="N254"/>
      <c r="O254"/>
      <c r="P254"/>
      <c r="Q254"/>
      <c r="R254" t="s">
        <v>2312</v>
      </c>
      <c r="S254"/>
      <c r="T254"/>
      <c r="U254"/>
      <c r="V254"/>
      <c r="W254"/>
      <c r="X254"/>
      <c r="Y254" t="s">
        <v>2313</v>
      </c>
      <c r="Z254"/>
      <c r="AA254"/>
      <c r="AB254"/>
      <c r="AC254"/>
      <c r="AD254"/>
      <c r="AE254" t="s">
        <v>2314</v>
      </c>
      <c r="AF254"/>
      <c r="AG254"/>
      <c r="AH254"/>
      <c r="AI254"/>
      <c r="AJ254"/>
    </row>
    <row r="255" spans="4:36" ht="15">
      <c r="D255"/>
      <c r="E255" t="s">
        <v>2315</v>
      </c>
      <c r="F255"/>
      <c r="G255"/>
      <c r="H255"/>
      <c r="I255"/>
      <c r="J255" t="s">
        <v>2316</v>
      </c>
      <c r="K255"/>
      <c r="L255"/>
      <c r="M255"/>
      <c r="N255"/>
      <c r="O255"/>
      <c r="P255"/>
      <c r="Q255"/>
      <c r="R255" t="s">
        <v>2317</v>
      </c>
      <c r="S255"/>
      <c r="T255"/>
      <c r="U255"/>
      <c r="V255"/>
      <c r="W255"/>
      <c r="X255"/>
      <c r="Y255" t="s">
        <v>2318</v>
      </c>
      <c r="Z255"/>
      <c r="AA255"/>
      <c r="AB255"/>
      <c r="AC255"/>
      <c r="AD255"/>
      <c r="AE255" t="s">
        <v>2319</v>
      </c>
      <c r="AF255"/>
      <c r="AG255"/>
      <c r="AH255"/>
      <c r="AI255"/>
      <c r="AJ255"/>
    </row>
    <row r="256" spans="4:36" ht="15">
      <c r="D256"/>
      <c r="E256" t="s">
        <v>2320</v>
      </c>
      <c r="F256"/>
      <c r="G256"/>
      <c r="H256"/>
      <c r="I256"/>
      <c r="J256" t="s">
        <v>2321</v>
      </c>
      <c r="K256"/>
      <c r="L256"/>
      <c r="M256"/>
      <c r="N256"/>
      <c r="O256"/>
      <c r="P256"/>
      <c r="Q256"/>
      <c r="R256" t="s">
        <v>1952</v>
      </c>
      <c r="S256"/>
      <c r="T256"/>
      <c r="U256"/>
      <c r="V256"/>
      <c r="W256"/>
      <c r="X256"/>
      <c r="Y256" t="s">
        <v>2322</v>
      </c>
      <c r="Z256"/>
      <c r="AA256"/>
      <c r="AB256"/>
      <c r="AC256"/>
      <c r="AD256"/>
      <c r="AE256" t="s">
        <v>2323</v>
      </c>
      <c r="AF256"/>
      <c r="AG256"/>
      <c r="AH256"/>
      <c r="AI256"/>
      <c r="AJ256"/>
    </row>
    <row r="257" spans="4:36" ht="15">
      <c r="D257"/>
      <c r="E257" t="s">
        <v>1835</v>
      </c>
      <c r="F257"/>
      <c r="G257"/>
      <c r="H257"/>
      <c r="I257"/>
      <c r="J257" t="s">
        <v>2324</v>
      </c>
      <c r="K257"/>
      <c r="L257"/>
      <c r="M257"/>
      <c r="N257"/>
      <c r="O257"/>
      <c r="P257"/>
      <c r="Q257"/>
      <c r="R257" t="s">
        <v>2325</v>
      </c>
      <c r="S257"/>
      <c r="T257"/>
      <c r="U257"/>
      <c r="V257"/>
      <c r="W257"/>
      <c r="X257"/>
      <c r="Y257" t="s">
        <v>2326</v>
      </c>
      <c r="Z257"/>
      <c r="AA257"/>
      <c r="AB257"/>
      <c r="AC257"/>
      <c r="AD257"/>
      <c r="AE257" t="s">
        <v>2327</v>
      </c>
      <c r="AF257"/>
      <c r="AG257"/>
      <c r="AH257"/>
      <c r="AI257"/>
      <c r="AJ257"/>
    </row>
    <row r="258" spans="4:36" ht="15">
      <c r="D258"/>
      <c r="E258" t="s">
        <v>1854</v>
      </c>
      <c r="F258"/>
      <c r="G258"/>
      <c r="H258"/>
      <c r="I258"/>
      <c r="J258" t="s">
        <v>1626</v>
      </c>
      <c r="K258"/>
      <c r="L258"/>
      <c r="M258"/>
      <c r="N258"/>
      <c r="O258"/>
      <c r="P258"/>
      <c r="Q258"/>
      <c r="R258" t="s">
        <v>2328</v>
      </c>
      <c r="S258"/>
      <c r="T258"/>
      <c r="U258"/>
      <c r="V258"/>
      <c r="W258"/>
      <c r="X258"/>
      <c r="Y258" t="s">
        <v>2329</v>
      </c>
      <c r="Z258"/>
      <c r="AA258"/>
      <c r="AB258"/>
      <c r="AC258"/>
      <c r="AD258"/>
      <c r="AE258" t="s">
        <v>2330</v>
      </c>
      <c r="AF258"/>
      <c r="AG258"/>
      <c r="AH258"/>
      <c r="AI258"/>
      <c r="AJ258"/>
    </row>
    <row r="259" spans="4:36" ht="15">
      <c r="D259"/>
      <c r="E259" t="s">
        <v>2331</v>
      </c>
      <c r="F259"/>
      <c r="G259"/>
      <c r="H259"/>
      <c r="I259"/>
      <c r="J259" t="s">
        <v>2332</v>
      </c>
      <c r="K259"/>
      <c r="L259"/>
      <c r="M259"/>
      <c r="N259"/>
      <c r="O259"/>
      <c r="P259"/>
      <c r="Q259"/>
      <c r="R259" t="s">
        <v>2333</v>
      </c>
      <c r="S259"/>
      <c r="T259"/>
      <c r="U259"/>
      <c r="V259"/>
      <c r="W259"/>
      <c r="X259"/>
      <c r="Y259" t="s">
        <v>2198</v>
      </c>
      <c r="Z259"/>
      <c r="AA259"/>
      <c r="AB259"/>
      <c r="AC259"/>
      <c r="AD259"/>
      <c r="AE259" t="s">
        <v>2334</v>
      </c>
      <c r="AF259"/>
      <c r="AG259"/>
      <c r="AH259"/>
      <c r="AI259"/>
      <c r="AJ259"/>
    </row>
    <row r="260" spans="4:36" ht="15">
      <c r="D260"/>
      <c r="E260" t="s">
        <v>2335</v>
      </c>
      <c r="F260"/>
      <c r="G260"/>
      <c r="H260"/>
      <c r="I260"/>
      <c r="J260" t="s">
        <v>2336</v>
      </c>
      <c r="K260"/>
      <c r="L260"/>
      <c r="M260"/>
      <c r="N260"/>
      <c r="O260"/>
      <c r="P260"/>
      <c r="Q260"/>
      <c r="R260" t="s">
        <v>2337</v>
      </c>
      <c r="S260"/>
      <c r="T260"/>
      <c r="U260"/>
      <c r="V260"/>
      <c r="W260"/>
      <c r="X260"/>
      <c r="Y260" t="s">
        <v>2338</v>
      </c>
      <c r="Z260"/>
      <c r="AA260"/>
      <c r="AB260"/>
      <c r="AC260"/>
      <c r="AD260"/>
      <c r="AE260" t="s">
        <v>2339</v>
      </c>
      <c r="AF260"/>
      <c r="AG260"/>
      <c r="AH260"/>
      <c r="AI260"/>
      <c r="AJ260"/>
    </row>
    <row r="261" spans="4:36" ht="15">
      <c r="D261"/>
      <c r="E261" t="s">
        <v>2340</v>
      </c>
      <c r="F261"/>
      <c r="G261"/>
      <c r="H261"/>
      <c r="I261"/>
      <c r="J261" t="s">
        <v>2341</v>
      </c>
      <c r="K261"/>
      <c r="L261"/>
      <c r="M261"/>
      <c r="N261"/>
      <c r="O261"/>
      <c r="P261"/>
      <c r="Q261"/>
      <c r="R261" t="s">
        <v>2342</v>
      </c>
      <c r="S261"/>
      <c r="T261"/>
      <c r="U261"/>
      <c r="V261"/>
      <c r="W261"/>
      <c r="X261"/>
      <c r="Y261" t="s">
        <v>2343</v>
      </c>
      <c r="Z261"/>
      <c r="AA261"/>
      <c r="AB261"/>
      <c r="AC261"/>
      <c r="AD261"/>
      <c r="AE261" t="s">
        <v>2344</v>
      </c>
      <c r="AF261"/>
      <c r="AG261"/>
      <c r="AH261"/>
      <c r="AI261"/>
      <c r="AJ261"/>
    </row>
    <row r="262" spans="4:36" ht="15">
      <c r="D262"/>
      <c r="E262" t="s">
        <v>2345</v>
      </c>
      <c r="F262"/>
      <c r="G262"/>
      <c r="H262"/>
      <c r="I262"/>
      <c r="J262" t="s">
        <v>2346</v>
      </c>
      <c r="K262"/>
      <c r="L262"/>
      <c r="M262"/>
      <c r="N262"/>
      <c r="O262"/>
      <c r="P262"/>
      <c r="Q262"/>
      <c r="R262" t="s">
        <v>2240</v>
      </c>
      <c r="S262"/>
      <c r="T262"/>
      <c r="U262"/>
      <c r="V262"/>
      <c r="W262"/>
      <c r="X262"/>
      <c r="Y262" t="s">
        <v>2347</v>
      </c>
      <c r="Z262"/>
      <c r="AA262"/>
      <c r="AB262"/>
      <c r="AC262"/>
      <c r="AD262"/>
      <c r="AE262" t="s">
        <v>2348</v>
      </c>
      <c r="AF262"/>
      <c r="AG262"/>
      <c r="AH262"/>
      <c r="AI262"/>
      <c r="AJ262"/>
    </row>
    <row r="263" spans="4:36" ht="15">
      <c r="D263"/>
      <c r="E263" t="s">
        <v>2349</v>
      </c>
      <c r="F263"/>
      <c r="G263"/>
      <c r="H263"/>
      <c r="I263"/>
      <c r="J263" t="s">
        <v>2350</v>
      </c>
      <c r="K263"/>
      <c r="L263"/>
      <c r="M263"/>
      <c r="N263"/>
      <c r="O263"/>
      <c r="P263"/>
      <c r="Q263"/>
      <c r="R263" t="s">
        <v>1510</v>
      </c>
      <c r="S263"/>
      <c r="T263"/>
      <c r="U263"/>
      <c r="V263"/>
      <c r="W263"/>
      <c r="X263"/>
      <c r="Y263" t="s">
        <v>2351</v>
      </c>
      <c r="Z263"/>
      <c r="AA263"/>
      <c r="AB263"/>
      <c r="AC263"/>
      <c r="AD263"/>
      <c r="AE263" t="s">
        <v>2352</v>
      </c>
      <c r="AF263"/>
      <c r="AG263"/>
      <c r="AH263"/>
      <c r="AI263"/>
      <c r="AJ263"/>
    </row>
    <row r="264" spans="4:36" ht="15">
      <c r="D264"/>
      <c r="E264" t="s">
        <v>2353</v>
      </c>
      <c r="F264"/>
      <c r="G264"/>
      <c r="H264"/>
      <c r="I264"/>
      <c r="J264" t="s">
        <v>2354</v>
      </c>
      <c r="K264"/>
      <c r="L264"/>
      <c r="M264"/>
      <c r="N264"/>
      <c r="O264"/>
      <c r="P264"/>
      <c r="Q264"/>
      <c r="R264" t="s">
        <v>2355</v>
      </c>
      <c r="S264"/>
      <c r="T264"/>
      <c r="U264"/>
      <c r="V264"/>
      <c r="W264"/>
      <c r="X264"/>
      <c r="Y264" t="s">
        <v>2356</v>
      </c>
      <c r="Z264"/>
      <c r="AA264"/>
      <c r="AB264"/>
      <c r="AC264"/>
      <c r="AD264"/>
      <c r="AE264" t="s">
        <v>2357</v>
      </c>
      <c r="AF264"/>
      <c r="AG264"/>
      <c r="AH264"/>
      <c r="AI264"/>
      <c r="AJ264"/>
    </row>
    <row r="265" spans="4:36" ht="15">
      <c r="D265"/>
      <c r="E265" t="s">
        <v>2358</v>
      </c>
      <c r="F265"/>
      <c r="G265"/>
      <c r="H265"/>
      <c r="I265"/>
      <c r="J265" t="s">
        <v>2359</v>
      </c>
      <c r="K265"/>
      <c r="L265"/>
      <c r="M265"/>
      <c r="N265"/>
      <c r="O265"/>
      <c r="P265"/>
      <c r="Q265"/>
      <c r="R265" t="s">
        <v>2360</v>
      </c>
      <c r="S265"/>
      <c r="T265"/>
      <c r="U265"/>
      <c r="V265"/>
      <c r="W265"/>
      <c r="X265"/>
      <c r="Y265" t="s">
        <v>2361</v>
      </c>
      <c r="Z265"/>
      <c r="AA265"/>
      <c r="AB265"/>
      <c r="AC265"/>
      <c r="AD265"/>
      <c r="AE265" t="s">
        <v>2362</v>
      </c>
      <c r="AF265"/>
      <c r="AG265"/>
      <c r="AH265"/>
      <c r="AI265"/>
      <c r="AJ265"/>
    </row>
    <row r="266" spans="4:36" ht="15">
      <c r="D266"/>
      <c r="E266" t="s">
        <v>2292</v>
      </c>
      <c r="F266"/>
      <c r="G266"/>
      <c r="H266"/>
      <c r="I266"/>
      <c r="J266" t="s">
        <v>2363</v>
      </c>
      <c r="K266"/>
      <c r="L266"/>
      <c r="M266"/>
      <c r="N266"/>
      <c r="O266"/>
      <c r="P266"/>
      <c r="Q266"/>
      <c r="R266" t="s">
        <v>2364</v>
      </c>
      <c r="S266"/>
      <c r="T266"/>
      <c r="U266"/>
      <c r="V266"/>
      <c r="W266"/>
      <c r="X266"/>
      <c r="Y266" t="s">
        <v>2365</v>
      </c>
      <c r="Z266"/>
      <c r="AA266"/>
      <c r="AB266"/>
      <c r="AC266"/>
      <c r="AD266"/>
      <c r="AE266" t="s">
        <v>2366</v>
      </c>
      <c r="AF266"/>
      <c r="AG266"/>
      <c r="AH266"/>
      <c r="AI266"/>
      <c r="AJ266"/>
    </row>
    <row r="267" spans="4:36" ht="15">
      <c r="D267"/>
      <c r="E267" t="s">
        <v>2367</v>
      </c>
      <c r="F267"/>
      <c r="G267"/>
      <c r="H267"/>
      <c r="I267"/>
      <c r="J267" t="s">
        <v>2368</v>
      </c>
      <c r="K267"/>
      <c r="L267"/>
      <c r="M267"/>
      <c r="N267"/>
      <c r="O267"/>
      <c r="P267"/>
      <c r="Q267"/>
      <c r="R267" t="s">
        <v>2369</v>
      </c>
      <c r="S267"/>
      <c r="T267"/>
      <c r="U267"/>
      <c r="V267"/>
      <c r="W267"/>
      <c r="X267"/>
      <c r="Y267" t="s">
        <v>2370</v>
      </c>
      <c r="Z267"/>
      <c r="AA267"/>
      <c r="AB267"/>
      <c r="AC267"/>
      <c r="AD267"/>
      <c r="AE267" t="s">
        <v>2371</v>
      </c>
      <c r="AF267"/>
      <c r="AG267"/>
      <c r="AH267"/>
      <c r="AI267"/>
      <c r="AJ267"/>
    </row>
    <row r="268" spans="4:36" ht="15">
      <c r="D268"/>
      <c r="E268" t="s">
        <v>2372</v>
      </c>
      <c r="F268"/>
      <c r="G268"/>
      <c r="H268"/>
      <c r="I268"/>
      <c r="J268" t="s">
        <v>2373</v>
      </c>
      <c r="K268"/>
      <c r="L268"/>
      <c r="M268"/>
      <c r="N268"/>
      <c r="O268"/>
      <c r="P268"/>
      <c r="Q268"/>
      <c r="R268" t="s">
        <v>2374</v>
      </c>
      <c r="S268"/>
      <c r="T268"/>
      <c r="U268"/>
      <c r="V268"/>
      <c r="W268"/>
      <c r="X268"/>
      <c r="Y268" t="s">
        <v>2375</v>
      </c>
      <c r="Z268"/>
      <c r="AA268"/>
      <c r="AB268"/>
      <c r="AC268"/>
      <c r="AD268"/>
      <c r="AE268" t="s">
        <v>2376</v>
      </c>
      <c r="AF268"/>
      <c r="AG268"/>
      <c r="AH268"/>
      <c r="AI268"/>
      <c r="AJ268"/>
    </row>
    <row r="269" spans="4:36" ht="15">
      <c r="D269"/>
      <c r="E269" t="s">
        <v>2377</v>
      </c>
      <c r="F269"/>
      <c r="G269"/>
      <c r="H269"/>
      <c r="I269"/>
      <c r="J269" t="s">
        <v>2057</v>
      </c>
      <c r="K269"/>
      <c r="L269"/>
      <c r="M269"/>
      <c r="N269"/>
      <c r="O269"/>
      <c r="P269"/>
      <c r="Q269"/>
      <c r="R269" t="s">
        <v>2378</v>
      </c>
      <c r="S269"/>
      <c r="T269"/>
      <c r="U269"/>
      <c r="V269"/>
      <c r="W269"/>
      <c r="X269"/>
      <c r="Y269"/>
      <c r="Z269"/>
      <c r="AA269"/>
      <c r="AB269"/>
      <c r="AC269"/>
      <c r="AD269"/>
      <c r="AE269" t="s">
        <v>2379</v>
      </c>
      <c r="AF269"/>
      <c r="AG269"/>
      <c r="AH269"/>
      <c r="AI269"/>
      <c r="AJ269"/>
    </row>
    <row r="270" spans="4:36" ht="15">
      <c r="D270"/>
      <c r="E270" t="s">
        <v>1818</v>
      </c>
      <c r="F270"/>
      <c r="G270"/>
      <c r="H270"/>
      <c r="I270"/>
      <c r="J270" t="s">
        <v>2380</v>
      </c>
      <c r="K270"/>
      <c r="L270"/>
      <c r="M270"/>
      <c r="N270"/>
      <c r="O270"/>
      <c r="P270"/>
      <c r="Q270"/>
      <c r="R270" t="s">
        <v>2381</v>
      </c>
      <c r="S270"/>
      <c r="T270"/>
      <c r="U270"/>
      <c r="V270"/>
      <c r="W270"/>
      <c r="X270"/>
      <c r="Y270"/>
      <c r="Z270"/>
      <c r="AA270"/>
      <c r="AB270"/>
      <c r="AC270"/>
      <c r="AD270"/>
      <c r="AE270" t="s">
        <v>2382</v>
      </c>
      <c r="AF270"/>
      <c r="AG270"/>
      <c r="AH270"/>
      <c r="AI270"/>
      <c r="AJ270"/>
    </row>
    <row r="271" spans="4:36" ht="15">
      <c r="D271"/>
      <c r="E271" t="s">
        <v>2383</v>
      </c>
      <c r="F271"/>
      <c r="G271"/>
      <c r="H271"/>
      <c r="I271"/>
      <c r="J271" t="s">
        <v>2384</v>
      </c>
      <c r="K271"/>
      <c r="L271"/>
      <c r="M271"/>
      <c r="N271"/>
      <c r="O271"/>
      <c r="P271"/>
      <c r="Q271"/>
      <c r="R271" t="s">
        <v>2385</v>
      </c>
      <c r="S271"/>
      <c r="T271"/>
      <c r="U271"/>
      <c r="V271"/>
      <c r="W271"/>
      <c r="X271"/>
      <c r="Y271"/>
      <c r="Z271"/>
      <c r="AA271"/>
      <c r="AB271"/>
      <c r="AC271"/>
      <c r="AD271"/>
      <c r="AE271" t="s">
        <v>2386</v>
      </c>
      <c r="AF271"/>
      <c r="AG271"/>
      <c r="AH271"/>
      <c r="AI271"/>
      <c r="AJ271"/>
    </row>
    <row r="272" spans="4:36" ht="15">
      <c r="D272"/>
      <c r="E272" t="s">
        <v>2387</v>
      </c>
      <c r="F272"/>
      <c r="G272"/>
      <c r="H272"/>
      <c r="I272"/>
      <c r="J272" t="s">
        <v>2388</v>
      </c>
      <c r="K272"/>
      <c r="L272"/>
      <c r="M272"/>
      <c r="N272"/>
      <c r="O272"/>
      <c r="P272"/>
      <c r="Q272"/>
      <c r="R272" t="s">
        <v>2389</v>
      </c>
      <c r="S272"/>
      <c r="T272"/>
      <c r="U272"/>
      <c r="V272"/>
      <c r="W272"/>
      <c r="X272"/>
      <c r="Y272"/>
      <c r="Z272"/>
      <c r="AA272"/>
      <c r="AB272"/>
      <c r="AC272"/>
      <c r="AD272"/>
      <c r="AE272" t="s">
        <v>1547</v>
      </c>
      <c r="AF272"/>
      <c r="AG272"/>
      <c r="AH272"/>
      <c r="AI272"/>
      <c r="AJ272"/>
    </row>
    <row r="273" spans="4:36" ht="15">
      <c r="D273"/>
      <c r="E273" t="s">
        <v>2390</v>
      </c>
      <c r="F273"/>
      <c r="G273"/>
      <c r="H273"/>
      <c r="I273"/>
      <c r="J273" t="s">
        <v>2391</v>
      </c>
      <c r="K273"/>
      <c r="L273"/>
      <c r="M273"/>
      <c r="N273"/>
      <c r="O273"/>
      <c r="P273"/>
      <c r="Q273"/>
      <c r="R273" t="s">
        <v>2392</v>
      </c>
      <c r="S273"/>
      <c r="T273"/>
      <c r="U273"/>
      <c r="V273"/>
      <c r="W273"/>
      <c r="X273"/>
      <c r="Y273"/>
      <c r="Z273"/>
      <c r="AA273"/>
      <c r="AB273"/>
      <c r="AC273"/>
      <c r="AD273"/>
      <c r="AE273" t="s">
        <v>2393</v>
      </c>
      <c r="AF273"/>
      <c r="AG273"/>
      <c r="AH273"/>
      <c r="AI273"/>
      <c r="AJ273"/>
    </row>
    <row r="274" spans="4:36" ht="15">
      <c r="D274"/>
      <c r="E274" t="s">
        <v>2394</v>
      </c>
      <c r="F274"/>
      <c r="G274"/>
      <c r="H274"/>
      <c r="I274"/>
      <c r="J274" t="s">
        <v>2395</v>
      </c>
      <c r="K274"/>
      <c r="L274"/>
      <c r="M274"/>
      <c r="N274"/>
      <c r="O274"/>
      <c r="P274"/>
      <c r="Q274"/>
      <c r="R274" t="s">
        <v>2396</v>
      </c>
      <c r="S274"/>
      <c r="T274"/>
      <c r="U274"/>
      <c r="V274"/>
      <c r="W274"/>
      <c r="X274"/>
      <c r="Y274"/>
      <c r="Z274"/>
      <c r="AA274"/>
      <c r="AB274"/>
      <c r="AC274"/>
      <c r="AD274"/>
      <c r="AE274" t="s">
        <v>2397</v>
      </c>
      <c r="AF274"/>
      <c r="AG274"/>
      <c r="AH274"/>
      <c r="AI274"/>
      <c r="AJ274"/>
    </row>
    <row r="275" spans="4:36" ht="15">
      <c r="D275"/>
      <c r="E275" t="s">
        <v>2398</v>
      </c>
      <c r="F275"/>
      <c r="G275"/>
      <c r="H275"/>
      <c r="I275"/>
      <c r="J275" t="s">
        <v>2399</v>
      </c>
      <c r="K275"/>
      <c r="L275"/>
      <c r="M275"/>
      <c r="N275"/>
      <c r="O275"/>
      <c r="P275"/>
      <c r="Q275"/>
      <c r="R275" t="s">
        <v>2400</v>
      </c>
      <c r="S275"/>
      <c r="T275"/>
      <c r="U275"/>
      <c r="V275"/>
      <c r="W275"/>
      <c r="X275"/>
      <c r="Y275"/>
      <c r="Z275"/>
      <c r="AA275"/>
      <c r="AB275"/>
      <c r="AC275"/>
      <c r="AD275"/>
      <c r="AE275" t="s">
        <v>2401</v>
      </c>
      <c r="AF275"/>
      <c r="AG275"/>
      <c r="AH275"/>
      <c r="AI275"/>
      <c r="AJ275"/>
    </row>
    <row r="276" spans="4:36" ht="15">
      <c r="D276"/>
      <c r="E276" t="s">
        <v>2402</v>
      </c>
      <c r="F276"/>
      <c r="G276"/>
      <c r="H276"/>
      <c r="I276"/>
      <c r="J276" t="s">
        <v>2403</v>
      </c>
      <c r="K276"/>
      <c r="L276"/>
      <c r="M276"/>
      <c r="N276"/>
      <c r="O276"/>
      <c r="P276"/>
      <c r="Q276"/>
      <c r="R276" t="s">
        <v>2404</v>
      </c>
      <c r="S276"/>
      <c r="T276"/>
      <c r="U276"/>
      <c r="V276"/>
      <c r="W276"/>
      <c r="X276"/>
      <c r="Y276"/>
      <c r="Z276"/>
      <c r="AA276"/>
      <c r="AB276"/>
      <c r="AC276"/>
      <c r="AD276"/>
      <c r="AE276" t="s">
        <v>2405</v>
      </c>
      <c r="AF276"/>
      <c r="AG276"/>
      <c r="AH276"/>
      <c r="AI276"/>
      <c r="AJ276"/>
    </row>
    <row r="277" spans="4:36" ht="15">
      <c r="D277"/>
      <c r="E277" t="s">
        <v>1510</v>
      </c>
      <c r="F277"/>
      <c r="G277"/>
      <c r="H277"/>
      <c r="I277"/>
      <c r="J277" t="s">
        <v>2406</v>
      </c>
      <c r="K277"/>
      <c r="L277"/>
      <c r="M277"/>
      <c r="N277"/>
      <c r="O277"/>
      <c r="P277"/>
      <c r="Q277"/>
      <c r="R277" t="s">
        <v>2407</v>
      </c>
      <c r="S277"/>
      <c r="T277"/>
      <c r="U277"/>
      <c r="V277"/>
      <c r="W277"/>
      <c r="X277"/>
      <c r="Y277"/>
      <c r="Z277"/>
      <c r="AA277"/>
      <c r="AB277"/>
      <c r="AC277"/>
      <c r="AD277"/>
      <c r="AE277" t="s">
        <v>1791</v>
      </c>
      <c r="AF277"/>
      <c r="AG277"/>
      <c r="AH277"/>
      <c r="AI277"/>
      <c r="AJ277"/>
    </row>
    <row r="278" spans="4:36" ht="15">
      <c r="D278"/>
      <c r="E278" t="s">
        <v>2408</v>
      </c>
      <c r="F278"/>
      <c r="G278"/>
      <c r="H278"/>
      <c r="I278"/>
      <c r="J278" t="s">
        <v>2409</v>
      </c>
      <c r="K278"/>
      <c r="L278"/>
      <c r="M278"/>
      <c r="N278"/>
      <c r="O278"/>
      <c r="P278"/>
      <c r="Q278"/>
      <c r="R278" t="s">
        <v>2410</v>
      </c>
      <c r="S278"/>
      <c r="T278"/>
      <c r="U278"/>
      <c r="V278"/>
      <c r="W278"/>
      <c r="X278"/>
      <c r="Y278"/>
      <c r="Z278"/>
      <c r="AA278"/>
      <c r="AB278"/>
      <c r="AC278"/>
      <c r="AD278"/>
      <c r="AE278" t="s">
        <v>2411</v>
      </c>
      <c r="AF278"/>
      <c r="AG278"/>
      <c r="AH278"/>
      <c r="AI278"/>
      <c r="AJ278"/>
    </row>
    <row r="279" spans="4:36" ht="15">
      <c r="D279"/>
      <c r="E279" t="s">
        <v>2412</v>
      </c>
      <c r="F279"/>
      <c r="G279"/>
      <c r="H279"/>
      <c r="I279"/>
      <c r="J279" t="s">
        <v>2413</v>
      </c>
      <c r="K279"/>
      <c r="L279"/>
      <c r="M279"/>
      <c r="N279"/>
      <c r="O279"/>
      <c r="P279"/>
      <c r="Q279"/>
      <c r="R279" t="s">
        <v>2414</v>
      </c>
      <c r="S279"/>
      <c r="T279"/>
      <c r="U279"/>
      <c r="V279"/>
      <c r="W279"/>
      <c r="X279"/>
      <c r="Y279"/>
      <c r="Z279"/>
      <c r="AA279"/>
      <c r="AB279"/>
      <c r="AC279"/>
      <c r="AD279"/>
      <c r="AE279" t="s">
        <v>2343</v>
      </c>
      <c r="AF279"/>
      <c r="AG279"/>
      <c r="AH279"/>
      <c r="AI279"/>
      <c r="AJ279"/>
    </row>
    <row r="280" spans="4:36" ht="15">
      <c r="D280"/>
      <c r="E280" t="s">
        <v>2415</v>
      </c>
      <c r="F280"/>
      <c r="G280"/>
      <c r="H280"/>
      <c r="I280"/>
      <c r="J280" t="s">
        <v>2416</v>
      </c>
      <c r="K280"/>
      <c r="L280"/>
      <c r="M280"/>
      <c r="N280"/>
      <c r="O280"/>
      <c r="P280"/>
      <c r="Q280"/>
      <c r="R280" t="s">
        <v>2308</v>
      </c>
      <c r="S280"/>
      <c r="T280"/>
      <c r="U280"/>
      <c r="V280"/>
      <c r="W280"/>
      <c r="X280"/>
      <c r="Y280"/>
      <c r="Z280"/>
      <c r="AA280"/>
      <c r="AB280"/>
      <c r="AC280"/>
      <c r="AD280"/>
      <c r="AE280" t="s">
        <v>2417</v>
      </c>
      <c r="AF280"/>
      <c r="AG280"/>
      <c r="AH280"/>
      <c r="AI280"/>
      <c r="AJ280"/>
    </row>
    <row r="281" spans="4:36" ht="15">
      <c r="D281"/>
      <c r="E281" t="s">
        <v>2418</v>
      </c>
      <c r="F281"/>
      <c r="G281"/>
      <c r="H281"/>
      <c r="I281"/>
      <c r="J281" t="s">
        <v>2419</v>
      </c>
      <c r="K281"/>
      <c r="L281"/>
      <c r="M281"/>
      <c r="N281"/>
      <c r="O281"/>
      <c r="P281"/>
      <c r="Q281"/>
      <c r="R281" t="s">
        <v>2420</v>
      </c>
      <c r="S281"/>
      <c r="T281"/>
      <c r="U281"/>
      <c r="V281"/>
      <c r="W281"/>
      <c r="X281"/>
      <c r="Y281"/>
      <c r="Z281"/>
      <c r="AA281"/>
      <c r="AB281"/>
      <c r="AC281"/>
      <c r="AD281"/>
      <c r="AE281" t="s">
        <v>2421</v>
      </c>
      <c r="AF281"/>
      <c r="AG281"/>
      <c r="AH281"/>
      <c r="AI281"/>
      <c r="AJ281"/>
    </row>
    <row r="282" spans="4:36" ht="15">
      <c r="D282"/>
      <c r="E282" t="s">
        <v>2422</v>
      </c>
      <c r="F282"/>
      <c r="G282"/>
      <c r="H282"/>
      <c r="I282"/>
      <c r="J282" t="s">
        <v>2423</v>
      </c>
      <c r="K282"/>
      <c r="L282"/>
      <c r="M282"/>
      <c r="N282"/>
      <c r="O282"/>
      <c r="P282"/>
      <c r="Q282"/>
      <c r="R282" t="s">
        <v>2326</v>
      </c>
      <c r="S282"/>
      <c r="T282"/>
      <c r="U282"/>
      <c r="V282"/>
      <c r="W282"/>
      <c r="X282"/>
      <c r="Y282"/>
      <c r="Z282"/>
      <c r="AA282"/>
      <c r="AB282"/>
      <c r="AC282"/>
      <c r="AD282"/>
      <c r="AE282" t="s">
        <v>2424</v>
      </c>
      <c r="AF282"/>
      <c r="AG282"/>
      <c r="AH282"/>
      <c r="AI282"/>
      <c r="AJ282"/>
    </row>
    <row r="283" spans="4:36" ht="15">
      <c r="D283"/>
      <c r="E283" t="s">
        <v>2425</v>
      </c>
      <c r="F283"/>
      <c r="G283"/>
      <c r="H283"/>
      <c r="I283"/>
      <c r="J283" t="s">
        <v>2426</v>
      </c>
      <c r="K283"/>
      <c r="L283"/>
      <c r="M283"/>
      <c r="N283"/>
      <c r="O283"/>
      <c r="P283"/>
      <c r="Q283"/>
      <c r="R283" t="s">
        <v>2174</v>
      </c>
      <c r="S283"/>
      <c r="T283"/>
      <c r="U283"/>
      <c r="V283"/>
      <c r="W283"/>
      <c r="X283"/>
      <c r="Y283"/>
      <c r="Z283"/>
      <c r="AA283"/>
      <c r="AB283"/>
      <c r="AC283"/>
      <c r="AD283"/>
      <c r="AE283" t="s">
        <v>2427</v>
      </c>
      <c r="AF283"/>
      <c r="AG283"/>
      <c r="AH283"/>
      <c r="AI283"/>
      <c r="AJ283"/>
    </row>
    <row r="284" spans="4:36" ht="15">
      <c r="D284"/>
      <c r="E284" t="s">
        <v>2428</v>
      </c>
      <c r="F284"/>
      <c r="G284"/>
      <c r="H284"/>
      <c r="I284"/>
      <c r="J284" t="s">
        <v>2429</v>
      </c>
      <c r="K284"/>
      <c r="L284"/>
      <c r="M284"/>
      <c r="N284"/>
      <c r="O284"/>
      <c r="P284"/>
      <c r="Q284"/>
      <c r="R284" t="s">
        <v>1766</v>
      </c>
      <c r="S284"/>
      <c r="T284"/>
      <c r="U284"/>
      <c r="V284"/>
      <c r="W284"/>
      <c r="X284"/>
      <c r="Y284"/>
      <c r="Z284"/>
      <c r="AA284"/>
      <c r="AB284"/>
      <c r="AC284"/>
      <c r="AD284"/>
      <c r="AE284" t="s">
        <v>1517</v>
      </c>
      <c r="AF284"/>
      <c r="AG284"/>
      <c r="AH284"/>
      <c r="AI284"/>
      <c r="AJ284"/>
    </row>
    <row r="285" spans="4:36" ht="15">
      <c r="D285"/>
      <c r="E285" t="s">
        <v>2430</v>
      </c>
      <c r="F285"/>
      <c r="G285"/>
      <c r="H285"/>
      <c r="I285"/>
      <c r="J285" t="s">
        <v>2431</v>
      </c>
      <c r="K285"/>
      <c r="L285"/>
      <c r="M285"/>
      <c r="N285"/>
      <c r="O285"/>
      <c r="P285"/>
      <c r="Q285"/>
      <c r="R285" t="s">
        <v>2432</v>
      </c>
      <c r="S285"/>
      <c r="T285"/>
      <c r="U285"/>
      <c r="V285"/>
      <c r="W285"/>
      <c r="X285"/>
      <c r="Y285"/>
      <c r="Z285"/>
      <c r="AA285"/>
      <c r="AB285"/>
      <c r="AC285"/>
      <c r="AD285"/>
      <c r="AE285" t="s">
        <v>2433</v>
      </c>
      <c r="AF285"/>
      <c r="AG285"/>
      <c r="AH285"/>
      <c r="AI285"/>
      <c r="AJ285"/>
    </row>
    <row r="286" spans="4:36" ht="15">
      <c r="D286"/>
      <c r="E286" t="s">
        <v>2434</v>
      </c>
      <c r="F286"/>
      <c r="G286"/>
      <c r="H286"/>
      <c r="I286"/>
      <c r="J286" t="s">
        <v>2435</v>
      </c>
      <c r="K286"/>
      <c r="L286"/>
      <c r="M286"/>
      <c r="N286"/>
      <c r="O286"/>
      <c r="P286"/>
      <c r="Q286"/>
      <c r="R286" t="s">
        <v>2436</v>
      </c>
      <c r="S286"/>
      <c r="T286"/>
      <c r="U286"/>
      <c r="V286"/>
      <c r="W286"/>
      <c r="X286"/>
      <c r="Y286"/>
      <c r="Z286"/>
      <c r="AA286"/>
      <c r="AB286"/>
      <c r="AC286"/>
      <c r="AD286"/>
      <c r="AE286" t="s">
        <v>2437</v>
      </c>
      <c r="AF286"/>
      <c r="AG286"/>
      <c r="AH286"/>
      <c r="AI286"/>
      <c r="AJ286"/>
    </row>
    <row r="287" spans="4:36" ht="15">
      <c r="D287"/>
      <c r="E287" t="s">
        <v>2438</v>
      </c>
      <c r="F287"/>
      <c r="G287"/>
      <c r="H287"/>
      <c r="I287"/>
      <c r="J287" t="s">
        <v>2439</v>
      </c>
      <c r="K287"/>
      <c r="L287"/>
      <c r="M287"/>
      <c r="N287"/>
      <c r="O287"/>
      <c r="P287"/>
      <c r="Q287"/>
      <c r="R287" t="s">
        <v>2440</v>
      </c>
      <c r="S287"/>
      <c r="T287"/>
      <c r="U287"/>
      <c r="V287"/>
      <c r="W287"/>
      <c r="X287"/>
      <c r="Y287"/>
      <c r="Z287"/>
      <c r="AA287"/>
      <c r="AB287"/>
      <c r="AC287"/>
      <c r="AD287"/>
      <c r="AE287" t="s">
        <v>2441</v>
      </c>
      <c r="AF287"/>
      <c r="AG287"/>
      <c r="AH287"/>
      <c r="AI287"/>
      <c r="AJ287"/>
    </row>
    <row r="288" spans="4:36" ht="15">
      <c r="D288"/>
      <c r="E288" t="s">
        <v>2442</v>
      </c>
      <c r="F288"/>
      <c r="G288"/>
      <c r="H288"/>
      <c r="I288"/>
      <c r="J288" t="s">
        <v>2443</v>
      </c>
      <c r="K288"/>
      <c r="L288"/>
      <c r="M288"/>
      <c r="N288"/>
      <c r="O288"/>
      <c r="P288"/>
      <c r="Q288"/>
      <c r="R288" t="s">
        <v>2444</v>
      </c>
      <c r="S288"/>
      <c r="T288"/>
      <c r="U288"/>
      <c r="V288"/>
      <c r="W288"/>
      <c r="X288"/>
      <c r="Y288"/>
      <c r="Z288"/>
      <c r="AA288"/>
      <c r="AB288"/>
      <c r="AC288"/>
      <c r="AD288"/>
      <c r="AE288" t="s">
        <v>2445</v>
      </c>
      <c r="AF288"/>
      <c r="AG288"/>
      <c r="AH288"/>
      <c r="AI288"/>
      <c r="AJ288"/>
    </row>
    <row r="289" spans="4:36" ht="15">
      <c r="D289"/>
      <c r="E289" t="s">
        <v>2382</v>
      </c>
      <c r="F289"/>
      <c r="G289"/>
      <c r="H289"/>
      <c r="I289"/>
      <c r="J289" t="s">
        <v>2446</v>
      </c>
      <c r="K289"/>
      <c r="L289"/>
      <c r="M289"/>
      <c r="N289"/>
      <c r="O289"/>
      <c r="P289"/>
      <c r="Q289"/>
      <c r="R289" t="s">
        <v>2447</v>
      </c>
      <c r="S289"/>
      <c r="T289"/>
      <c r="U289"/>
      <c r="V289"/>
      <c r="W289"/>
      <c r="X289"/>
      <c r="Y289"/>
      <c r="Z289"/>
      <c r="AA289"/>
      <c r="AB289"/>
      <c r="AC289"/>
      <c r="AD289"/>
      <c r="AE289" t="s">
        <v>2448</v>
      </c>
      <c r="AF289"/>
      <c r="AG289"/>
      <c r="AH289"/>
      <c r="AI289"/>
      <c r="AJ289"/>
    </row>
    <row r="290" spans="4:36" ht="15">
      <c r="D290"/>
      <c r="E290" t="s">
        <v>1848</v>
      </c>
      <c r="F290"/>
      <c r="G290"/>
      <c r="H290"/>
      <c r="I290"/>
      <c r="J290" t="s">
        <v>2449</v>
      </c>
      <c r="K290"/>
      <c r="L290"/>
      <c r="M290"/>
      <c r="N290"/>
      <c r="O290"/>
      <c r="P290"/>
      <c r="Q290"/>
      <c r="R290" t="s">
        <v>2450</v>
      </c>
      <c r="S290"/>
      <c r="T290"/>
      <c r="U290"/>
      <c r="V290"/>
      <c r="W290"/>
      <c r="X290"/>
      <c r="Y290"/>
      <c r="Z290"/>
      <c r="AA290"/>
      <c r="AB290"/>
      <c r="AC290"/>
      <c r="AD290"/>
      <c r="AE290" t="s">
        <v>1899</v>
      </c>
      <c r="AF290"/>
      <c r="AG290"/>
      <c r="AH290"/>
      <c r="AI290"/>
      <c r="AJ290"/>
    </row>
    <row r="291" spans="4:36" ht="15">
      <c r="D291"/>
      <c r="E291" t="s">
        <v>2451</v>
      </c>
      <c r="F291"/>
      <c r="G291"/>
      <c r="H291"/>
      <c r="I291"/>
      <c r="J291" t="s">
        <v>2452</v>
      </c>
      <c r="K291"/>
      <c r="L291"/>
      <c r="M291"/>
      <c r="N291"/>
      <c r="O291"/>
      <c r="P291"/>
      <c r="Q291"/>
      <c r="R291" t="s">
        <v>2453</v>
      </c>
      <c r="S291"/>
      <c r="T291"/>
      <c r="U291"/>
      <c r="V291"/>
      <c r="W291"/>
      <c r="X291"/>
      <c r="Y291"/>
      <c r="Z291"/>
      <c r="AA291"/>
      <c r="AB291"/>
      <c r="AC291"/>
      <c r="AD291"/>
      <c r="AE291" t="s">
        <v>2454</v>
      </c>
      <c r="AF291"/>
      <c r="AG291"/>
      <c r="AH291"/>
      <c r="AI291"/>
      <c r="AJ291"/>
    </row>
    <row r="292" spans="4:36" ht="15">
      <c r="D292"/>
      <c r="E292" t="s">
        <v>2455</v>
      </c>
      <c r="F292"/>
      <c r="G292"/>
      <c r="H292"/>
      <c r="I292"/>
      <c r="J292" t="s">
        <v>2456</v>
      </c>
      <c r="K292"/>
      <c r="L292"/>
      <c r="M292"/>
      <c r="N292"/>
      <c r="O292"/>
      <c r="P292"/>
      <c r="Q292"/>
      <c r="R292" t="s">
        <v>2457</v>
      </c>
      <c r="S292"/>
      <c r="T292"/>
      <c r="U292"/>
      <c r="V292"/>
      <c r="W292"/>
      <c r="X292"/>
      <c r="Y292"/>
      <c r="Z292"/>
      <c r="AA292"/>
      <c r="AB292"/>
      <c r="AC292"/>
      <c r="AD292"/>
      <c r="AE292"/>
      <c r="AF292"/>
      <c r="AG292"/>
      <c r="AH292"/>
      <c r="AI292"/>
      <c r="AJ292"/>
    </row>
    <row r="293" spans="4:36" ht="15">
      <c r="D293"/>
      <c r="E293" t="s">
        <v>2458</v>
      </c>
      <c r="F293"/>
      <c r="G293"/>
      <c r="H293"/>
      <c r="I293"/>
      <c r="J293" t="s">
        <v>2135</v>
      </c>
      <c r="K293"/>
      <c r="L293"/>
      <c r="M293"/>
      <c r="N293"/>
      <c r="O293"/>
      <c r="P293"/>
      <c r="Q293"/>
      <c r="R293" t="s">
        <v>2459</v>
      </c>
      <c r="S293"/>
      <c r="T293"/>
      <c r="U293"/>
      <c r="V293"/>
      <c r="W293"/>
      <c r="X293"/>
      <c r="Y293"/>
      <c r="Z293"/>
      <c r="AA293"/>
      <c r="AB293"/>
      <c r="AC293"/>
      <c r="AD293"/>
      <c r="AE293"/>
      <c r="AF293"/>
      <c r="AG293"/>
      <c r="AH293"/>
      <c r="AI293"/>
      <c r="AJ293"/>
    </row>
    <row r="294" spans="4:36" ht="15">
      <c r="D294"/>
      <c r="E294" t="s">
        <v>2074</v>
      </c>
      <c r="F294"/>
      <c r="G294"/>
      <c r="H294"/>
      <c r="I294"/>
      <c r="J294" t="s">
        <v>2460</v>
      </c>
      <c r="K294"/>
      <c r="L294"/>
      <c r="M294"/>
      <c r="N294"/>
      <c r="O294"/>
      <c r="P294"/>
      <c r="Q294"/>
      <c r="R294" t="s">
        <v>2461</v>
      </c>
      <c r="S294"/>
      <c r="T294"/>
      <c r="U294"/>
      <c r="V294"/>
      <c r="W294"/>
      <c r="X294"/>
      <c r="Y294"/>
      <c r="Z294"/>
      <c r="AA294"/>
      <c r="AB294"/>
      <c r="AC294"/>
      <c r="AD294"/>
      <c r="AE294"/>
      <c r="AF294"/>
      <c r="AG294"/>
      <c r="AH294"/>
      <c r="AI294"/>
      <c r="AJ294"/>
    </row>
    <row r="295" spans="4:36" ht="15">
      <c r="D295"/>
      <c r="E295" t="s">
        <v>1766</v>
      </c>
      <c r="F295"/>
      <c r="G295"/>
      <c r="H295"/>
      <c r="I295"/>
      <c r="J295" t="s">
        <v>2462</v>
      </c>
      <c r="K295"/>
      <c r="L295"/>
      <c r="M295"/>
      <c r="N295"/>
      <c r="O295"/>
      <c r="P295"/>
      <c r="Q295"/>
      <c r="R295" t="s">
        <v>2463</v>
      </c>
      <c r="S295"/>
      <c r="T295"/>
      <c r="U295"/>
      <c r="V295"/>
      <c r="W295"/>
      <c r="X295"/>
      <c r="Y295"/>
      <c r="Z295"/>
      <c r="AA295"/>
      <c r="AB295"/>
      <c r="AC295"/>
      <c r="AD295"/>
      <c r="AE295"/>
      <c r="AF295"/>
      <c r="AG295"/>
      <c r="AH295"/>
      <c r="AI295"/>
      <c r="AJ295"/>
    </row>
    <row r="296" spans="4:36" ht="15">
      <c r="D296"/>
      <c r="E296" t="s">
        <v>2464</v>
      </c>
      <c r="F296"/>
      <c r="G296"/>
      <c r="H296"/>
      <c r="I296"/>
      <c r="J296" t="s">
        <v>2465</v>
      </c>
      <c r="K296"/>
      <c r="L296"/>
      <c r="M296"/>
      <c r="N296"/>
      <c r="O296"/>
      <c r="P296"/>
      <c r="Q296"/>
      <c r="R296" t="s">
        <v>2466</v>
      </c>
      <c r="S296"/>
      <c r="T296"/>
      <c r="U296"/>
      <c r="V296"/>
      <c r="W296"/>
      <c r="X296"/>
      <c r="Y296"/>
      <c r="Z296"/>
      <c r="AA296"/>
      <c r="AB296"/>
      <c r="AC296"/>
      <c r="AD296"/>
      <c r="AE296"/>
      <c r="AF296"/>
      <c r="AG296"/>
      <c r="AH296"/>
      <c r="AI296"/>
      <c r="AJ296"/>
    </row>
    <row r="297" spans="4:36" ht="15">
      <c r="D297"/>
      <c r="E297" t="s">
        <v>2467</v>
      </c>
      <c r="F297"/>
      <c r="G297"/>
      <c r="H297"/>
      <c r="I297"/>
      <c r="J297" t="s">
        <v>2468</v>
      </c>
      <c r="K297"/>
      <c r="L297"/>
      <c r="M297"/>
      <c r="N297"/>
      <c r="O297"/>
      <c r="P297"/>
      <c r="Q297"/>
      <c r="R297" t="s">
        <v>2469</v>
      </c>
      <c r="S297"/>
      <c r="T297"/>
      <c r="U297"/>
      <c r="V297"/>
      <c r="W297"/>
      <c r="X297"/>
      <c r="Y297"/>
      <c r="Z297"/>
      <c r="AA297"/>
      <c r="AB297"/>
      <c r="AC297"/>
      <c r="AD297"/>
      <c r="AE297"/>
      <c r="AF297"/>
      <c r="AG297"/>
      <c r="AH297"/>
      <c r="AI297"/>
      <c r="AJ297"/>
    </row>
    <row r="298" spans="4:36" ht="15">
      <c r="D298"/>
      <c r="E298" t="s">
        <v>2470</v>
      </c>
      <c r="F298"/>
      <c r="G298"/>
      <c r="H298"/>
      <c r="I298"/>
      <c r="J298" t="s">
        <v>2471</v>
      </c>
      <c r="K298"/>
      <c r="L298"/>
      <c r="M298"/>
      <c r="N298"/>
      <c r="O298"/>
      <c r="P298"/>
      <c r="Q298"/>
      <c r="R298" t="s">
        <v>2472</v>
      </c>
      <c r="S298"/>
      <c r="T298"/>
      <c r="U298"/>
      <c r="V298"/>
      <c r="W298"/>
      <c r="X298"/>
      <c r="Y298"/>
      <c r="Z298"/>
      <c r="AA298"/>
      <c r="AB298"/>
      <c r="AC298"/>
      <c r="AD298"/>
      <c r="AE298"/>
      <c r="AF298"/>
      <c r="AG298"/>
      <c r="AH298"/>
      <c r="AI298"/>
      <c r="AJ298"/>
    </row>
    <row r="299" spans="4:36" ht="15">
      <c r="D299"/>
      <c r="E299" t="s">
        <v>2260</v>
      </c>
      <c r="F299"/>
      <c r="G299"/>
      <c r="H299"/>
      <c r="I299"/>
      <c r="J299" t="s">
        <v>2473</v>
      </c>
      <c r="K299"/>
      <c r="L299"/>
      <c r="M299"/>
      <c r="N299"/>
      <c r="O299"/>
      <c r="P299"/>
      <c r="Q299"/>
      <c r="R299" t="s">
        <v>2474</v>
      </c>
      <c r="S299"/>
      <c r="T299"/>
      <c r="U299"/>
      <c r="V299"/>
      <c r="W299"/>
      <c r="X299"/>
      <c r="Y299"/>
      <c r="Z299"/>
      <c r="AA299"/>
      <c r="AB299"/>
      <c r="AC299"/>
      <c r="AD299"/>
      <c r="AE299"/>
      <c r="AF299"/>
      <c r="AG299"/>
      <c r="AH299"/>
      <c r="AI299"/>
      <c r="AJ299"/>
    </row>
    <row r="300" spans="4:36" ht="15">
      <c r="D300"/>
      <c r="E300" t="s">
        <v>2475</v>
      </c>
      <c r="F300"/>
      <c r="G300"/>
      <c r="H300"/>
      <c r="I300"/>
      <c r="J300" t="s">
        <v>2476</v>
      </c>
      <c r="K300"/>
      <c r="L300"/>
      <c r="M300"/>
      <c r="N300"/>
      <c r="O300"/>
      <c r="P300"/>
      <c r="Q300"/>
      <c r="R300" t="s">
        <v>2477</v>
      </c>
      <c r="S300"/>
      <c r="T300"/>
      <c r="U300"/>
      <c r="V300"/>
      <c r="W300"/>
      <c r="X300"/>
      <c r="Y300"/>
      <c r="Z300"/>
      <c r="AA300"/>
      <c r="AB300"/>
      <c r="AC300"/>
      <c r="AD300"/>
      <c r="AE300"/>
      <c r="AF300"/>
      <c r="AG300"/>
      <c r="AH300"/>
      <c r="AI300"/>
      <c r="AJ300"/>
    </row>
    <row r="301" spans="4:36" ht="15">
      <c r="D301"/>
      <c r="E301" t="s">
        <v>2478</v>
      </c>
      <c r="F301"/>
      <c r="G301"/>
      <c r="H301"/>
      <c r="I301"/>
      <c r="J301" t="s">
        <v>2479</v>
      </c>
      <c r="K301"/>
      <c r="L301"/>
      <c r="M301"/>
      <c r="N301"/>
      <c r="O301"/>
      <c r="P301"/>
      <c r="Q301"/>
      <c r="R301" t="s">
        <v>2480</v>
      </c>
      <c r="S301"/>
      <c r="T301"/>
      <c r="U301"/>
      <c r="V301"/>
      <c r="W301"/>
      <c r="X301"/>
      <c r="Y301"/>
      <c r="Z301"/>
      <c r="AA301"/>
      <c r="AB301"/>
      <c r="AC301"/>
      <c r="AD301"/>
      <c r="AE301"/>
      <c r="AF301"/>
      <c r="AG301"/>
      <c r="AH301"/>
      <c r="AI301"/>
      <c r="AJ301"/>
    </row>
    <row r="302" spans="4:36" ht="15">
      <c r="D302"/>
      <c r="E302" t="s">
        <v>2481</v>
      </c>
      <c r="F302"/>
      <c r="G302"/>
      <c r="H302"/>
      <c r="I302"/>
      <c r="J302" t="s">
        <v>2482</v>
      </c>
      <c r="K302"/>
      <c r="L302"/>
      <c r="M302"/>
      <c r="N302"/>
      <c r="O302"/>
      <c r="P302"/>
      <c r="Q302"/>
      <c r="R302" t="s">
        <v>2483</v>
      </c>
      <c r="S302"/>
      <c r="T302"/>
      <c r="U302"/>
      <c r="V302"/>
      <c r="W302"/>
      <c r="X302"/>
      <c r="Y302"/>
      <c r="Z302"/>
      <c r="AA302"/>
      <c r="AB302"/>
      <c r="AC302"/>
      <c r="AD302"/>
      <c r="AE302"/>
      <c r="AF302"/>
      <c r="AG302"/>
      <c r="AH302"/>
      <c r="AI302"/>
      <c r="AJ302"/>
    </row>
    <row r="303" spans="4:36" ht="15">
      <c r="D303"/>
      <c r="E303" t="s">
        <v>2484</v>
      </c>
      <c r="F303"/>
      <c r="G303"/>
      <c r="H303"/>
      <c r="I303"/>
      <c r="J303" t="s">
        <v>2485</v>
      </c>
      <c r="K303"/>
      <c r="L303"/>
      <c r="M303"/>
      <c r="N303"/>
      <c r="O303"/>
      <c r="P303"/>
      <c r="Q303"/>
      <c r="R303" t="s">
        <v>2486</v>
      </c>
      <c r="S303"/>
      <c r="T303"/>
      <c r="U303"/>
      <c r="V303"/>
      <c r="W303"/>
      <c r="X303"/>
      <c r="Y303"/>
      <c r="Z303"/>
      <c r="AA303"/>
      <c r="AB303"/>
      <c r="AC303"/>
      <c r="AD303"/>
      <c r="AE303"/>
      <c r="AF303"/>
      <c r="AG303"/>
      <c r="AH303"/>
      <c r="AI303"/>
      <c r="AJ303"/>
    </row>
    <row r="304" spans="4:36" ht="15">
      <c r="D304"/>
      <c r="E304" t="s">
        <v>2487</v>
      </c>
      <c r="F304"/>
      <c r="G304"/>
      <c r="H304"/>
      <c r="I304"/>
      <c r="J304" t="s">
        <v>2488</v>
      </c>
      <c r="K304"/>
      <c r="L304"/>
      <c r="M304"/>
      <c r="N304"/>
      <c r="O304"/>
      <c r="P304"/>
      <c r="Q304"/>
      <c r="R304" t="s">
        <v>2489</v>
      </c>
      <c r="S304"/>
      <c r="T304"/>
      <c r="U304"/>
      <c r="V304"/>
      <c r="W304"/>
      <c r="X304"/>
      <c r="Y304"/>
      <c r="Z304"/>
      <c r="AA304"/>
      <c r="AB304"/>
      <c r="AC304"/>
      <c r="AD304"/>
      <c r="AE304"/>
      <c r="AF304"/>
      <c r="AG304"/>
      <c r="AH304"/>
      <c r="AI304"/>
      <c r="AJ304"/>
    </row>
    <row r="305" spans="4:36" ht="15">
      <c r="D305"/>
      <c r="E305" t="s">
        <v>2343</v>
      </c>
      <c r="F305"/>
      <c r="G305"/>
      <c r="H305"/>
      <c r="I305"/>
      <c r="J305" t="s">
        <v>2490</v>
      </c>
      <c r="K305"/>
      <c r="L305"/>
      <c r="M305"/>
      <c r="N305"/>
      <c r="O305"/>
      <c r="P305"/>
      <c r="Q305"/>
      <c r="R305" t="s">
        <v>2491</v>
      </c>
      <c r="S305"/>
      <c r="T305"/>
      <c r="U305"/>
      <c r="V305"/>
      <c r="W305"/>
      <c r="X305"/>
      <c r="Y305"/>
      <c r="Z305"/>
      <c r="AA305"/>
      <c r="AB305"/>
      <c r="AC305"/>
      <c r="AD305"/>
      <c r="AE305"/>
      <c r="AF305"/>
      <c r="AG305"/>
      <c r="AH305"/>
      <c r="AI305"/>
      <c r="AJ305"/>
    </row>
    <row r="306" spans="4:36" ht="15">
      <c r="D306"/>
      <c r="E306" t="s">
        <v>2492</v>
      </c>
      <c r="F306"/>
      <c r="G306"/>
      <c r="H306"/>
      <c r="I306"/>
      <c r="J306" t="s">
        <v>2493</v>
      </c>
      <c r="K306"/>
      <c r="L306"/>
      <c r="M306"/>
      <c r="N306"/>
      <c r="O306"/>
      <c r="P306"/>
      <c r="Q306"/>
      <c r="R306" t="s">
        <v>2494</v>
      </c>
      <c r="S306"/>
      <c r="T306"/>
      <c r="U306"/>
      <c r="V306"/>
      <c r="W306"/>
      <c r="X306"/>
      <c r="Y306"/>
      <c r="Z306"/>
      <c r="AA306"/>
      <c r="AB306"/>
      <c r="AC306"/>
      <c r="AD306"/>
      <c r="AE306"/>
      <c r="AF306"/>
      <c r="AG306"/>
      <c r="AH306"/>
      <c r="AI306"/>
      <c r="AJ306"/>
    </row>
    <row r="307" spans="4:36" ht="15">
      <c r="D307"/>
      <c r="E307" t="s">
        <v>2495</v>
      </c>
      <c r="F307"/>
      <c r="G307"/>
      <c r="H307"/>
      <c r="I307"/>
      <c r="J307" t="s">
        <v>2496</v>
      </c>
      <c r="K307"/>
      <c r="L307"/>
      <c r="M307"/>
      <c r="N307"/>
      <c r="O307"/>
      <c r="P307"/>
      <c r="Q307"/>
      <c r="R307" t="s">
        <v>2497</v>
      </c>
      <c r="S307"/>
      <c r="T307"/>
      <c r="U307"/>
      <c r="V307"/>
      <c r="W307"/>
      <c r="X307"/>
      <c r="Y307"/>
      <c r="Z307"/>
      <c r="AA307"/>
      <c r="AB307"/>
      <c r="AC307"/>
      <c r="AD307"/>
      <c r="AE307"/>
      <c r="AF307"/>
      <c r="AG307"/>
      <c r="AH307"/>
      <c r="AI307"/>
      <c r="AJ307"/>
    </row>
    <row r="308" spans="4:36" ht="15">
      <c r="D308"/>
      <c r="E308" t="s">
        <v>2498</v>
      </c>
      <c r="F308"/>
      <c r="G308"/>
      <c r="H308"/>
      <c r="I308"/>
      <c r="J308" t="s">
        <v>2499</v>
      </c>
      <c r="K308"/>
      <c r="L308"/>
      <c r="M308"/>
      <c r="N308"/>
      <c r="O308"/>
      <c r="P308"/>
      <c r="Q308"/>
      <c r="R308" t="s">
        <v>2500</v>
      </c>
      <c r="S308"/>
      <c r="T308"/>
      <c r="U308"/>
      <c r="V308"/>
      <c r="W308"/>
      <c r="X308"/>
      <c r="Y308"/>
      <c r="Z308"/>
      <c r="AA308"/>
      <c r="AB308"/>
      <c r="AC308"/>
      <c r="AD308"/>
      <c r="AE308"/>
      <c r="AF308"/>
      <c r="AG308"/>
      <c r="AH308"/>
      <c r="AI308"/>
      <c r="AJ308"/>
    </row>
    <row r="309" spans="4:36" ht="15">
      <c r="D309"/>
      <c r="E309" t="s">
        <v>2501</v>
      </c>
      <c r="F309"/>
      <c r="G309"/>
      <c r="H309"/>
      <c r="I309"/>
      <c r="J309" t="s">
        <v>2502</v>
      </c>
      <c r="K309"/>
      <c r="L309"/>
      <c r="M309"/>
      <c r="N309"/>
      <c r="O309"/>
      <c r="P309"/>
      <c r="Q309"/>
      <c r="R309" t="s">
        <v>2503</v>
      </c>
      <c r="S309"/>
      <c r="T309"/>
      <c r="U309"/>
      <c r="V309"/>
      <c r="W309"/>
      <c r="X309"/>
      <c r="Y309"/>
      <c r="Z309"/>
      <c r="AA309"/>
      <c r="AB309"/>
      <c r="AC309"/>
      <c r="AD309"/>
      <c r="AE309"/>
      <c r="AF309"/>
      <c r="AG309"/>
      <c r="AH309"/>
      <c r="AI309"/>
      <c r="AJ309"/>
    </row>
    <row r="310" spans="4:36" ht="15">
      <c r="D310"/>
      <c r="E310" t="s">
        <v>2504</v>
      </c>
      <c r="F310"/>
      <c r="G310"/>
      <c r="H310"/>
      <c r="I310"/>
      <c r="J310" t="s">
        <v>2505</v>
      </c>
      <c r="K310"/>
      <c r="L310"/>
      <c r="M310"/>
      <c r="N310"/>
      <c r="O310"/>
      <c r="P310"/>
      <c r="Q310"/>
      <c r="R310" t="s">
        <v>2506</v>
      </c>
      <c r="S310"/>
      <c r="T310"/>
      <c r="U310"/>
      <c r="V310"/>
      <c r="W310"/>
      <c r="X310"/>
      <c r="Y310"/>
      <c r="Z310"/>
      <c r="AA310"/>
      <c r="AB310"/>
      <c r="AC310"/>
      <c r="AD310"/>
      <c r="AE310"/>
      <c r="AF310"/>
      <c r="AG310"/>
      <c r="AH310"/>
      <c r="AI310"/>
      <c r="AJ310"/>
    </row>
    <row r="311" spans="4:36" ht="15">
      <c r="D311"/>
      <c r="E311" t="s">
        <v>2507</v>
      </c>
      <c r="F311"/>
      <c r="G311"/>
      <c r="H311"/>
      <c r="I311"/>
      <c r="J311" t="s">
        <v>2508</v>
      </c>
      <c r="K311"/>
      <c r="L311"/>
      <c r="M311"/>
      <c r="N311"/>
      <c r="O311"/>
      <c r="P311"/>
      <c r="Q311"/>
      <c r="R311" t="s">
        <v>2509</v>
      </c>
      <c r="S311"/>
      <c r="T311"/>
      <c r="U311"/>
      <c r="V311"/>
      <c r="W311"/>
      <c r="X311"/>
      <c r="Y311"/>
      <c r="Z311"/>
      <c r="AA311"/>
      <c r="AB311"/>
      <c r="AC311"/>
      <c r="AD311"/>
      <c r="AE311"/>
      <c r="AF311"/>
      <c r="AG311"/>
      <c r="AH311"/>
      <c r="AI311"/>
      <c r="AJ311"/>
    </row>
    <row r="312" spans="4:36" ht="15">
      <c r="D312"/>
      <c r="E312" t="s">
        <v>2510</v>
      </c>
      <c r="F312"/>
      <c r="G312"/>
      <c r="H312"/>
      <c r="I312"/>
      <c r="J312" t="s">
        <v>2511</v>
      </c>
      <c r="K312"/>
      <c r="L312"/>
      <c r="M312"/>
      <c r="N312"/>
      <c r="O312"/>
      <c r="P312"/>
      <c r="Q312"/>
      <c r="R312" t="s">
        <v>2512</v>
      </c>
      <c r="S312"/>
      <c r="T312"/>
      <c r="U312"/>
      <c r="V312"/>
      <c r="W312"/>
      <c r="X312"/>
      <c r="Y312"/>
      <c r="Z312"/>
      <c r="AA312"/>
      <c r="AB312"/>
      <c r="AC312"/>
      <c r="AD312"/>
      <c r="AE312"/>
      <c r="AF312"/>
      <c r="AG312"/>
      <c r="AH312"/>
      <c r="AI312"/>
      <c r="AJ312"/>
    </row>
    <row r="313" spans="4:36" ht="15">
      <c r="D313"/>
      <c r="E313" t="s">
        <v>2513</v>
      </c>
      <c r="F313"/>
      <c r="G313"/>
      <c r="H313"/>
      <c r="I313"/>
      <c r="J313" t="s">
        <v>2514</v>
      </c>
      <c r="K313"/>
      <c r="L313"/>
      <c r="M313"/>
      <c r="N313"/>
      <c r="O313"/>
      <c r="P313"/>
      <c r="Q313"/>
      <c r="R313" t="s">
        <v>2515</v>
      </c>
      <c r="S313"/>
      <c r="T313"/>
      <c r="U313"/>
      <c r="V313"/>
      <c r="W313"/>
      <c r="X313"/>
      <c r="Y313"/>
      <c r="Z313"/>
      <c r="AA313"/>
      <c r="AB313"/>
      <c r="AC313"/>
      <c r="AD313"/>
      <c r="AE313"/>
      <c r="AF313"/>
      <c r="AG313"/>
      <c r="AH313"/>
      <c r="AI313"/>
      <c r="AJ313"/>
    </row>
    <row r="314" spans="4:36" ht="15">
      <c r="D314"/>
      <c r="E314" t="s">
        <v>2516</v>
      </c>
      <c r="F314"/>
      <c r="G314"/>
      <c r="H314"/>
      <c r="I314"/>
      <c r="J314" t="s">
        <v>2517</v>
      </c>
      <c r="K314"/>
      <c r="L314"/>
      <c r="M314"/>
      <c r="N314"/>
      <c r="O314"/>
      <c r="P314"/>
      <c r="Q314"/>
      <c r="R314" t="s">
        <v>2518</v>
      </c>
      <c r="S314"/>
      <c r="T314"/>
      <c r="U314"/>
      <c r="V314"/>
      <c r="W314"/>
      <c r="X314"/>
      <c r="Y314"/>
      <c r="Z314"/>
      <c r="AA314"/>
      <c r="AB314"/>
      <c r="AC314"/>
      <c r="AD314"/>
      <c r="AE314"/>
      <c r="AF314"/>
      <c r="AG314"/>
      <c r="AH314"/>
      <c r="AI314"/>
      <c r="AJ314"/>
    </row>
    <row r="315" spans="4:36" ht="15">
      <c r="D315"/>
      <c r="E315" t="s">
        <v>2519</v>
      </c>
      <c r="F315"/>
      <c r="G315"/>
      <c r="H315"/>
      <c r="I315"/>
      <c r="J315" t="s">
        <v>2520</v>
      </c>
      <c r="K315"/>
      <c r="L315"/>
      <c r="M315"/>
      <c r="N315"/>
      <c r="O315"/>
      <c r="P315"/>
      <c r="Q315"/>
      <c r="R315" t="s">
        <v>2521</v>
      </c>
      <c r="S315"/>
      <c r="T315"/>
      <c r="U315"/>
      <c r="V315"/>
      <c r="W315"/>
      <c r="X315"/>
      <c r="Y315"/>
      <c r="Z315"/>
      <c r="AA315"/>
      <c r="AB315"/>
      <c r="AC315"/>
      <c r="AD315"/>
      <c r="AE315"/>
      <c r="AF315"/>
      <c r="AG315"/>
      <c r="AH315"/>
      <c r="AI315"/>
      <c r="AJ315"/>
    </row>
    <row r="316" spans="4:36" ht="15">
      <c r="D316"/>
      <c r="E316" t="s">
        <v>2233</v>
      </c>
      <c r="F316"/>
      <c r="G316"/>
      <c r="H316"/>
      <c r="I316"/>
      <c r="J316" t="s">
        <v>2522</v>
      </c>
      <c r="K316"/>
      <c r="L316"/>
      <c r="M316"/>
      <c r="N316"/>
      <c r="O316"/>
      <c r="P316"/>
      <c r="Q316"/>
      <c r="R316" t="s">
        <v>2523</v>
      </c>
      <c r="S316"/>
      <c r="T316"/>
      <c r="U316"/>
      <c r="V316"/>
      <c r="W316"/>
      <c r="X316"/>
      <c r="Y316"/>
      <c r="Z316"/>
      <c r="AA316"/>
      <c r="AB316"/>
      <c r="AC316"/>
      <c r="AD316"/>
      <c r="AE316"/>
      <c r="AF316"/>
      <c r="AG316"/>
      <c r="AH316"/>
      <c r="AI316"/>
      <c r="AJ316"/>
    </row>
    <row r="317" spans="4:36" ht="15">
      <c r="D317"/>
      <c r="E317" t="s">
        <v>2524</v>
      </c>
      <c r="F317"/>
      <c r="G317"/>
      <c r="H317"/>
      <c r="I317"/>
      <c r="J317" t="s">
        <v>2525</v>
      </c>
      <c r="K317"/>
      <c r="L317"/>
      <c r="M317"/>
      <c r="N317"/>
      <c r="O317"/>
      <c r="P317"/>
      <c r="Q317"/>
      <c r="R317" t="s">
        <v>2526</v>
      </c>
      <c r="S317"/>
      <c r="T317"/>
      <c r="U317"/>
      <c r="V317"/>
      <c r="W317"/>
      <c r="X317"/>
      <c r="Y317"/>
      <c r="Z317"/>
      <c r="AA317"/>
      <c r="AB317"/>
      <c r="AC317"/>
      <c r="AD317"/>
      <c r="AE317"/>
      <c r="AF317"/>
      <c r="AG317"/>
      <c r="AH317"/>
      <c r="AI317"/>
      <c r="AJ317"/>
    </row>
    <row r="318" spans="4:36" ht="15">
      <c r="D318"/>
      <c r="E318" t="s">
        <v>2527</v>
      </c>
      <c r="F318"/>
      <c r="G318"/>
      <c r="H318"/>
      <c r="I318"/>
      <c r="J318" t="s">
        <v>2528</v>
      </c>
      <c r="K318"/>
      <c r="L318"/>
      <c r="M318"/>
      <c r="N318"/>
      <c r="O318"/>
      <c r="P318"/>
      <c r="Q318"/>
      <c r="R318" t="s">
        <v>2529</v>
      </c>
      <c r="S318"/>
      <c r="T318"/>
      <c r="U318"/>
      <c r="V318"/>
      <c r="W318"/>
      <c r="X318"/>
      <c r="Y318"/>
      <c r="Z318"/>
      <c r="AA318"/>
      <c r="AB318"/>
      <c r="AC318"/>
      <c r="AD318"/>
      <c r="AE318"/>
      <c r="AF318"/>
      <c r="AG318"/>
      <c r="AH318"/>
      <c r="AI318"/>
      <c r="AJ318"/>
    </row>
    <row r="319" spans="4:36" ht="15">
      <c r="D319"/>
      <c r="E319" t="s">
        <v>2530</v>
      </c>
      <c r="F319"/>
      <c r="G319"/>
      <c r="H319"/>
      <c r="I319"/>
      <c r="J319" t="s">
        <v>2531</v>
      </c>
      <c r="K319"/>
      <c r="L319"/>
      <c r="M319"/>
      <c r="N319"/>
      <c r="O319"/>
      <c r="P319"/>
      <c r="Q319"/>
      <c r="R319" t="s">
        <v>2532</v>
      </c>
      <c r="S319"/>
      <c r="T319"/>
      <c r="U319"/>
      <c r="V319"/>
      <c r="W319"/>
      <c r="X319"/>
      <c r="Y319"/>
      <c r="Z319"/>
      <c r="AA319"/>
      <c r="AB319"/>
      <c r="AC319"/>
      <c r="AD319"/>
      <c r="AE319"/>
      <c r="AF319"/>
      <c r="AG319"/>
      <c r="AH319"/>
      <c r="AI319"/>
      <c r="AJ319"/>
    </row>
    <row r="320" spans="4:36" ht="15">
      <c r="D320"/>
      <c r="E320" t="s">
        <v>2533</v>
      </c>
      <c r="F320"/>
      <c r="G320"/>
      <c r="H320"/>
      <c r="I320"/>
      <c r="J320" t="s">
        <v>2534</v>
      </c>
      <c r="K320"/>
      <c r="L320"/>
      <c r="M320"/>
      <c r="N320"/>
      <c r="O320"/>
      <c r="P320"/>
      <c r="Q320"/>
      <c r="R320" t="s">
        <v>2535</v>
      </c>
      <c r="S320"/>
      <c r="T320"/>
      <c r="U320"/>
      <c r="V320"/>
      <c r="W320"/>
      <c r="X320"/>
      <c r="Y320"/>
      <c r="Z320"/>
      <c r="AA320"/>
      <c r="AB320"/>
      <c r="AC320"/>
      <c r="AD320"/>
      <c r="AE320"/>
      <c r="AF320"/>
      <c r="AG320"/>
      <c r="AH320"/>
      <c r="AI320"/>
      <c r="AJ320"/>
    </row>
    <row r="321" spans="4:36" ht="15">
      <c r="D321"/>
      <c r="E321" t="s">
        <v>1912</v>
      </c>
      <c r="F321"/>
      <c r="G321"/>
      <c r="H321"/>
      <c r="I321"/>
      <c r="J321" t="s">
        <v>2536</v>
      </c>
      <c r="K321"/>
      <c r="L321"/>
      <c r="M321"/>
      <c r="N321"/>
      <c r="O321"/>
      <c r="P321"/>
      <c r="Q321"/>
      <c r="R321"/>
      <c r="S321"/>
      <c r="T321"/>
      <c r="U321"/>
      <c r="V321"/>
      <c r="W321"/>
      <c r="X321"/>
      <c r="Y321"/>
      <c r="Z321"/>
      <c r="AA321"/>
      <c r="AB321"/>
      <c r="AC321"/>
      <c r="AD321"/>
      <c r="AE321"/>
      <c r="AF321"/>
      <c r="AG321"/>
      <c r="AH321"/>
      <c r="AI321"/>
      <c r="AJ321"/>
    </row>
    <row r="322" spans="4:36" ht="15">
      <c r="D322"/>
      <c r="E322" t="s">
        <v>2537</v>
      </c>
      <c r="F322"/>
      <c r="G322"/>
      <c r="H322"/>
      <c r="I322"/>
      <c r="J322" t="s">
        <v>2538</v>
      </c>
      <c r="K322"/>
      <c r="L322"/>
      <c r="M322"/>
      <c r="N322"/>
      <c r="O322"/>
      <c r="P322"/>
      <c r="Q322"/>
      <c r="R322"/>
      <c r="S322"/>
      <c r="T322"/>
      <c r="U322"/>
      <c r="V322"/>
      <c r="W322"/>
      <c r="X322"/>
      <c r="Y322"/>
      <c r="Z322"/>
      <c r="AA322"/>
      <c r="AB322"/>
      <c r="AC322"/>
      <c r="AD322"/>
      <c r="AE322"/>
      <c r="AF322"/>
      <c r="AG322"/>
      <c r="AH322"/>
      <c r="AI322"/>
      <c r="AJ322"/>
    </row>
    <row r="323" spans="4:36" ht="15">
      <c r="D323"/>
      <c r="E323" t="s">
        <v>2374</v>
      </c>
      <c r="F323"/>
      <c r="G323"/>
      <c r="H323"/>
      <c r="I323"/>
      <c r="J323" t="s">
        <v>2539</v>
      </c>
      <c r="K323"/>
      <c r="L323"/>
      <c r="M323"/>
      <c r="N323"/>
      <c r="O323"/>
      <c r="P323"/>
      <c r="Q323"/>
      <c r="R323"/>
      <c r="S323"/>
      <c r="T323"/>
      <c r="U323"/>
      <c r="V323"/>
      <c r="W323"/>
      <c r="X323"/>
      <c r="Y323"/>
      <c r="Z323"/>
      <c r="AA323"/>
      <c r="AB323"/>
      <c r="AC323"/>
      <c r="AD323"/>
      <c r="AE323"/>
      <c r="AF323"/>
      <c r="AG323"/>
      <c r="AH323"/>
      <c r="AI323"/>
      <c r="AJ323"/>
    </row>
    <row r="324" spans="4:36" ht="15">
      <c r="D324"/>
      <c r="E324" t="s">
        <v>2540</v>
      </c>
      <c r="F324"/>
      <c r="G324"/>
      <c r="H324"/>
      <c r="I324"/>
      <c r="J324" t="s">
        <v>2541</v>
      </c>
      <c r="K324"/>
      <c r="L324"/>
      <c r="M324"/>
      <c r="N324"/>
      <c r="O324"/>
      <c r="P324"/>
      <c r="Q324"/>
      <c r="R324"/>
      <c r="S324"/>
      <c r="T324"/>
      <c r="U324"/>
      <c r="V324"/>
      <c r="W324"/>
      <c r="X324"/>
      <c r="Y324"/>
      <c r="Z324"/>
      <c r="AA324"/>
      <c r="AB324"/>
      <c r="AC324"/>
      <c r="AD324"/>
      <c r="AE324"/>
      <c r="AF324"/>
      <c r="AG324"/>
      <c r="AH324"/>
      <c r="AI324"/>
      <c r="AJ324"/>
    </row>
    <row r="325" spans="4:36" ht="15">
      <c r="D325"/>
      <c r="E325" t="s">
        <v>2542</v>
      </c>
      <c r="F325"/>
      <c r="G325"/>
      <c r="H325"/>
      <c r="I325"/>
      <c r="J325" t="s">
        <v>2543</v>
      </c>
      <c r="K325"/>
      <c r="L325"/>
      <c r="M325"/>
      <c r="N325"/>
      <c r="O325"/>
      <c r="P325"/>
      <c r="Q325"/>
      <c r="R325"/>
      <c r="S325"/>
      <c r="T325"/>
      <c r="U325"/>
      <c r="V325"/>
      <c r="W325"/>
      <c r="X325"/>
      <c r="Y325"/>
      <c r="Z325"/>
      <c r="AA325"/>
      <c r="AB325"/>
      <c r="AC325"/>
      <c r="AD325"/>
      <c r="AE325"/>
      <c r="AF325"/>
      <c r="AG325"/>
      <c r="AH325"/>
      <c r="AI325"/>
      <c r="AJ325"/>
    </row>
    <row r="326" spans="4:36" ht="15">
      <c r="D326"/>
      <c r="E326" t="s">
        <v>2544</v>
      </c>
      <c r="F326"/>
      <c r="G326"/>
      <c r="H326"/>
      <c r="I326"/>
      <c r="J326" t="s">
        <v>2545</v>
      </c>
      <c r="K326"/>
      <c r="L326"/>
      <c r="M326"/>
      <c r="N326"/>
      <c r="O326"/>
      <c r="P326"/>
      <c r="Q326"/>
      <c r="R326"/>
      <c r="S326"/>
      <c r="T326"/>
      <c r="U326"/>
      <c r="V326"/>
      <c r="W326"/>
      <c r="X326"/>
      <c r="Y326"/>
      <c r="Z326"/>
      <c r="AA326"/>
      <c r="AB326"/>
      <c r="AC326"/>
      <c r="AD326"/>
      <c r="AE326"/>
      <c r="AF326"/>
      <c r="AG326"/>
      <c r="AH326"/>
      <c r="AI326"/>
      <c r="AJ326"/>
    </row>
    <row r="327" spans="4:36" ht="15">
      <c r="D327"/>
      <c r="E327" t="s">
        <v>2546</v>
      </c>
      <c r="F327"/>
      <c r="G327"/>
      <c r="H327"/>
      <c r="I327"/>
      <c r="J327" t="s">
        <v>2547</v>
      </c>
      <c r="K327"/>
      <c r="L327"/>
      <c r="M327"/>
      <c r="N327"/>
      <c r="O327"/>
      <c r="P327"/>
      <c r="Q327"/>
      <c r="R327"/>
      <c r="S327"/>
      <c r="T327"/>
      <c r="U327"/>
      <c r="V327"/>
      <c r="W327"/>
      <c r="X327"/>
      <c r="Y327"/>
      <c r="Z327"/>
      <c r="AA327"/>
      <c r="AB327"/>
      <c r="AC327"/>
      <c r="AD327"/>
      <c r="AE327"/>
      <c r="AF327"/>
      <c r="AG327"/>
      <c r="AH327"/>
      <c r="AI327"/>
      <c r="AJ327"/>
    </row>
    <row r="328" spans="4:36" ht="15">
      <c r="D328"/>
      <c r="E328" t="s">
        <v>2548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2549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327"/>
      <c r="P333" s="327"/>
      <c r="Q333" s="327"/>
      <c r="R333" s="327"/>
      <c r="S333" s="327"/>
      <c r="T333" s="327"/>
    </row>
    <row r="334" spans="4:36">
      <c r="O334" s="327"/>
      <c r="P334" s="327"/>
      <c r="Q334" s="327"/>
      <c r="R334" s="327"/>
      <c r="S334" s="327"/>
      <c r="T334" s="327"/>
    </row>
    <row r="335" spans="4:36">
      <c r="O335" s="327"/>
      <c r="P335" s="327"/>
      <c r="Q335" s="327"/>
      <c r="R335" s="327"/>
      <c r="S335" s="327"/>
      <c r="T335" s="327"/>
    </row>
    <row r="336" spans="4:36">
      <c r="O336" s="327"/>
      <c r="P336" s="327"/>
      <c r="Q336" s="327"/>
      <c r="R336" s="327"/>
      <c r="S336" s="327"/>
      <c r="T336" s="327"/>
    </row>
    <row r="337" spans="15:20">
      <c r="O337" s="327"/>
      <c r="P337" s="327"/>
      <c r="Q337" s="327"/>
      <c r="R337" s="327"/>
      <c r="S337" s="327"/>
      <c r="T337" s="327"/>
    </row>
    <row r="338" spans="15:20">
      <c r="O338" s="327"/>
      <c r="P338" s="327"/>
      <c r="Q338" s="327"/>
      <c r="R338" s="327"/>
      <c r="S338" s="327"/>
      <c r="T338" s="327"/>
    </row>
    <row r="339" spans="15:20">
      <c r="O339" s="327"/>
      <c r="P339" s="327"/>
      <c r="Q339" s="327"/>
      <c r="R339" s="327"/>
      <c r="S339" s="327"/>
      <c r="T339" s="327"/>
    </row>
    <row r="340" spans="15:20">
      <c r="O340" s="327"/>
      <c r="P340" s="327"/>
      <c r="Q340" s="327"/>
      <c r="R340" s="327"/>
      <c r="S340" s="327"/>
      <c r="T340" s="327"/>
    </row>
    <row r="341" spans="15:20">
      <c r="O341" s="327"/>
      <c r="P341" s="327"/>
      <c r="Q341" s="327"/>
      <c r="R341" s="327"/>
      <c r="S341" s="327"/>
      <c r="T341" s="327"/>
    </row>
    <row r="342" spans="15:20">
      <c r="O342" s="327"/>
      <c r="P342" s="327"/>
      <c r="Q342" s="327"/>
      <c r="R342" s="327"/>
      <c r="S342" s="327"/>
      <c r="T342" s="327"/>
    </row>
    <row r="343" spans="15:20">
      <c r="O343" s="327"/>
      <c r="P343" s="327"/>
      <c r="Q343" s="327"/>
      <c r="R343" s="327"/>
      <c r="S343" s="327"/>
      <c r="T343" s="327"/>
    </row>
    <row r="344" spans="15:20">
      <c r="O344" s="327"/>
      <c r="P344" s="327"/>
      <c r="Q344" s="327"/>
      <c r="R344" s="327"/>
      <c r="S344" s="327"/>
      <c r="T344" s="327"/>
    </row>
    <row r="345" spans="15:20">
      <c r="O345" s="327"/>
      <c r="P345" s="327"/>
      <c r="Q345" s="327"/>
      <c r="R345" s="327"/>
      <c r="S345" s="327"/>
      <c r="T345" s="327"/>
    </row>
    <row r="346" spans="15:20">
      <c r="O346" s="327"/>
      <c r="P346" s="327"/>
      <c r="Q346" s="327"/>
      <c r="R346" s="327"/>
      <c r="S346" s="327"/>
      <c r="T346" s="327"/>
    </row>
    <row r="347" spans="15:20">
      <c r="O347" s="327"/>
      <c r="P347" s="327"/>
      <c r="Q347" s="327"/>
      <c r="R347" s="327"/>
      <c r="S347" s="327"/>
      <c r="T347" s="327"/>
    </row>
    <row r="348" spans="15:20">
      <c r="O348" s="327"/>
      <c r="P348" s="327"/>
      <c r="Q348" s="327"/>
      <c r="R348" s="327"/>
      <c r="S348" s="327"/>
      <c r="T348" s="327"/>
    </row>
    <row r="349" spans="15:20">
      <c r="O349" s="327"/>
      <c r="P349" s="327"/>
      <c r="Q349" s="327"/>
      <c r="R349" s="327"/>
      <c r="S349" s="327"/>
      <c r="T349" s="327"/>
    </row>
    <row r="350" spans="15:20">
      <c r="O350" s="327"/>
      <c r="P350" s="327"/>
      <c r="Q350" s="327"/>
      <c r="R350" s="327"/>
      <c r="S350" s="327"/>
      <c r="T350" s="327"/>
    </row>
    <row r="351" spans="15:20">
      <c r="O351" s="327"/>
      <c r="P351" s="327"/>
      <c r="Q351" s="327"/>
      <c r="R351" s="327"/>
      <c r="S351" s="327"/>
      <c r="T351" s="327"/>
    </row>
    <row r="352" spans="15:20">
      <c r="O352" s="327"/>
      <c r="P352" s="327"/>
      <c r="Q352" s="327"/>
      <c r="R352" s="327"/>
      <c r="S352" s="327"/>
      <c r="T352" s="327"/>
    </row>
    <row r="353" spans="15:20">
      <c r="O353" s="327"/>
      <c r="P353" s="327"/>
      <c r="Q353" s="327"/>
      <c r="R353" s="327"/>
      <c r="S353" s="327"/>
      <c r="T353" s="327"/>
    </row>
    <row r="354" spans="15:20">
      <c r="O354" s="327"/>
      <c r="P354" s="327"/>
      <c r="Q354" s="327"/>
      <c r="R354" s="327"/>
      <c r="S354" s="327"/>
      <c r="T354" s="327"/>
    </row>
    <row r="355" spans="15:20">
      <c r="O355" s="327"/>
      <c r="P355" s="327"/>
      <c r="Q355" s="327"/>
      <c r="R355" s="327"/>
      <c r="S355" s="327"/>
      <c r="T355" s="327"/>
    </row>
    <row r="356" spans="15:20">
      <c r="O356" s="327"/>
      <c r="P356" s="327"/>
      <c r="Q356" s="327"/>
      <c r="R356" s="327"/>
      <c r="S356" s="327"/>
      <c r="T356" s="327"/>
    </row>
    <row r="357" spans="15:20">
      <c r="O357" s="327"/>
      <c r="P357" s="327"/>
      <c r="Q357" s="327"/>
      <c r="R357" s="327"/>
      <c r="S357" s="327"/>
      <c r="T357" s="327"/>
    </row>
    <row r="358" spans="15:20">
      <c r="O358" s="327"/>
      <c r="P358" s="327"/>
      <c r="Q358" s="327"/>
      <c r="R358" s="327"/>
      <c r="S358" s="327"/>
      <c r="T358" s="327"/>
    </row>
    <row r="359" spans="15:20">
      <c r="O359" s="327"/>
      <c r="P359" s="327"/>
      <c r="Q359" s="327"/>
      <c r="R359" s="327"/>
      <c r="S359" s="327"/>
      <c r="T359" s="327"/>
    </row>
    <row r="360" spans="15:20">
      <c r="O360" s="327"/>
      <c r="P360" s="327"/>
      <c r="Q360" s="327"/>
      <c r="R360" s="327"/>
      <c r="S360" s="327"/>
      <c r="T360" s="327"/>
    </row>
    <row r="361" spans="15:20">
      <c r="O361" s="327"/>
      <c r="P361" s="327"/>
      <c r="Q361" s="327"/>
      <c r="R361" s="327"/>
      <c r="S361" s="327"/>
      <c r="T361" s="327"/>
    </row>
    <row r="362" spans="15:20">
      <c r="O362" s="327"/>
      <c r="P362" s="327"/>
      <c r="Q362" s="327"/>
      <c r="R362" s="327"/>
      <c r="S362" s="327"/>
      <c r="T362" s="327"/>
    </row>
    <row r="363" spans="15:20">
      <c r="O363" s="327"/>
      <c r="P363" s="327"/>
      <c r="Q363" s="327"/>
      <c r="R363" s="327"/>
      <c r="S363" s="327"/>
      <c r="T363" s="327"/>
    </row>
    <row r="364" spans="15:20">
      <c r="O364" s="327"/>
      <c r="P364" s="327"/>
      <c r="Q364" s="327"/>
      <c r="R364" s="327"/>
      <c r="S364" s="327"/>
      <c r="T364" s="327"/>
    </row>
    <row r="365" spans="15:20">
      <c r="O365" s="327"/>
      <c r="P365" s="327"/>
      <c r="Q365" s="327"/>
      <c r="R365" s="327"/>
      <c r="S365" s="327"/>
      <c r="T365" s="327"/>
    </row>
    <row r="366" spans="15:20">
      <c r="O366" s="327"/>
      <c r="P366" s="327"/>
      <c r="Q366" s="327"/>
      <c r="R366" s="327"/>
      <c r="S366" s="327"/>
      <c r="T366" s="327"/>
    </row>
    <row r="367" spans="15:20">
      <c r="O367" s="327"/>
      <c r="P367" s="327"/>
      <c r="Q367" s="327"/>
      <c r="R367" s="327"/>
      <c r="S367" s="327"/>
      <c r="T367" s="327"/>
    </row>
    <row r="368" spans="15:20">
      <c r="O368" s="327"/>
      <c r="P368" s="327"/>
      <c r="Q368" s="327"/>
      <c r="R368" s="327"/>
      <c r="S368" s="327"/>
      <c r="T368" s="327"/>
    </row>
    <row r="369" spans="15:20">
      <c r="O369" s="327"/>
      <c r="P369" s="327"/>
      <c r="Q369" s="327"/>
      <c r="R369" s="327"/>
      <c r="S369" s="327"/>
      <c r="T369" s="327"/>
    </row>
    <row r="370" spans="15:20">
      <c r="O370" s="327"/>
      <c r="P370" s="327"/>
      <c r="Q370" s="327"/>
      <c r="R370" s="327"/>
      <c r="S370" s="327"/>
      <c r="T370" s="327"/>
    </row>
    <row r="371" spans="15:20">
      <c r="O371" s="327"/>
      <c r="P371" s="327"/>
      <c r="Q371" s="327"/>
      <c r="R371" s="327"/>
      <c r="S371" s="327"/>
      <c r="T371" s="327"/>
    </row>
    <row r="372" spans="15:20">
      <c r="O372" s="327"/>
      <c r="P372" s="327"/>
      <c r="Q372" s="327"/>
      <c r="R372" s="327"/>
      <c r="S372" s="327"/>
      <c r="T372" s="327"/>
    </row>
    <row r="373" spans="15:20">
      <c r="O373" s="327"/>
      <c r="P373" s="327"/>
      <c r="Q373" s="327"/>
      <c r="R373" s="327"/>
      <c r="S373" s="327"/>
      <c r="T373" s="327"/>
    </row>
    <row r="374" spans="15:20">
      <c r="O374" s="327"/>
      <c r="P374" s="327"/>
      <c r="Q374" s="327"/>
      <c r="R374" s="327"/>
      <c r="S374" s="327"/>
      <c r="T374" s="327"/>
    </row>
    <row r="375" spans="15:20">
      <c r="O375" s="327"/>
      <c r="P375" s="327"/>
      <c r="Q375" s="327"/>
      <c r="R375" s="327"/>
      <c r="S375" s="327"/>
      <c r="T375" s="327"/>
    </row>
    <row r="376" spans="15:20">
      <c r="O376" s="327"/>
      <c r="P376" s="327"/>
      <c r="Q376" s="327"/>
      <c r="R376" s="327"/>
      <c r="S376" s="327"/>
      <c r="T376" s="327"/>
    </row>
    <row r="377" spans="15:20">
      <c r="O377" s="327"/>
      <c r="P377" s="327"/>
      <c r="Q377" s="327"/>
      <c r="R377" s="327"/>
      <c r="S377" s="327"/>
      <c r="T377" s="327"/>
    </row>
    <row r="378" spans="15:20">
      <c r="O378" s="327"/>
      <c r="P378" s="327"/>
      <c r="Q378" s="327"/>
      <c r="R378" s="327"/>
      <c r="S378" s="327"/>
      <c r="T378" s="327"/>
    </row>
    <row r="379" spans="15:20">
      <c r="O379" s="327"/>
      <c r="P379" s="327"/>
      <c r="Q379" s="327"/>
      <c r="R379" s="327"/>
      <c r="S379" s="327"/>
      <c r="T379" s="327"/>
    </row>
    <row r="380" spans="15:20">
      <c r="O380" s="327"/>
      <c r="P380" s="327"/>
      <c r="Q380" s="327"/>
      <c r="R380" s="327"/>
      <c r="S380" s="327"/>
      <c r="T380" s="327"/>
    </row>
    <row r="381" spans="15:20">
      <c r="O381" s="327"/>
      <c r="P381" s="327"/>
      <c r="Q381" s="327"/>
      <c r="R381" s="327"/>
      <c r="S381" s="327"/>
      <c r="T381" s="327"/>
    </row>
    <row r="382" spans="15:20">
      <c r="O382" s="327"/>
      <c r="P382" s="327"/>
      <c r="Q382" s="327"/>
      <c r="R382" s="327"/>
      <c r="S382" s="327"/>
      <c r="T382" s="327"/>
    </row>
    <row r="383" spans="15:20">
      <c r="O383" s="327"/>
      <c r="P383" s="327"/>
      <c r="Q383" s="327"/>
      <c r="R383" s="327"/>
      <c r="S383" s="327"/>
      <c r="T383" s="327"/>
    </row>
    <row r="384" spans="15:20">
      <c r="O384" s="327"/>
      <c r="P384" s="327"/>
      <c r="Q384" s="327"/>
      <c r="R384" s="327"/>
      <c r="S384" s="327"/>
      <c r="T384" s="327"/>
    </row>
    <row r="385" spans="15:20">
      <c r="O385" s="327"/>
      <c r="P385" s="327"/>
      <c r="Q385" s="327"/>
      <c r="R385" s="327"/>
      <c r="S385" s="327"/>
      <c r="T385" s="327"/>
    </row>
    <row r="386" spans="15:20">
      <c r="O386" s="327"/>
      <c r="P386" s="327"/>
      <c r="Q386" s="327"/>
      <c r="R386" s="327"/>
      <c r="S386" s="327"/>
      <c r="T386" s="327"/>
    </row>
    <row r="387" spans="15:20">
      <c r="O387" s="327"/>
      <c r="P387" s="327"/>
      <c r="Q387" s="327"/>
      <c r="R387" s="327"/>
      <c r="S387" s="327"/>
      <c r="T387" s="327"/>
    </row>
    <row r="388" spans="15:20">
      <c r="O388" s="327"/>
      <c r="P388" s="327"/>
      <c r="Q388" s="327"/>
      <c r="R388" s="327"/>
      <c r="S388" s="327"/>
      <c r="T388" s="327"/>
    </row>
    <row r="389" spans="15:20">
      <c r="O389" s="327"/>
      <c r="P389" s="327"/>
      <c r="Q389" s="327"/>
      <c r="R389" s="327"/>
      <c r="S389" s="327"/>
      <c r="T389" s="327"/>
    </row>
    <row r="390" spans="15:20">
      <c r="O390" s="327"/>
      <c r="P390" s="327"/>
      <c r="Q390" s="327"/>
      <c r="R390" s="327"/>
      <c r="S390" s="327"/>
      <c r="T390" s="327"/>
    </row>
    <row r="391" spans="15:20">
      <c r="O391" s="327"/>
      <c r="P391" s="327"/>
      <c r="Q391" s="327"/>
      <c r="R391" s="327"/>
      <c r="S391" s="327"/>
      <c r="T391" s="327"/>
    </row>
    <row r="392" spans="15:20">
      <c r="O392" s="327"/>
      <c r="P392" s="327"/>
      <c r="Q392" s="327"/>
      <c r="R392" s="327"/>
      <c r="S392" s="327"/>
      <c r="T392" s="327"/>
    </row>
    <row r="393" spans="15:20">
      <c r="O393" s="327"/>
      <c r="P393" s="327"/>
      <c r="Q393" s="327"/>
      <c r="R393" s="327"/>
      <c r="S393" s="327"/>
      <c r="T393" s="327"/>
    </row>
    <row r="394" spans="15:20">
      <c r="O394" s="327"/>
      <c r="P394" s="327"/>
      <c r="Q394" s="327"/>
      <c r="R394" s="327"/>
      <c r="S394" s="327"/>
      <c r="T394" s="327"/>
    </row>
    <row r="395" spans="15:20">
      <c r="O395" s="327"/>
      <c r="P395" s="327"/>
      <c r="Q395" s="327"/>
      <c r="R395" s="327"/>
      <c r="S395" s="327"/>
      <c r="T395" s="327"/>
    </row>
    <row r="396" spans="15:20">
      <c r="O396" s="327"/>
      <c r="P396" s="327"/>
      <c r="Q396" s="327"/>
      <c r="R396" s="327"/>
      <c r="S396" s="327"/>
      <c r="T396" s="327"/>
    </row>
    <row r="397" spans="15:20">
      <c r="O397" s="327"/>
      <c r="P397" s="327"/>
      <c r="Q397" s="327"/>
      <c r="R397" s="327"/>
      <c r="S397" s="327"/>
      <c r="T397" s="327"/>
    </row>
    <row r="398" spans="15:20">
      <c r="O398" s="327"/>
      <c r="P398" s="327"/>
      <c r="Q398" s="327"/>
      <c r="R398" s="327"/>
      <c r="S398" s="327"/>
      <c r="T398" s="327"/>
    </row>
    <row r="399" spans="15:20">
      <c r="O399" s="327"/>
      <c r="P399" s="327"/>
      <c r="Q399" s="327"/>
      <c r="R399" s="327"/>
      <c r="S399" s="327"/>
      <c r="T399" s="327"/>
    </row>
    <row r="400" spans="15:20">
      <c r="O400" s="327"/>
      <c r="P400" s="327"/>
      <c r="Q400" s="327"/>
      <c r="R400" s="327"/>
      <c r="S400" s="327"/>
      <c r="T400" s="327"/>
    </row>
    <row r="401" spans="15:20">
      <c r="O401" s="327"/>
      <c r="P401" s="327"/>
      <c r="Q401" s="327"/>
      <c r="R401" s="327"/>
      <c r="S401" s="327"/>
      <c r="T401" s="327"/>
    </row>
    <row r="402" spans="15:20">
      <c r="O402" s="327"/>
      <c r="P402" s="327"/>
      <c r="Q402" s="327"/>
      <c r="R402" s="327"/>
      <c r="S402" s="327"/>
      <c r="T402" s="327"/>
    </row>
    <row r="403" spans="15:20">
      <c r="O403" s="327"/>
      <c r="P403" s="327"/>
      <c r="Q403" s="327"/>
      <c r="R403" s="327"/>
      <c r="S403" s="327"/>
      <c r="T403" s="327"/>
    </row>
    <row r="404" spans="15:20">
      <c r="O404" s="327"/>
      <c r="P404" s="327"/>
      <c r="Q404" s="327"/>
      <c r="R404" s="327"/>
      <c r="S404" s="327"/>
      <c r="T404" s="327"/>
    </row>
    <row r="405" spans="15:20">
      <c r="O405" s="327"/>
      <c r="P405" s="327"/>
      <c r="Q405" s="327"/>
      <c r="R405" s="327"/>
      <c r="S405" s="327"/>
      <c r="T405" s="327"/>
    </row>
    <row r="406" spans="15:20">
      <c r="O406" s="327"/>
      <c r="P406" s="327"/>
      <c r="Q406" s="327"/>
      <c r="R406" s="327"/>
      <c r="S406" s="327"/>
      <c r="T406" s="327"/>
    </row>
    <row r="407" spans="15:20">
      <c r="O407" s="327"/>
      <c r="P407" s="327"/>
      <c r="Q407" s="327"/>
      <c r="R407" s="327"/>
      <c r="S407" s="327"/>
      <c r="T407" s="327"/>
    </row>
    <row r="408" spans="15:20">
      <c r="O408" s="327"/>
      <c r="P408" s="327"/>
      <c r="Q408" s="327"/>
      <c r="R408" s="327"/>
      <c r="S408" s="327"/>
      <c r="T408" s="327"/>
    </row>
    <row r="409" spans="15:20">
      <c r="O409" s="327"/>
      <c r="P409" s="327"/>
      <c r="Q409" s="327"/>
      <c r="R409" s="327"/>
      <c r="S409" s="327"/>
      <c r="T409" s="327"/>
    </row>
    <row r="410" spans="15:20">
      <c r="O410" s="327"/>
      <c r="P410" s="327"/>
      <c r="Q410" s="327"/>
      <c r="R410" s="327"/>
      <c r="S410" s="327"/>
      <c r="T410" s="327"/>
    </row>
    <row r="411" spans="15:20">
      <c r="O411" s="327"/>
      <c r="P411" s="327"/>
      <c r="Q411" s="327"/>
      <c r="R411" s="327"/>
      <c r="S411" s="327"/>
      <c r="T411" s="327"/>
    </row>
    <row r="412" spans="15:20">
      <c r="O412" s="327"/>
      <c r="P412" s="327"/>
      <c r="Q412" s="327"/>
      <c r="R412" s="327"/>
      <c r="S412" s="327"/>
      <c r="T412" s="327"/>
    </row>
    <row r="413" spans="15:20">
      <c r="O413" s="327"/>
      <c r="P413" s="327"/>
      <c r="Q413" s="327"/>
      <c r="R413" s="327"/>
      <c r="S413" s="327"/>
      <c r="T413" s="327"/>
    </row>
    <row r="414" spans="15:20">
      <c r="O414" s="327"/>
      <c r="P414" s="327"/>
      <c r="Q414" s="327"/>
      <c r="R414" s="327"/>
      <c r="S414" s="327"/>
      <c r="T414" s="327"/>
    </row>
    <row r="415" spans="15:20">
      <c r="O415" s="327"/>
      <c r="P415" s="327"/>
      <c r="Q415" s="327"/>
      <c r="R415" s="327"/>
      <c r="S415" s="327"/>
      <c r="T415" s="327"/>
    </row>
    <row r="416" spans="15:20">
      <c r="O416" s="327"/>
      <c r="P416" s="327"/>
      <c r="Q416" s="327"/>
      <c r="R416" s="327"/>
      <c r="S416" s="327"/>
      <c r="T416" s="327"/>
    </row>
    <row r="417" spans="15:20">
      <c r="O417" s="327"/>
      <c r="P417" s="327"/>
      <c r="Q417" s="327"/>
      <c r="R417" s="327"/>
      <c r="S417" s="327"/>
      <c r="T417" s="327"/>
    </row>
    <row r="418" spans="15:20">
      <c r="O418" s="327"/>
      <c r="P418" s="327"/>
      <c r="Q418" s="327"/>
      <c r="R418" s="327"/>
      <c r="S418" s="327"/>
      <c r="T418" s="327"/>
    </row>
    <row r="419" spans="15:20">
      <c r="O419" s="327"/>
      <c r="P419" s="327"/>
      <c r="Q419" s="327"/>
      <c r="R419" s="327"/>
      <c r="S419" s="327"/>
      <c r="T419" s="327"/>
    </row>
    <row r="420" spans="15:20">
      <c r="O420" s="327"/>
      <c r="P420" s="327"/>
      <c r="Q420" s="327"/>
      <c r="R420" s="327"/>
      <c r="S420" s="327"/>
      <c r="T420" s="327"/>
    </row>
    <row r="421" spans="15:20">
      <c r="O421" s="327"/>
      <c r="P421" s="327"/>
      <c r="Q421" s="327"/>
      <c r="R421" s="327"/>
      <c r="S421" s="327"/>
      <c r="T421" s="327"/>
    </row>
    <row r="422" spans="15:20">
      <c r="O422" s="327"/>
      <c r="P422" s="327"/>
      <c r="Q422" s="327"/>
      <c r="R422" s="327"/>
      <c r="S422" s="327"/>
      <c r="T422" s="327"/>
    </row>
    <row r="423" spans="15:20">
      <c r="O423" s="327"/>
      <c r="P423" s="327"/>
      <c r="Q423" s="327"/>
      <c r="R423" s="327"/>
      <c r="S423" s="327"/>
      <c r="T423" s="327"/>
    </row>
    <row r="424" spans="15:20">
      <c r="O424" s="327"/>
      <c r="P424" s="327"/>
      <c r="Q424" s="327"/>
      <c r="R424" s="327"/>
      <c r="S424" s="327"/>
      <c r="T424" s="327"/>
    </row>
    <row r="425" spans="15:20">
      <c r="O425" s="327"/>
      <c r="P425" s="327"/>
      <c r="Q425" s="327"/>
      <c r="R425" s="327"/>
      <c r="S425" s="327"/>
      <c r="T425" s="327"/>
    </row>
    <row r="426" spans="15:20">
      <c r="O426" s="327"/>
      <c r="P426" s="327"/>
      <c r="Q426" s="327"/>
      <c r="R426" s="327"/>
      <c r="S426" s="327"/>
      <c r="T426" s="327"/>
    </row>
    <row r="427" spans="15:20">
      <c r="O427" s="327"/>
      <c r="P427" s="327"/>
      <c r="Q427" s="327"/>
      <c r="R427" s="327"/>
      <c r="S427" s="327"/>
      <c r="T427" s="327"/>
    </row>
    <row r="428" spans="15:20">
      <c r="O428" s="327"/>
      <c r="P428" s="327"/>
      <c r="Q428" s="327"/>
      <c r="R428" s="327"/>
      <c r="S428" s="327"/>
      <c r="T428" s="327"/>
    </row>
    <row r="429" spans="15:20">
      <c r="O429" s="327"/>
      <c r="P429" s="327"/>
      <c r="Q429" s="327"/>
      <c r="R429" s="327"/>
      <c r="S429" s="327"/>
      <c r="T429" s="327"/>
    </row>
    <row r="430" spans="15:20">
      <c r="O430" s="327"/>
      <c r="P430" s="327"/>
      <c r="Q430" s="327"/>
      <c r="R430" s="327"/>
      <c r="S430" s="327"/>
      <c r="T430" s="327"/>
    </row>
    <row r="431" spans="15:20">
      <c r="O431" s="327"/>
      <c r="P431" s="327"/>
      <c r="Q431" s="327"/>
      <c r="R431" s="327"/>
      <c r="S431" s="327"/>
      <c r="T431" s="327"/>
    </row>
    <row r="432" spans="15:20">
      <c r="O432" s="327"/>
      <c r="P432" s="327"/>
      <c r="Q432" s="327"/>
      <c r="R432" s="327"/>
      <c r="S432" s="327"/>
      <c r="T432" s="327"/>
    </row>
    <row r="433" spans="15:20">
      <c r="O433" s="327"/>
      <c r="P433" s="327"/>
      <c r="Q433" s="327"/>
      <c r="R433" s="327"/>
      <c r="S433" s="327"/>
      <c r="T433" s="327"/>
    </row>
    <row r="434" spans="15:20">
      <c r="O434" s="327"/>
      <c r="P434" s="327"/>
      <c r="Q434" s="327"/>
      <c r="R434" s="327"/>
      <c r="S434" s="327"/>
      <c r="T434" s="327"/>
    </row>
    <row r="435" spans="15:20">
      <c r="O435" s="327"/>
      <c r="P435" s="327"/>
      <c r="Q435" s="327"/>
      <c r="R435" s="327"/>
      <c r="S435" s="327"/>
      <c r="T435" s="327"/>
    </row>
    <row r="436" spans="15:20">
      <c r="O436" s="327"/>
      <c r="P436" s="327"/>
      <c r="Q436" s="327"/>
      <c r="R436" s="327"/>
      <c r="S436" s="327"/>
      <c r="T436" s="327"/>
    </row>
    <row r="437" spans="15:20">
      <c r="O437" s="327"/>
      <c r="P437" s="327"/>
      <c r="Q437" s="327"/>
      <c r="R437" s="327"/>
      <c r="S437" s="327"/>
      <c r="T437" s="327"/>
    </row>
    <row r="438" spans="15:20">
      <c r="O438" s="327"/>
      <c r="P438" s="327"/>
      <c r="Q438" s="327"/>
      <c r="R438" s="327"/>
      <c r="S438" s="327"/>
      <c r="T438" s="327"/>
    </row>
    <row r="439" spans="15:20">
      <c r="O439" s="327"/>
      <c r="P439" s="327"/>
      <c r="Q439" s="327"/>
      <c r="R439" s="327"/>
      <c r="S439" s="327"/>
      <c r="T439" s="327"/>
    </row>
    <row r="440" spans="15:20">
      <c r="O440" s="327"/>
      <c r="P440" s="327"/>
      <c r="Q440" s="327"/>
      <c r="R440" s="327"/>
      <c r="S440" s="327"/>
      <c r="T440" s="327"/>
    </row>
    <row r="441" spans="15:20">
      <c r="O441" s="327"/>
      <c r="P441" s="327"/>
      <c r="Q441" s="327"/>
      <c r="R441" s="327"/>
      <c r="S441" s="327"/>
      <c r="T441" s="327"/>
    </row>
    <row r="442" spans="15:20">
      <c r="O442" s="327"/>
      <c r="P442" s="327"/>
      <c r="Q442" s="327"/>
      <c r="R442" s="327"/>
      <c r="S442" s="327"/>
      <c r="T442" s="327"/>
    </row>
    <row r="443" spans="15:20">
      <c r="O443" s="327"/>
      <c r="P443" s="327"/>
      <c r="Q443" s="327"/>
      <c r="R443" s="327"/>
      <c r="S443" s="327"/>
      <c r="T443" s="327"/>
    </row>
    <row r="444" spans="15:20">
      <c r="O444" s="327"/>
      <c r="P444" s="327"/>
      <c r="Q444" s="327"/>
      <c r="R444" s="327"/>
      <c r="S444" s="327"/>
      <c r="T444" s="327"/>
    </row>
    <row r="445" spans="15:20">
      <c r="O445" s="327"/>
      <c r="P445" s="327"/>
      <c r="Q445" s="327"/>
      <c r="R445" s="327"/>
      <c r="S445" s="327"/>
      <c r="T445" s="327"/>
    </row>
    <row r="446" spans="15:20">
      <c r="O446" s="327"/>
      <c r="P446" s="327"/>
      <c r="Q446" s="327"/>
      <c r="R446" s="327"/>
      <c r="S446" s="327"/>
      <c r="T446" s="327"/>
    </row>
    <row r="447" spans="15:20">
      <c r="O447" s="327"/>
      <c r="P447" s="327"/>
      <c r="Q447" s="327"/>
      <c r="R447" s="327"/>
      <c r="S447" s="327"/>
      <c r="T447" s="327"/>
    </row>
    <row r="448" spans="15:20">
      <c r="O448" s="327"/>
      <c r="P448" s="327"/>
      <c r="Q448" s="327"/>
      <c r="R448" s="327"/>
      <c r="S448" s="327"/>
      <c r="T448" s="327"/>
    </row>
    <row r="449" spans="15:20">
      <c r="O449" s="327"/>
      <c r="P449" s="327"/>
      <c r="Q449" s="327"/>
      <c r="R449" s="327"/>
      <c r="S449" s="327"/>
      <c r="T449" s="327"/>
    </row>
    <row r="450" spans="15:20">
      <c r="O450" s="327"/>
      <c r="P450" s="327"/>
      <c r="Q450" s="327"/>
      <c r="R450" s="327"/>
      <c r="S450" s="327"/>
      <c r="T450" s="327"/>
    </row>
    <row r="451" spans="15:20">
      <c r="O451" s="327"/>
      <c r="P451" s="327"/>
      <c r="Q451" s="327"/>
      <c r="R451" s="327"/>
      <c r="S451" s="327"/>
      <c r="T451" s="327"/>
    </row>
    <row r="452" spans="15:20">
      <c r="O452" s="327"/>
      <c r="P452" s="327"/>
      <c r="Q452" s="327"/>
      <c r="R452" s="327"/>
      <c r="S452" s="327"/>
      <c r="T452" s="327"/>
    </row>
    <row r="453" spans="15:20">
      <c r="O453" s="327"/>
      <c r="P453" s="327"/>
      <c r="Q453" s="327"/>
      <c r="R453" s="327"/>
      <c r="S453" s="327"/>
      <c r="T453" s="327"/>
    </row>
    <row r="454" spans="15:20">
      <c r="O454" s="327"/>
      <c r="P454" s="327"/>
      <c r="Q454" s="327"/>
      <c r="R454" s="327"/>
      <c r="S454" s="327"/>
      <c r="T454" s="327"/>
    </row>
    <row r="455" spans="15:20">
      <c r="O455" s="327"/>
      <c r="P455" s="327"/>
      <c r="Q455" s="327"/>
      <c r="R455" s="327"/>
      <c r="S455" s="327"/>
      <c r="T455" s="327"/>
    </row>
    <row r="456" spans="15:20">
      <c r="O456" s="327"/>
      <c r="P456" s="327"/>
      <c r="Q456" s="327"/>
      <c r="R456" s="327"/>
      <c r="S456" s="327"/>
      <c r="T456" s="327"/>
    </row>
    <row r="457" spans="15:20">
      <c r="O457" s="327"/>
      <c r="P457" s="327"/>
      <c r="Q457" s="327"/>
      <c r="R457" s="327"/>
      <c r="S457" s="327"/>
      <c r="T457" s="327"/>
    </row>
    <row r="458" spans="15:20">
      <c r="O458" s="327"/>
      <c r="P458" s="327"/>
      <c r="Q458" s="327"/>
      <c r="R458" s="327"/>
      <c r="S458" s="327"/>
      <c r="T458" s="327"/>
    </row>
    <row r="459" spans="15:20">
      <c r="O459" s="327"/>
      <c r="P459" s="327"/>
      <c r="Q459" s="327"/>
      <c r="R459" s="327"/>
      <c r="S459" s="327"/>
      <c r="T459" s="327"/>
    </row>
    <row r="460" spans="15:20">
      <c r="O460" s="327"/>
      <c r="P460" s="327"/>
      <c r="Q460" s="327"/>
      <c r="R460" s="327"/>
      <c r="S460" s="327"/>
      <c r="T460" s="327"/>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30F1B-5A39-4E4F-80D5-54804B8210B4}">
  <sheetPr>
    <tabColor theme="6" tint="0.59999389629810485"/>
  </sheetPr>
  <dimension ref="A1:J24"/>
  <sheetViews>
    <sheetView topLeftCell="A13" zoomScale="80" zoomScaleNormal="80" workbookViewId="0">
      <selection activeCell="B2" sqref="C2"/>
    </sheetView>
  </sheetViews>
  <sheetFormatPr baseColWidth="10" defaultColWidth="11.42578125" defaultRowHeight="15"/>
  <cols>
    <col min="1" max="1" width="6.85546875" style="150" customWidth="1"/>
    <col min="2" max="2" width="7.42578125" style="3" customWidth="1"/>
    <col min="3" max="3" width="95.85546875" style="21" customWidth="1"/>
    <col min="4" max="4" width="19.85546875" customWidth="1"/>
    <col min="5" max="5" width="80.28515625" customWidth="1"/>
    <col min="6" max="6" width="38" style="21" customWidth="1"/>
    <col min="7" max="7" width="11.42578125" hidden="1" customWidth="1"/>
  </cols>
  <sheetData>
    <row r="1" spans="1:10" s="7" customFormat="1" ht="21" customHeight="1" thickBot="1">
      <c r="A1" s="366" t="s">
        <v>179</v>
      </c>
      <c r="B1" s="482" t="s">
        <v>635</v>
      </c>
      <c r="C1" s="483"/>
      <c r="D1" s="483"/>
      <c r="E1" s="484"/>
      <c r="F1" s="20"/>
      <c r="G1" s="6"/>
    </row>
    <row r="2" spans="1:10" s="80" customFormat="1" ht="74.25" customHeight="1" thickBot="1">
      <c r="A2" s="149" t="s">
        <v>181</v>
      </c>
      <c r="B2" s="104" t="s">
        <v>182</v>
      </c>
      <c r="C2" s="105" t="s">
        <v>183</v>
      </c>
      <c r="D2" s="106" t="s">
        <v>184</v>
      </c>
      <c r="E2" s="107" t="s">
        <v>185</v>
      </c>
      <c r="F2" s="79" t="s">
        <v>186</v>
      </c>
    </row>
    <row r="3" spans="1:10" ht="66.75" customHeight="1">
      <c r="B3" s="269" t="s">
        <v>636</v>
      </c>
      <c r="C3" s="270" t="s">
        <v>637</v>
      </c>
      <c r="D3" s="423" t="str">
        <f>IF(COUNTIF(D4:D4,"NO CUMPLE")&gt;0,"NO CUMPLE CONDICIÓN",IF(COUNTIF(D4:D4,"CUMPLE")=0,"NO APLICA","CUMPLE"))</f>
        <v>NO APLICA</v>
      </c>
      <c r="E3" s="424" t="str">
        <f>CONCATENATE(IF(D4="NO CUMPLE",CONCATENATE(E4," / "),""))</f>
        <v/>
      </c>
      <c r="F3" s="182" t="s">
        <v>638</v>
      </c>
      <c r="G3" s="3">
        <f>IF(D3="CUMPLE",1,IF(D3="NO CUMPLE CONDICIÓN",2,3))</f>
        <v>3</v>
      </c>
      <c r="J3" s="80"/>
    </row>
    <row r="4" spans="1:10" ht="39.75" customHeight="1">
      <c r="A4" s="152" t="s">
        <v>475</v>
      </c>
      <c r="B4" s="83" t="s">
        <v>639</v>
      </c>
      <c r="C4" s="96" t="s">
        <v>640</v>
      </c>
      <c r="D4" s="85"/>
      <c r="E4" s="86"/>
      <c r="F4" s="183" t="s">
        <v>638</v>
      </c>
      <c r="G4" s="3"/>
      <c r="J4" s="80"/>
    </row>
    <row r="5" spans="1:10" ht="36.75" customHeight="1">
      <c r="B5" s="154" t="s">
        <v>641</v>
      </c>
      <c r="C5" s="155" t="s">
        <v>642</v>
      </c>
      <c r="D5" s="373" t="str">
        <f>IF(COUNTIF(D6:D8,"NO CUMPLE")&gt;0,"NO CUMPLE CONDICIÓN",IF(COUNTIF(D6:D8,"CUMPLE")=0,"NO APLICA","CUMPLE"))</f>
        <v>NO APLICA</v>
      </c>
      <c r="E5" s="421" t="str">
        <f>CONCATENATE(IF(D6="NO CUMPLE",CONCATENATE(E6," / "),""),IF(D7="NO CUMPLE",CONCATENATE(E7," / "),""),IF(D8="NO CUMPLE",CONCATENATE(E8," / "),""))</f>
        <v/>
      </c>
      <c r="F5" s="151" t="s">
        <v>643</v>
      </c>
      <c r="G5" s="3">
        <f t="shared" ref="G5:G17" si="0">IF(D5="CUMPLE",1,IF(D5="NO CUMPLE CONDICIÓN",2,3))</f>
        <v>3</v>
      </c>
      <c r="J5" s="80"/>
    </row>
    <row r="6" spans="1:10" ht="28.5" customHeight="1">
      <c r="A6" s="152" t="s">
        <v>475</v>
      </c>
      <c r="B6" s="83" t="s">
        <v>644</v>
      </c>
      <c r="C6" s="99" t="s">
        <v>645</v>
      </c>
      <c r="D6" s="85"/>
      <c r="E6" s="86"/>
      <c r="F6" s="153" t="s">
        <v>646</v>
      </c>
      <c r="G6" s="3"/>
      <c r="J6" s="80"/>
    </row>
    <row r="7" spans="1:10" ht="79.5" customHeight="1">
      <c r="A7" s="152" t="s">
        <v>475</v>
      </c>
      <c r="B7" s="83" t="s">
        <v>647</v>
      </c>
      <c r="C7" s="99" t="s">
        <v>648</v>
      </c>
      <c r="D7" s="85"/>
      <c r="E7" s="86"/>
      <c r="F7" s="153" t="s">
        <v>649</v>
      </c>
      <c r="G7" s="3"/>
      <c r="J7" s="80"/>
    </row>
    <row r="8" spans="1:10" ht="99" customHeight="1">
      <c r="A8" s="152" t="s">
        <v>475</v>
      </c>
      <c r="B8" s="83" t="s">
        <v>650</v>
      </c>
      <c r="C8" s="99" t="s">
        <v>651</v>
      </c>
      <c r="D8" s="85"/>
      <c r="E8" s="86"/>
      <c r="F8" s="153" t="s">
        <v>652</v>
      </c>
      <c r="G8" s="3"/>
      <c r="J8" s="80"/>
    </row>
    <row r="9" spans="1:10" ht="39.75" customHeight="1">
      <c r="B9" s="154" t="s">
        <v>653</v>
      </c>
      <c r="C9" s="155" t="s">
        <v>654</v>
      </c>
      <c r="D9" s="373" t="str">
        <f>IF(COUNTIF(D10:D13,"NO CUMPLE")&gt;0,"NO CUMPLE CONDICIÓN",IF(COUNTIF(D10:D13,"CUMPLE")=0,"NO APLICA","CUMPLE"))</f>
        <v>NO APLICA</v>
      </c>
      <c r="E9" s="421" t="str">
        <f>CONCATENATE(IF(D10="NO CUMPLE",CONCATENATE(E10," / "),""),IF(D11="NO CUMPLE",CONCATENATE(E11," / "),""),IF(D12="NO CUMPLE",CONCATENATE(E12," / "),""),IF(D13="NO CUMPLE",CONCATENATE(E13," / "),""))</f>
        <v/>
      </c>
      <c r="F9" s="151" t="s">
        <v>655</v>
      </c>
      <c r="G9" s="3">
        <f t="shared" si="0"/>
        <v>3</v>
      </c>
      <c r="J9" s="80"/>
    </row>
    <row r="10" spans="1:10" ht="31.5" customHeight="1">
      <c r="A10" s="152" t="s">
        <v>475</v>
      </c>
      <c r="B10" s="83" t="s">
        <v>656</v>
      </c>
      <c r="C10" s="96" t="s">
        <v>657</v>
      </c>
      <c r="D10" s="85"/>
      <c r="E10" s="86"/>
      <c r="F10" s="153" t="s">
        <v>655</v>
      </c>
      <c r="G10" s="3"/>
      <c r="J10" s="80"/>
    </row>
    <row r="11" spans="1:10" ht="146.25" customHeight="1">
      <c r="A11" s="152" t="s">
        <v>475</v>
      </c>
      <c r="B11" s="83" t="s">
        <v>658</v>
      </c>
      <c r="C11" s="156" t="s">
        <v>659</v>
      </c>
      <c r="D11" s="85"/>
      <c r="E11" s="86"/>
      <c r="F11" s="153" t="s">
        <v>660</v>
      </c>
      <c r="G11" s="3"/>
      <c r="J11" s="80"/>
    </row>
    <row r="12" spans="1:10" ht="38.450000000000003" customHeight="1">
      <c r="A12" s="157" t="s">
        <v>475</v>
      </c>
      <c r="B12" s="83" t="s">
        <v>661</v>
      </c>
      <c r="C12" s="96" t="s">
        <v>662</v>
      </c>
      <c r="D12" s="85"/>
      <c r="E12" s="86"/>
      <c r="F12" s="153" t="s">
        <v>663</v>
      </c>
      <c r="G12" s="3"/>
      <c r="J12" s="80"/>
    </row>
    <row r="13" spans="1:10" ht="38.450000000000003" customHeight="1">
      <c r="A13" s="157"/>
      <c r="B13" s="83" t="s">
        <v>664</v>
      </c>
      <c r="C13" s="96" t="s">
        <v>665</v>
      </c>
      <c r="D13" s="85"/>
      <c r="E13" s="86"/>
      <c r="F13" s="153" t="s">
        <v>666</v>
      </c>
      <c r="G13" s="3"/>
      <c r="J13" s="80"/>
    </row>
    <row r="14" spans="1:10" ht="47.25" customHeight="1">
      <c r="A14" s="158"/>
      <c r="B14" s="154" t="s">
        <v>667</v>
      </c>
      <c r="C14" s="155" t="s">
        <v>668</v>
      </c>
      <c r="D14" s="373" t="str">
        <f>IF(COUNTIF(D15:D16,"NO CUMPLE")&gt;0,"NO CUMPLE CONDICIÓN",IF(COUNTIF(D15:D16,"CUMPLE")=0,"NO APLICA","CUMPLE"))</f>
        <v>NO APLICA</v>
      </c>
      <c r="E14" s="421" t="str">
        <f>CONCATENATE(IF(D15="NO CUMPLE",CONCATENATE(E15," / "),""),IF(D16="NO CUMPLE",CONCATENATE(E16," / "),""))</f>
        <v/>
      </c>
      <c r="F14" s="151" t="s">
        <v>669</v>
      </c>
      <c r="G14" s="3">
        <f>IF(D14="CUMPLE",1,IF(D14="NO CUMPLE CONDICIÓN",2,3))</f>
        <v>3</v>
      </c>
      <c r="J14" s="80"/>
    </row>
    <row r="15" spans="1:10" ht="187.5" customHeight="1">
      <c r="A15" s="152" t="s">
        <v>475</v>
      </c>
      <c r="B15" s="232" t="s">
        <v>670</v>
      </c>
      <c r="C15" s="161" t="s">
        <v>671</v>
      </c>
      <c r="D15" s="85"/>
      <c r="E15" s="422"/>
      <c r="F15" s="153" t="s">
        <v>669</v>
      </c>
      <c r="G15" s="3"/>
      <c r="J15" s="80"/>
    </row>
    <row r="16" spans="1:10" ht="102" customHeight="1">
      <c r="A16" s="152" t="s">
        <v>475</v>
      </c>
      <c r="B16" s="232" t="s">
        <v>672</v>
      </c>
      <c r="C16" s="84" t="s">
        <v>673</v>
      </c>
      <c r="D16" s="85"/>
      <c r="E16" s="422"/>
      <c r="F16" s="153" t="s">
        <v>669</v>
      </c>
      <c r="G16" s="3"/>
      <c r="J16" s="80"/>
    </row>
    <row r="17" spans="1:10" ht="39.75" customHeight="1">
      <c r="B17" s="154" t="s">
        <v>674</v>
      </c>
      <c r="C17" s="155" t="s">
        <v>675</v>
      </c>
      <c r="D17" s="373" t="str">
        <f>IF(COUNTIF(D18:D20,"NO CUMPLE")&gt;0,"NO CUMPLE CONDICIÓN",IF(COUNTIF(D18:D20,"CUMPLE")=0,"NO APLICA","CUMPLE"))</f>
        <v>NO APLICA</v>
      </c>
      <c r="E17" s="421" t="str">
        <f>CONCATENATE(IF(D18="NO CUMPLE",CONCATENATE(E18," / "),""),IF(D19="NO CUMPLE",CONCATENATE(E19," / "),""),IF(D20="NO CUMPLE",CONCATENATE(E20," / "),""))</f>
        <v/>
      </c>
      <c r="F17" s="151" t="s">
        <v>676</v>
      </c>
      <c r="G17" s="3">
        <f t="shared" si="0"/>
        <v>3</v>
      </c>
      <c r="J17" s="80"/>
    </row>
    <row r="18" spans="1:10" ht="49.5" customHeight="1">
      <c r="A18" s="152" t="s">
        <v>475</v>
      </c>
      <c r="B18" s="83" t="s">
        <v>677</v>
      </c>
      <c r="C18" s="96" t="s">
        <v>678</v>
      </c>
      <c r="D18" s="85"/>
      <c r="E18" s="86"/>
      <c r="F18" s="153" t="s">
        <v>676</v>
      </c>
      <c r="G18" s="3"/>
      <c r="J18" s="80"/>
    </row>
    <row r="19" spans="1:10" ht="64.5" customHeight="1">
      <c r="A19" s="152" t="s">
        <v>475</v>
      </c>
      <c r="B19" s="83" t="s">
        <v>679</v>
      </c>
      <c r="C19" s="96" t="s">
        <v>680</v>
      </c>
      <c r="D19" s="85"/>
      <c r="E19" s="86"/>
      <c r="F19" s="153" t="s">
        <v>676</v>
      </c>
      <c r="G19" s="3"/>
      <c r="J19" s="80"/>
    </row>
    <row r="20" spans="1:10" ht="66" customHeight="1" thickBot="1">
      <c r="A20" s="152" t="s">
        <v>475</v>
      </c>
      <c r="B20" s="278" t="s">
        <v>681</v>
      </c>
      <c r="C20" s="102" t="s">
        <v>682</v>
      </c>
      <c r="D20" s="198"/>
      <c r="E20" s="199"/>
      <c r="F20" s="153" t="s">
        <v>683</v>
      </c>
      <c r="J20" s="80"/>
    </row>
    <row r="22" spans="1:10" hidden="1">
      <c r="C22" s="103" t="s">
        <v>330</v>
      </c>
      <c r="D22" s="3">
        <f>COUNTIF(G3:G20,1)</f>
        <v>0</v>
      </c>
    </row>
    <row r="23" spans="1:10" hidden="1">
      <c r="C23" s="103" t="s">
        <v>331</v>
      </c>
      <c r="D23" s="3">
        <f>COUNTIF(G3:G20,2)</f>
        <v>0</v>
      </c>
    </row>
    <row r="24" spans="1:10" hidden="1">
      <c r="C24" s="103" t="s">
        <v>332</v>
      </c>
      <c r="D24" s="3">
        <f>COUNTIF(G3:G20,3)</f>
        <v>5</v>
      </c>
    </row>
  </sheetData>
  <sheetProtection algorithmName="SHA-512" hashValue="sukVRLhrsAwkeR2lctoXobaDTHPAV1EmwOZ8maSh4WgHjboPUcCHQWZpDnIGJW56kHlwOuGiR5DaWOvWYNrKtA==" saltValue="O03zau5X+4MfbjZbHsojGA==" spinCount="100000" sheet="1" formatRows="0" autoFilter="0"/>
  <mergeCells count="1">
    <mergeCell ref="B1:E1"/>
  </mergeCells>
  <conditionalFormatting sqref="D3">
    <cfRule type="cellIs" dxfId="23" priority="9" operator="equal">
      <formula>"NO CUMPLE CONDICIÓN"</formula>
    </cfRule>
    <cfRule type="cellIs" dxfId="22" priority="10" operator="equal">
      <formula>"No Cumple"</formula>
    </cfRule>
  </conditionalFormatting>
  <conditionalFormatting sqref="D5">
    <cfRule type="cellIs" dxfId="21" priority="7" operator="equal">
      <formula>"NO CUMPLE CONDICIÓN"</formula>
    </cfRule>
    <cfRule type="cellIs" dxfId="20" priority="8" operator="equal">
      <formula>"No Cumple"</formula>
    </cfRule>
  </conditionalFormatting>
  <conditionalFormatting sqref="D9">
    <cfRule type="cellIs" dxfId="19" priority="5" operator="equal">
      <formula>"NO CUMPLE CONDICIÓN"</formula>
    </cfRule>
    <cfRule type="cellIs" dxfId="18" priority="6" operator="equal">
      <formula>"No Cumple"</formula>
    </cfRule>
  </conditionalFormatting>
  <conditionalFormatting sqref="D14">
    <cfRule type="cellIs" dxfId="17" priority="1" operator="equal">
      <formula>"NO CUMPLE CONDICIÓN"</formula>
    </cfRule>
    <cfRule type="cellIs" dxfId="16" priority="2" operator="equal">
      <formula>"No Cumple"</formula>
    </cfRule>
  </conditionalFormatting>
  <conditionalFormatting sqref="D16:D17">
    <cfRule type="cellIs" dxfId="15" priority="3" operator="equal">
      <formula>"NO CUMPLE CONDICIÓN"</formula>
    </cfRule>
    <cfRule type="cellIs" dxfId="14" priority="4" operator="equal">
      <formula>"No Cumple"</formula>
    </cfRule>
  </conditionalFormatting>
  <dataValidations count="1">
    <dataValidation type="list" allowBlank="1" showInputMessage="1" showErrorMessage="1" sqref="D10:D13 D4 D6:D8 D18:D20 D15:D16" xr:uid="{BEB72FA4-D336-4156-BC67-ECD0815313F4}">
      <formula1>"CUMPLE,NO CUMPLE"</formula1>
    </dataValidation>
  </dataValidations>
  <hyperlinks>
    <hyperlink ref="A1" location="PORTADA!A1" display="Portada" xr:uid="{40A658F9-121A-4C96-AFB6-4710688130FA}"/>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D8CC2-2D00-4CB7-B1AE-34169C84A13A}">
  <sheetPr>
    <tabColor theme="6" tint="0.59999389629810485"/>
  </sheetPr>
  <dimension ref="A1:J21"/>
  <sheetViews>
    <sheetView topLeftCell="A9" zoomScaleNormal="100" workbookViewId="0">
      <selection activeCell="B2" sqref="C2"/>
    </sheetView>
  </sheetViews>
  <sheetFormatPr baseColWidth="10" defaultColWidth="11.42578125" defaultRowHeight="15"/>
  <cols>
    <col min="1" max="1" width="7.140625" style="150" customWidth="1"/>
    <col min="2" max="2" width="6.42578125" style="3" customWidth="1"/>
    <col min="3" max="3" width="63.28515625" style="21" customWidth="1"/>
    <col min="4" max="4" width="17" customWidth="1"/>
    <col min="5" max="5" width="69.42578125" customWidth="1"/>
    <col min="6" max="6" width="39.42578125" style="21" customWidth="1"/>
    <col min="7" max="7" width="9.42578125" hidden="1" customWidth="1"/>
  </cols>
  <sheetData>
    <row r="1" spans="1:10" s="7" customFormat="1" ht="21" customHeight="1" thickBot="1">
      <c r="A1" s="266" t="s">
        <v>179</v>
      </c>
      <c r="B1" s="482" t="s">
        <v>684</v>
      </c>
      <c r="C1" s="482"/>
      <c r="D1" s="482"/>
      <c r="E1" s="482"/>
      <c r="F1" s="20"/>
      <c r="G1" s="6"/>
    </row>
    <row r="2" spans="1:10" s="80" customFormat="1" ht="74.25" customHeight="1" thickBot="1">
      <c r="A2" s="78" t="s">
        <v>181</v>
      </c>
      <c r="B2" s="204" t="s">
        <v>182</v>
      </c>
      <c r="C2" s="267" t="s">
        <v>183</v>
      </c>
      <c r="D2" s="206" t="s">
        <v>184</v>
      </c>
      <c r="E2" s="268" t="s">
        <v>185</v>
      </c>
      <c r="F2" s="159" t="s">
        <v>186</v>
      </c>
    </row>
    <row r="3" spans="1:10" ht="54.75" customHeight="1">
      <c r="B3" s="269" t="s">
        <v>685</v>
      </c>
      <c r="C3" s="270" t="s">
        <v>686</v>
      </c>
      <c r="D3" s="271" t="str">
        <f>IF(COUNTIF(D4:D7,"NO CUMPLE")&gt;0,"NO CUMPLE CONDICIÓN",IF(COUNTIF(D4:D7,"CUMPLE")=0,"NO APLICA","CUMPLE"))</f>
        <v>NO APLICA</v>
      </c>
      <c r="E3" s="272" t="str">
        <f>CONCATENATE(IF(D4="NO CUMPLE",CONCATENATE(E4," / "),""),IF(D5="NO CUMPLE",CONCATENATE(E5," / "),""),IF(D6="NO CUMPLE",CONCATENATE(E6," / "),""),IF(D7="NO CUMPLE",CONCATENATE(E7," / "),""))</f>
        <v/>
      </c>
      <c r="F3" s="273" t="s">
        <v>687</v>
      </c>
      <c r="G3" s="3">
        <f>IF(D3="CUMPLE",1,IF(D3="NO CUMPLE CONDICIÓN",2,3))</f>
        <v>3</v>
      </c>
      <c r="J3" s="80"/>
    </row>
    <row r="4" spans="1:10" ht="21.75" customHeight="1">
      <c r="A4" s="187" t="s">
        <v>475</v>
      </c>
      <c r="B4" s="83" t="s">
        <v>688</v>
      </c>
      <c r="C4" s="96" t="s">
        <v>689</v>
      </c>
      <c r="D4" s="212"/>
      <c r="E4" s="274"/>
      <c r="F4" s="275" t="s">
        <v>690</v>
      </c>
      <c r="G4" s="3"/>
      <c r="J4" s="80"/>
    </row>
    <row r="5" spans="1:10" ht="57">
      <c r="A5" s="187" t="s">
        <v>475</v>
      </c>
      <c r="B5" s="83" t="s">
        <v>691</v>
      </c>
      <c r="C5" s="96" t="s">
        <v>692</v>
      </c>
      <c r="D5" s="212"/>
      <c r="E5" s="274"/>
      <c r="F5" s="275" t="s">
        <v>690</v>
      </c>
      <c r="G5" s="3"/>
      <c r="J5" s="80"/>
    </row>
    <row r="6" spans="1:10" ht="31.5" customHeight="1">
      <c r="A6" s="187" t="s">
        <v>475</v>
      </c>
      <c r="B6" s="83" t="s">
        <v>693</v>
      </c>
      <c r="C6" s="96" t="s">
        <v>694</v>
      </c>
      <c r="D6" s="212"/>
      <c r="E6" s="274"/>
      <c r="F6" s="275" t="s">
        <v>690</v>
      </c>
      <c r="G6" s="3"/>
      <c r="J6" s="80"/>
    </row>
    <row r="7" spans="1:10" ht="31.5" customHeight="1">
      <c r="A7" s="187" t="s">
        <v>475</v>
      </c>
      <c r="B7" s="83" t="s">
        <v>695</v>
      </c>
      <c r="C7" s="96" t="s">
        <v>696</v>
      </c>
      <c r="D7" s="212"/>
      <c r="E7" s="274"/>
      <c r="F7" s="275" t="s">
        <v>690</v>
      </c>
      <c r="G7" s="3"/>
      <c r="J7" s="80"/>
    </row>
    <row r="8" spans="1:10" ht="62.25" customHeight="1">
      <c r="B8" s="154" t="s">
        <v>697</v>
      </c>
      <c r="C8" s="155" t="s">
        <v>1018</v>
      </c>
      <c r="D8" s="276" t="str">
        <f>IF(COUNTIF(D9:D14,"NO CUMPLE")&gt;0,"NO CUMPLE CONDICIÓN",IF(COUNTIF(D9:D14,"CUMPLE")=0,"NO APLICA","CUMPLE"))</f>
        <v>NO APLICA</v>
      </c>
      <c r="E8" s="277" t="str">
        <f>CONCATENATE(IF(D9="NO CUMPLE",CONCATENATE(E9," / "),""),IF(D10="NO CUMPLE",CONCATENATE(E10," / "),""),IF(D11="NO CUMPLE",CONCATENATE(E11," / "),""),IF(D12="NO CUMPLE",CONCATENATE(E12," / "),""),IF(D13="NO CUMPLE",CONCATENATE(E13," / "),""),IF(D14="NO CUMPLE",CONCATENATE(E14," / "),""))</f>
        <v/>
      </c>
      <c r="F8" s="273" t="s">
        <v>699</v>
      </c>
      <c r="G8" s="3">
        <f>IF(D8="CUMPLE",1,IF(D8="NO CUMPLE CONDICIÓN",2,3))</f>
        <v>3</v>
      </c>
      <c r="J8" s="80"/>
    </row>
    <row r="9" spans="1:10" ht="62.25" customHeight="1">
      <c r="A9" s="187" t="s">
        <v>475</v>
      </c>
      <c r="B9" s="83" t="s">
        <v>700</v>
      </c>
      <c r="C9" s="96" t="s">
        <v>698</v>
      </c>
      <c r="D9" s="212"/>
      <c r="E9" s="382"/>
      <c r="F9" s="275" t="s">
        <v>702</v>
      </c>
      <c r="G9" s="3"/>
      <c r="J9" s="80"/>
    </row>
    <row r="10" spans="1:10" ht="39.75" customHeight="1">
      <c r="A10" s="187" t="s">
        <v>475</v>
      </c>
      <c r="B10" s="83" t="s">
        <v>703</v>
      </c>
      <c r="C10" s="96" t="s">
        <v>701</v>
      </c>
      <c r="D10" s="212"/>
      <c r="E10" s="382"/>
      <c r="F10" s="275" t="s">
        <v>702</v>
      </c>
      <c r="G10" s="3"/>
      <c r="J10" s="80"/>
    </row>
    <row r="11" spans="1:10" ht="57">
      <c r="A11" s="187" t="s">
        <v>475</v>
      </c>
      <c r="B11" s="83" t="s">
        <v>706</v>
      </c>
      <c r="C11" s="84" t="s">
        <v>704</v>
      </c>
      <c r="D11" s="212"/>
      <c r="E11" s="274"/>
      <c r="F11" s="275" t="s">
        <v>705</v>
      </c>
      <c r="G11" s="3"/>
      <c r="J11" s="80"/>
    </row>
    <row r="12" spans="1:10" ht="85.5">
      <c r="A12" s="187" t="s">
        <v>475</v>
      </c>
      <c r="B12" s="83" t="s">
        <v>709</v>
      </c>
      <c r="C12" s="96" t="s">
        <v>707</v>
      </c>
      <c r="D12" s="212"/>
      <c r="E12" s="274"/>
      <c r="F12" s="275" t="s">
        <v>708</v>
      </c>
      <c r="G12" s="3"/>
      <c r="J12" s="80"/>
    </row>
    <row r="13" spans="1:10" ht="84.75" customHeight="1">
      <c r="A13" s="187" t="s">
        <v>475</v>
      </c>
      <c r="B13" s="83" t="s">
        <v>712</v>
      </c>
      <c r="C13" s="160" t="s">
        <v>710</v>
      </c>
      <c r="D13" s="212"/>
      <c r="E13" s="274"/>
      <c r="F13" s="275" t="s">
        <v>711</v>
      </c>
      <c r="G13" s="3"/>
      <c r="J13" s="80"/>
    </row>
    <row r="14" spans="1:10" ht="42.75" customHeight="1" thickBot="1">
      <c r="A14" s="187" t="s">
        <v>475</v>
      </c>
      <c r="B14" s="278" t="s">
        <v>1019</v>
      </c>
      <c r="C14" s="279" t="s">
        <v>1020</v>
      </c>
      <c r="D14" s="218"/>
      <c r="E14" s="280"/>
      <c r="F14" s="275" t="s">
        <v>713</v>
      </c>
      <c r="G14" s="3"/>
      <c r="J14" s="80"/>
    </row>
    <row r="15" spans="1:10">
      <c r="J15" s="80"/>
    </row>
    <row r="16" spans="1:10">
      <c r="J16" s="80"/>
    </row>
    <row r="17" spans="3:10" hidden="1">
      <c r="C17" s="103" t="s">
        <v>330</v>
      </c>
      <c r="D17">
        <f>COUNTIF(G3:G14,1)</f>
        <v>0</v>
      </c>
      <c r="J17" s="80"/>
    </row>
    <row r="18" spans="3:10" hidden="1">
      <c r="C18" s="103" t="s">
        <v>331</v>
      </c>
      <c r="D18">
        <f>COUNTIF(G3:G14,2)</f>
        <v>0</v>
      </c>
      <c r="J18" s="80"/>
    </row>
    <row r="19" spans="3:10" hidden="1">
      <c r="C19" s="103" t="s">
        <v>332</v>
      </c>
      <c r="D19">
        <f>COUNTIF(G3:G14,3)</f>
        <v>2</v>
      </c>
      <c r="J19" s="80"/>
    </row>
    <row r="20" spans="3:10">
      <c r="J20" s="80"/>
    </row>
    <row r="21" spans="3:10">
      <c r="J21" s="80"/>
    </row>
  </sheetData>
  <sheetProtection algorithmName="SHA-512" hashValue="AbV2jv2zq8xrOjsjGHP0qoRcmX9unaF4EJNhtzG+7R6ZIqiBGRlWIyPZqM+zQ7d2XSdJ/g/V0las5lia9F55lg==" saltValue="hWzcKGqaD9cmq2/MtocKZw==" spinCount="100000" sheet="1" formatRows="0" autoFilter="0"/>
  <mergeCells count="1">
    <mergeCell ref="B1:E1"/>
  </mergeCells>
  <conditionalFormatting sqref="D3">
    <cfRule type="cellIs" dxfId="13" priority="3" operator="equal">
      <formula>"NO CUMPLE CONDICIÓN"</formula>
    </cfRule>
    <cfRule type="cellIs" dxfId="12" priority="4" operator="equal">
      <formula>"No Cumple"</formula>
    </cfRule>
  </conditionalFormatting>
  <conditionalFormatting sqref="D8">
    <cfRule type="cellIs" dxfId="11" priority="1" operator="equal">
      <formula>"NO CUMPLE CONDICIÓN"</formula>
    </cfRule>
    <cfRule type="cellIs" dxfId="10" priority="2" operator="equal">
      <formula>"No Cumple"</formula>
    </cfRule>
  </conditionalFormatting>
  <dataValidations count="1">
    <dataValidation type="list" allowBlank="1" showInputMessage="1" showErrorMessage="1" sqref="D4:D7 D9:D14" xr:uid="{41081306-6A02-40D3-8FEB-4F6B96A0F63D}">
      <formula1>"CUMPLE,NO CUMPLE"</formula1>
    </dataValidation>
  </dataValidations>
  <hyperlinks>
    <hyperlink ref="A1" location="PORTADA!A1" display="Portada" xr:uid="{FC3E307A-D137-410C-A8E7-9009EF21F505}"/>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20CFE-046D-473C-8E4A-6B680A572FA2}">
  <sheetPr>
    <tabColor rgb="FF36C7D6"/>
  </sheetPr>
  <dimension ref="A1:G20"/>
  <sheetViews>
    <sheetView zoomScaleNormal="100" workbookViewId="0">
      <selection activeCell="B2" sqref="C2"/>
    </sheetView>
  </sheetViews>
  <sheetFormatPr baseColWidth="10" defaultColWidth="11.42578125" defaultRowHeight="15"/>
  <cols>
    <col min="1" max="1" width="7.42578125" style="90" customWidth="1"/>
    <col min="2" max="2" width="6.140625" style="3" customWidth="1"/>
    <col min="3" max="3" width="69.140625" style="21" customWidth="1"/>
    <col min="4" max="4" width="20" bestFit="1" customWidth="1"/>
    <col min="5" max="5" width="72.85546875" customWidth="1"/>
    <col min="6" max="6" width="39.140625" style="21" customWidth="1"/>
    <col min="7" max="7" width="11.42578125" hidden="1" customWidth="1"/>
  </cols>
  <sheetData>
    <row r="1" spans="1:7" s="7" customFormat="1" ht="21" customHeight="1" thickBot="1">
      <c r="A1" s="364" t="s">
        <v>179</v>
      </c>
      <c r="B1" s="485" t="s">
        <v>714</v>
      </c>
      <c r="C1" s="486"/>
      <c r="D1" s="486"/>
      <c r="E1" s="487"/>
      <c r="F1" s="20"/>
      <c r="G1" s="6"/>
    </row>
    <row r="2" spans="1:7" s="80" customFormat="1" ht="74.25" customHeight="1" thickBot="1">
      <c r="A2" s="78" t="s">
        <v>181</v>
      </c>
      <c r="B2" s="104" t="s">
        <v>182</v>
      </c>
      <c r="C2" s="105" t="s">
        <v>183</v>
      </c>
      <c r="D2" s="106" t="s">
        <v>184</v>
      </c>
      <c r="E2" s="107" t="s">
        <v>185</v>
      </c>
      <c r="F2" s="79" t="s">
        <v>186</v>
      </c>
    </row>
    <row r="3" spans="1:7" ht="49.5" customHeight="1">
      <c r="A3" s="81"/>
      <c r="B3" s="91" t="s">
        <v>715</v>
      </c>
      <c r="C3" s="108" t="s">
        <v>716</v>
      </c>
      <c r="D3" s="370" t="str">
        <f>IF(COUNTIF(D4:D4,"NO CUMPLE")&gt;0,"NO CUMPLE CONDICIÓN",IF(COUNTIF(D4:D4,"CUMPLE")=0,"NO APLICA","CUMPLE"))</f>
        <v>NO APLICA</v>
      </c>
      <c r="E3" s="398" t="str">
        <f>CONCATENATE(IF(D4="NO CUMPLE",CONCATENATE(E4," "),""))</f>
        <v/>
      </c>
      <c r="F3" s="109" t="s">
        <v>717</v>
      </c>
      <c r="G3" s="3">
        <f t="shared" ref="G3:G5" si="0">IF(D3="CUMPLE",1,IF(D3="NO CUMPLE CONDICIÓN",2,3))</f>
        <v>3</v>
      </c>
    </row>
    <row r="4" spans="1:7" ht="106.5" customHeight="1">
      <c r="A4" s="82" t="s">
        <v>190</v>
      </c>
      <c r="B4" s="83" t="s">
        <v>718</v>
      </c>
      <c r="C4" s="96" t="s">
        <v>719</v>
      </c>
      <c r="D4" s="85"/>
      <c r="E4" s="382"/>
      <c r="F4" s="87" t="s">
        <v>720</v>
      </c>
      <c r="G4" s="3"/>
    </row>
    <row r="5" spans="1:7" s="19" customFormat="1" ht="44.25" customHeight="1">
      <c r="A5" s="90"/>
      <c r="B5" s="185" t="s">
        <v>721</v>
      </c>
      <c r="C5" s="186" t="s">
        <v>722</v>
      </c>
      <c r="D5" s="93" t="str">
        <f>IF(COUNTIF(D6:D7,"NO CUMPLE")&gt;0,"NO CUMPLE CONDICIÓN",IF(COUNTIF(D6:D7,"CUMPLE")=0,"NO APLICA","CUMPLE"))</f>
        <v>NO APLICA</v>
      </c>
      <c r="E5" s="401" t="str">
        <f>CONCATENATE(IF(D6="NO CUMPLE",CONCATENATE(E6," "),""),IF(D7="NO CUMPLE",CONCATENATE(E7," "),""))</f>
        <v/>
      </c>
      <c r="F5" s="237" t="s">
        <v>723</v>
      </c>
      <c r="G5" s="3">
        <f t="shared" si="0"/>
        <v>3</v>
      </c>
    </row>
    <row r="6" spans="1:7" ht="108" customHeight="1">
      <c r="A6" s="187" t="s">
        <v>475</v>
      </c>
      <c r="B6" s="140" t="s">
        <v>718</v>
      </c>
      <c r="C6" s="96" t="s">
        <v>724</v>
      </c>
      <c r="D6" s="85"/>
      <c r="E6" s="382"/>
      <c r="F6" s="184" t="s">
        <v>723</v>
      </c>
    </row>
    <row r="7" spans="1:7" ht="50.25" thickBot="1">
      <c r="A7" s="187" t="s">
        <v>475</v>
      </c>
      <c r="B7" s="148" t="s">
        <v>725</v>
      </c>
      <c r="C7" s="102" t="s">
        <v>726</v>
      </c>
      <c r="D7" s="198"/>
      <c r="E7" s="406"/>
      <c r="F7" s="184" t="s">
        <v>723</v>
      </c>
    </row>
    <row r="8" spans="1:7" hidden="1">
      <c r="C8" s="103" t="s">
        <v>331</v>
      </c>
      <c r="D8">
        <f>COUNTIF(G3:G4,2)</f>
        <v>0</v>
      </c>
      <c r="F8" s="110"/>
    </row>
    <row r="9" spans="1:7" hidden="1">
      <c r="C9" s="103" t="s">
        <v>332</v>
      </c>
      <c r="D9">
        <f>COUNTIF(G3:G4,3)</f>
        <v>1</v>
      </c>
      <c r="F9" s="110"/>
    </row>
    <row r="10" spans="1:7" hidden="1">
      <c r="F10" s="110"/>
    </row>
    <row r="11" spans="1:7" hidden="1">
      <c r="F11" s="110"/>
    </row>
    <row r="12" spans="1:7">
      <c r="F12" s="110"/>
    </row>
    <row r="13" spans="1:7" hidden="1">
      <c r="C13" s="103" t="s">
        <v>330</v>
      </c>
      <c r="D13" s="348">
        <f>COUNTIF(G3:G7,1)</f>
        <v>0</v>
      </c>
    </row>
    <row r="14" spans="1:7" hidden="1">
      <c r="C14" s="103" t="s">
        <v>331</v>
      </c>
      <c r="D14" s="348">
        <f>COUNTIF(G3:G7,2)</f>
        <v>0</v>
      </c>
      <c r="F14" s="110"/>
    </row>
    <row r="15" spans="1:7" hidden="1">
      <c r="C15" s="103" t="s">
        <v>332</v>
      </c>
      <c r="D15" s="348">
        <f>COUNTIF(G3:G7,3)</f>
        <v>2</v>
      </c>
    </row>
    <row r="16" spans="1:7">
      <c r="D16" s="348"/>
    </row>
    <row r="20" spans="3:3">
      <c r="C20"/>
    </row>
  </sheetData>
  <sheetProtection algorithmName="SHA-512" hashValue="feFuS1Mrh/vtruwS+pdDamSgJWj2K/jgtuRBUMLkTHgcOBerFOLWSMEppnN23fUYZxgjUqQjgxRB2n0zpGDlZQ==" saltValue="hUSiMo8HvN8mpx5o/4tMgg==" spinCount="100000" sheet="1" formatRows="0" autoFilter="0"/>
  <mergeCells count="1">
    <mergeCell ref="B1:E1"/>
  </mergeCells>
  <phoneticPr fontId="16" type="noConversion"/>
  <conditionalFormatting sqref="D3">
    <cfRule type="cellIs" dxfId="9" priority="3" operator="equal">
      <formula>"NO CUMPLE CONDICIÓN"</formula>
    </cfRule>
    <cfRule type="cellIs" dxfId="8" priority="4" operator="equal">
      <formula>"No Cumple"</formula>
    </cfRule>
  </conditionalFormatting>
  <conditionalFormatting sqref="D5">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4 D6:D7" xr:uid="{AD6E9045-3CF1-46FF-915C-35E8C53CB53D}">
      <formula1>"CUMPLE,NO CUMPLE"</formula1>
    </dataValidation>
  </dataValidations>
  <hyperlinks>
    <hyperlink ref="A1" location="PORTADA!A1" display="Portada" xr:uid="{25E5CA0E-3BC9-4B16-928A-9CDA254DFA10}"/>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F7EC-997D-44B7-BE3B-2579BD5776F2}">
  <sheetPr>
    <tabColor rgb="FFFFFF00"/>
  </sheetPr>
  <dimension ref="A1:I77"/>
  <sheetViews>
    <sheetView zoomScaleNormal="100" zoomScaleSheetLayoutView="100" workbookViewId="0">
      <selection activeCell="B2" sqref="C2"/>
    </sheetView>
  </sheetViews>
  <sheetFormatPr baseColWidth="10" defaultColWidth="11.42578125" defaultRowHeight="14.25"/>
  <cols>
    <col min="1" max="1" width="17.85546875" style="111" customWidth="1"/>
    <col min="2" max="2" width="19.42578125" style="111" customWidth="1"/>
    <col min="3" max="3" width="17.42578125" style="111" customWidth="1"/>
    <col min="4" max="4" width="15.42578125" style="111" customWidth="1"/>
    <col min="5" max="5" width="20.42578125" style="111" customWidth="1"/>
    <col min="6" max="6" width="16.42578125" style="111" customWidth="1"/>
    <col min="7" max="7" width="21" style="111" customWidth="1"/>
    <col min="8" max="8" width="36.42578125" style="111" customWidth="1"/>
    <col min="9" max="16384" width="11.42578125" style="111"/>
  </cols>
  <sheetData>
    <row r="1" spans="1:9" ht="15.75" thickBot="1">
      <c r="A1" s="488" t="s">
        <v>727</v>
      </c>
      <c r="B1" s="489"/>
      <c r="C1" s="489"/>
      <c r="D1" s="489"/>
      <c r="E1" s="489"/>
      <c r="F1" s="489"/>
      <c r="G1" s="489"/>
      <c r="H1" s="490"/>
      <c r="I1" s="367" t="s">
        <v>179</v>
      </c>
    </row>
    <row r="2" spans="1:9" ht="16.5">
      <c r="B2" s="112"/>
      <c r="C2" s="112"/>
      <c r="D2" s="112"/>
      <c r="E2" s="112"/>
      <c r="F2" s="112"/>
      <c r="G2" s="112"/>
      <c r="H2" s="112"/>
      <c r="I2" s="113" t="s">
        <v>287</v>
      </c>
    </row>
    <row r="3" spans="1:9" ht="45">
      <c r="A3" s="114" t="s">
        <v>154</v>
      </c>
      <c r="B3" s="115" t="s">
        <v>728</v>
      </c>
      <c r="C3" s="115" t="s">
        <v>729</v>
      </c>
      <c r="D3" s="115" t="s">
        <v>730</v>
      </c>
      <c r="E3" s="115" t="s">
        <v>731</v>
      </c>
      <c r="F3" s="115" t="s">
        <v>732</v>
      </c>
      <c r="G3" s="115" t="s">
        <v>733</v>
      </c>
      <c r="H3" s="116" t="s">
        <v>734</v>
      </c>
    </row>
    <row r="4" spans="1:9">
      <c r="A4" s="117"/>
      <c r="B4" s="118"/>
      <c r="C4" s="119"/>
      <c r="D4" s="120"/>
      <c r="E4" s="121" t="str">
        <f>IFERROR(ROUNDDOWN((Tabla_Dormitorios[[#This Row],[Área (m²)]]/Tabla_Dormitorios[[#This Row],[Índice  (m²/persona)]]),0)," ")</f>
        <v xml:space="preserve"> </v>
      </c>
      <c r="F4" s="120"/>
      <c r="G4"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23"/>
    </row>
    <row r="5" spans="1:9">
      <c r="A5" s="117"/>
      <c r="B5" s="118"/>
      <c r="C5" s="119"/>
      <c r="D5" s="120"/>
      <c r="E5" s="121" t="str">
        <f>IFERROR(ROUNDDOWN((Tabla_Dormitorios[[#This Row],[Área (m²)]]/Tabla_Dormitorios[[#This Row],[Índice  (m²/persona)]]),0)," ")</f>
        <v xml:space="preserve"> </v>
      </c>
      <c r="F5" s="120"/>
      <c r="G5"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23"/>
    </row>
    <row r="6" spans="1:9">
      <c r="A6" s="117"/>
      <c r="B6" s="118"/>
      <c r="C6" s="119"/>
      <c r="D6" s="120"/>
      <c r="E6" s="121" t="str">
        <f>IFERROR(ROUNDDOWN((Tabla_Dormitorios[[#This Row],[Área (m²)]]/Tabla_Dormitorios[[#This Row],[Índice  (m²/persona)]]),0)," ")</f>
        <v xml:space="preserve"> </v>
      </c>
      <c r="F6" s="120"/>
      <c r="G6"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23"/>
    </row>
    <row r="7" spans="1:9">
      <c r="A7" s="117"/>
      <c r="B7" s="118"/>
      <c r="C7" s="119"/>
      <c r="D7" s="120"/>
      <c r="E7" s="121" t="str">
        <f>IFERROR(ROUNDDOWN((Tabla_Dormitorios[[#This Row],[Área (m²)]]/Tabla_Dormitorios[[#This Row],[Índice  (m²/persona)]]),0)," ")</f>
        <v xml:space="preserve"> </v>
      </c>
      <c r="F7" s="120"/>
      <c r="G7"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23"/>
    </row>
    <row r="8" spans="1:9">
      <c r="A8" s="117"/>
      <c r="B8" s="118"/>
      <c r="C8" s="119"/>
      <c r="D8" s="120"/>
      <c r="E8" s="121" t="str">
        <f>IFERROR(ROUNDDOWN((Tabla_Dormitorios[[#This Row],[Área (m²)]]/Tabla_Dormitorios[[#This Row],[Índice  (m²/persona)]]),0)," ")</f>
        <v xml:space="preserve"> </v>
      </c>
      <c r="F8" s="120"/>
      <c r="G8"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23"/>
    </row>
    <row r="9" spans="1:9">
      <c r="A9" s="117"/>
      <c r="B9" s="118"/>
      <c r="C9" s="119"/>
      <c r="D9" s="120"/>
      <c r="E9" s="121" t="str">
        <f>IFERROR(ROUNDDOWN((Tabla_Dormitorios[[#This Row],[Área (m²)]]/Tabla_Dormitorios[[#This Row],[Índice  (m²/persona)]]),0)," ")</f>
        <v xml:space="preserve"> </v>
      </c>
      <c r="F9" s="120"/>
      <c r="G9"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23"/>
    </row>
    <row r="10" spans="1:9">
      <c r="A10" s="117"/>
      <c r="B10" s="118"/>
      <c r="C10" s="119"/>
      <c r="D10" s="120"/>
      <c r="E10" s="121" t="str">
        <f>IFERROR(ROUNDDOWN((Tabla_Dormitorios[[#This Row],[Área (m²)]]/Tabla_Dormitorios[[#This Row],[Índice  (m²/persona)]]),0)," ")</f>
        <v xml:space="preserve"> </v>
      </c>
      <c r="F10" s="120"/>
      <c r="G10"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23"/>
    </row>
    <row r="11" spans="1:9">
      <c r="A11" s="117"/>
      <c r="B11" s="118"/>
      <c r="C11" s="119"/>
      <c r="D11" s="120"/>
      <c r="E11" s="121" t="str">
        <f>IFERROR(ROUNDDOWN((Tabla_Dormitorios[[#This Row],[Área (m²)]]/Tabla_Dormitorios[[#This Row],[Índice  (m²/persona)]]),0)," ")</f>
        <v xml:space="preserve"> </v>
      </c>
      <c r="F11" s="120"/>
      <c r="G11"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23"/>
    </row>
    <row r="12" spans="1:9">
      <c r="A12" s="117"/>
      <c r="B12" s="118"/>
      <c r="C12" s="119"/>
      <c r="D12" s="120"/>
      <c r="E12" s="121" t="str">
        <f>IFERROR(ROUNDDOWN((Tabla_Dormitorios[[#This Row],[Área (m²)]]/Tabla_Dormitorios[[#This Row],[Índice  (m²/persona)]]),0)," ")</f>
        <v xml:space="preserve"> </v>
      </c>
      <c r="F12" s="120"/>
      <c r="G12"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23"/>
    </row>
    <row r="13" spans="1:9">
      <c r="A13" s="117"/>
      <c r="B13" s="118"/>
      <c r="C13" s="119"/>
      <c r="D13" s="120"/>
      <c r="E13" s="121" t="str">
        <f>IFERROR(ROUNDDOWN((Tabla_Dormitorios[[#This Row],[Área (m²)]]/Tabla_Dormitorios[[#This Row],[Índice  (m²/persona)]]),0)," ")</f>
        <v xml:space="preserve"> </v>
      </c>
      <c r="F13" s="120"/>
      <c r="G13"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23"/>
    </row>
    <row r="14" spans="1:9">
      <c r="A14" s="117"/>
      <c r="B14" s="118"/>
      <c r="C14" s="119"/>
      <c r="D14" s="120"/>
      <c r="E14" s="121" t="str">
        <f>IFERROR(ROUNDDOWN((Tabla_Dormitorios[[#This Row],[Área (m²)]]/Tabla_Dormitorios[[#This Row],[Índice  (m²/persona)]]),0)," ")</f>
        <v xml:space="preserve"> </v>
      </c>
      <c r="F14" s="120"/>
      <c r="G14"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23"/>
    </row>
    <row r="15" spans="1:9">
      <c r="A15" s="117"/>
      <c r="B15" s="118"/>
      <c r="C15" s="119"/>
      <c r="D15" s="120"/>
      <c r="E15" s="121" t="str">
        <f>IFERROR(ROUNDDOWN((Tabla_Dormitorios[[#This Row],[Área (m²)]]/Tabla_Dormitorios[[#This Row],[Índice  (m²/persona)]]),0)," ")</f>
        <v xml:space="preserve"> </v>
      </c>
      <c r="F15" s="120"/>
      <c r="G15"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23"/>
    </row>
    <row r="16" spans="1:9">
      <c r="A16" s="117"/>
      <c r="B16" s="118"/>
      <c r="C16" s="119"/>
      <c r="D16" s="120"/>
      <c r="E16" s="121" t="str">
        <f>IFERROR(ROUNDDOWN((Tabla_Dormitorios[[#This Row],[Área (m²)]]/Tabla_Dormitorios[[#This Row],[Índice  (m²/persona)]]),0)," ")</f>
        <v xml:space="preserve"> </v>
      </c>
      <c r="F16" s="120"/>
      <c r="G16"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23"/>
    </row>
    <row r="17" spans="1:8">
      <c r="A17" s="117"/>
      <c r="B17" s="118"/>
      <c r="C17" s="119"/>
      <c r="D17" s="120"/>
      <c r="E17" s="121" t="str">
        <f>IFERROR(ROUNDDOWN((Tabla_Dormitorios[[#This Row],[Área (m²)]]/Tabla_Dormitorios[[#This Row],[Índice  (m²/persona)]]),0)," ")</f>
        <v xml:space="preserve"> </v>
      </c>
      <c r="F17" s="120"/>
      <c r="G17"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23"/>
    </row>
    <row r="18" spans="1:8">
      <c r="A18" s="117"/>
      <c r="B18" s="118"/>
      <c r="C18" s="119"/>
      <c r="D18" s="120"/>
      <c r="E18" s="121" t="str">
        <f>IFERROR(ROUNDDOWN((Tabla_Dormitorios[[#This Row],[Área (m²)]]/Tabla_Dormitorios[[#This Row],[Índice  (m²/persona)]]),0)," ")</f>
        <v xml:space="preserve"> </v>
      </c>
      <c r="F18" s="120"/>
      <c r="G18"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23"/>
    </row>
    <row r="19" spans="1:8">
      <c r="A19" s="117"/>
      <c r="B19" s="118"/>
      <c r="C19" s="119"/>
      <c r="D19" s="120"/>
      <c r="E19" s="121" t="str">
        <f>IFERROR(ROUNDDOWN((Tabla_Dormitorios[[#This Row],[Área (m²)]]/Tabla_Dormitorios[[#This Row],[Índice  (m²/persona)]]),0)," ")</f>
        <v xml:space="preserve"> </v>
      </c>
      <c r="F19" s="120"/>
      <c r="G19"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23"/>
    </row>
    <row r="20" spans="1:8">
      <c r="A20" s="117"/>
      <c r="B20" s="118"/>
      <c r="C20" s="119"/>
      <c r="D20" s="120"/>
      <c r="E20" s="121" t="str">
        <f>IFERROR(ROUNDDOWN((Tabla_Dormitorios[[#This Row],[Área (m²)]]/Tabla_Dormitorios[[#This Row],[Índice  (m²/persona)]]),0)," ")</f>
        <v xml:space="preserve"> </v>
      </c>
      <c r="F20" s="120"/>
      <c r="G20"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23"/>
    </row>
    <row r="21" spans="1:8">
      <c r="A21" s="117"/>
      <c r="B21" s="118"/>
      <c r="C21" s="119"/>
      <c r="D21" s="120"/>
      <c r="E21" s="121" t="str">
        <f>IFERROR(ROUNDDOWN((Tabla_Dormitorios[[#This Row],[Área (m²)]]/Tabla_Dormitorios[[#This Row],[Índice  (m²/persona)]]),0)," ")</f>
        <v xml:space="preserve"> </v>
      </c>
      <c r="F21" s="120"/>
      <c r="G21"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23"/>
    </row>
    <row r="22" spans="1:8">
      <c r="A22" s="117"/>
      <c r="B22" s="118"/>
      <c r="C22" s="119"/>
      <c r="D22" s="120"/>
      <c r="E22" s="121" t="str">
        <f>IFERROR(ROUNDDOWN((Tabla_Dormitorios[[#This Row],[Área (m²)]]/Tabla_Dormitorios[[#This Row],[Índice  (m²/persona)]]),0)," ")</f>
        <v xml:space="preserve"> </v>
      </c>
      <c r="F22" s="120"/>
      <c r="G22"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23"/>
    </row>
    <row r="23" spans="1:8">
      <c r="A23" s="117"/>
      <c r="B23" s="118"/>
      <c r="C23" s="119"/>
      <c r="D23" s="120"/>
      <c r="E23" s="121" t="str">
        <f>IFERROR(ROUNDDOWN((Tabla_Dormitorios[[#This Row],[Área (m²)]]/Tabla_Dormitorios[[#This Row],[Índice  (m²/persona)]]),0)," ")</f>
        <v xml:space="preserve"> </v>
      </c>
      <c r="F23" s="120"/>
      <c r="G23"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23"/>
    </row>
    <row r="24" spans="1:8">
      <c r="A24" s="117"/>
      <c r="B24" s="118"/>
      <c r="C24" s="119"/>
      <c r="D24" s="120"/>
      <c r="E24" s="121" t="str">
        <f>IFERROR(ROUNDDOWN((Tabla_Dormitorios[[#This Row],[Área (m²)]]/Tabla_Dormitorios[[#This Row],[Índice  (m²/persona)]]),0)," ")</f>
        <v xml:space="preserve"> </v>
      </c>
      <c r="F24" s="120"/>
      <c r="G24"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23"/>
    </row>
    <row r="25" spans="1:8">
      <c r="A25" s="117"/>
      <c r="B25" s="118"/>
      <c r="C25" s="119"/>
      <c r="D25" s="120"/>
      <c r="E25" s="121" t="str">
        <f>IFERROR(ROUNDDOWN((Tabla_Dormitorios[[#This Row],[Área (m²)]]/Tabla_Dormitorios[[#This Row],[Índice  (m²/persona)]]),0)," ")</f>
        <v xml:space="preserve"> </v>
      </c>
      <c r="F25" s="120"/>
      <c r="G25"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23"/>
    </row>
    <row r="26" spans="1:8">
      <c r="A26" s="117"/>
      <c r="B26" s="118"/>
      <c r="C26" s="119"/>
      <c r="D26" s="120"/>
      <c r="E26" s="121" t="str">
        <f>IFERROR(ROUNDDOWN((Tabla_Dormitorios[[#This Row],[Área (m²)]]/Tabla_Dormitorios[[#This Row],[Índice  (m²/persona)]]),0)," ")</f>
        <v xml:space="preserve"> </v>
      </c>
      <c r="F26" s="120"/>
      <c r="G26"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23"/>
    </row>
    <row r="27" spans="1:8">
      <c r="A27" s="117"/>
      <c r="B27" s="118"/>
      <c r="C27" s="119"/>
      <c r="D27" s="120"/>
      <c r="E27" s="121" t="str">
        <f>IFERROR(ROUNDDOWN((Tabla_Dormitorios[[#This Row],[Área (m²)]]/Tabla_Dormitorios[[#This Row],[Índice  (m²/persona)]]),0)," ")</f>
        <v xml:space="preserve"> </v>
      </c>
      <c r="F27" s="120"/>
      <c r="G27" s="122"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23"/>
    </row>
    <row r="28" spans="1:8">
      <c r="A28" s="124"/>
      <c r="B28" s="125"/>
      <c r="C28" s="119"/>
      <c r="D28" s="120"/>
      <c r="E28" s="126" t="str">
        <f>IFERROR(ROUNDDOWN((Tabla_Dormitorios[[#This Row],[Área (m²)]]/Tabla_Dormitorios[[#This Row],[Índice  (m²/persona)]]),0)," ")</f>
        <v xml:space="preserve"> </v>
      </c>
      <c r="F28" s="127"/>
      <c r="G28" s="12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29"/>
    </row>
    <row r="29" spans="1:8" ht="15" thickBot="1"/>
    <row r="30" spans="1:8" ht="15.75" thickBot="1">
      <c r="A30" s="491" t="s">
        <v>735</v>
      </c>
      <c r="B30" s="492"/>
      <c r="C30" s="492"/>
      <c r="D30" s="492"/>
      <c r="E30" s="492"/>
      <c r="F30" s="492"/>
      <c r="G30" s="492"/>
      <c r="H30" s="493"/>
    </row>
    <row r="32" spans="1:8" s="130" customFormat="1" ht="45">
      <c r="A32" s="111"/>
      <c r="B32" s="114" t="s">
        <v>154</v>
      </c>
      <c r="C32" s="115" t="s">
        <v>736</v>
      </c>
      <c r="D32" s="115" t="s">
        <v>729</v>
      </c>
      <c r="E32" s="115" t="s">
        <v>737</v>
      </c>
      <c r="F32" s="115" t="s">
        <v>738</v>
      </c>
      <c r="G32" s="115" t="s">
        <v>733</v>
      </c>
      <c r="H32" s="116" t="s">
        <v>734</v>
      </c>
    </row>
    <row r="33" spans="2:8" ht="69.599999999999994" customHeight="1">
      <c r="B33" s="131"/>
      <c r="C33" s="118"/>
      <c r="D33" s="119"/>
      <c r="E33" s="119"/>
      <c r="F33" s="132" t="str">
        <f>IFERROR(ROUNDDOWN((Tabla_Aulas[[#This Row],[Área (m²)]]/Tabla_Aulas[[#This Row],[Índice
(m²/persona)]]),0)," ")</f>
        <v xml:space="preserve"> </v>
      </c>
      <c r="G33" s="133"/>
      <c r="H33" s="123"/>
    </row>
    <row r="34" spans="2:8">
      <c r="B34" s="131"/>
      <c r="C34" s="118"/>
      <c r="D34" s="119"/>
      <c r="E34" s="119"/>
      <c r="F34" s="132" t="str">
        <f>IFERROR(ROUNDDOWN((Tabla_Aulas[[#This Row],[Área (m²)]]/Tabla_Aulas[[#This Row],[Índice
(m²/persona)]]),0)," ")</f>
        <v xml:space="preserve"> </v>
      </c>
      <c r="G34" s="133"/>
      <c r="H34" s="123"/>
    </row>
    <row r="35" spans="2:8">
      <c r="B35" s="131"/>
      <c r="C35" s="118"/>
      <c r="D35" s="119"/>
      <c r="E35" s="119"/>
      <c r="F35" s="132" t="str">
        <f>IFERROR(ROUNDDOWN((Tabla_Aulas[[#This Row],[Área (m²)]]/Tabla_Aulas[[#This Row],[Índice
(m²/persona)]]),0)," ")</f>
        <v xml:space="preserve"> </v>
      </c>
      <c r="G35" s="133"/>
      <c r="H35" s="123"/>
    </row>
    <row r="36" spans="2:8">
      <c r="B36" s="131"/>
      <c r="C36" s="118"/>
      <c r="D36" s="119"/>
      <c r="E36" s="119"/>
      <c r="F36" s="132" t="str">
        <f>IFERROR(ROUNDDOWN((Tabla_Aulas[[#This Row],[Área (m²)]]/Tabla_Aulas[[#This Row],[Índice
(m²/persona)]]),0)," ")</f>
        <v xml:space="preserve"> </v>
      </c>
      <c r="G36" s="133"/>
      <c r="H36" s="123"/>
    </row>
    <row r="37" spans="2:8">
      <c r="B37" s="131"/>
      <c r="C37" s="118"/>
      <c r="D37" s="119"/>
      <c r="E37" s="119"/>
      <c r="F37" s="132" t="str">
        <f>IFERROR(ROUNDDOWN((Tabla_Aulas[[#This Row],[Área (m²)]]/Tabla_Aulas[[#This Row],[Índice
(m²/persona)]]),0)," ")</f>
        <v xml:space="preserve"> </v>
      </c>
      <c r="G37" s="133"/>
      <c r="H37" s="123"/>
    </row>
    <row r="38" spans="2:8">
      <c r="B38" s="131"/>
      <c r="C38" s="118"/>
      <c r="D38" s="119"/>
      <c r="E38" s="119"/>
      <c r="F38" s="132" t="str">
        <f>IFERROR(ROUNDDOWN((Tabla_Aulas[[#This Row],[Área (m²)]]/Tabla_Aulas[[#This Row],[Índice
(m²/persona)]]),0)," ")</f>
        <v xml:space="preserve"> </v>
      </c>
      <c r="G38" s="133"/>
      <c r="H38" s="123"/>
    </row>
    <row r="39" spans="2:8">
      <c r="B39" s="131"/>
      <c r="C39" s="118"/>
      <c r="D39" s="119"/>
      <c r="E39" s="119"/>
      <c r="F39" s="132" t="str">
        <f>IFERROR(ROUNDDOWN((Tabla_Aulas[[#This Row],[Área (m²)]]/Tabla_Aulas[[#This Row],[Índice
(m²/persona)]]),0)," ")</f>
        <v xml:space="preserve"> </v>
      </c>
      <c r="G39" s="133"/>
      <c r="H39" s="123"/>
    </row>
    <row r="40" spans="2:8">
      <c r="B40" s="131"/>
      <c r="C40" s="118"/>
      <c r="D40" s="119"/>
      <c r="E40" s="119"/>
      <c r="F40" s="132" t="str">
        <f>IFERROR(ROUNDDOWN((Tabla_Aulas[[#This Row],[Área (m²)]]/Tabla_Aulas[[#This Row],[Índice
(m²/persona)]]),0)," ")</f>
        <v xml:space="preserve"> </v>
      </c>
      <c r="G40" s="133"/>
      <c r="H40" s="123"/>
    </row>
    <row r="41" spans="2:8">
      <c r="B41" s="131"/>
      <c r="C41" s="118"/>
      <c r="D41" s="119"/>
      <c r="E41" s="119"/>
      <c r="F41" s="132" t="str">
        <f>IFERROR(ROUNDDOWN((Tabla_Aulas[[#This Row],[Área (m²)]]/Tabla_Aulas[[#This Row],[Índice
(m²/persona)]]),0)," ")</f>
        <v xml:space="preserve"> </v>
      </c>
      <c r="G41" s="133"/>
      <c r="H41" s="123"/>
    </row>
    <row r="42" spans="2:8">
      <c r="B42" s="131"/>
      <c r="C42" s="118"/>
      <c r="D42" s="119"/>
      <c r="E42" s="119"/>
      <c r="F42" s="132" t="str">
        <f>IFERROR(ROUNDDOWN((Tabla_Aulas[[#This Row],[Área (m²)]]/Tabla_Aulas[[#This Row],[Índice
(m²/persona)]]),0)," ")</f>
        <v xml:space="preserve"> </v>
      </c>
      <c r="G42" s="133"/>
      <c r="H42" s="123"/>
    </row>
    <row r="43" spans="2:8">
      <c r="B43" s="134"/>
      <c r="C43" s="125"/>
      <c r="D43" s="119"/>
      <c r="E43" s="119"/>
      <c r="F43" s="132" t="str">
        <f>IFERROR(ROUNDDOWN((Tabla_Aulas[[#This Row],[Área (m²)]]/Tabla_Aulas[[#This Row],[Índice
(m²/persona)]]),0)," ")</f>
        <v xml:space="preserve"> </v>
      </c>
      <c r="G43" s="125"/>
      <c r="H43" s="129"/>
    </row>
    <row r="44" spans="2:8">
      <c r="B44" s="134"/>
      <c r="C44" s="125"/>
      <c r="D44" s="119"/>
      <c r="E44" s="119"/>
      <c r="F44" s="132" t="str">
        <f>IFERROR(ROUNDDOWN((Tabla_Aulas[[#This Row],[Área (m²)]]/Tabla_Aulas[[#This Row],[Índice
(m²/persona)]]),0)," ")</f>
        <v xml:space="preserve"> </v>
      </c>
      <c r="G44" s="125"/>
      <c r="H44" s="129"/>
    </row>
    <row r="45" spans="2:8">
      <c r="B45" s="134"/>
      <c r="C45" s="125"/>
      <c r="D45" s="119"/>
      <c r="E45" s="119"/>
      <c r="F45" s="132" t="str">
        <f>IFERROR(ROUNDDOWN((Tabla_Aulas[[#This Row],[Área (m²)]]/Tabla_Aulas[[#This Row],[Índice
(m²/persona)]]),0)," ")</f>
        <v xml:space="preserve"> </v>
      </c>
      <c r="G45" s="125"/>
      <c r="H45" s="129"/>
    </row>
    <row r="46" spans="2:8">
      <c r="B46" s="134"/>
      <c r="C46" s="125"/>
      <c r="D46" s="119"/>
      <c r="E46" s="119"/>
      <c r="F46" s="132" t="str">
        <f>IFERROR(ROUNDDOWN((Tabla_Aulas[[#This Row],[Área (m²)]]/Tabla_Aulas[[#This Row],[Índice
(m²/persona)]]),0)," ")</f>
        <v xml:space="preserve"> </v>
      </c>
      <c r="G46" s="125"/>
      <c r="H46" s="129"/>
    </row>
    <row r="47" spans="2:8">
      <c r="B47" s="134"/>
      <c r="C47" s="125"/>
      <c r="D47" s="119"/>
      <c r="E47" s="119"/>
      <c r="F47" s="132" t="str">
        <f>IFERROR(ROUNDDOWN((Tabla_Aulas[[#This Row],[Área (m²)]]/Tabla_Aulas[[#This Row],[Índice
(m²/persona)]]),0)," ")</f>
        <v xml:space="preserve"> </v>
      </c>
      <c r="G47" s="125"/>
      <c r="H47" s="129"/>
    </row>
    <row r="48" spans="2:8">
      <c r="B48" s="134"/>
      <c r="C48" s="125"/>
      <c r="D48" s="119"/>
      <c r="E48" s="119"/>
      <c r="F48" s="132" t="str">
        <f>IFERROR(ROUNDDOWN((Tabla_Aulas[[#This Row],[Área (m²)]]/Tabla_Aulas[[#This Row],[Índice
(m²/persona)]]),0)," ")</f>
        <v xml:space="preserve"> </v>
      </c>
      <c r="G48" s="125"/>
      <c r="H48" s="129"/>
    </row>
    <row r="49" spans="1:8">
      <c r="B49" s="134"/>
      <c r="C49" s="125"/>
      <c r="D49" s="119"/>
      <c r="E49" s="119"/>
      <c r="F49" s="132" t="str">
        <f>IFERROR(ROUNDDOWN((Tabla_Aulas[[#This Row],[Área (m²)]]/Tabla_Aulas[[#This Row],[Índice
(m²/persona)]]),0)," ")</f>
        <v xml:space="preserve"> </v>
      </c>
      <c r="G49" s="125"/>
      <c r="H49" s="129"/>
    </row>
    <row r="50" spans="1:8">
      <c r="B50" s="134"/>
      <c r="C50" s="125"/>
      <c r="D50" s="119"/>
      <c r="E50" s="119"/>
      <c r="F50" s="132" t="str">
        <f>IFERROR(ROUNDDOWN((Tabla_Aulas[[#This Row],[Área (m²)]]/Tabla_Aulas[[#This Row],[Índice
(m²/persona)]]),0)," ")</f>
        <v xml:space="preserve"> </v>
      </c>
      <c r="G50" s="125"/>
      <c r="H50" s="129"/>
    </row>
    <row r="51" spans="1:8">
      <c r="B51" s="134"/>
      <c r="C51" s="125"/>
      <c r="D51" s="119"/>
      <c r="E51" s="119"/>
      <c r="F51" s="132" t="str">
        <f>IFERROR(ROUNDDOWN((Tabla_Aulas[[#This Row],[Área (m²)]]/Tabla_Aulas[[#This Row],[Índice
(m²/persona)]]),0)," ")</f>
        <v xml:space="preserve"> </v>
      </c>
      <c r="G51" s="125"/>
      <c r="H51" s="129"/>
    </row>
    <row r="52" spans="1:8">
      <c r="B52" s="134"/>
      <c r="C52" s="125"/>
      <c r="D52" s="119"/>
      <c r="E52" s="119"/>
      <c r="F52" s="135" t="str">
        <f>IFERROR(ROUNDDOWN((Tabla_Aulas[[#This Row],[Área (m²)]]/Tabla_Aulas[[#This Row],[Índice
(m²/persona)]]),0)," ")</f>
        <v xml:space="preserve"> </v>
      </c>
      <c r="G52" s="125"/>
      <c r="H52" s="129"/>
    </row>
    <row r="54" spans="1:8" ht="15" thickBot="1"/>
    <row r="55" spans="1:8" ht="15.75" thickBot="1">
      <c r="A55" s="491" t="s">
        <v>739</v>
      </c>
      <c r="B55" s="492"/>
      <c r="C55" s="492"/>
      <c r="D55" s="492"/>
      <c r="E55" s="492"/>
      <c r="F55" s="492"/>
      <c r="G55" s="492"/>
      <c r="H55" s="493"/>
    </row>
    <row r="57" spans="1:8" ht="45">
      <c r="B57" s="114" t="s">
        <v>154</v>
      </c>
      <c r="C57" s="115" t="s">
        <v>740</v>
      </c>
      <c r="D57" s="115" t="s">
        <v>729</v>
      </c>
      <c r="E57" s="115" t="s">
        <v>737</v>
      </c>
      <c r="F57" s="115" t="s">
        <v>738</v>
      </c>
      <c r="G57" s="115" t="s">
        <v>733</v>
      </c>
      <c r="H57" s="116" t="s">
        <v>734</v>
      </c>
    </row>
    <row r="58" spans="1:8" ht="63.6" customHeight="1">
      <c r="B58" s="131"/>
      <c r="C58" s="118"/>
      <c r="D58" s="119"/>
      <c r="E58" s="119"/>
      <c r="F58" s="132" t="str">
        <f>IFERROR(ROUNDDOWN((Tabla_Talleres[[#This Row],[Área (m²)]]/Tabla_Talleres[[#This Row],[Índice
(m²/persona)]]),0)," ")</f>
        <v xml:space="preserve"> </v>
      </c>
      <c r="G58" s="133" t="s">
        <v>741</v>
      </c>
      <c r="H58" s="123"/>
    </row>
    <row r="59" spans="1:8">
      <c r="B59" s="131"/>
      <c r="C59" s="118"/>
      <c r="D59" s="119"/>
      <c r="E59" s="119"/>
      <c r="F59" s="132" t="str">
        <f>IFERROR(ROUNDDOWN((Tabla_Talleres[[#This Row],[Área (m²)]]/Tabla_Talleres[[#This Row],[Índice
(m²/persona)]]),0)," ")</f>
        <v xml:space="preserve"> </v>
      </c>
      <c r="G59" s="133" t="s">
        <v>741</v>
      </c>
      <c r="H59" s="123"/>
    </row>
    <row r="60" spans="1:8">
      <c r="B60" s="131"/>
      <c r="C60" s="118"/>
      <c r="D60" s="119"/>
      <c r="E60" s="119"/>
      <c r="F60" s="132" t="str">
        <f>IFERROR(ROUNDDOWN((Tabla_Talleres[[#This Row],[Área (m²)]]/Tabla_Talleres[[#This Row],[Índice
(m²/persona)]]),0)," ")</f>
        <v xml:space="preserve"> </v>
      </c>
      <c r="G60" s="133" t="s">
        <v>741</v>
      </c>
      <c r="H60" s="123"/>
    </row>
    <row r="61" spans="1:8">
      <c r="B61" s="131"/>
      <c r="C61" s="118"/>
      <c r="D61" s="119"/>
      <c r="E61" s="119"/>
      <c r="F61" s="132" t="str">
        <f>IFERROR(ROUNDDOWN((Tabla_Talleres[[#This Row],[Área (m²)]]/Tabla_Talleres[[#This Row],[Índice
(m²/persona)]]),0)," ")</f>
        <v xml:space="preserve"> </v>
      </c>
      <c r="G61" s="133" t="s">
        <v>741</v>
      </c>
      <c r="H61" s="123"/>
    </row>
    <row r="62" spans="1:8">
      <c r="B62" s="131"/>
      <c r="C62" s="118"/>
      <c r="D62" s="119"/>
      <c r="E62" s="119"/>
      <c r="F62" s="132" t="str">
        <f>IFERROR(ROUNDDOWN((Tabla_Talleres[[#This Row],[Área (m²)]]/Tabla_Talleres[[#This Row],[Índice
(m²/persona)]]),0)," ")</f>
        <v xml:space="preserve"> </v>
      </c>
      <c r="G62" s="133" t="s">
        <v>741</v>
      </c>
      <c r="H62" s="123"/>
    </row>
    <row r="63" spans="1:8">
      <c r="B63" s="131"/>
      <c r="C63" s="118"/>
      <c r="D63" s="119"/>
      <c r="E63" s="119"/>
      <c r="F63" s="132" t="str">
        <f>IFERROR(ROUNDDOWN((Tabla_Talleres[[#This Row],[Área (m²)]]/Tabla_Talleres[[#This Row],[Índice
(m²/persona)]]),0)," ")</f>
        <v xml:space="preserve"> </v>
      </c>
      <c r="G63" s="133" t="s">
        <v>741</v>
      </c>
      <c r="H63" s="123"/>
    </row>
    <row r="64" spans="1:8">
      <c r="B64" s="131"/>
      <c r="C64" s="118"/>
      <c r="D64" s="119"/>
      <c r="E64" s="119"/>
      <c r="F64" s="132" t="str">
        <f>IFERROR(ROUNDDOWN((Tabla_Talleres[[#This Row],[Área (m²)]]/Tabla_Talleres[[#This Row],[Índice
(m²/persona)]]),0)," ")</f>
        <v xml:space="preserve"> </v>
      </c>
      <c r="G64" s="133" t="s">
        <v>741</v>
      </c>
      <c r="H64" s="123"/>
    </row>
    <row r="65" spans="1:8">
      <c r="B65" s="131"/>
      <c r="C65" s="118"/>
      <c r="D65" s="119"/>
      <c r="E65" s="119"/>
      <c r="F65" s="132" t="str">
        <f>IFERROR(ROUNDDOWN((Tabla_Talleres[[#This Row],[Área (m²)]]/Tabla_Talleres[[#This Row],[Índice
(m²/persona)]]),0)," ")</f>
        <v xml:space="preserve"> </v>
      </c>
      <c r="G65" s="133" t="s">
        <v>741</v>
      </c>
      <c r="H65" s="123"/>
    </row>
    <row r="66" spans="1:8">
      <c r="B66" s="131"/>
      <c r="C66" s="118"/>
      <c r="D66" s="119"/>
      <c r="E66" s="119"/>
      <c r="F66" s="132" t="str">
        <f>IFERROR(ROUNDDOWN((Tabla_Talleres[[#This Row],[Área (m²)]]/Tabla_Talleres[[#This Row],[Índice
(m²/persona)]]),0)," ")</f>
        <v xml:space="preserve"> </v>
      </c>
      <c r="G66" s="133" t="s">
        <v>741</v>
      </c>
      <c r="H66" s="123"/>
    </row>
    <row r="67" spans="1:8">
      <c r="B67" s="131"/>
      <c r="C67" s="118"/>
      <c r="D67" s="119"/>
      <c r="E67" s="119"/>
      <c r="F67" s="132" t="str">
        <f>IFERROR(ROUNDDOWN((Tabla_Talleres[[#This Row],[Área (m²)]]/Tabla_Talleres[[#This Row],[Índice
(m²/persona)]]),0)," ")</f>
        <v xml:space="preserve"> </v>
      </c>
      <c r="G67" s="133" t="s">
        <v>741</v>
      </c>
      <c r="H67" s="123"/>
    </row>
    <row r="68" spans="1:8">
      <c r="B68" s="134"/>
      <c r="C68" s="125"/>
      <c r="D68" s="119"/>
      <c r="E68" s="119"/>
      <c r="F68" s="132" t="str">
        <f>IFERROR(ROUNDDOWN((Tabla_Talleres[[#This Row],[Área (m²)]]/Tabla_Talleres[[#This Row],[Índice
(m²/persona)]]),0)," ")</f>
        <v xml:space="preserve"> </v>
      </c>
      <c r="G68" s="133" t="s">
        <v>741</v>
      </c>
      <c r="H68" s="129"/>
    </row>
    <row r="69" spans="1:8">
      <c r="B69" s="134"/>
      <c r="C69" s="125"/>
      <c r="D69" s="119"/>
      <c r="E69" s="119"/>
      <c r="F69" s="132" t="str">
        <f>IFERROR(ROUNDDOWN((Tabla_Talleres[[#This Row],[Área (m²)]]/Tabla_Talleres[[#This Row],[Índice
(m²/persona)]]),0)," ")</f>
        <v xml:space="preserve"> </v>
      </c>
      <c r="G69" s="133" t="s">
        <v>741</v>
      </c>
      <c r="H69" s="129"/>
    </row>
    <row r="70" spans="1:8">
      <c r="B70" s="134"/>
      <c r="C70" s="125"/>
      <c r="D70" s="119"/>
      <c r="E70" s="119"/>
      <c r="F70" s="132" t="str">
        <f>IFERROR(ROUNDDOWN((Tabla_Talleres[[#This Row],[Área (m²)]]/Tabla_Talleres[[#This Row],[Índice
(m²/persona)]]),0)," ")</f>
        <v xml:space="preserve"> </v>
      </c>
      <c r="G70" s="133" t="s">
        <v>741</v>
      </c>
      <c r="H70" s="129"/>
    </row>
    <row r="71" spans="1:8">
      <c r="B71" s="134"/>
      <c r="C71" s="125"/>
      <c r="D71" s="119"/>
      <c r="E71" s="119"/>
      <c r="F71" s="132" t="str">
        <f>IFERROR(ROUNDDOWN((Tabla_Talleres[[#This Row],[Área (m²)]]/Tabla_Talleres[[#This Row],[Índice
(m²/persona)]]),0)," ")</f>
        <v xml:space="preserve"> </v>
      </c>
      <c r="G71" s="133" t="s">
        <v>741</v>
      </c>
      <c r="H71" s="129"/>
    </row>
    <row r="72" spans="1:8">
      <c r="B72" s="134"/>
      <c r="C72" s="125"/>
      <c r="D72" s="119"/>
      <c r="E72" s="119"/>
      <c r="F72" s="132" t="str">
        <f>IFERROR(ROUNDDOWN((Tabla_Talleres[[#This Row],[Área (m²)]]/Tabla_Talleres[[#This Row],[Índice
(m²/persona)]]),0)," ")</f>
        <v xml:space="preserve"> </v>
      </c>
      <c r="G72" s="136" t="s">
        <v>741</v>
      </c>
      <c r="H72" s="129"/>
    </row>
    <row r="77" spans="1:8" ht="15">
      <c r="A77" s="111" t="s">
        <v>742</v>
      </c>
    </row>
  </sheetData>
  <sheetProtection algorithmName="SHA-512" hashValue="Jbm3ugoVIqGAYDpTrERsTDCjHP8el0RQbVboNup5FVTjCiAcAXS+Dvs2DWDaRjLdxwGsaCqANjMAZz8BCBXqZg==" saltValue="d3qTDZEtNSLR9szLT+9m8Q==" spinCount="100000" sheet="1" formatRows="0"/>
  <mergeCells count="3">
    <mergeCell ref="A1:H1"/>
    <mergeCell ref="A30:H30"/>
    <mergeCell ref="A55:H55"/>
  </mergeCells>
  <conditionalFormatting sqref="G4:G28">
    <cfRule type="cellIs" dxfId="5" priority="3" operator="equal">
      <formula>"No Cumple"</formula>
    </cfRule>
    <cfRule type="cellIs" dxfId="4" priority="4" operator="equal">
      <formula>"CUMPLE"</formula>
    </cfRule>
  </conditionalFormatting>
  <conditionalFormatting sqref="G33:G52">
    <cfRule type="containsText" dxfId="3" priority="2" operator="containsText" text="No Cumple">
      <formula>NOT(ISERROR(SEARCH("No Cumple",G33)))</formula>
    </cfRule>
  </conditionalFormatting>
  <conditionalFormatting sqref="G58:G72">
    <cfRule type="containsText" dxfId="2" priority="1" operator="containsText" text="No Cumple">
      <formula>NOT(ISERROR(SEARCH("No Cumple",G58)))</formula>
    </cfRule>
  </conditionalFormatting>
  <conditionalFormatting sqref="I2">
    <cfRule type="cellIs" dxfId="1" priority="5" operator="equal">
      <formula>"No Cumple"</formula>
    </cfRule>
    <cfRule type="cellIs" dxfId="0" priority="6" operator="equal">
      <formula>"CUMPLE"</formula>
    </cfRule>
  </conditionalFormatting>
  <dataValidations count="6">
    <dataValidation type="list" allowBlank="1" showInputMessage="1" showErrorMessage="1" sqref="E58:E72" xr:uid="{7211CD69-AB9A-430E-A19F-C6D071BD2E95}">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F4" xr:uid="{7E320261-E433-4870-9419-7BB228356002}">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C4:C28 D58:D72" xr:uid="{DBB1D4E9-669F-44AB-8894-40F493D615D3}">
      <formula1>0</formula1>
    </dataValidation>
    <dataValidation type="list" allowBlank="1" showInputMessage="1" showErrorMessage="1" sqref="D4:D28" xr:uid="{8E6930B8-3732-42B9-BA24-666B1810D98A}">
      <formula1>"3,4"</formula1>
    </dataValidation>
    <dataValidation type="list" allowBlank="1" showInputMessage="1" showErrorMessage="1" sqref="G33:G52 G58:G72" xr:uid="{4C005A1B-22FE-41FF-8F5B-3D1D8EEBF4D7}">
      <formula1>"CUMPLE,NO CUMPLE,NO APLICA"</formula1>
    </dataValidation>
    <dataValidation type="list" allowBlank="1" showInputMessage="1" showErrorMessage="1" sqref="E33:E52 D33" xr:uid="{5D878E1E-5F5F-4E6C-9C9C-A83DF3ECBDD6}">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s>
  <hyperlinks>
    <hyperlink ref="I2" location="'2.Ambientes Adecuados y Seguros'!B52" display="Click" xr:uid="{A8A4E81D-15EC-4E97-973B-EA6B306405BC}"/>
    <hyperlink ref="I1" location="PORTADA!A1" display="Portada" xr:uid="{87BF1386-7636-4B9F-98B7-DAEE40D7E885}"/>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 r:id="rId2"/>
  <legacyDrawingHF r:id="rId3"/>
  <tableParts count="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CC28-B4FF-432E-99C9-5FE6C877F23D}">
  <sheetPr>
    <tabColor rgb="FF66FF33"/>
  </sheetPr>
  <dimension ref="A1:F13"/>
  <sheetViews>
    <sheetView zoomScaleNormal="100" workbookViewId="0">
      <selection activeCell="B2" sqref="C2"/>
    </sheetView>
  </sheetViews>
  <sheetFormatPr baseColWidth="10" defaultColWidth="11.42578125" defaultRowHeight="15"/>
  <cols>
    <col min="1" max="1" width="61.28515625" customWidth="1"/>
    <col min="2" max="2" width="33.42578125" customWidth="1"/>
    <col min="4" max="4" width="27.28515625" customWidth="1"/>
  </cols>
  <sheetData>
    <row r="1" spans="1:6" ht="30">
      <c r="A1" s="494" t="s">
        <v>743</v>
      </c>
      <c r="B1" s="426" t="s">
        <v>744</v>
      </c>
      <c r="C1" s="367" t="s">
        <v>179</v>
      </c>
    </row>
    <row r="2" spans="1:6">
      <c r="A2" s="495"/>
      <c r="B2" s="427" t="s">
        <v>2555</v>
      </c>
      <c r="C2" s="178"/>
      <c r="D2" s="178"/>
    </row>
    <row r="3" spans="1:6">
      <c r="A3" s="428" t="s">
        <v>2556</v>
      </c>
      <c r="B3" s="429">
        <f>$B$13*0.5/100</f>
        <v>0.5</v>
      </c>
    </row>
    <row r="4" spans="1:6">
      <c r="A4" s="428" t="s">
        <v>2557</v>
      </c>
      <c r="B4" s="429">
        <f>$B$13*0.5/100</f>
        <v>0.5</v>
      </c>
      <c r="D4" s="497"/>
      <c r="E4" s="497"/>
      <c r="F4" s="497"/>
    </row>
    <row r="5" spans="1:6" ht="48" customHeight="1">
      <c r="A5" s="428" t="s">
        <v>2558</v>
      </c>
      <c r="B5" s="429">
        <f>$B$13*0.5/100</f>
        <v>0.5</v>
      </c>
      <c r="D5" s="497"/>
      <c r="E5" s="497"/>
      <c r="F5" s="497"/>
    </row>
    <row r="6" spans="1:6" ht="15" customHeight="1">
      <c r="A6" s="428" t="s">
        <v>2560</v>
      </c>
      <c r="B6" s="429">
        <f>$B$13/50</f>
        <v>2</v>
      </c>
    </row>
    <row r="7" spans="1:6" ht="30">
      <c r="A7" s="428" t="s">
        <v>2561</v>
      </c>
      <c r="B7" s="429">
        <f>$B$13/50</f>
        <v>2</v>
      </c>
    </row>
    <row r="8" spans="1:6">
      <c r="A8" s="428" t="s">
        <v>2562</v>
      </c>
      <c r="B8" s="429">
        <f>$B$13/50</f>
        <v>2</v>
      </c>
    </row>
    <row r="9" spans="1:6">
      <c r="A9" s="428" t="s">
        <v>2563</v>
      </c>
      <c r="B9" s="430">
        <f>$B$13/50</f>
        <v>2</v>
      </c>
    </row>
    <row r="10" spans="1:6" ht="15.75" thickBot="1">
      <c r="A10" s="431" t="s">
        <v>2559</v>
      </c>
      <c r="B10" s="432">
        <f>$B$13*0.5/50</f>
        <v>1</v>
      </c>
    </row>
    <row r="11" spans="1:6" ht="53.25" customHeight="1">
      <c r="A11" s="496" t="s">
        <v>745</v>
      </c>
      <c r="B11" s="496"/>
    </row>
    <row r="12" spans="1:6" ht="15.75" thickBot="1"/>
    <row r="13" spans="1:6" ht="26.25" customHeight="1" thickBot="1">
      <c r="A13" s="179" t="s">
        <v>746</v>
      </c>
      <c r="B13" s="425">
        <v>100</v>
      </c>
    </row>
  </sheetData>
  <sheetProtection algorithmName="SHA-512" hashValue="2vyYzayKMjLEafCA5fPUFZT1dyWeq2brOA/aiXw1MMTC/NscM3UYuG8TsWkPZY6J+5ySWNxohZ8G/gKpppoN0w==" saltValue="bslJHeJJahTZhCJiVkP9xA==" spinCount="100000" sheet="1" objects="1" scenarios="1"/>
  <mergeCells count="3">
    <mergeCell ref="A1:A2"/>
    <mergeCell ref="A11:B11"/>
    <mergeCell ref="D4:F5"/>
  </mergeCells>
  <hyperlinks>
    <hyperlink ref="C1" location="PORTADA!A1" display="Portada" xr:uid="{FF994EE7-BC66-438D-9AD7-2717B0A74F25}"/>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97D2-479F-4829-92F9-8C07125C11F0}">
  <sheetPr>
    <tabColor theme="5" tint="0.79998168889431442"/>
  </sheetPr>
  <dimension ref="A1:Y12"/>
  <sheetViews>
    <sheetView topLeftCell="H1" zoomScaleNormal="100" workbookViewId="0">
      <selection activeCell="B2" sqref="C2"/>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3"/>
    <col min="20" max="20" width="12.85546875" style="3" customWidth="1"/>
    <col min="21" max="21" width="11.42578125" style="3"/>
    <col min="22" max="22" width="17" style="3" customWidth="1"/>
    <col min="23" max="23" width="21.140625" style="3" customWidth="1"/>
    <col min="24" max="24" width="40.85546875" style="3" customWidth="1"/>
  </cols>
  <sheetData>
    <row r="1" spans="1:25" ht="43.5" customHeight="1">
      <c r="A1" s="499" t="s">
        <v>747</v>
      </c>
      <c r="B1" s="499"/>
      <c r="C1" s="499"/>
      <c r="D1" s="499"/>
      <c r="E1" s="499"/>
      <c r="F1" s="499"/>
      <c r="G1" s="499"/>
      <c r="H1" s="499"/>
      <c r="I1" s="499"/>
      <c r="J1" s="499"/>
      <c r="K1" s="499"/>
      <c r="L1" s="499"/>
      <c r="M1" s="499"/>
      <c r="N1" s="499"/>
      <c r="O1" s="499"/>
      <c r="P1" s="499"/>
      <c r="Q1" s="499"/>
      <c r="R1" s="499"/>
      <c r="S1" s="499"/>
      <c r="T1" s="499"/>
      <c r="U1" s="499"/>
      <c r="V1" s="499"/>
      <c r="W1" s="499"/>
      <c r="X1" s="499"/>
      <c r="Y1" s="367" t="s">
        <v>179</v>
      </c>
    </row>
    <row r="2" spans="1:25" s="2" customFormat="1" ht="60" customHeight="1">
      <c r="A2" s="499" t="s">
        <v>104</v>
      </c>
      <c r="B2" s="499" t="s">
        <v>748</v>
      </c>
      <c r="C2" s="498" t="s">
        <v>749</v>
      </c>
      <c r="D2" s="499" t="s">
        <v>750</v>
      </c>
      <c r="E2" s="498" t="s">
        <v>751</v>
      </c>
      <c r="F2" s="498" t="s">
        <v>752</v>
      </c>
      <c r="G2" s="499" t="s">
        <v>753</v>
      </c>
      <c r="H2" s="498" t="s">
        <v>754</v>
      </c>
      <c r="I2" s="498" t="s">
        <v>755</v>
      </c>
      <c r="J2" s="498" t="s">
        <v>756</v>
      </c>
      <c r="K2" s="498" t="s">
        <v>757</v>
      </c>
      <c r="L2" s="498" t="s">
        <v>758</v>
      </c>
      <c r="M2" s="498" t="s">
        <v>759</v>
      </c>
      <c r="N2" s="498" t="s">
        <v>760</v>
      </c>
      <c r="O2" s="499"/>
      <c r="P2" s="499"/>
      <c r="Q2" s="499"/>
      <c r="R2" s="498" t="s">
        <v>761</v>
      </c>
      <c r="S2" s="498" t="s">
        <v>762</v>
      </c>
      <c r="T2" s="498" t="s">
        <v>763</v>
      </c>
      <c r="U2" s="498"/>
      <c r="V2" s="498" t="s">
        <v>764</v>
      </c>
      <c r="W2" s="498" t="s">
        <v>765</v>
      </c>
      <c r="X2" s="499" t="s">
        <v>766</v>
      </c>
    </row>
    <row r="3" spans="1:25" ht="30">
      <c r="A3" s="499"/>
      <c r="B3" s="499"/>
      <c r="C3" s="498"/>
      <c r="D3" s="499"/>
      <c r="E3" s="498"/>
      <c r="F3" s="498"/>
      <c r="G3" s="499"/>
      <c r="H3" s="498"/>
      <c r="I3" s="498"/>
      <c r="J3" s="498"/>
      <c r="K3" s="498"/>
      <c r="L3" s="498"/>
      <c r="M3" s="498"/>
      <c r="N3" s="66" t="s">
        <v>767</v>
      </c>
      <c r="O3" s="67" t="s">
        <v>768</v>
      </c>
      <c r="P3" s="66" t="s">
        <v>769</v>
      </c>
      <c r="Q3" s="66" t="s">
        <v>770</v>
      </c>
      <c r="R3" s="499"/>
      <c r="S3" s="498" t="s">
        <v>771</v>
      </c>
      <c r="T3" s="498"/>
      <c r="U3" s="498"/>
      <c r="V3" s="498"/>
      <c r="W3" s="498"/>
      <c r="X3" s="499"/>
    </row>
    <row r="4" spans="1:25">
      <c r="A4" s="60">
        <v>1</v>
      </c>
      <c r="B4" s="60"/>
      <c r="C4" s="60"/>
      <c r="D4" s="60"/>
      <c r="E4" s="60"/>
      <c r="F4" s="61" t="s">
        <v>772</v>
      </c>
      <c r="G4" s="61" t="s">
        <v>773</v>
      </c>
      <c r="H4" s="62"/>
      <c r="I4" s="61" t="s">
        <v>773</v>
      </c>
      <c r="J4" s="61" t="s">
        <v>773</v>
      </c>
      <c r="K4" s="61" t="s">
        <v>773</v>
      </c>
      <c r="L4" s="61" t="s">
        <v>773</v>
      </c>
      <c r="M4" s="61" t="s">
        <v>774</v>
      </c>
      <c r="N4" s="63" t="s">
        <v>775</v>
      </c>
      <c r="O4" s="63" t="s">
        <v>775</v>
      </c>
      <c r="P4" s="63" t="s">
        <v>775</v>
      </c>
      <c r="Q4" s="63" t="s">
        <v>775</v>
      </c>
      <c r="R4" s="63" t="s">
        <v>775</v>
      </c>
      <c r="S4" s="64" t="s">
        <v>775</v>
      </c>
      <c r="T4" s="64" t="s">
        <v>775</v>
      </c>
      <c r="U4" s="64" t="s">
        <v>775</v>
      </c>
      <c r="V4" s="65"/>
      <c r="W4" s="64" t="s">
        <v>775</v>
      </c>
      <c r="X4" s="65"/>
    </row>
    <row r="5" spans="1:25">
      <c r="A5" s="60">
        <v>2</v>
      </c>
      <c r="B5" s="60"/>
      <c r="C5" s="60"/>
      <c r="D5" s="60"/>
      <c r="E5" s="60"/>
      <c r="F5" s="60"/>
      <c r="G5" s="60"/>
      <c r="H5" s="60"/>
      <c r="I5" s="60"/>
      <c r="J5" s="60"/>
      <c r="K5" s="60"/>
      <c r="L5" s="60"/>
      <c r="M5" s="60"/>
      <c r="N5" s="60"/>
      <c r="O5" s="60"/>
      <c r="P5" s="60"/>
      <c r="Q5" s="60"/>
      <c r="R5" s="60"/>
      <c r="S5" s="65"/>
      <c r="T5" s="65"/>
      <c r="U5" s="65"/>
      <c r="V5" s="65"/>
      <c r="W5" s="65"/>
      <c r="X5" s="65"/>
    </row>
    <row r="6" spans="1:25">
      <c r="A6" s="60">
        <v>3</v>
      </c>
      <c r="B6" s="60"/>
      <c r="C6" s="60"/>
      <c r="D6" s="60"/>
      <c r="E6" s="60"/>
      <c r="F6" s="60"/>
      <c r="G6" s="60"/>
      <c r="H6" s="60"/>
      <c r="I6" s="60"/>
      <c r="J6" s="60"/>
      <c r="K6" s="60"/>
      <c r="L6" s="60"/>
      <c r="M6" s="60"/>
      <c r="N6" s="60"/>
      <c r="O6" s="60"/>
      <c r="P6" s="60"/>
      <c r="Q6" s="60"/>
      <c r="R6" s="60"/>
      <c r="S6" s="65"/>
      <c r="T6" s="65"/>
      <c r="U6" s="65"/>
      <c r="V6" s="65"/>
      <c r="W6" s="65"/>
      <c r="X6" s="65"/>
    </row>
    <row r="7" spans="1:25">
      <c r="A7" s="60">
        <v>4</v>
      </c>
      <c r="B7" s="60"/>
      <c r="C7" s="60"/>
      <c r="D7" s="60"/>
      <c r="E7" s="60"/>
      <c r="F7" s="60"/>
      <c r="G7" s="60"/>
      <c r="H7" s="60"/>
      <c r="I7" s="60"/>
      <c r="J7" s="60"/>
      <c r="K7" s="60"/>
      <c r="L7" s="60"/>
      <c r="M7" s="60"/>
      <c r="N7" s="60"/>
      <c r="O7" s="60"/>
      <c r="P7" s="60"/>
      <c r="Q7" s="60"/>
      <c r="R7" s="60"/>
      <c r="S7" s="65"/>
      <c r="T7" s="65"/>
      <c r="U7" s="65"/>
      <c r="V7" s="65"/>
      <c r="W7" s="65"/>
      <c r="X7" s="65"/>
    </row>
    <row r="8" spans="1:25">
      <c r="A8" s="60">
        <v>5</v>
      </c>
      <c r="B8" s="60"/>
      <c r="C8" s="60"/>
      <c r="D8" s="60"/>
      <c r="E8" s="60"/>
      <c r="F8" s="60"/>
      <c r="G8" s="60"/>
      <c r="H8" s="60"/>
      <c r="I8" s="60"/>
      <c r="J8" s="60"/>
      <c r="K8" s="60"/>
      <c r="L8" s="60"/>
      <c r="M8" s="60"/>
      <c r="N8" s="60"/>
      <c r="O8" s="60"/>
      <c r="P8" s="60"/>
      <c r="Q8" s="60"/>
      <c r="R8" s="60"/>
      <c r="S8" s="65"/>
      <c r="T8" s="65"/>
      <c r="U8" s="65"/>
      <c r="V8" s="65"/>
      <c r="W8" s="65"/>
      <c r="X8" s="65"/>
    </row>
    <row r="9" spans="1:25">
      <c r="A9" s="60">
        <v>6</v>
      </c>
      <c r="B9" s="60"/>
      <c r="C9" s="60"/>
      <c r="D9" s="60"/>
      <c r="E9" s="60"/>
      <c r="F9" s="60"/>
      <c r="G9" s="60"/>
      <c r="H9" s="60"/>
      <c r="I9" s="60"/>
      <c r="J9" s="60"/>
      <c r="K9" s="60"/>
      <c r="L9" s="60"/>
      <c r="M9" s="60"/>
      <c r="N9" s="60"/>
      <c r="O9" s="60"/>
      <c r="P9" s="60"/>
      <c r="Q9" s="60"/>
      <c r="R9" s="60"/>
      <c r="S9" s="65"/>
      <c r="T9" s="65"/>
      <c r="U9" s="65"/>
      <c r="V9" s="65"/>
      <c r="W9" s="65"/>
      <c r="X9" s="65"/>
    </row>
    <row r="10" spans="1:25">
      <c r="A10" s="60">
        <v>7</v>
      </c>
      <c r="B10" s="60"/>
      <c r="C10" s="60"/>
      <c r="D10" s="60"/>
      <c r="E10" s="60"/>
      <c r="F10" s="60"/>
      <c r="G10" s="60"/>
      <c r="H10" s="60"/>
      <c r="I10" s="60"/>
      <c r="J10" s="60"/>
      <c r="K10" s="60"/>
      <c r="L10" s="60"/>
      <c r="M10" s="60"/>
      <c r="N10" s="60"/>
      <c r="O10" s="60"/>
      <c r="P10" s="60"/>
      <c r="Q10" s="60"/>
      <c r="R10" s="60"/>
      <c r="S10" s="65"/>
      <c r="T10" s="65"/>
      <c r="U10" s="65"/>
      <c r="V10" s="65"/>
      <c r="W10" s="65"/>
      <c r="X10" s="65"/>
    </row>
    <row r="11" spans="1:25">
      <c r="A11" s="60">
        <v>8</v>
      </c>
      <c r="B11" s="60"/>
      <c r="C11" s="60"/>
      <c r="D11" s="60"/>
      <c r="E11" s="60"/>
      <c r="F11" s="60"/>
      <c r="G11" s="60"/>
      <c r="H11" s="60"/>
      <c r="I11" s="60"/>
      <c r="J11" s="60"/>
      <c r="K11" s="60"/>
      <c r="L11" s="60"/>
      <c r="M11" s="60"/>
      <c r="N11" s="60"/>
      <c r="O11" s="60"/>
      <c r="P11" s="60"/>
      <c r="Q11" s="60"/>
      <c r="R11" s="60"/>
      <c r="S11" s="65"/>
      <c r="T11" s="65"/>
      <c r="U11" s="65"/>
      <c r="V11" s="65"/>
      <c r="W11" s="65"/>
      <c r="X11" s="65"/>
    </row>
    <row r="12" spans="1:25">
      <c r="A12" s="60">
        <v>9</v>
      </c>
      <c r="B12" s="60"/>
      <c r="C12" s="60"/>
      <c r="D12" s="60"/>
      <c r="E12" s="60"/>
      <c r="F12" s="60"/>
      <c r="G12" s="60"/>
      <c r="H12" s="60"/>
      <c r="I12" s="60"/>
      <c r="J12" s="60"/>
      <c r="K12" s="60"/>
      <c r="L12" s="60"/>
      <c r="M12" s="60"/>
      <c r="N12" s="60"/>
      <c r="O12" s="60"/>
      <c r="P12" s="60"/>
      <c r="Q12" s="60"/>
      <c r="R12" s="60"/>
      <c r="S12" s="65"/>
      <c r="T12" s="65"/>
      <c r="U12" s="65"/>
      <c r="V12" s="65"/>
      <c r="W12" s="65"/>
      <c r="X12" s="65"/>
    </row>
  </sheetData>
  <sheetProtection algorithmName="SHA-512" hashValue="gYCPh1shcbxgSR+jF5kqeXElxeyNjcd0hKfcGV6W4KP6j1fe60K5P38LOTz/J/SxfHURXukZwWA/1C68roXfjw==" saltValue="xRU3pudU1jL8KFtahBj0Fg==" spinCount="100000" sheet="1" objects="1" scenarios="1" formatColumns="0" formatRows="0"/>
  <mergeCells count="21">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 ref="S2:S3"/>
    <mergeCell ref="T2:U3"/>
    <mergeCell ref="V2:V3"/>
    <mergeCell ref="W2:W3"/>
    <mergeCell ref="X2:X3"/>
  </mergeCells>
  <hyperlinks>
    <hyperlink ref="Y1" location="PORTADA!A1" display="Portada" xr:uid="{EB36EF38-595F-409C-935F-E9080BECFA24}"/>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LIBERTAD ASISTIDA VIGILADA"  
&amp;R"IN103.IVC
Versión 1
30/07/2026
Clasificación de la Información
CLASIFICADA"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007-1844-4C0F-8F67-908FBDA0DCD4}">
  <sheetPr>
    <tabColor theme="9" tint="0.39997558519241921"/>
  </sheetPr>
  <dimension ref="A1:AT82"/>
  <sheetViews>
    <sheetView zoomScale="91" zoomScaleNormal="91" zoomScaleSheetLayoutView="104" workbookViewId="0">
      <selection activeCell="B2" sqref="C2"/>
    </sheetView>
  </sheetViews>
  <sheetFormatPr baseColWidth="10" defaultColWidth="10.85546875" defaultRowHeight="12.75"/>
  <cols>
    <col min="1" max="1" width="10.85546875" style="164"/>
    <col min="2" max="2" width="43.42578125" style="177" customWidth="1"/>
    <col min="3" max="4" width="17.42578125" style="165" customWidth="1"/>
    <col min="5" max="8" width="14.42578125" style="165" customWidth="1"/>
    <col min="9" max="9" width="10.85546875" style="165"/>
    <col min="10" max="10" width="13.28515625" style="164" customWidth="1"/>
    <col min="11" max="13" width="4.42578125" style="164" customWidth="1"/>
    <col min="14" max="14" width="12.28515625" style="164" customWidth="1"/>
    <col min="15" max="15" width="4.42578125" style="164" customWidth="1"/>
    <col min="16" max="16" width="6.7109375" style="164" customWidth="1"/>
    <col min="17" max="17" width="4.42578125" style="164" customWidth="1"/>
    <col min="18" max="18" width="6.140625" style="164" customWidth="1"/>
    <col min="19" max="19" width="4.42578125" style="164" customWidth="1"/>
    <col min="20" max="22" width="6.7109375" style="164" customWidth="1"/>
    <col min="23" max="41" width="4.42578125" style="164" customWidth="1"/>
    <col min="42" max="44" width="5.7109375" style="164" customWidth="1"/>
    <col min="45" max="45" width="15.7109375" style="164" customWidth="1"/>
    <col min="46" max="16384" width="10.85546875" style="164"/>
  </cols>
  <sheetData>
    <row r="1" spans="1:46" ht="26.25" customHeight="1">
      <c r="A1" s="500"/>
      <c r="B1" s="500"/>
      <c r="C1" s="501" t="s">
        <v>2564</v>
      </c>
      <c r="D1" s="502"/>
      <c r="E1" s="502"/>
      <c r="F1" s="502"/>
      <c r="G1" s="502"/>
      <c r="H1" s="502"/>
      <c r="I1" s="502"/>
      <c r="J1" s="502"/>
      <c r="K1" s="502"/>
      <c r="L1" s="502"/>
      <c r="M1" s="502"/>
      <c r="N1" s="502"/>
      <c r="O1" s="502"/>
      <c r="P1" s="502"/>
      <c r="Q1" s="502"/>
      <c r="R1" s="502"/>
      <c r="S1" s="502"/>
      <c r="T1" s="502"/>
      <c r="U1" s="502"/>
      <c r="V1" s="502"/>
      <c r="W1" s="502"/>
      <c r="X1" s="502"/>
      <c r="Y1" s="502"/>
      <c r="Z1" s="502"/>
      <c r="AA1" s="502"/>
      <c r="AB1" s="502"/>
      <c r="AC1" s="502"/>
      <c r="AD1" s="502"/>
      <c r="AE1" s="502"/>
      <c r="AF1" s="502"/>
      <c r="AG1" s="502"/>
      <c r="AH1" s="502"/>
      <c r="AI1" s="502"/>
      <c r="AJ1" s="502"/>
      <c r="AK1" s="502"/>
      <c r="AL1" s="502"/>
      <c r="AM1" s="502"/>
      <c r="AN1" s="503"/>
      <c r="AO1" s="503"/>
      <c r="AP1" s="503"/>
      <c r="AQ1" s="162"/>
      <c r="AR1" s="162"/>
      <c r="AS1" s="163"/>
    </row>
    <row r="2" spans="1:46" s="167" customFormat="1" ht="94.5" customHeight="1">
      <c r="A2" s="505" t="s">
        <v>776</v>
      </c>
      <c r="B2" s="505" t="s">
        <v>777</v>
      </c>
      <c r="C2" s="505" t="s">
        <v>778</v>
      </c>
      <c r="D2" s="505" t="s">
        <v>779</v>
      </c>
      <c r="E2" s="505" t="s">
        <v>780</v>
      </c>
      <c r="F2" s="505" t="s">
        <v>781</v>
      </c>
      <c r="G2" s="505" t="s">
        <v>82</v>
      </c>
      <c r="H2" s="505" t="s">
        <v>782</v>
      </c>
      <c r="I2" s="505" t="s">
        <v>783</v>
      </c>
      <c r="J2" s="505" t="s">
        <v>784</v>
      </c>
      <c r="K2" s="504" t="s">
        <v>785</v>
      </c>
      <c r="L2" s="504"/>
      <c r="M2" s="504" t="s">
        <v>786</v>
      </c>
      <c r="N2" s="504"/>
      <c r="O2" s="508" t="s">
        <v>787</v>
      </c>
      <c r="P2" s="509"/>
      <c r="Q2" s="508" t="s">
        <v>788</v>
      </c>
      <c r="R2" s="509"/>
      <c r="S2" s="508" t="s">
        <v>789</v>
      </c>
      <c r="T2" s="509"/>
      <c r="U2" s="508" t="s">
        <v>790</v>
      </c>
      <c r="V2" s="509"/>
      <c r="W2" s="504" t="s">
        <v>791</v>
      </c>
      <c r="X2" s="504"/>
      <c r="Y2" s="504"/>
      <c r="Z2" s="504" t="s">
        <v>792</v>
      </c>
      <c r="AA2" s="504"/>
      <c r="AB2" s="504"/>
      <c r="AC2" s="504" t="s">
        <v>793</v>
      </c>
      <c r="AD2" s="504"/>
      <c r="AE2" s="504" t="s">
        <v>794</v>
      </c>
      <c r="AF2" s="504"/>
      <c r="AG2" s="504"/>
      <c r="AH2" s="504" t="s">
        <v>795</v>
      </c>
      <c r="AI2" s="504"/>
      <c r="AJ2" s="504"/>
      <c r="AK2" s="504" t="s">
        <v>796</v>
      </c>
      <c r="AL2" s="504"/>
      <c r="AM2" s="504" t="s">
        <v>797</v>
      </c>
      <c r="AN2" s="504"/>
      <c r="AO2" s="504" t="s">
        <v>798</v>
      </c>
      <c r="AP2" s="504"/>
      <c r="AQ2" s="504" t="s">
        <v>799</v>
      </c>
      <c r="AR2" s="504"/>
      <c r="AS2" s="168" t="s">
        <v>766</v>
      </c>
      <c r="AT2" s="367" t="s">
        <v>179</v>
      </c>
    </row>
    <row r="3" spans="1:46" s="167" customFormat="1" ht="39.75" customHeight="1">
      <c r="A3" s="505"/>
      <c r="B3" s="505"/>
      <c r="C3" s="505"/>
      <c r="D3" s="505"/>
      <c r="E3" s="505"/>
      <c r="F3" s="505"/>
      <c r="G3" s="505"/>
      <c r="H3" s="505"/>
      <c r="I3" s="505"/>
      <c r="J3" s="505"/>
      <c r="K3" s="169" t="s">
        <v>800</v>
      </c>
      <c r="L3" s="169" t="s">
        <v>801</v>
      </c>
      <c r="M3" s="169" t="s">
        <v>800</v>
      </c>
      <c r="N3" s="169" t="s">
        <v>801</v>
      </c>
      <c r="O3" s="169" t="s">
        <v>800</v>
      </c>
      <c r="P3" s="169" t="s">
        <v>801</v>
      </c>
      <c r="Q3" s="169" t="s">
        <v>800</v>
      </c>
      <c r="R3" s="169" t="s">
        <v>801</v>
      </c>
      <c r="S3" s="169" t="s">
        <v>800</v>
      </c>
      <c r="T3" s="169" t="s">
        <v>801</v>
      </c>
      <c r="U3" s="169" t="s">
        <v>800</v>
      </c>
      <c r="V3" s="169" t="s">
        <v>801</v>
      </c>
      <c r="W3" s="169" t="s">
        <v>800</v>
      </c>
      <c r="X3" s="169" t="s">
        <v>801</v>
      </c>
      <c r="Y3" s="169" t="s">
        <v>802</v>
      </c>
      <c r="Z3" s="169" t="s">
        <v>800</v>
      </c>
      <c r="AA3" s="169" t="s">
        <v>801</v>
      </c>
      <c r="AB3" s="169" t="s">
        <v>802</v>
      </c>
      <c r="AC3" s="169" t="s">
        <v>800</v>
      </c>
      <c r="AD3" s="169" t="s">
        <v>801</v>
      </c>
      <c r="AE3" s="169" t="s">
        <v>800</v>
      </c>
      <c r="AF3" s="169" t="s">
        <v>801</v>
      </c>
      <c r="AG3" s="169" t="s">
        <v>802</v>
      </c>
      <c r="AH3" s="169" t="s">
        <v>800</v>
      </c>
      <c r="AI3" s="169" t="s">
        <v>801</v>
      </c>
      <c r="AJ3" s="169" t="s">
        <v>802</v>
      </c>
      <c r="AK3" s="169" t="s">
        <v>800</v>
      </c>
      <c r="AL3" s="169" t="s">
        <v>801</v>
      </c>
      <c r="AM3" s="169" t="s">
        <v>800</v>
      </c>
      <c r="AN3" s="169" t="s">
        <v>801</v>
      </c>
      <c r="AO3" s="169" t="s">
        <v>800</v>
      </c>
      <c r="AP3" s="169" t="s">
        <v>801</v>
      </c>
      <c r="AQ3" s="169" t="s">
        <v>800</v>
      </c>
      <c r="AR3" s="169" t="s">
        <v>801</v>
      </c>
      <c r="AS3" s="168"/>
    </row>
    <row r="4" spans="1:46" s="167" customFormat="1" ht="39.75" customHeight="1">
      <c r="A4" s="170">
        <v>1</v>
      </c>
      <c r="B4" s="171"/>
      <c r="C4" s="171"/>
      <c r="D4" s="171"/>
      <c r="E4" s="171"/>
      <c r="F4" s="172"/>
      <c r="G4" s="173"/>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4"/>
    </row>
    <row r="5" spans="1:46" s="167" customFormat="1" ht="39.75" customHeight="1">
      <c r="A5" s="170">
        <v>2</v>
      </c>
      <c r="B5" s="171"/>
      <c r="C5" s="171"/>
      <c r="D5" s="171"/>
      <c r="E5" s="171"/>
      <c r="F5" s="172"/>
      <c r="G5" s="173"/>
      <c r="H5" s="173"/>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4"/>
    </row>
    <row r="6" spans="1:46" s="167" customFormat="1" ht="39.75" customHeight="1">
      <c r="A6" s="170">
        <v>3</v>
      </c>
      <c r="B6" s="171"/>
      <c r="C6" s="171"/>
      <c r="D6" s="171"/>
      <c r="E6" s="171"/>
      <c r="F6" s="172"/>
      <c r="G6" s="173"/>
      <c r="H6" s="173"/>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4"/>
    </row>
    <row r="7" spans="1:46" s="167" customFormat="1" ht="39.75" customHeight="1">
      <c r="A7" s="170">
        <v>4</v>
      </c>
      <c r="B7" s="171"/>
      <c r="C7" s="171"/>
      <c r="D7" s="171"/>
      <c r="E7" s="171"/>
      <c r="F7" s="172"/>
      <c r="G7" s="173"/>
      <c r="H7" s="173"/>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4"/>
    </row>
    <row r="8" spans="1:46" s="167" customFormat="1" ht="39.75" customHeight="1">
      <c r="A8" s="170">
        <v>5</v>
      </c>
      <c r="B8" s="171"/>
      <c r="C8" s="171"/>
      <c r="D8" s="171"/>
      <c r="E8" s="171"/>
      <c r="F8" s="172"/>
      <c r="G8" s="173"/>
      <c r="H8" s="173"/>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4"/>
    </row>
    <row r="9" spans="1:46" s="167" customFormat="1" ht="39.75" customHeight="1">
      <c r="A9" s="170">
        <v>6</v>
      </c>
      <c r="B9" s="171"/>
      <c r="C9" s="171"/>
      <c r="D9" s="171"/>
      <c r="E9" s="171"/>
      <c r="F9" s="172"/>
      <c r="G9" s="173"/>
      <c r="H9" s="173"/>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4"/>
    </row>
    <row r="10" spans="1:46" s="167" customFormat="1" ht="39.75" customHeight="1">
      <c r="A10" s="170">
        <v>7</v>
      </c>
      <c r="B10" s="171"/>
      <c r="C10" s="171"/>
      <c r="D10" s="171"/>
      <c r="E10" s="171"/>
      <c r="F10" s="172"/>
      <c r="G10" s="173"/>
      <c r="H10" s="173"/>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4"/>
    </row>
    <row r="11" spans="1:46" s="167" customFormat="1" ht="39.75" customHeight="1">
      <c r="A11" s="170">
        <v>8</v>
      </c>
      <c r="B11" s="171"/>
      <c r="C11" s="171"/>
      <c r="D11" s="171"/>
      <c r="E11" s="171"/>
      <c r="F11" s="172"/>
      <c r="G11" s="173"/>
      <c r="H11" s="173"/>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4"/>
    </row>
    <row r="12" spans="1:46" s="167" customFormat="1" ht="39.75" customHeight="1">
      <c r="A12" s="170">
        <v>9</v>
      </c>
      <c r="B12" s="171"/>
      <c r="C12" s="171"/>
      <c r="D12" s="171"/>
      <c r="E12" s="171"/>
      <c r="F12" s="172"/>
      <c r="G12" s="173"/>
      <c r="H12" s="173"/>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4"/>
    </row>
    <row r="13" spans="1:46" s="167" customFormat="1" ht="15">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row>
    <row r="14" spans="1:46" s="167" customFormat="1" ht="15" customHeight="1">
      <c r="B14" s="506" t="s">
        <v>803</v>
      </c>
      <c r="C14" s="507"/>
      <c r="D14" s="507"/>
      <c r="E14" s="507"/>
      <c r="F14" s="507"/>
      <c r="G14" s="507"/>
      <c r="H14" s="507"/>
      <c r="I14" s="507"/>
      <c r="J14" s="507"/>
      <c r="K14" s="507"/>
      <c r="L14" s="507"/>
      <c r="M14" s="507"/>
      <c r="N14" s="507"/>
      <c r="O14" s="507"/>
      <c r="P14" s="507"/>
      <c r="Q14" s="507"/>
      <c r="R14" s="507"/>
      <c r="S14" s="507"/>
      <c r="T14" s="507"/>
      <c r="U14" s="507"/>
      <c r="V14" s="507"/>
      <c r="W14" s="507"/>
      <c r="X14" s="507"/>
      <c r="Y14" s="507"/>
      <c r="Z14" s="507"/>
      <c r="AA14" s="507"/>
      <c r="AB14" s="507"/>
      <c r="AC14" s="507"/>
      <c r="AD14" s="507"/>
      <c r="AE14" s="507"/>
      <c r="AF14" s="507"/>
      <c r="AG14" s="507"/>
      <c r="AH14" s="507"/>
      <c r="AI14" s="507"/>
      <c r="AJ14" s="507"/>
      <c r="AK14" s="507"/>
      <c r="AL14" s="507"/>
      <c r="AM14" s="507"/>
      <c r="AN14" s="507"/>
      <c r="AO14" s="507"/>
      <c r="AP14" s="507"/>
      <c r="AQ14" s="175"/>
      <c r="AR14" s="175"/>
      <c r="AS14" s="166"/>
    </row>
    <row r="15" spans="1:46" ht="17.25" customHeight="1">
      <c r="B15" s="176"/>
      <c r="C15" s="176"/>
      <c r="D15" s="176"/>
      <c r="E15" s="176"/>
      <c r="F15" s="176"/>
      <c r="G15" s="176"/>
      <c r="H15" s="176"/>
      <c r="I15" s="176"/>
      <c r="J15" s="176"/>
      <c r="K15" s="166"/>
      <c r="L15" s="166"/>
      <c r="M15" s="166"/>
      <c r="N15" s="166"/>
      <c r="O15" s="166"/>
      <c r="P15" s="166"/>
      <c r="Q15" s="166"/>
      <c r="R15" s="166"/>
      <c r="S15" s="166"/>
      <c r="T15" s="166"/>
      <c r="U15" s="166"/>
      <c r="V15" s="166"/>
      <c r="W15" s="166"/>
      <c r="X15" s="166"/>
      <c r="Y15" s="166"/>
      <c r="Z15" s="166"/>
      <c r="AA15" s="166"/>
      <c r="AB15" s="176"/>
      <c r="AC15" s="176"/>
      <c r="AD15" s="176"/>
      <c r="AE15" s="176"/>
      <c r="AF15" s="176"/>
      <c r="AG15" s="176"/>
      <c r="AH15" s="176"/>
      <c r="AI15" s="176"/>
      <c r="AJ15" s="176"/>
      <c r="AK15" s="176"/>
      <c r="AL15" s="176"/>
      <c r="AM15" s="176"/>
      <c r="AN15" s="176"/>
      <c r="AO15" s="176"/>
      <c r="AP15" s="176"/>
      <c r="AQ15" s="176"/>
      <c r="AR15" s="176"/>
    </row>
    <row r="16" spans="1:46">
      <c r="B16" s="164"/>
      <c r="C16" s="164"/>
      <c r="D16" s="164"/>
      <c r="E16" s="164"/>
      <c r="F16" s="164"/>
      <c r="G16" s="164"/>
      <c r="H16" s="164"/>
      <c r="I16" s="164"/>
      <c r="K16" s="167"/>
      <c r="L16" s="167"/>
      <c r="M16" s="167"/>
      <c r="N16" s="167"/>
      <c r="O16" s="167"/>
      <c r="P16" s="167"/>
      <c r="Q16" s="167"/>
      <c r="R16" s="167"/>
      <c r="S16" s="167"/>
      <c r="T16" s="167"/>
      <c r="U16" s="167"/>
      <c r="V16" s="167"/>
      <c r="W16" s="167"/>
      <c r="X16" s="167"/>
      <c r="Y16" s="167"/>
      <c r="Z16" s="167"/>
      <c r="AA16" s="167"/>
    </row>
    <row r="17" spans="2:27">
      <c r="B17" s="164"/>
      <c r="C17" s="164"/>
      <c r="D17" s="164"/>
      <c r="E17" s="164"/>
      <c r="F17" s="164"/>
      <c r="G17" s="164"/>
      <c r="H17" s="164"/>
      <c r="I17" s="164"/>
      <c r="K17" s="167"/>
      <c r="L17" s="167"/>
      <c r="M17" s="167"/>
      <c r="N17" s="167"/>
      <c r="O17" s="167"/>
      <c r="P17" s="167"/>
      <c r="Q17" s="167"/>
      <c r="R17" s="167"/>
      <c r="S17" s="167"/>
      <c r="T17" s="167"/>
      <c r="U17" s="167"/>
      <c r="V17" s="167"/>
      <c r="W17" s="167"/>
      <c r="X17" s="167"/>
      <c r="Y17" s="167"/>
      <c r="Z17" s="167"/>
      <c r="AA17" s="167"/>
    </row>
    <row r="18" spans="2:27">
      <c r="B18" s="164"/>
      <c r="C18" s="164"/>
      <c r="D18" s="164"/>
      <c r="E18" s="164"/>
      <c r="F18" s="164"/>
      <c r="G18" s="164"/>
      <c r="H18" s="164"/>
      <c r="I18" s="164"/>
    </row>
    <row r="19" spans="2:27">
      <c r="B19" s="164"/>
      <c r="C19" s="164"/>
      <c r="D19" s="164"/>
      <c r="E19" s="164"/>
      <c r="F19" s="164"/>
      <c r="G19" s="164"/>
      <c r="H19" s="164"/>
      <c r="I19" s="164"/>
    </row>
    <row r="20" spans="2:27">
      <c r="B20" s="164"/>
      <c r="C20" s="164"/>
      <c r="D20" s="164"/>
      <c r="E20" s="164"/>
      <c r="F20" s="164"/>
      <c r="G20" s="164"/>
      <c r="H20" s="164"/>
      <c r="I20" s="164"/>
    </row>
    <row r="21" spans="2:27">
      <c r="B21" s="164"/>
      <c r="C21" s="164"/>
      <c r="D21" s="164"/>
      <c r="E21" s="164"/>
      <c r="F21" s="164"/>
      <c r="G21" s="164"/>
      <c r="H21" s="164"/>
      <c r="I21" s="164"/>
    </row>
    <row r="22" spans="2:27">
      <c r="B22" s="164"/>
      <c r="C22" s="164"/>
      <c r="D22" s="164"/>
      <c r="E22" s="164"/>
      <c r="F22" s="164"/>
      <c r="G22" s="164"/>
      <c r="H22" s="164"/>
      <c r="I22" s="164"/>
    </row>
    <row r="23" spans="2:27">
      <c r="B23" s="164"/>
      <c r="C23" s="164"/>
      <c r="D23" s="164"/>
      <c r="E23" s="164"/>
      <c r="F23" s="164"/>
      <c r="G23" s="164"/>
      <c r="H23" s="164"/>
      <c r="I23" s="164"/>
    </row>
    <row r="24" spans="2:27">
      <c r="B24" s="164"/>
      <c r="C24" s="164"/>
      <c r="D24" s="164"/>
      <c r="E24" s="164"/>
      <c r="F24" s="164"/>
      <c r="G24" s="164"/>
      <c r="H24" s="164"/>
      <c r="I24" s="164"/>
    </row>
    <row r="25" spans="2:27">
      <c r="B25" s="164"/>
      <c r="C25" s="164"/>
      <c r="D25" s="164"/>
      <c r="E25" s="164"/>
      <c r="F25" s="164"/>
      <c r="G25" s="164"/>
      <c r="H25" s="164"/>
      <c r="I25" s="164"/>
    </row>
    <row r="26" spans="2:27">
      <c r="B26" s="164"/>
      <c r="C26" s="164"/>
      <c r="D26" s="164"/>
      <c r="E26" s="164"/>
      <c r="F26" s="164"/>
      <c r="G26" s="164"/>
      <c r="H26" s="164"/>
      <c r="I26" s="164"/>
    </row>
    <row r="27" spans="2:27">
      <c r="B27" s="164"/>
      <c r="C27" s="164"/>
      <c r="D27" s="164"/>
      <c r="E27" s="164"/>
      <c r="F27" s="164"/>
      <c r="G27" s="164"/>
      <c r="H27" s="164"/>
      <c r="I27" s="164"/>
    </row>
    <row r="28" spans="2:27">
      <c r="B28" s="164"/>
      <c r="C28" s="164"/>
      <c r="D28" s="164"/>
      <c r="E28" s="164"/>
      <c r="F28" s="164"/>
      <c r="G28" s="164"/>
      <c r="H28" s="164"/>
      <c r="I28" s="164"/>
    </row>
    <row r="29" spans="2:27">
      <c r="B29" s="164"/>
      <c r="C29" s="164"/>
      <c r="D29" s="164"/>
      <c r="E29" s="164"/>
      <c r="F29" s="164"/>
      <c r="G29" s="164"/>
      <c r="H29" s="164"/>
      <c r="I29" s="164"/>
    </row>
    <row r="30" spans="2:27">
      <c r="B30" s="164"/>
      <c r="C30" s="164"/>
      <c r="D30" s="164"/>
      <c r="E30" s="164"/>
      <c r="F30" s="164"/>
      <c r="G30" s="164"/>
      <c r="H30" s="164"/>
      <c r="I30" s="164"/>
    </row>
    <row r="31" spans="2:27">
      <c r="B31" s="164"/>
      <c r="C31" s="164"/>
      <c r="D31" s="164"/>
      <c r="E31" s="164"/>
      <c r="F31" s="164"/>
      <c r="G31" s="164"/>
      <c r="H31" s="164"/>
      <c r="I31" s="164"/>
    </row>
    <row r="32" spans="2:27">
      <c r="B32" s="164"/>
      <c r="C32" s="164"/>
      <c r="D32" s="164"/>
      <c r="E32" s="164"/>
      <c r="F32" s="164"/>
      <c r="G32" s="164"/>
      <c r="H32" s="164"/>
      <c r="I32" s="164"/>
    </row>
    <row r="33" s="164" customFormat="1"/>
    <row r="34" s="164" customFormat="1"/>
    <row r="35" s="164" customFormat="1"/>
    <row r="36" s="164" customFormat="1"/>
    <row r="37" s="164" customFormat="1"/>
    <row r="38" s="164" customFormat="1"/>
    <row r="39" s="164" customFormat="1"/>
    <row r="40" s="164" customFormat="1"/>
    <row r="41" s="164" customFormat="1"/>
    <row r="42" s="164" customFormat="1"/>
    <row r="43" s="164" customFormat="1"/>
    <row r="44" s="164" customFormat="1"/>
    <row r="45" s="164" customFormat="1"/>
    <row r="46" s="164" customFormat="1"/>
    <row r="47" s="164" customFormat="1"/>
    <row r="48" s="164" customFormat="1"/>
    <row r="49" s="164" customFormat="1"/>
    <row r="50" s="164" customFormat="1"/>
    <row r="51" s="164" customFormat="1"/>
    <row r="52" s="164" customFormat="1"/>
    <row r="53" s="164" customFormat="1"/>
    <row r="54" s="164" customFormat="1"/>
    <row r="55" s="164" customFormat="1"/>
    <row r="56" s="164" customFormat="1"/>
    <row r="57" s="164" customFormat="1"/>
    <row r="58" s="164" customFormat="1"/>
    <row r="59" s="164" customFormat="1"/>
    <row r="60" s="164" customFormat="1"/>
    <row r="61" s="164" customFormat="1"/>
    <row r="62" s="164" customFormat="1"/>
    <row r="63" s="164" customFormat="1"/>
    <row r="64"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sheetData>
  <sheetProtection algorithmName="SHA-512" hashValue="KqYXkDIAWQYUxqj8gVDN3YaMLlqy7vndqaVMjUFxCdESh6yKguxYu61xzD2p/YGsnEz1tKLmJX4XWV/HJqwbyA==" saltValue="Ey/k/vmv/SZJ5ylaqsp9KQ==" spinCount="100000" sheet="1" objects="1" scenarios="1" formatColumns="0" formatRows="0"/>
  <mergeCells count="29">
    <mergeCell ref="AQ2:AR2"/>
    <mergeCell ref="B14:AP14"/>
    <mergeCell ref="S2:T2"/>
    <mergeCell ref="U2:V2"/>
    <mergeCell ref="W2:Y2"/>
    <mergeCell ref="Z2:AB2"/>
    <mergeCell ref="AC2:AD2"/>
    <mergeCell ref="AE2:AG2"/>
    <mergeCell ref="I2:I3"/>
    <mergeCell ref="J2:J3"/>
    <mergeCell ref="K2:L2"/>
    <mergeCell ref="M2:N2"/>
    <mergeCell ref="O2:P2"/>
    <mergeCell ref="Q2:R2"/>
    <mergeCell ref="AH2:AJ2"/>
    <mergeCell ref="AK2:AL2"/>
    <mergeCell ref="A1:B1"/>
    <mergeCell ref="C1:AM1"/>
    <mergeCell ref="AN1:AP1"/>
    <mergeCell ref="AM2:AN2"/>
    <mergeCell ref="A2:A3"/>
    <mergeCell ref="B2:B3"/>
    <mergeCell ref="C2:C3"/>
    <mergeCell ref="D2:D3"/>
    <mergeCell ref="E2:E3"/>
    <mergeCell ref="F2:F3"/>
    <mergeCell ref="G2:G3"/>
    <mergeCell ref="H2:H3"/>
    <mergeCell ref="AO2:AP2"/>
  </mergeCells>
  <hyperlinks>
    <hyperlink ref="AT2" location="PORTADA!A1" display="Portada" xr:uid="{5D7460B8-9E1B-45CD-8FD9-72E839A33272}"/>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LIBERTAD ASISTIDA VIGILADA"  
&amp;R"IN103.IVC
Versión 1
30/07/2026
Clasificación de la Información
CLASIFICADA"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44F9-B2FE-48B2-AF1F-D861D22464C3}">
  <sheetPr>
    <tabColor rgb="FFEE0000"/>
    <pageSetUpPr fitToPage="1"/>
  </sheetPr>
  <dimension ref="A1:Z52"/>
  <sheetViews>
    <sheetView topLeftCell="A23" zoomScaleNormal="100" zoomScalePageLayoutView="80" workbookViewId="0">
      <selection activeCell="C50" sqref="C50"/>
    </sheetView>
  </sheetViews>
  <sheetFormatPr baseColWidth="10" defaultColWidth="11.42578125" defaultRowHeight="15"/>
  <cols>
    <col min="2" max="2" width="20" bestFit="1" customWidth="1"/>
    <col min="3" max="3" width="33.140625" style="286" customWidth="1"/>
    <col min="4" max="4" width="74.140625" style="286" customWidth="1"/>
    <col min="5" max="5" width="56.42578125" style="286" bestFit="1" customWidth="1"/>
    <col min="6" max="6" width="30.42578125" style="286" customWidth="1"/>
    <col min="7" max="7" width="134" style="286" customWidth="1"/>
    <col min="8" max="8" width="84.42578125" customWidth="1"/>
    <col min="9" max="9" width="33.42578125" customWidth="1"/>
  </cols>
  <sheetData>
    <row r="1" spans="1:9" s="7" customFormat="1">
      <c r="A1" s="137"/>
      <c r="B1" s="137"/>
      <c r="C1" s="137"/>
      <c r="D1" s="137"/>
    </row>
    <row r="2" spans="1:9" ht="30" customHeight="1">
      <c r="A2" s="137"/>
      <c r="B2" s="281" t="s">
        <v>1021</v>
      </c>
      <c r="C2" s="282" t="s">
        <v>182</v>
      </c>
      <c r="D2" s="282" t="s">
        <v>183</v>
      </c>
      <c r="E2" s="282" t="s">
        <v>184</v>
      </c>
      <c r="F2" s="282" t="s">
        <v>1022</v>
      </c>
      <c r="G2" s="282" t="s">
        <v>186</v>
      </c>
    </row>
    <row r="3" spans="1:9" s="3" customFormat="1">
      <c r="A3" s="137"/>
      <c r="B3" s="283" t="s">
        <v>187</v>
      </c>
      <c r="C3" s="284" t="str" cm="1">
        <f t="array" ref="C3">_xlfn._xlws.FILTER('2.Ambientes Adecuados y Seguros'!B3:F66,'2.Ambientes Adecuados y Seguros'!D3:D66="NO CUMPLE CONDICIÓN","")</f>
        <v/>
      </c>
      <c r="D3" s="285"/>
      <c r="E3" s="284"/>
      <c r="F3" s="285"/>
      <c r="G3" s="285"/>
      <c r="H3" s="285" t="str">
        <f t="shared" ref="H3:H50" si="0">CONCATENATE("No ",D3)</f>
        <v xml:space="preserve">No </v>
      </c>
      <c r="I3" s="3" t="s">
        <v>1023</v>
      </c>
    </row>
    <row r="4" spans="1:9">
      <c r="A4" s="137"/>
      <c r="B4" s="283" t="s">
        <v>196</v>
      </c>
      <c r="C4" s="284"/>
      <c r="D4" s="285"/>
      <c r="E4" s="284"/>
      <c r="F4" s="285"/>
      <c r="G4" s="285"/>
      <c r="H4" s="285" t="str">
        <f t="shared" si="0"/>
        <v xml:space="preserve">No </v>
      </c>
      <c r="I4" s="3" t="s">
        <v>1023</v>
      </c>
    </row>
    <row r="5" spans="1:9">
      <c r="A5" s="137"/>
      <c r="B5" s="283" t="s">
        <v>202</v>
      </c>
      <c r="C5" s="284"/>
      <c r="D5" s="285"/>
      <c r="E5" s="284"/>
      <c r="F5" s="285"/>
      <c r="G5" s="285"/>
      <c r="H5" s="285" t="str">
        <f t="shared" si="0"/>
        <v xml:space="preserve">No </v>
      </c>
      <c r="I5" s="3" t="s">
        <v>1023</v>
      </c>
    </row>
    <row r="6" spans="1:9">
      <c r="A6" s="137"/>
      <c r="B6" s="283" t="s">
        <v>207</v>
      </c>
      <c r="C6" s="284"/>
      <c r="D6" s="285"/>
      <c r="E6" s="284"/>
      <c r="F6" s="285"/>
      <c r="G6" s="285"/>
      <c r="H6" s="285" t="str">
        <f t="shared" si="0"/>
        <v xml:space="preserve">No </v>
      </c>
      <c r="I6" s="3" t="s">
        <v>1023</v>
      </c>
    </row>
    <row r="7" spans="1:9">
      <c r="A7" s="137"/>
      <c r="B7" s="283" t="s">
        <v>213</v>
      </c>
      <c r="C7" s="284"/>
      <c r="D7" s="285"/>
      <c r="E7" s="284"/>
      <c r="F7" s="285"/>
      <c r="G7" s="285"/>
      <c r="H7" s="285" t="str">
        <f t="shared" si="0"/>
        <v xml:space="preserve">No </v>
      </c>
      <c r="I7" s="3" t="s">
        <v>1023</v>
      </c>
    </row>
    <row r="8" spans="1:9">
      <c r="A8" s="137"/>
      <c r="B8" s="283" t="s">
        <v>229</v>
      </c>
      <c r="C8" s="284"/>
      <c r="D8" s="285"/>
      <c r="E8" s="284"/>
      <c r="F8" s="285"/>
      <c r="G8" s="285"/>
      <c r="H8" s="285" t="str">
        <f t="shared" si="0"/>
        <v xml:space="preserve">No </v>
      </c>
      <c r="I8" s="3" t="s">
        <v>1023</v>
      </c>
    </row>
    <row r="9" spans="1:9">
      <c r="A9" s="137"/>
      <c r="B9" s="283" t="s">
        <v>229</v>
      </c>
      <c r="C9" s="284"/>
      <c r="D9" s="285"/>
      <c r="E9" s="284"/>
      <c r="F9" s="285"/>
      <c r="G9" s="285"/>
      <c r="H9" s="285" t="str">
        <f t="shared" si="0"/>
        <v xml:space="preserve">No </v>
      </c>
      <c r="I9" s="3" t="s">
        <v>1023</v>
      </c>
    </row>
    <row r="10" spans="1:9">
      <c r="A10" s="137"/>
      <c r="B10" s="283" t="s">
        <v>229</v>
      </c>
      <c r="C10" s="284"/>
      <c r="D10" s="285"/>
      <c r="E10" s="284"/>
      <c r="F10" s="285"/>
      <c r="G10" s="285"/>
      <c r="H10" s="285" t="str">
        <f t="shared" si="0"/>
        <v xml:space="preserve">No </v>
      </c>
      <c r="I10" s="3" t="s">
        <v>1023</v>
      </c>
    </row>
    <row r="11" spans="1:9">
      <c r="A11" s="137"/>
      <c r="B11" s="283" t="s">
        <v>288</v>
      </c>
      <c r="C11" s="284"/>
      <c r="D11" s="285"/>
      <c r="E11" s="284"/>
      <c r="F11" s="285"/>
      <c r="G11" s="285"/>
      <c r="H11" s="285" t="str">
        <f t="shared" si="0"/>
        <v xml:space="preserve">No </v>
      </c>
      <c r="I11" s="3" t="s">
        <v>1023</v>
      </c>
    </row>
    <row r="12" spans="1:9">
      <c r="B12" s="283" t="s">
        <v>288</v>
      </c>
      <c r="D12" s="285"/>
      <c r="F12" s="287"/>
      <c r="G12" s="288"/>
      <c r="H12" s="285" t="str">
        <f t="shared" si="0"/>
        <v xml:space="preserve">No </v>
      </c>
      <c r="I12" s="3" t="s">
        <v>1023</v>
      </c>
    </row>
    <row r="13" spans="1:9">
      <c r="B13" s="283" t="s">
        <v>320</v>
      </c>
      <c r="D13" s="285"/>
      <c r="F13" s="287"/>
      <c r="G13" s="288"/>
      <c r="H13" s="285" t="str">
        <f t="shared" si="0"/>
        <v xml:space="preserve">No </v>
      </c>
      <c r="I13" s="3" t="s">
        <v>1023</v>
      </c>
    </row>
    <row r="14" spans="1:9">
      <c r="B14" s="283" t="s">
        <v>1024</v>
      </c>
      <c r="C14" s="284" t="str" cm="1">
        <f t="array" ref="C14">_xlfn._xlws.FILTER('3. Alimentacion y Nutrición'!B3:F25,'3. Alimentacion y Nutrición'!D3:D25="NO CUMPLE CONDICIÓN","")</f>
        <v/>
      </c>
      <c r="D14" s="285"/>
      <c r="E14" s="289"/>
      <c r="F14" s="290"/>
      <c r="G14" s="290"/>
      <c r="H14" s="285" t="str">
        <f t="shared" si="0"/>
        <v xml:space="preserve">No </v>
      </c>
      <c r="I14" s="3" t="s">
        <v>1025</v>
      </c>
    </row>
    <row r="15" spans="1:9">
      <c r="B15" s="283" t="s">
        <v>351</v>
      </c>
      <c r="C15" s="284"/>
      <c r="D15" s="285"/>
      <c r="E15" s="289"/>
      <c r="F15" s="290"/>
      <c r="G15" s="290"/>
      <c r="H15" s="285" t="str">
        <f t="shared" si="0"/>
        <v xml:space="preserve">No </v>
      </c>
      <c r="I15" s="3" t="s">
        <v>1025</v>
      </c>
    </row>
    <row r="16" spans="1:9">
      <c r="B16" s="283" t="s">
        <v>358</v>
      </c>
      <c r="C16" s="284"/>
      <c r="D16" s="285"/>
      <c r="E16" s="289"/>
      <c r="F16" s="290"/>
      <c r="G16" s="290"/>
      <c r="H16" s="285" t="str">
        <f t="shared" si="0"/>
        <v xml:space="preserve">No </v>
      </c>
      <c r="I16" s="3" t="s">
        <v>1025</v>
      </c>
    </row>
    <row r="17" spans="2:26">
      <c r="B17" s="283" t="s">
        <v>373</v>
      </c>
      <c r="C17" s="284"/>
      <c r="D17" s="285"/>
      <c r="E17" s="289"/>
      <c r="F17" s="290"/>
      <c r="G17" s="290"/>
      <c r="H17" s="285" t="str">
        <f t="shared" si="0"/>
        <v xml:space="preserve">No </v>
      </c>
      <c r="I17" s="3" t="s">
        <v>1025</v>
      </c>
    </row>
    <row r="18" spans="2:26">
      <c r="B18" s="283" t="s">
        <v>385</v>
      </c>
      <c r="D18" s="285"/>
      <c r="F18" s="287"/>
      <c r="G18" s="288"/>
      <c r="H18" s="285" t="str">
        <f t="shared" si="0"/>
        <v xml:space="preserve">No </v>
      </c>
      <c r="I18" s="3" t="s">
        <v>1025</v>
      </c>
    </row>
    <row r="19" spans="2:26">
      <c r="B19" s="283" t="s">
        <v>1026</v>
      </c>
      <c r="C19" s="289" t="str" cm="1">
        <f t="array" ref="C19">_xlfn._xlws.FILTER('4. Modelo de Atención'!B3:F34,'4. Modelo de Atención'!D3:D34="NO CUMPLE CONDICIÓN","")</f>
        <v/>
      </c>
      <c r="D19" s="285"/>
      <c r="E19" s="289"/>
      <c r="F19" s="290"/>
      <c r="G19" s="288"/>
      <c r="H19" s="285" t="str">
        <f t="shared" si="0"/>
        <v xml:space="preserve">No </v>
      </c>
      <c r="I19" s="3" t="s">
        <v>1027</v>
      </c>
    </row>
    <row r="20" spans="2:26">
      <c r="B20" s="283" t="s">
        <v>1028</v>
      </c>
      <c r="D20" s="285"/>
      <c r="F20" s="287"/>
      <c r="G20" s="288"/>
      <c r="H20" s="285" t="str">
        <f t="shared" ref="H20:H24" si="1">CONCATENATE("No ",D20)</f>
        <v xml:space="preserve">No </v>
      </c>
      <c r="I20" s="3" t="s">
        <v>1027</v>
      </c>
    </row>
    <row r="21" spans="2:26">
      <c r="B21" s="283" t="s">
        <v>1029</v>
      </c>
      <c r="D21" s="285"/>
      <c r="F21" s="287"/>
      <c r="G21" s="288"/>
      <c r="H21" s="285" t="str">
        <f t="shared" si="1"/>
        <v xml:space="preserve">No </v>
      </c>
      <c r="I21" s="3" t="s">
        <v>1027</v>
      </c>
    </row>
    <row r="22" spans="2:26">
      <c r="B22" s="283" t="s">
        <v>460</v>
      </c>
      <c r="D22" s="285"/>
      <c r="F22" s="287"/>
      <c r="G22" s="288"/>
      <c r="H22" s="285" t="str">
        <f t="shared" si="1"/>
        <v xml:space="preserve">No </v>
      </c>
      <c r="I22" s="3" t="s">
        <v>1027</v>
      </c>
    </row>
    <row r="23" spans="2:26">
      <c r="B23" s="283" t="s">
        <v>466</v>
      </c>
      <c r="D23" s="285"/>
      <c r="F23" s="287"/>
      <c r="G23" s="288"/>
      <c r="H23" s="285" t="str">
        <f t="shared" si="1"/>
        <v xml:space="preserve">No </v>
      </c>
      <c r="I23" s="3" t="s">
        <v>1027</v>
      </c>
    </row>
    <row r="24" spans="2:26">
      <c r="B24" s="283" t="s">
        <v>472</v>
      </c>
      <c r="D24" s="285"/>
      <c r="F24" s="287"/>
      <c r="G24" s="288"/>
      <c r="H24" s="285" t="str">
        <f t="shared" si="1"/>
        <v xml:space="preserve">No </v>
      </c>
      <c r="I24" s="3" t="s">
        <v>1027</v>
      </c>
    </row>
    <row r="25" spans="2:26">
      <c r="B25" s="283" t="s">
        <v>486</v>
      </c>
      <c r="C25" s="289" t="str" cm="1">
        <f t="array" ref="C25">_xlfn._xlws.FILTER('5. Situaciones Especiales'!B3:F123,'5. Situaciones Especiales'!D3:D123="NO CUMPLE CONDICIÓN","")</f>
        <v/>
      </c>
      <c r="D25" s="285"/>
      <c r="E25" s="289"/>
      <c r="F25" s="290"/>
      <c r="G25" s="290"/>
      <c r="H25" s="285" t="str">
        <f t="shared" si="0"/>
        <v xml:space="preserve">No </v>
      </c>
      <c r="I25" s="283" t="s">
        <v>1030</v>
      </c>
      <c r="J25" s="291"/>
      <c r="K25" s="291"/>
      <c r="L25" s="291"/>
      <c r="M25" s="291"/>
      <c r="N25" s="291"/>
      <c r="O25" s="291"/>
      <c r="P25" s="291"/>
      <c r="Q25" s="291"/>
      <c r="R25" s="291"/>
      <c r="S25" s="291"/>
      <c r="T25" s="291"/>
      <c r="U25" s="291"/>
      <c r="V25" s="291"/>
      <c r="W25" s="291"/>
      <c r="X25" s="291"/>
      <c r="Y25" s="291"/>
      <c r="Z25" s="291"/>
    </row>
    <row r="26" spans="2:26">
      <c r="B26" s="283" t="s">
        <v>493</v>
      </c>
      <c r="C26" s="289"/>
      <c r="D26" s="285"/>
      <c r="E26" s="289"/>
      <c r="F26" s="290"/>
      <c r="G26" s="290"/>
      <c r="H26" s="285" t="str">
        <f t="shared" si="0"/>
        <v xml:space="preserve">No </v>
      </c>
      <c r="I26" s="283" t="s">
        <v>1030</v>
      </c>
      <c r="J26" s="291"/>
      <c r="K26" s="291"/>
      <c r="L26" s="291"/>
      <c r="M26" s="291"/>
      <c r="N26" s="291"/>
      <c r="O26" s="291"/>
      <c r="P26" s="291"/>
      <c r="Q26" s="291"/>
      <c r="R26" s="291"/>
      <c r="S26" s="291"/>
      <c r="T26" s="291"/>
      <c r="U26" s="291"/>
      <c r="V26" s="291"/>
      <c r="W26" s="291"/>
      <c r="X26" s="291"/>
      <c r="Y26" s="291"/>
      <c r="Z26" s="291"/>
    </row>
    <row r="27" spans="2:26">
      <c r="B27" s="283" t="s">
        <v>512</v>
      </c>
      <c r="C27" s="289"/>
      <c r="D27" s="285"/>
      <c r="E27" s="289"/>
      <c r="F27" s="290"/>
      <c r="G27" s="290"/>
      <c r="H27" s="285" t="str">
        <f t="shared" si="0"/>
        <v xml:space="preserve">No </v>
      </c>
      <c r="I27" s="283" t="s">
        <v>1030</v>
      </c>
      <c r="J27" s="291"/>
      <c r="K27" s="291"/>
      <c r="L27" s="291"/>
      <c r="M27" s="291"/>
      <c r="N27" s="291"/>
      <c r="O27" s="291"/>
      <c r="P27" s="291"/>
      <c r="Q27" s="291"/>
      <c r="R27" s="291"/>
      <c r="S27" s="291"/>
      <c r="T27" s="291"/>
      <c r="U27" s="291"/>
      <c r="V27" s="291"/>
      <c r="W27" s="291"/>
      <c r="X27" s="291"/>
      <c r="Y27" s="291"/>
      <c r="Z27" s="291"/>
    </row>
    <row r="28" spans="2:26">
      <c r="B28" s="283" t="s">
        <v>526</v>
      </c>
      <c r="C28" s="289"/>
      <c r="D28" s="285"/>
      <c r="E28" s="289"/>
      <c r="F28" s="290"/>
      <c r="G28" s="290"/>
      <c r="H28" s="285" t="str">
        <f t="shared" si="0"/>
        <v xml:space="preserve">No </v>
      </c>
      <c r="I28" s="283" t="s">
        <v>1030</v>
      </c>
      <c r="J28" s="291"/>
      <c r="K28" s="291"/>
      <c r="L28" s="291"/>
      <c r="M28" s="291"/>
      <c r="N28" s="291"/>
      <c r="O28" s="291"/>
      <c r="P28" s="291"/>
      <c r="Q28" s="291"/>
      <c r="R28" s="291"/>
      <c r="S28" s="291"/>
      <c r="T28" s="291"/>
      <c r="U28" s="291"/>
      <c r="V28" s="291"/>
      <c r="W28" s="291"/>
      <c r="X28" s="291"/>
      <c r="Y28" s="291"/>
      <c r="Z28" s="291"/>
    </row>
    <row r="29" spans="2:26">
      <c r="B29" s="283" t="s">
        <v>535</v>
      </c>
      <c r="C29" s="289"/>
      <c r="D29" s="285"/>
      <c r="E29" s="289"/>
      <c r="F29" s="290"/>
      <c r="G29" s="290"/>
      <c r="H29" s="285" t="str">
        <f t="shared" si="0"/>
        <v xml:space="preserve">No </v>
      </c>
      <c r="I29" s="283" t="s">
        <v>1030</v>
      </c>
      <c r="J29" s="291"/>
      <c r="K29" s="291"/>
      <c r="L29" s="291"/>
      <c r="M29" s="291"/>
      <c r="N29" s="291"/>
      <c r="O29" s="291"/>
      <c r="P29" s="291"/>
      <c r="Q29" s="291"/>
      <c r="R29" s="291"/>
      <c r="S29" s="291"/>
      <c r="T29" s="291"/>
      <c r="U29" s="291"/>
      <c r="V29" s="291"/>
      <c r="W29" s="291"/>
      <c r="X29" s="291"/>
      <c r="Y29" s="291"/>
      <c r="Z29" s="291"/>
    </row>
    <row r="30" spans="2:26">
      <c r="B30" s="283" t="s">
        <v>545</v>
      </c>
      <c r="C30" s="289"/>
      <c r="D30" s="285"/>
      <c r="E30" s="289"/>
      <c r="F30" s="290"/>
      <c r="G30" s="290"/>
      <c r="H30" s="285" t="str">
        <f t="shared" si="0"/>
        <v xml:space="preserve">No </v>
      </c>
      <c r="I30" s="283" t="s">
        <v>1030</v>
      </c>
      <c r="J30" s="291"/>
      <c r="K30" s="291"/>
      <c r="L30" s="291"/>
      <c r="M30" s="291"/>
      <c r="N30" s="291"/>
      <c r="O30" s="291"/>
      <c r="P30" s="291"/>
      <c r="Q30" s="291"/>
      <c r="R30" s="291"/>
      <c r="S30" s="291"/>
      <c r="T30" s="291"/>
      <c r="U30" s="291"/>
      <c r="V30" s="291"/>
      <c r="W30" s="291"/>
      <c r="X30" s="291"/>
      <c r="Y30" s="291"/>
      <c r="Z30" s="291"/>
    </row>
    <row r="31" spans="2:26">
      <c r="B31" s="283" t="s">
        <v>550</v>
      </c>
      <c r="C31" s="289"/>
      <c r="D31" s="285"/>
      <c r="E31" s="289"/>
      <c r="F31" s="290"/>
      <c r="G31" s="290"/>
      <c r="H31" s="285" t="str">
        <f t="shared" si="0"/>
        <v xml:space="preserve">No </v>
      </c>
      <c r="I31" s="283" t="s">
        <v>1030</v>
      </c>
      <c r="J31" s="291"/>
      <c r="K31" s="291"/>
      <c r="L31" s="291"/>
      <c r="M31" s="291"/>
      <c r="N31" s="291"/>
      <c r="O31" s="291"/>
      <c r="P31" s="291"/>
      <c r="Q31" s="291"/>
      <c r="R31" s="291"/>
      <c r="S31" s="291"/>
      <c r="T31" s="291"/>
      <c r="U31" s="291"/>
      <c r="V31" s="291"/>
      <c r="W31" s="291"/>
      <c r="X31" s="291"/>
      <c r="Y31" s="291"/>
      <c r="Z31" s="291"/>
    </row>
    <row r="32" spans="2:26">
      <c r="B32" s="283" t="s">
        <v>553</v>
      </c>
      <c r="C32" s="289"/>
      <c r="D32" s="285"/>
      <c r="E32" s="289"/>
      <c r="F32" s="290"/>
      <c r="G32" s="290"/>
      <c r="H32" s="285" t="str">
        <f t="shared" si="0"/>
        <v xml:space="preserve">No </v>
      </c>
      <c r="I32" s="283" t="s">
        <v>1030</v>
      </c>
      <c r="J32" s="291"/>
      <c r="K32" s="291"/>
      <c r="L32" s="291"/>
      <c r="M32" s="291"/>
      <c r="N32" s="291"/>
      <c r="O32" s="291"/>
      <c r="P32" s="291"/>
      <c r="Q32" s="291"/>
      <c r="R32" s="291"/>
      <c r="S32" s="291"/>
      <c r="T32" s="291"/>
      <c r="U32" s="291"/>
      <c r="V32" s="291"/>
      <c r="W32" s="291"/>
      <c r="X32" s="291"/>
      <c r="Y32" s="291"/>
      <c r="Z32" s="291"/>
    </row>
    <row r="33" spans="2:26">
      <c r="B33" s="283" t="s">
        <v>553</v>
      </c>
      <c r="C33" s="289"/>
      <c r="D33" s="285"/>
      <c r="E33" s="289"/>
      <c r="F33" s="290"/>
      <c r="G33" s="290"/>
      <c r="H33" s="285" t="str">
        <f t="shared" si="0"/>
        <v xml:space="preserve">No </v>
      </c>
      <c r="I33" s="283" t="s">
        <v>1030</v>
      </c>
      <c r="J33" s="291"/>
      <c r="K33" s="291"/>
      <c r="L33" s="291"/>
      <c r="M33" s="291"/>
      <c r="N33" s="291"/>
      <c r="O33" s="291"/>
      <c r="P33" s="291"/>
      <c r="Q33" s="291"/>
      <c r="R33" s="291"/>
      <c r="S33" s="291"/>
      <c r="T33" s="291"/>
      <c r="U33" s="291"/>
      <c r="V33" s="291"/>
      <c r="W33" s="291"/>
      <c r="X33" s="291"/>
      <c r="Y33" s="291"/>
      <c r="Z33" s="291"/>
    </row>
    <row r="34" spans="2:26">
      <c r="B34" s="283" t="s">
        <v>568</v>
      </c>
      <c r="C34" s="289"/>
      <c r="D34" s="285"/>
      <c r="E34" s="289"/>
      <c r="F34" s="290"/>
      <c r="G34" s="290"/>
      <c r="H34" s="285" t="str">
        <f t="shared" si="0"/>
        <v xml:space="preserve">No </v>
      </c>
      <c r="I34" s="283" t="s">
        <v>1030</v>
      </c>
      <c r="J34" s="291"/>
      <c r="K34" s="291"/>
      <c r="L34" s="291"/>
      <c r="M34" s="291"/>
      <c r="N34" s="291"/>
      <c r="O34" s="291"/>
      <c r="P34" s="291"/>
      <c r="Q34" s="291"/>
      <c r="R34" s="291"/>
      <c r="S34" s="291"/>
      <c r="T34" s="291"/>
      <c r="U34" s="291"/>
      <c r="V34" s="291"/>
      <c r="W34" s="291"/>
      <c r="X34" s="291"/>
      <c r="Y34" s="291"/>
      <c r="Z34" s="291"/>
    </row>
    <row r="35" spans="2:26">
      <c r="B35" s="283" t="s">
        <v>568</v>
      </c>
      <c r="C35" s="289"/>
      <c r="D35" s="285"/>
      <c r="E35" s="289"/>
      <c r="F35" s="290"/>
      <c r="G35" s="290"/>
      <c r="H35" s="285" t="str">
        <f t="shared" si="0"/>
        <v xml:space="preserve">No </v>
      </c>
      <c r="I35" s="283" t="s">
        <v>1030</v>
      </c>
      <c r="J35" s="291"/>
      <c r="K35" s="291"/>
      <c r="L35" s="291"/>
      <c r="M35" s="291"/>
      <c r="N35" s="291"/>
      <c r="O35" s="291"/>
      <c r="P35" s="291"/>
      <c r="Q35" s="291"/>
      <c r="R35" s="291"/>
      <c r="S35" s="291"/>
      <c r="T35" s="291"/>
      <c r="U35" s="291"/>
      <c r="V35" s="291"/>
      <c r="W35" s="291"/>
      <c r="X35" s="291"/>
      <c r="Y35" s="291"/>
      <c r="Z35" s="291"/>
    </row>
    <row r="36" spans="2:26">
      <c r="B36" s="283" t="s">
        <v>573</v>
      </c>
      <c r="C36" s="289"/>
      <c r="D36" s="285"/>
      <c r="E36" s="289"/>
      <c r="F36" s="290"/>
      <c r="G36" s="290"/>
      <c r="H36" s="285" t="str">
        <f t="shared" si="0"/>
        <v xml:space="preserve">No </v>
      </c>
      <c r="I36" s="283" t="s">
        <v>1030</v>
      </c>
      <c r="J36" s="291"/>
      <c r="K36" s="291"/>
      <c r="L36" s="291"/>
      <c r="M36" s="291"/>
      <c r="N36" s="291"/>
      <c r="O36" s="291"/>
      <c r="P36" s="291"/>
      <c r="Q36" s="291"/>
      <c r="R36" s="291"/>
      <c r="S36" s="291"/>
      <c r="T36" s="291"/>
      <c r="U36" s="291"/>
      <c r="V36" s="291"/>
      <c r="W36" s="291"/>
      <c r="X36" s="291"/>
      <c r="Y36" s="291"/>
      <c r="Z36" s="291"/>
    </row>
    <row r="37" spans="2:26">
      <c r="B37" s="283" t="s">
        <v>573</v>
      </c>
      <c r="C37" s="289"/>
      <c r="D37" s="285"/>
      <c r="E37" s="289"/>
      <c r="F37" s="290"/>
      <c r="G37" s="290"/>
      <c r="H37" s="285" t="str">
        <f t="shared" si="0"/>
        <v xml:space="preserve">No </v>
      </c>
      <c r="I37" s="283" t="s">
        <v>1030</v>
      </c>
      <c r="J37" s="291"/>
      <c r="K37" s="291"/>
      <c r="L37" s="291"/>
      <c r="M37" s="291"/>
      <c r="N37" s="291"/>
      <c r="O37" s="291"/>
      <c r="P37" s="291"/>
      <c r="Q37" s="291"/>
      <c r="R37" s="291"/>
      <c r="S37" s="291"/>
      <c r="T37" s="291"/>
      <c r="U37" s="291"/>
      <c r="V37" s="291"/>
      <c r="W37" s="291"/>
      <c r="X37" s="291"/>
      <c r="Y37" s="291"/>
      <c r="Z37" s="291"/>
    </row>
    <row r="38" spans="2:26">
      <c r="B38" s="283" t="s">
        <v>575</v>
      </c>
      <c r="C38" s="289"/>
      <c r="D38" s="285"/>
      <c r="E38" s="289"/>
      <c r="F38" s="290"/>
      <c r="G38" s="290"/>
      <c r="H38" s="285" t="str">
        <f t="shared" ref="H38" si="2">CONCATENATE("No ",D38)</f>
        <v xml:space="preserve">No </v>
      </c>
      <c r="I38" s="283" t="s">
        <v>1030</v>
      </c>
      <c r="J38" s="291"/>
      <c r="K38" s="291"/>
      <c r="L38" s="291"/>
      <c r="M38" s="291"/>
      <c r="N38" s="291"/>
      <c r="O38" s="291"/>
      <c r="P38" s="291"/>
      <c r="Q38" s="291"/>
      <c r="R38" s="291"/>
      <c r="S38" s="291"/>
      <c r="T38" s="291"/>
      <c r="U38" s="291"/>
      <c r="V38" s="291"/>
      <c r="W38" s="291"/>
      <c r="X38" s="291"/>
      <c r="Y38" s="291"/>
      <c r="Z38" s="291"/>
    </row>
    <row r="39" spans="2:26">
      <c r="B39" s="283" t="s">
        <v>578</v>
      </c>
      <c r="C39" s="289" t="str" cm="1">
        <f t="array" ref="C39">_xlfn._xlws.FILTER('6. Código Ético'!B3:F31,'6. Código Ético'!D3:D31="NO CUMPLE CONDICIÓN","")</f>
        <v/>
      </c>
      <c r="D39" s="285"/>
      <c r="E39" s="289"/>
      <c r="F39" s="290"/>
      <c r="G39" s="290"/>
      <c r="H39" s="285" t="str">
        <f t="shared" si="0"/>
        <v xml:space="preserve">No </v>
      </c>
      <c r="I39" s="283" t="s">
        <v>2565</v>
      </c>
      <c r="J39" s="291"/>
      <c r="K39" s="291"/>
      <c r="L39" s="291"/>
      <c r="M39" s="291"/>
      <c r="N39" s="291"/>
      <c r="O39" s="291"/>
      <c r="P39" s="291"/>
      <c r="Q39" s="291"/>
      <c r="R39" s="291"/>
      <c r="S39" s="291"/>
      <c r="T39" s="291"/>
      <c r="U39" s="291"/>
      <c r="V39" s="291"/>
      <c r="W39" s="291"/>
      <c r="X39" s="291"/>
      <c r="Y39" s="291"/>
      <c r="Z39" s="291"/>
    </row>
    <row r="40" spans="2:26">
      <c r="B40" s="283" t="s">
        <v>578</v>
      </c>
      <c r="C40" s="289"/>
      <c r="D40" s="285"/>
      <c r="E40" s="289"/>
      <c r="F40" s="290"/>
      <c r="G40" s="290"/>
      <c r="H40" s="285" t="str">
        <f t="shared" si="0"/>
        <v xml:space="preserve">No </v>
      </c>
      <c r="I40" s="283" t="s">
        <v>2565</v>
      </c>
      <c r="J40" s="291"/>
      <c r="K40" s="291"/>
      <c r="L40" s="291"/>
      <c r="M40" s="291"/>
      <c r="N40" s="291"/>
      <c r="O40" s="291"/>
      <c r="P40" s="291"/>
      <c r="Q40" s="291"/>
      <c r="R40" s="291"/>
      <c r="S40" s="291"/>
      <c r="T40" s="291"/>
      <c r="U40" s="291"/>
      <c r="V40" s="291"/>
      <c r="W40" s="291"/>
      <c r="X40" s="291"/>
      <c r="Y40" s="291"/>
      <c r="Z40" s="291"/>
    </row>
    <row r="41" spans="2:26">
      <c r="B41" s="283" t="s">
        <v>578</v>
      </c>
      <c r="C41" s="289"/>
      <c r="D41" s="285"/>
      <c r="E41" s="289"/>
      <c r="F41" s="290"/>
      <c r="G41" s="290"/>
      <c r="H41" s="285" t="str">
        <f t="shared" si="0"/>
        <v xml:space="preserve">No </v>
      </c>
      <c r="I41" s="283" t="s">
        <v>2565</v>
      </c>
      <c r="J41" s="291"/>
      <c r="K41" s="291"/>
      <c r="L41" s="291"/>
      <c r="M41" s="291"/>
      <c r="N41" s="291"/>
      <c r="O41" s="291"/>
      <c r="P41" s="291"/>
      <c r="Q41" s="291"/>
      <c r="R41" s="291"/>
      <c r="S41" s="291"/>
      <c r="T41" s="291"/>
      <c r="U41" s="291"/>
      <c r="V41" s="291"/>
      <c r="W41" s="291"/>
      <c r="X41" s="291"/>
      <c r="Y41" s="291"/>
      <c r="Z41" s="291"/>
    </row>
    <row r="42" spans="2:26">
      <c r="B42" s="283" t="s">
        <v>1031</v>
      </c>
      <c r="C42" s="289" t="str" cm="1">
        <f t="array" ref="C42">_xlfn._xlws.FILTER('7. Talento Humano'!B3:F20,'7. Talento Humano'!D3:D20="NO CUMPLE CONDICIÓN","")</f>
        <v/>
      </c>
      <c r="D42" s="285"/>
      <c r="E42" s="289"/>
      <c r="F42" s="290"/>
      <c r="G42" s="290"/>
      <c r="H42" s="285" t="str">
        <f t="shared" si="0"/>
        <v xml:space="preserve">No </v>
      </c>
      <c r="I42" s="283" t="s">
        <v>1032</v>
      </c>
    </row>
    <row r="43" spans="2:26">
      <c r="B43" s="283" t="s">
        <v>641</v>
      </c>
      <c r="H43" s="285" t="str">
        <f t="shared" si="0"/>
        <v xml:space="preserve">No </v>
      </c>
      <c r="I43" s="283" t="s">
        <v>1032</v>
      </c>
    </row>
    <row r="44" spans="2:26">
      <c r="B44" s="283" t="s">
        <v>653</v>
      </c>
      <c r="H44" s="285" t="str">
        <f t="shared" si="0"/>
        <v xml:space="preserve">No </v>
      </c>
      <c r="I44" s="283" t="s">
        <v>1032</v>
      </c>
    </row>
    <row r="45" spans="2:26">
      <c r="B45" s="283" t="s">
        <v>667</v>
      </c>
      <c r="H45" s="285" t="str">
        <f t="shared" si="0"/>
        <v xml:space="preserve">No </v>
      </c>
      <c r="I45" s="283" t="s">
        <v>1032</v>
      </c>
    </row>
    <row r="46" spans="2:26">
      <c r="B46" s="283" t="s">
        <v>674</v>
      </c>
      <c r="H46" s="285" t="str">
        <f t="shared" si="0"/>
        <v xml:space="preserve">No </v>
      </c>
      <c r="I46" s="283" t="s">
        <v>1032</v>
      </c>
    </row>
    <row r="47" spans="2:26">
      <c r="B47" s="283" t="s">
        <v>685</v>
      </c>
      <c r="C47" s="286" t="str" cm="1">
        <f t="array" ref="C47">_xlfn._xlws.FILTER('8. Financiero'!B3:F14,'8. Financiero'!D3:D14="NO CUMPLE CONDICIÓN","")</f>
        <v/>
      </c>
      <c r="H47" s="285" t="str">
        <f t="shared" si="0"/>
        <v xml:space="preserve">No </v>
      </c>
      <c r="I47" s="283" t="s">
        <v>1033</v>
      </c>
    </row>
    <row r="48" spans="2:26">
      <c r="B48" s="283" t="s">
        <v>697</v>
      </c>
      <c r="H48" s="285" t="str">
        <f t="shared" si="0"/>
        <v xml:space="preserve">No </v>
      </c>
      <c r="I48" s="283" t="s">
        <v>1033</v>
      </c>
    </row>
    <row r="49" spans="2:9">
      <c r="B49" s="283" t="s">
        <v>715</v>
      </c>
      <c r="C49" s="286" t="str" cm="1">
        <f t="array" ref="C49">_xlfn._xlws.FILTER('9. Dotación'!B3:F7,'9. Dotación'!D3:D7="NO CUMPLE CONDICIÓN","")</f>
        <v/>
      </c>
      <c r="H49" s="285" t="str">
        <f t="shared" si="0"/>
        <v xml:space="preserve">No </v>
      </c>
      <c r="I49" s="283" t="s">
        <v>136</v>
      </c>
    </row>
    <row r="50" spans="2:9">
      <c r="B50" s="283" t="s">
        <v>721</v>
      </c>
      <c r="H50" s="285" t="str">
        <f t="shared" si="0"/>
        <v xml:space="preserve">No </v>
      </c>
      <c r="I50" s="283" t="s">
        <v>136</v>
      </c>
    </row>
    <row r="51" spans="2:9">
      <c r="I51" s="283"/>
    </row>
    <row r="52" spans="2:9">
      <c r="I52" s="283"/>
    </row>
  </sheetData>
  <sheetProtection algorithmName="SHA-512" hashValue="5SbuDhzlXuLM/2coTQtQ1TpWRNShs4zWP2o1HrzH6BSHUwHN0B38NYGuYohdgCkBRCTJrdQs1rOiTDU7pmdK7Q==" saltValue="3zy8g4lf/VG24dvIdO/g8w==" spinCount="100000" sheet="1" objects="1" scenarios="1"/>
  <phoneticPr fontId="1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38DC-F2CB-488A-A31C-59ECB9160A02}">
  <sheetPr>
    <tabColor rgb="FFFF0000"/>
  </sheetPr>
  <dimension ref="A1:H46"/>
  <sheetViews>
    <sheetView zoomScaleNormal="100" workbookViewId="0">
      <selection activeCell="B2" sqref="C2"/>
    </sheetView>
  </sheetViews>
  <sheetFormatPr baseColWidth="10" defaultColWidth="11.42578125" defaultRowHeight="15.75"/>
  <cols>
    <col min="1" max="1" width="11.140625" style="13"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c r="A1" s="477" t="s">
        <v>1034</v>
      </c>
      <c r="B1" s="478"/>
      <c r="C1" s="478"/>
      <c r="D1" s="478"/>
      <c r="E1" s="478"/>
      <c r="F1" s="478"/>
      <c r="G1" s="479"/>
    </row>
    <row r="2" spans="1:8" ht="45.75" thickBot="1">
      <c r="A2" s="292" t="s">
        <v>1035</v>
      </c>
      <c r="B2" s="293" t="s">
        <v>183</v>
      </c>
      <c r="C2" s="293" t="s">
        <v>184</v>
      </c>
      <c r="D2" s="293" t="s">
        <v>185</v>
      </c>
      <c r="E2" s="293" t="s">
        <v>186</v>
      </c>
      <c r="F2" s="293" t="s">
        <v>1036</v>
      </c>
      <c r="G2" s="294" t="s">
        <v>1037</v>
      </c>
      <c r="H2" s="295" t="s">
        <v>179</v>
      </c>
    </row>
    <row r="3" spans="1:8" ht="15">
      <c r="A3" s="296" t="str" cm="1">
        <f t="array" ref="A3">_xlfn._xlws.FILTER(TEMP!C3:I59,TEMP!E3:E59="NO CUMPLE CONDICIÓN","")</f>
        <v/>
      </c>
      <c r="B3" s="297"/>
      <c r="C3" s="298"/>
      <c r="D3" s="297"/>
      <c r="E3" s="297"/>
      <c r="F3" s="299"/>
      <c r="G3" s="300"/>
    </row>
    <row r="4" spans="1:8" ht="15">
      <c r="A4" s="301"/>
      <c r="B4" s="302"/>
      <c r="C4" s="170"/>
      <c r="D4" s="302"/>
      <c r="E4" s="302"/>
      <c r="F4" s="303"/>
      <c r="G4" s="304"/>
    </row>
    <row r="5" spans="1:8" ht="15">
      <c r="A5" s="301"/>
      <c r="B5" s="302"/>
      <c r="C5" s="170"/>
      <c r="D5" s="302"/>
      <c r="E5" s="302"/>
      <c r="F5" s="303"/>
      <c r="G5" s="304"/>
    </row>
    <row r="6" spans="1:8" ht="15">
      <c r="A6" s="301"/>
      <c r="B6" s="302"/>
      <c r="C6" s="170"/>
      <c r="D6" s="302"/>
      <c r="E6" s="302"/>
      <c r="F6" s="303"/>
      <c r="G6" s="304"/>
    </row>
    <row r="7" spans="1:8" ht="15">
      <c r="A7" s="301"/>
      <c r="B7" s="302"/>
      <c r="C7" s="170"/>
      <c r="D7" s="302"/>
      <c r="E7" s="302"/>
      <c r="F7" s="303"/>
      <c r="G7" s="304"/>
    </row>
    <row r="8" spans="1:8" ht="15">
      <c r="A8" s="301"/>
      <c r="B8" s="302"/>
      <c r="C8" s="170"/>
      <c r="D8" s="302"/>
      <c r="E8" s="302"/>
      <c r="F8" s="303"/>
      <c r="G8" s="304"/>
    </row>
    <row r="9" spans="1:8" ht="15">
      <c r="A9" s="301"/>
      <c r="B9" s="302"/>
      <c r="C9" s="170"/>
      <c r="D9" s="302"/>
      <c r="E9" s="302"/>
      <c r="F9" s="303"/>
      <c r="G9" s="304"/>
    </row>
    <row r="10" spans="1:8" ht="15">
      <c r="A10" s="301"/>
      <c r="B10" s="302"/>
      <c r="C10" s="170"/>
      <c r="D10" s="302"/>
      <c r="E10" s="302"/>
      <c r="F10" s="303"/>
      <c r="G10" s="304"/>
    </row>
    <row r="11" spans="1:8" ht="15">
      <c r="A11" s="301"/>
      <c r="B11" s="302"/>
      <c r="C11" s="170"/>
      <c r="D11" s="302"/>
      <c r="E11" s="302"/>
      <c r="F11" s="303"/>
      <c r="G11" s="304"/>
    </row>
    <row r="12" spans="1:8" ht="15">
      <c r="A12" s="301"/>
      <c r="B12" s="302"/>
      <c r="C12" s="170"/>
      <c r="D12" s="302"/>
      <c r="E12" s="302"/>
      <c r="F12" s="303"/>
      <c r="G12" s="304"/>
    </row>
    <row r="13" spans="1:8" ht="50.1" customHeight="1">
      <c r="A13" s="301"/>
      <c r="B13" s="302"/>
      <c r="C13" s="170"/>
      <c r="D13" s="302"/>
      <c r="E13" s="302"/>
      <c r="F13" s="303"/>
      <c r="G13" s="304"/>
    </row>
    <row r="14" spans="1:8" ht="50.1" customHeight="1">
      <c r="A14" s="301"/>
      <c r="B14" s="302"/>
      <c r="C14" s="170"/>
      <c r="D14" s="302"/>
      <c r="E14" s="302"/>
      <c r="F14" s="303"/>
      <c r="G14" s="304"/>
    </row>
    <row r="15" spans="1:8" ht="50.1" customHeight="1">
      <c r="A15" s="301"/>
      <c r="B15" s="302"/>
      <c r="C15" s="170"/>
      <c r="D15" s="302"/>
      <c r="E15" s="302"/>
      <c r="F15" s="303"/>
      <c r="G15" s="304"/>
    </row>
    <row r="16" spans="1:8" ht="50.1" customHeight="1">
      <c r="A16" s="301"/>
      <c r="B16" s="302"/>
      <c r="C16" s="170"/>
      <c r="D16" s="302"/>
      <c r="E16" s="302"/>
      <c r="F16" s="303"/>
      <c r="G16" s="304"/>
    </row>
    <row r="17" spans="1:7" ht="50.1" customHeight="1">
      <c r="A17" s="301"/>
      <c r="B17" s="302"/>
      <c r="C17" s="170"/>
      <c r="D17" s="302"/>
      <c r="E17" s="302"/>
      <c r="F17" s="303"/>
      <c r="G17" s="304"/>
    </row>
    <row r="18" spans="1:7" ht="50.1" customHeight="1">
      <c r="A18" s="301"/>
      <c r="B18" s="302"/>
      <c r="C18" s="170"/>
      <c r="D18" s="302"/>
      <c r="E18" s="302"/>
      <c r="F18" s="303"/>
      <c r="G18" s="304"/>
    </row>
    <row r="19" spans="1:7" ht="50.1" customHeight="1">
      <c r="A19" s="301"/>
      <c r="B19" s="302"/>
      <c r="C19" s="170"/>
      <c r="D19" s="302"/>
      <c r="E19" s="302"/>
      <c r="F19" s="303"/>
      <c r="G19" s="304"/>
    </row>
    <row r="20" spans="1:7" ht="50.1" customHeight="1">
      <c r="A20" s="301"/>
      <c r="B20" s="302"/>
      <c r="C20" s="170"/>
      <c r="D20" s="302"/>
      <c r="E20" s="302"/>
      <c r="F20" s="303"/>
      <c r="G20" s="304"/>
    </row>
    <row r="21" spans="1:7" ht="50.1" customHeight="1">
      <c r="A21" s="301"/>
      <c r="B21" s="302"/>
      <c r="C21" s="170"/>
      <c r="D21" s="302"/>
      <c r="E21" s="302"/>
      <c r="F21" s="303"/>
      <c r="G21" s="304"/>
    </row>
    <row r="22" spans="1:7" ht="50.1" customHeight="1">
      <c r="A22" s="301"/>
      <c r="B22" s="302"/>
      <c r="C22" s="170"/>
      <c r="D22" s="302"/>
      <c r="E22" s="302"/>
      <c r="F22" s="303"/>
      <c r="G22" s="304"/>
    </row>
    <row r="23" spans="1:7" ht="50.1" customHeight="1">
      <c r="A23" s="301"/>
      <c r="B23" s="302"/>
      <c r="C23" s="170"/>
      <c r="D23" s="302"/>
      <c r="E23" s="302"/>
      <c r="F23" s="303"/>
      <c r="G23" s="304"/>
    </row>
    <row r="24" spans="1:7" ht="50.1" customHeight="1">
      <c r="A24" s="301"/>
      <c r="B24" s="302"/>
      <c r="C24" s="170"/>
      <c r="D24" s="302"/>
      <c r="E24" s="302"/>
      <c r="F24" s="303"/>
      <c r="G24" s="304"/>
    </row>
    <row r="25" spans="1:7" ht="50.1" customHeight="1">
      <c r="A25" s="301"/>
      <c r="B25" s="302"/>
      <c r="C25" s="170"/>
      <c r="D25" s="302"/>
      <c r="E25" s="302"/>
      <c r="F25" s="303"/>
      <c r="G25" s="304"/>
    </row>
    <row r="26" spans="1:7" ht="50.1" customHeight="1">
      <c r="A26" s="301"/>
      <c r="B26" s="302"/>
      <c r="C26" s="170"/>
      <c r="D26" s="302"/>
      <c r="E26" s="302"/>
      <c r="F26" s="303"/>
      <c r="G26" s="304"/>
    </row>
    <row r="27" spans="1:7" ht="50.1" customHeight="1">
      <c r="A27" s="301"/>
      <c r="B27" s="302"/>
      <c r="C27" s="170"/>
      <c r="D27" s="302"/>
      <c r="E27" s="302"/>
      <c r="F27" s="303"/>
      <c r="G27" s="304"/>
    </row>
    <row r="28" spans="1:7" ht="50.1" customHeight="1">
      <c r="A28" s="301"/>
      <c r="B28" s="302"/>
      <c r="C28" s="170"/>
      <c r="D28" s="302"/>
      <c r="E28" s="302"/>
      <c r="F28" s="303"/>
      <c r="G28" s="304"/>
    </row>
    <row r="29" spans="1:7" ht="50.1" customHeight="1">
      <c r="A29" s="301"/>
      <c r="B29" s="302"/>
      <c r="C29" s="170"/>
      <c r="D29" s="302"/>
      <c r="E29" s="302"/>
      <c r="F29" s="303"/>
      <c r="G29" s="304"/>
    </row>
    <row r="30" spans="1:7" ht="50.1" customHeight="1">
      <c r="A30" s="301"/>
      <c r="B30" s="302"/>
      <c r="C30" s="170"/>
      <c r="D30" s="302"/>
      <c r="E30" s="302"/>
      <c r="F30" s="303"/>
      <c r="G30" s="304"/>
    </row>
    <row r="31" spans="1:7" ht="50.1" customHeight="1">
      <c r="A31" s="301"/>
      <c r="B31" s="302"/>
      <c r="C31" s="170"/>
      <c r="D31" s="302"/>
      <c r="E31" s="302"/>
      <c r="F31" s="303"/>
      <c r="G31" s="304"/>
    </row>
    <row r="32" spans="1:7" ht="50.1" customHeight="1">
      <c r="A32" s="301"/>
      <c r="B32" s="302"/>
      <c r="C32" s="170"/>
      <c r="D32" s="302"/>
      <c r="E32" s="302"/>
      <c r="F32" s="303"/>
      <c r="G32" s="304"/>
    </row>
    <row r="33" spans="1:7" ht="50.1" customHeight="1">
      <c r="A33" s="301"/>
      <c r="B33" s="302"/>
      <c r="C33" s="170"/>
      <c r="D33" s="302"/>
      <c r="E33" s="302"/>
      <c r="F33" s="303"/>
      <c r="G33" s="304"/>
    </row>
    <row r="34" spans="1:7" ht="50.1" customHeight="1">
      <c r="A34" s="301"/>
      <c r="B34" s="302"/>
      <c r="C34" s="170"/>
      <c r="D34" s="302"/>
      <c r="E34" s="302"/>
      <c r="F34" s="303"/>
      <c r="G34" s="304"/>
    </row>
    <row r="35" spans="1:7" ht="50.1" customHeight="1">
      <c r="A35" s="301"/>
      <c r="B35" s="302"/>
      <c r="C35" s="170"/>
      <c r="D35" s="302"/>
      <c r="E35" s="302"/>
      <c r="F35" s="303"/>
      <c r="G35" s="304"/>
    </row>
    <row r="36" spans="1:7" ht="50.1" customHeight="1">
      <c r="A36" s="301"/>
      <c r="B36" s="302"/>
      <c r="C36" s="170"/>
      <c r="D36" s="302"/>
      <c r="E36" s="302"/>
      <c r="F36" s="303"/>
      <c r="G36" s="304"/>
    </row>
    <row r="37" spans="1:7" ht="50.1" customHeight="1">
      <c r="A37" s="301"/>
      <c r="B37" s="302"/>
      <c r="C37" s="170"/>
      <c r="D37" s="302"/>
      <c r="E37" s="302"/>
      <c r="F37" s="303"/>
      <c r="G37" s="304"/>
    </row>
    <row r="38" spans="1:7" ht="50.1" customHeight="1">
      <c r="A38" s="301"/>
      <c r="B38" s="302"/>
      <c r="C38" s="170"/>
      <c r="D38" s="302"/>
      <c r="E38" s="302"/>
      <c r="F38" s="303"/>
      <c r="G38" s="304"/>
    </row>
    <row r="39" spans="1:7" ht="50.1" customHeight="1">
      <c r="A39" s="301"/>
      <c r="B39" s="302"/>
      <c r="C39" s="170"/>
      <c r="D39" s="302"/>
      <c r="E39" s="302"/>
      <c r="F39" s="303"/>
      <c r="G39" s="304"/>
    </row>
    <row r="40" spans="1:7" ht="50.1" customHeight="1">
      <c r="A40" s="301"/>
      <c r="B40" s="302"/>
      <c r="C40" s="170"/>
      <c r="D40" s="302"/>
      <c r="E40" s="302"/>
      <c r="F40" s="303"/>
      <c r="G40" s="304"/>
    </row>
    <row r="41" spans="1:7" ht="50.1" customHeight="1">
      <c r="A41" s="301"/>
      <c r="B41" s="302"/>
      <c r="C41" s="170"/>
      <c r="D41" s="302"/>
      <c r="E41" s="302"/>
      <c r="F41" s="303"/>
      <c r="G41" s="304"/>
    </row>
    <row r="42" spans="1:7" ht="50.1" customHeight="1">
      <c r="A42" s="301"/>
      <c r="B42" s="302"/>
      <c r="C42" s="170"/>
      <c r="D42" s="302"/>
      <c r="E42" s="302"/>
      <c r="F42" s="303"/>
      <c r="G42" s="304"/>
    </row>
    <row r="43" spans="1:7" ht="50.1" customHeight="1">
      <c r="A43" s="301"/>
      <c r="B43" s="302"/>
      <c r="C43" s="170"/>
      <c r="D43" s="302"/>
      <c r="E43" s="302"/>
      <c r="F43" s="303"/>
      <c r="G43" s="304"/>
    </row>
    <row r="44" spans="1:7" ht="50.1" customHeight="1">
      <c r="A44" s="301"/>
      <c r="B44" s="302"/>
      <c r="C44" s="170"/>
      <c r="D44" s="302"/>
      <c r="E44" s="302"/>
      <c r="F44" s="303"/>
      <c r="G44" s="304"/>
    </row>
    <row r="45" spans="1:7" ht="50.1" customHeight="1">
      <c r="A45" s="301"/>
      <c r="B45" s="302"/>
      <c r="C45" s="170"/>
      <c r="D45" s="302"/>
      <c r="E45" s="302"/>
      <c r="F45" s="303"/>
      <c r="G45" s="304"/>
    </row>
    <row r="46" spans="1:7" ht="50.1" customHeight="1">
      <c r="A46" s="301"/>
      <c r="B46" s="302"/>
      <c r="C46" s="170"/>
      <c r="D46" s="302"/>
      <c r="E46" s="302"/>
      <c r="F46" s="303"/>
      <c r="G46" s="304"/>
    </row>
  </sheetData>
  <sheetProtection algorithmName="SHA-512" hashValue="nzHflVqRrO6AHTBLJLkXp/iaCukfS3o3S8m8Y8xmfTVUEXJMB2uKFUNMyGq8r4tWRRSEsOCkLbqPB0lT8kc57A==" saltValue="Qzfs4gtDk1jm71YK9rPjeg==" spinCount="100000" sheet="1" formatRows="0"/>
  <mergeCells count="1">
    <mergeCell ref="A1:G1"/>
  </mergeCells>
  <hyperlinks>
    <hyperlink ref="H2" location="PORTADA!A1" display="Portada" xr:uid="{313D8042-AF1D-48DD-9607-7FA826D66B30}"/>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20F87-FF23-4265-BE6D-8024F8E1A4A2}">
  <sheetPr>
    <tabColor rgb="FF00B0F0"/>
  </sheetPr>
  <dimension ref="A1:J48"/>
  <sheetViews>
    <sheetView zoomScale="90" zoomScaleNormal="90" workbookViewId="0">
      <selection activeCell="B2" sqref="C2"/>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12" t="s">
        <v>144</v>
      </c>
      <c r="B1" s="513"/>
      <c r="C1" s="513"/>
      <c r="D1" s="513"/>
      <c r="E1" s="513"/>
      <c r="F1" s="514"/>
      <c r="G1" s="295" t="s">
        <v>179</v>
      </c>
    </row>
    <row r="2" spans="1:10" ht="33" customHeight="1" thickBot="1">
      <c r="A2" s="515" t="s">
        <v>1038</v>
      </c>
      <c r="B2" s="516"/>
      <c r="C2" s="517" t="s">
        <v>1039</v>
      </c>
      <c r="D2" s="517"/>
      <c r="E2" s="517"/>
      <c r="F2" s="518"/>
    </row>
    <row r="3" spans="1:10" s="7" customFormat="1" ht="15.75" customHeight="1">
      <c r="A3" s="519" t="s">
        <v>97</v>
      </c>
      <c r="B3" s="520"/>
      <c r="C3" s="521" t="s">
        <v>1040</v>
      </c>
      <c r="D3" s="521"/>
      <c r="E3" s="521"/>
      <c r="F3" s="522"/>
      <c r="G3" s="137"/>
      <c r="H3" s="137"/>
      <c r="I3" s="137"/>
      <c r="J3" s="137"/>
    </row>
    <row r="4" spans="1:10" ht="14.25" customHeight="1">
      <c r="A4" s="519"/>
      <c r="B4" s="520"/>
      <c r="C4" s="305" t="s">
        <v>1041</v>
      </c>
      <c r="D4" s="305" t="s">
        <v>1042</v>
      </c>
      <c r="E4" s="305" t="s">
        <v>741</v>
      </c>
      <c r="F4" s="306" t="s">
        <v>1043</v>
      </c>
      <c r="G4" s="137"/>
      <c r="H4" s="137"/>
      <c r="I4" s="137"/>
      <c r="J4" s="137"/>
    </row>
    <row r="5" spans="1:10" s="3" customFormat="1" ht="15.75" customHeight="1">
      <c r="A5" s="510" t="s">
        <v>1044</v>
      </c>
      <c r="B5" s="511"/>
      <c r="C5" s="254">
        <f>'2.Ambientes Adecuados y Seguros'!D68</f>
        <v>0</v>
      </c>
      <c r="D5" s="254">
        <f>'2.Ambientes Adecuados y Seguros'!D69</f>
        <v>0</v>
      </c>
      <c r="E5" s="254">
        <f>'2.Ambientes Adecuados y Seguros'!D70</f>
        <v>11</v>
      </c>
      <c r="F5" s="307">
        <f>SUM(C5:E5)</f>
        <v>11</v>
      </c>
      <c r="G5" s="137"/>
      <c r="H5" s="137"/>
      <c r="I5" s="137"/>
      <c r="J5" s="137"/>
    </row>
    <row r="6" spans="1:10">
      <c r="A6" s="510" t="s">
        <v>1045</v>
      </c>
      <c r="B6" s="511"/>
      <c r="C6" s="38">
        <f>'3. Alimentacion y Nutrición'!D27</f>
        <v>0</v>
      </c>
      <c r="D6" s="38">
        <f>'3. Alimentacion y Nutrición'!D28</f>
        <v>0</v>
      </c>
      <c r="E6" s="38">
        <f>'3. Alimentacion y Nutrición'!D29</f>
        <v>5</v>
      </c>
      <c r="F6" s="307">
        <f t="shared" ref="F6:F12" si="0">SUM(C6:E6)</f>
        <v>5</v>
      </c>
      <c r="G6" s="137"/>
      <c r="H6" s="137"/>
      <c r="I6" s="137"/>
      <c r="J6" s="137"/>
    </row>
    <row r="7" spans="1:10">
      <c r="A7" s="510" t="s">
        <v>1046</v>
      </c>
      <c r="B7" s="511"/>
      <c r="C7" s="38">
        <f>'4. Modelo de Atención'!D36</f>
        <v>0</v>
      </c>
      <c r="D7" s="38">
        <f>'4. Modelo de Atención'!D37</f>
        <v>0</v>
      </c>
      <c r="E7" s="38">
        <f>'4. Modelo de Atención'!D38</f>
        <v>6</v>
      </c>
      <c r="F7" s="307">
        <f t="shared" si="0"/>
        <v>6</v>
      </c>
      <c r="G7" s="137"/>
      <c r="H7" s="137"/>
      <c r="I7" s="137"/>
      <c r="J7" s="137"/>
    </row>
    <row r="8" spans="1:10">
      <c r="A8" s="510" t="s">
        <v>2554</v>
      </c>
      <c r="B8" s="511"/>
      <c r="C8" s="38">
        <f>'5. Situaciones Especiales'!D125</f>
        <v>0</v>
      </c>
      <c r="D8" s="38">
        <f>'5. Situaciones Especiales'!D126</f>
        <v>0</v>
      </c>
      <c r="E8" s="38">
        <f>'5. Situaciones Especiales'!D127</f>
        <v>14</v>
      </c>
      <c r="F8" s="307">
        <f t="shared" si="0"/>
        <v>14</v>
      </c>
      <c r="G8" s="137"/>
      <c r="H8" s="137"/>
      <c r="I8" s="137"/>
      <c r="J8" s="137"/>
    </row>
    <row r="9" spans="1:10">
      <c r="A9" s="510" t="s">
        <v>1047</v>
      </c>
      <c r="B9" s="511"/>
      <c r="C9" s="38">
        <f>'6. Código Ético'!D33</f>
        <v>0</v>
      </c>
      <c r="D9" s="38">
        <f>'6. Código Ético'!D34</f>
        <v>0</v>
      </c>
      <c r="E9" s="38">
        <f>'6. Código Ético'!D35</f>
        <v>3</v>
      </c>
      <c r="F9" s="307">
        <f t="shared" si="0"/>
        <v>3</v>
      </c>
      <c r="G9" s="137"/>
      <c r="H9" s="137"/>
      <c r="I9" s="137"/>
      <c r="J9" s="137"/>
    </row>
    <row r="10" spans="1:10">
      <c r="A10" s="510" t="s">
        <v>1048</v>
      </c>
      <c r="B10" s="511"/>
      <c r="C10" s="38">
        <f>'7. Talento Humano'!D22</f>
        <v>0</v>
      </c>
      <c r="D10" s="38">
        <f>'7. Talento Humano'!D23</f>
        <v>0</v>
      </c>
      <c r="E10" s="38">
        <f>'7. Talento Humano'!D24</f>
        <v>5</v>
      </c>
      <c r="F10" s="307">
        <f t="shared" si="0"/>
        <v>5</v>
      </c>
      <c r="G10" s="137"/>
      <c r="H10" s="137"/>
      <c r="I10" s="137"/>
      <c r="J10" s="137"/>
    </row>
    <row r="11" spans="1:10" ht="14.45" customHeight="1">
      <c r="A11" s="510" t="s">
        <v>1049</v>
      </c>
      <c r="B11" s="511"/>
      <c r="C11" s="38">
        <f>'8. Financiero'!D17</f>
        <v>0</v>
      </c>
      <c r="D11" s="38">
        <f>'8. Financiero'!D18</f>
        <v>0</v>
      </c>
      <c r="E11" s="38">
        <f>'8. Financiero'!D19</f>
        <v>2</v>
      </c>
      <c r="F11" s="307">
        <f t="shared" si="0"/>
        <v>2</v>
      </c>
      <c r="G11" s="137"/>
      <c r="H11" s="137"/>
      <c r="I11" s="137"/>
      <c r="J11" s="137"/>
    </row>
    <row r="12" spans="1:10" ht="14.45" customHeight="1">
      <c r="A12" s="510" t="s">
        <v>1050</v>
      </c>
      <c r="B12" s="511"/>
      <c r="C12" s="38">
        <f>'9. Dotación'!D13</f>
        <v>0</v>
      </c>
      <c r="D12" s="38">
        <f>'9. Dotación'!D14</f>
        <v>0</v>
      </c>
      <c r="E12" s="38">
        <f>'9. Dotación'!D15</f>
        <v>2</v>
      </c>
      <c r="F12" s="307">
        <f t="shared" si="0"/>
        <v>2</v>
      </c>
    </row>
    <row r="13" spans="1:10">
      <c r="A13" s="527" t="s">
        <v>1051</v>
      </c>
      <c r="B13" s="527"/>
      <c r="C13" s="308">
        <f>SUM(C5:C12)</f>
        <v>0</v>
      </c>
      <c r="D13" s="308">
        <f>SUM(D5:D12)</f>
        <v>0</v>
      </c>
      <c r="E13" s="308">
        <f>SUM(E5:E12)</f>
        <v>48</v>
      </c>
      <c r="F13" s="309">
        <f>SUM(F5:F12)</f>
        <v>48</v>
      </c>
    </row>
    <row r="14" spans="1:10" ht="33" customHeight="1" thickBot="1">
      <c r="A14" s="310"/>
      <c r="B14" s="311"/>
      <c r="C14" s="312" t="s">
        <v>1052</v>
      </c>
      <c r="D14" s="313" t="s">
        <v>1053</v>
      </c>
      <c r="E14" s="312" t="s">
        <v>1052</v>
      </c>
      <c r="F14" s="314"/>
    </row>
    <row r="15" spans="1:10" ht="36" customHeight="1">
      <c r="A15" s="528" t="s">
        <v>1054</v>
      </c>
      <c r="B15" s="529"/>
      <c r="C15" s="529"/>
      <c r="D15" s="529"/>
      <c r="E15" s="529"/>
      <c r="F15" s="530"/>
    </row>
    <row r="16" spans="1:10" ht="54.75" customHeight="1">
      <c r="A16" s="531"/>
      <c r="B16" s="532"/>
      <c r="C16" s="532"/>
      <c r="D16" s="532"/>
      <c r="E16" s="532"/>
      <c r="F16" s="533"/>
    </row>
    <row r="17" spans="1:6" ht="56.25" customHeight="1">
      <c r="A17" s="534"/>
      <c r="B17" s="535"/>
      <c r="C17" s="535"/>
      <c r="D17" s="535"/>
      <c r="E17" s="535"/>
      <c r="F17" s="536"/>
    </row>
    <row r="18" spans="1:6" ht="53.25" customHeight="1">
      <c r="A18" s="534"/>
      <c r="B18" s="535"/>
      <c r="C18" s="535"/>
      <c r="D18" s="535"/>
      <c r="E18" s="535"/>
      <c r="F18" s="536"/>
    </row>
    <row r="19" spans="1:6" ht="50.25" customHeight="1" thickBot="1">
      <c r="A19" s="537"/>
      <c r="B19" s="538"/>
      <c r="C19" s="538"/>
      <c r="D19" s="538"/>
      <c r="E19" s="538"/>
      <c r="F19" s="539"/>
    </row>
    <row r="20" spans="1:6" ht="25.5" customHeight="1">
      <c r="A20" s="528" t="s">
        <v>149</v>
      </c>
      <c r="B20" s="529"/>
      <c r="C20" s="529"/>
      <c r="D20" s="529"/>
      <c r="E20" s="529"/>
      <c r="F20" s="530"/>
    </row>
    <row r="21" spans="1:6">
      <c r="A21" s="540"/>
      <c r="B21" s="541"/>
      <c r="C21" s="541"/>
      <c r="D21" s="541"/>
      <c r="E21" s="541"/>
      <c r="F21" s="542"/>
    </row>
    <row r="22" spans="1:6">
      <c r="A22" s="540"/>
      <c r="B22" s="541"/>
      <c r="C22" s="541"/>
      <c r="D22" s="541"/>
      <c r="E22" s="541"/>
      <c r="F22" s="542"/>
    </row>
    <row r="23" spans="1:6">
      <c r="A23" s="540"/>
      <c r="B23" s="541"/>
      <c r="C23" s="541"/>
      <c r="D23" s="541"/>
      <c r="E23" s="541"/>
      <c r="F23" s="542"/>
    </row>
    <row r="24" spans="1:6">
      <c r="A24" s="540"/>
      <c r="B24" s="541"/>
      <c r="C24" s="541"/>
      <c r="D24" s="541"/>
      <c r="E24" s="541"/>
      <c r="F24" s="542"/>
    </row>
    <row r="25" spans="1:6">
      <c r="A25" s="540"/>
      <c r="B25" s="541"/>
      <c r="C25" s="541"/>
      <c r="D25" s="541"/>
      <c r="E25" s="541"/>
      <c r="F25" s="542"/>
    </row>
    <row r="26" spans="1:6">
      <c r="A26" s="540"/>
      <c r="B26" s="541"/>
      <c r="C26" s="541"/>
      <c r="D26" s="541"/>
      <c r="E26" s="541"/>
      <c r="F26" s="542"/>
    </row>
    <row r="27" spans="1:6">
      <c r="A27" s="540"/>
      <c r="B27" s="541"/>
      <c r="C27" s="541"/>
      <c r="D27" s="541"/>
      <c r="E27" s="541"/>
      <c r="F27" s="542"/>
    </row>
    <row r="28" spans="1:6" ht="18" customHeight="1">
      <c r="A28" s="540"/>
      <c r="B28" s="541"/>
      <c r="C28" s="541"/>
      <c r="D28" s="541"/>
      <c r="E28" s="541"/>
      <c r="F28" s="542"/>
    </row>
    <row r="29" spans="1:6" ht="18" customHeight="1">
      <c r="A29" s="540"/>
      <c r="B29" s="541"/>
      <c r="C29" s="541"/>
      <c r="D29" s="541"/>
      <c r="E29" s="541"/>
      <c r="F29" s="542"/>
    </row>
    <row r="30" spans="1:6">
      <c r="A30" s="540"/>
      <c r="B30" s="541"/>
      <c r="C30" s="541"/>
      <c r="D30" s="541"/>
      <c r="E30" s="541"/>
      <c r="F30" s="542"/>
    </row>
    <row r="31" spans="1:6">
      <c r="A31" s="540"/>
      <c r="B31" s="541"/>
      <c r="C31" s="541"/>
      <c r="D31" s="541"/>
      <c r="E31" s="541"/>
      <c r="F31" s="542"/>
    </row>
    <row r="32" spans="1:6" ht="15" customHeight="1">
      <c r="A32" s="540"/>
      <c r="B32" s="541"/>
      <c r="C32" s="541"/>
      <c r="D32" s="541"/>
      <c r="E32" s="541"/>
      <c r="F32" s="542"/>
    </row>
    <row r="33" spans="1:10" ht="68.25" customHeight="1">
      <c r="A33" s="543" t="s">
        <v>1055</v>
      </c>
      <c r="B33" s="543"/>
      <c r="C33" s="544" t="s">
        <v>1056</v>
      </c>
      <c r="D33" s="544"/>
      <c r="E33" s="544"/>
      <c r="F33" s="544"/>
    </row>
    <row r="34" spans="1:10" ht="29.45" customHeight="1">
      <c r="A34" s="545" t="s">
        <v>1057</v>
      </c>
      <c r="B34" s="546"/>
      <c r="C34" s="546"/>
      <c r="D34" s="546"/>
      <c r="E34" s="546"/>
      <c r="F34" s="547"/>
      <c r="G34" s="315"/>
    </row>
    <row r="35" spans="1:10" ht="19.350000000000001" customHeight="1">
      <c r="A35" s="523" t="s">
        <v>1058</v>
      </c>
      <c r="B35" s="524"/>
      <c r="C35" s="525" t="s">
        <v>1059</v>
      </c>
      <c r="D35" s="526"/>
      <c r="E35" s="524"/>
      <c r="F35" s="316" t="s">
        <v>1060</v>
      </c>
      <c r="G35" s="315"/>
    </row>
    <row r="36" spans="1:10" ht="30" customHeight="1">
      <c r="A36" s="548"/>
      <c r="B36" s="549"/>
      <c r="C36" s="550"/>
      <c r="D36" s="551"/>
      <c r="E36" s="549"/>
      <c r="F36" s="317"/>
      <c r="G36" s="315"/>
      <c r="H36" s="318"/>
      <c r="I36" s="318"/>
      <c r="J36" s="318"/>
    </row>
    <row r="37" spans="1:10" ht="30" customHeight="1">
      <c r="A37" s="548"/>
      <c r="B37" s="549"/>
      <c r="C37" s="550"/>
      <c r="D37" s="551"/>
      <c r="E37" s="549"/>
      <c r="F37" s="317"/>
      <c r="G37" s="315"/>
    </row>
    <row r="38" spans="1:10" ht="30" customHeight="1">
      <c r="A38" s="548"/>
      <c r="B38" s="549"/>
      <c r="C38" s="550"/>
      <c r="D38" s="551"/>
      <c r="E38" s="549"/>
      <c r="F38" s="317"/>
      <c r="G38" s="315"/>
    </row>
    <row r="39" spans="1:10" ht="30" customHeight="1">
      <c r="A39" s="548"/>
      <c r="B39" s="549"/>
      <c r="C39" s="550"/>
      <c r="D39" s="551"/>
      <c r="E39" s="549"/>
      <c r="F39" s="317"/>
      <c r="G39" s="315"/>
    </row>
    <row r="40" spans="1:10" ht="30" customHeight="1" thickBot="1">
      <c r="A40" s="552"/>
      <c r="B40" s="553"/>
      <c r="C40" s="554"/>
      <c r="D40" s="555"/>
      <c r="E40" s="553"/>
      <c r="F40" s="319"/>
      <c r="G40" s="315"/>
    </row>
    <row r="41" spans="1:10" ht="15.75" thickBot="1">
      <c r="A41" s="556"/>
      <c r="B41" s="556"/>
      <c r="C41" s="556"/>
      <c r="D41" s="556"/>
      <c r="E41" s="556"/>
      <c r="F41" s="320"/>
      <c r="G41" s="315"/>
    </row>
    <row r="42" spans="1:10">
      <c r="A42" s="557" t="s">
        <v>1061</v>
      </c>
      <c r="B42" s="558"/>
      <c r="C42" s="558"/>
      <c r="D42" s="558"/>
      <c r="E42" s="558"/>
      <c r="F42" s="559"/>
      <c r="G42" s="315"/>
    </row>
    <row r="43" spans="1:10">
      <c r="A43" s="523" t="s">
        <v>1058</v>
      </c>
      <c r="B43" s="524"/>
      <c r="C43" s="525" t="s">
        <v>1062</v>
      </c>
      <c r="D43" s="526"/>
      <c r="E43" s="524"/>
      <c r="F43" s="316" t="s">
        <v>1060</v>
      </c>
      <c r="G43" s="315"/>
    </row>
    <row r="44" spans="1:10" ht="30" customHeight="1">
      <c r="A44" s="548"/>
      <c r="B44" s="549"/>
      <c r="C44" s="550"/>
      <c r="D44" s="551"/>
      <c r="E44" s="549"/>
      <c r="F44" s="317"/>
      <c r="G44" s="315"/>
    </row>
    <row r="45" spans="1:10" ht="30" customHeight="1">
      <c r="A45" s="548"/>
      <c r="B45" s="549"/>
      <c r="C45" s="550"/>
      <c r="D45" s="551"/>
      <c r="E45" s="549"/>
      <c r="F45" s="317"/>
      <c r="G45" s="315"/>
    </row>
    <row r="46" spans="1:10" ht="30" customHeight="1">
      <c r="A46" s="548"/>
      <c r="B46" s="549"/>
      <c r="C46" s="550"/>
      <c r="D46" s="551"/>
      <c r="E46" s="549"/>
      <c r="F46" s="317"/>
      <c r="G46" s="315"/>
    </row>
    <row r="47" spans="1:10" ht="30" customHeight="1">
      <c r="A47" s="548"/>
      <c r="B47" s="549"/>
      <c r="C47" s="550"/>
      <c r="D47" s="551"/>
      <c r="E47" s="549"/>
      <c r="F47" s="317"/>
      <c r="G47" s="315"/>
    </row>
    <row r="48" spans="1:10" ht="30" customHeight="1" thickBot="1">
      <c r="A48" s="552"/>
      <c r="B48" s="553"/>
      <c r="C48" s="554"/>
      <c r="D48" s="555"/>
      <c r="E48" s="553"/>
      <c r="F48" s="319"/>
      <c r="G48" s="315"/>
    </row>
  </sheetData>
  <sheetProtection algorithmName="SHA-512" hashValue="elUzJjw1z4OFk8p0+M3H1E2r0vkhvBLP5RH/xZLG0s3fq3QVVpVsJvU2fv8KbWSGwQaSTjog1gIC3Ux3cRnh6A==" saltValue="j8zyQR+jmw06TLCWOpPGww==" spinCount="100000" sheet="1" formatRows="0"/>
  <mergeCells count="48">
    <mergeCell ref="A46:B46"/>
    <mergeCell ref="C46:E46"/>
    <mergeCell ref="A47:B47"/>
    <mergeCell ref="C47:E47"/>
    <mergeCell ref="A48:B48"/>
    <mergeCell ref="C48:E48"/>
    <mergeCell ref="A45:B45"/>
    <mergeCell ref="C45:E45"/>
    <mergeCell ref="A39:B39"/>
    <mergeCell ref="C39:E39"/>
    <mergeCell ref="A40:B40"/>
    <mergeCell ref="C40:E40"/>
    <mergeCell ref="A41:B41"/>
    <mergeCell ref="C41:E41"/>
    <mergeCell ref="A42:F42"/>
    <mergeCell ref="A43:B43"/>
    <mergeCell ref="C43:E43"/>
    <mergeCell ref="A44:B44"/>
    <mergeCell ref="C44:E44"/>
    <mergeCell ref="A36:B36"/>
    <mergeCell ref="C36:E36"/>
    <mergeCell ref="A37:B37"/>
    <mergeCell ref="C37:E37"/>
    <mergeCell ref="A38:B38"/>
    <mergeCell ref="C38:E38"/>
    <mergeCell ref="A35:B35"/>
    <mergeCell ref="C35:E35"/>
    <mergeCell ref="A12:B12"/>
    <mergeCell ref="A13:B13"/>
    <mergeCell ref="A15:F15"/>
    <mergeCell ref="A16:F19"/>
    <mergeCell ref="A20:F20"/>
    <mergeCell ref="A21:F32"/>
    <mergeCell ref="A33:B33"/>
    <mergeCell ref="C33:F33"/>
    <mergeCell ref="A34:F34"/>
    <mergeCell ref="A11:B11"/>
    <mergeCell ref="A1:F1"/>
    <mergeCell ref="A2:B2"/>
    <mergeCell ref="C2:F2"/>
    <mergeCell ref="A3:B4"/>
    <mergeCell ref="C3:F3"/>
    <mergeCell ref="A5:B5"/>
    <mergeCell ref="A6:B6"/>
    <mergeCell ref="A7:B7"/>
    <mergeCell ref="A8:B8"/>
    <mergeCell ref="A9:B9"/>
    <mergeCell ref="A10:B10"/>
  </mergeCells>
  <hyperlinks>
    <hyperlink ref="G1" location="PORTADA!A1" display="Portada" xr:uid="{1188E7EB-7615-42F2-8637-0A8C71BE261C}"/>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2144-255B-4F52-BD45-976BBEE7C2B3}">
  <sheetPr>
    <pageSetUpPr fitToPage="1"/>
  </sheetPr>
  <dimension ref="A1:E41"/>
  <sheetViews>
    <sheetView showGridLines="0" tabSelected="1" zoomScale="90" zoomScaleNormal="90" workbookViewId="0">
      <selection activeCell="B2" sqref="B2:D4"/>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434" t="s">
        <v>2569</v>
      </c>
    </row>
    <row r="2" spans="1:5" ht="23.25" customHeight="1">
      <c r="A2" s="2"/>
      <c r="B2" s="436" t="s">
        <v>2567</v>
      </c>
      <c r="C2" s="436"/>
      <c r="D2" s="436"/>
      <c r="E2" s="435"/>
    </row>
    <row r="3" spans="1:5">
      <c r="B3" s="436"/>
      <c r="C3" s="436"/>
      <c r="D3" s="436"/>
      <c r="E3" s="435"/>
    </row>
    <row r="4" spans="1:5" ht="54.75" customHeight="1">
      <c r="A4" s="2"/>
      <c r="B4" s="436"/>
      <c r="C4" s="436"/>
      <c r="D4" s="436"/>
      <c r="E4" s="435"/>
    </row>
    <row r="5" spans="1:5" ht="30.6" customHeight="1">
      <c r="A5" s="2"/>
      <c r="B5" s="2"/>
      <c r="C5" s="2"/>
      <c r="D5" s="2"/>
      <c r="E5" s="435"/>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37"/>
      <c r="B38" s="438"/>
      <c r="C38" s="438"/>
      <c r="D38" s="438"/>
      <c r="E38" s="438"/>
    </row>
    <row r="41" spans="1:5" ht="54" customHeight="1">
      <c r="A41" s="437" t="s">
        <v>2568</v>
      </c>
      <c r="B41" s="438"/>
      <c r="C41" s="438"/>
      <c r="D41" s="438"/>
      <c r="E41" s="438"/>
    </row>
  </sheetData>
  <sheetProtection algorithmName="SHA-512" hashValue="SUgefbb125GsrY5sfgdpwSNe/yZ6QkuhvixF5C5eMBcOPc8C7+XB3B988IBDI+Za7KXjBIyuGmx1UZR+Vp/PkQ==" saltValue="AFtD2IOihpO/n/GIQosDtA=="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20A8A-56CB-4E4F-953F-477D5D3257CD}">
  <dimension ref="A1:NJ4"/>
  <sheetViews>
    <sheetView topLeftCell="MS1" zoomScale="70" zoomScaleNormal="70" workbookViewId="0">
      <selection activeCell="MT3" sqref="MT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374" ht="15.75" thickBot="1">
      <c r="A1" s="567"/>
      <c r="B1" s="567"/>
      <c r="C1" s="567"/>
      <c r="D1" s="567"/>
      <c r="E1" s="567"/>
      <c r="F1" s="567"/>
      <c r="G1" s="567"/>
      <c r="H1" s="567"/>
      <c r="I1" s="567"/>
      <c r="J1" s="567"/>
      <c r="K1" s="567"/>
      <c r="L1" s="567"/>
      <c r="M1" s="567"/>
      <c r="N1" s="567"/>
      <c r="O1" s="568"/>
      <c r="AY1" s="569"/>
      <c r="AZ1" s="570"/>
      <c r="BA1" s="570"/>
      <c r="BB1" s="570"/>
      <c r="BC1" s="570"/>
      <c r="BD1" s="570"/>
      <c r="BE1" s="570"/>
      <c r="BF1" s="570"/>
      <c r="BG1" s="570"/>
      <c r="BH1" s="570"/>
      <c r="BI1" s="570"/>
      <c r="BJ1" s="570"/>
      <c r="BK1" s="570"/>
      <c r="BL1" s="570"/>
      <c r="BM1" s="570"/>
      <c r="BN1" s="570"/>
      <c r="BO1" s="570"/>
      <c r="BP1" s="570"/>
      <c r="BQ1" s="570"/>
      <c r="BR1" s="570"/>
      <c r="BS1" s="563" t="s">
        <v>1023</v>
      </c>
      <c r="BT1" s="563"/>
      <c r="BU1" s="563"/>
      <c r="BV1" s="563"/>
      <c r="BW1" s="563"/>
      <c r="BX1" s="563"/>
      <c r="BY1" s="563"/>
      <c r="BZ1" s="563"/>
      <c r="CA1" s="563"/>
      <c r="CB1" s="563"/>
      <c r="CC1" s="563"/>
      <c r="CD1" s="563"/>
      <c r="CE1" s="563"/>
      <c r="CF1" s="563"/>
      <c r="CG1" s="563"/>
      <c r="CH1" s="563"/>
      <c r="CI1" s="563"/>
      <c r="CJ1" s="563"/>
      <c r="CK1" s="563"/>
      <c r="CL1" s="563"/>
      <c r="CM1" s="563"/>
      <c r="CN1" s="563"/>
      <c r="CO1" s="563"/>
      <c r="CP1" s="563"/>
      <c r="CQ1" s="563"/>
      <c r="CR1" s="563"/>
      <c r="CS1" s="563"/>
      <c r="CT1" s="563"/>
      <c r="CU1" s="563"/>
      <c r="CV1" s="563"/>
      <c r="CW1" s="563"/>
      <c r="CX1" s="563"/>
      <c r="CY1" s="563"/>
      <c r="CZ1" s="563"/>
      <c r="DA1" s="563"/>
      <c r="DB1" s="563"/>
      <c r="DC1" s="563"/>
      <c r="DD1" s="563"/>
      <c r="DE1" s="563"/>
      <c r="DF1" s="563"/>
      <c r="DG1" s="563"/>
      <c r="DH1" s="563"/>
      <c r="DI1" s="563"/>
      <c r="DJ1" s="563"/>
      <c r="DK1" s="563"/>
      <c r="DL1" s="563"/>
      <c r="DM1" s="563"/>
      <c r="DN1" s="563"/>
      <c r="DO1" s="563"/>
      <c r="DP1" s="563"/>
      <c r="DQ1" s="563"/>
      <c r="DR1" s="563"/>
      <c r="DS1" s="563"/>
      <c r="DT1" s="563"/>
      <c r="DU1" s="563"/>
      <c r="DV1" s="563"/>
      <c r="DW1" s="563"/>
      <c r="DX1" s="563"/>
      <c r="DY1" s="563"/>
      <c r="DZ1" s="563"/>
      <c r="EA1" s="563"/>
      <c r="EB1" s="563"/>
      <c r="EC1" s="563"/>
      <c r="ED1" s="563"/>
      <c r="EE1" s="564" t="s">
        <v>1025</v>
      </c>
      <c r="EF1" s="564"/>
      <c r="EG1" s="564"/>
      <c r="EH1" s="564"/>
      <c r="EI1" s="564"/>
      <c r="EJ1" s="564"/>
      <c r="EK1" s="564"/>
      <c r="EL1" s="564"/>
      <c r="EM1" s="564"/>
      <c r="EN1" s="564"/>
      <c r="EO1" s="564"/>
      <c r="EP1" s="564"/>
      <c r="EQ1" s="564"/>
      <c r="ER1" s="564"/>
      <c r="ES1" s="564"/>
      <c r="ET1" s="564"/>
      <c r="EU1" s="564"/>
      <c r="EV1" s="564"/>
      <c r="EW1" s="564"/>
      <c r="EX1" s="564"/>
      <c r="EY1" s="564"/>
      <c r="EZ1" s="564"/>
      <c r="FA1" s="564"/>
      <c r="FB1" s="565" t="s">
        <v>110</v>
      </c>
      <c r="FC1" s="565"/>
      <c r="FD1" s="565"/>
      <c r="FE1" s="565"/>
      <c r="FF1" s="565"/>
      <c r="FG1" s="565"/>
      <c r="FH1" s="565"/>
      <c r="FI1" s="565"/>
      <c r="FJ1" s="565"/>
      <c r="FK1" s="565"/>
      <c r="FL1" s="565"/>
      <c r="FM1" s="565"/>
      <c r="FN1" s="565"/>
      <c r="FO1" s="565"/>
      <c r="FP1" s="565"/>
      <c r="FQ1" s="565"/>
      <c r="FR1" s="565"/>
      <c r="FS1" s="565"/>
      <c r="FT1" s="565"/>
      <c r="FU1" s="565"/>
      <c r="FV1" s="565"/>
      <c r="FW1" s="565"/>
      <c r="FX1" s="565"/>
      <c r="FY1" s="565"/>
      <c r="FZ1" s="565"/>
      <c r="GA1" s="565"/>
      <c r="GB1" s="565"/>
      <c r="GC1" s="565"/>
      <c r="GD1" s="565"/>
      <c r="GE1" s="565"/>
      <c r="GF1" s="565"/>
      <c r="GG1" s="565"/>
      <c r="GH1" s="566" t="s">
        <v>2566</v>
      </c>
      <c r="GI1" s="566"/>
      <c r="GJ1" s="566"/>
      <c r="GK1" s="566"/>
      <c r="GL1" s="566"/>
      <c r="GM1" s="566"/>
      <c r="GN1" s="566"/>
      <c r="GO1" s="566"/>
      <c r="GP1" s="566"/>
      <c r="GQ1" s="566"/>
      <c r="GR1" s="566"/>
      <c r="GS1" s="566"/>
      <c r="GT1" s="566"/>
      <c r="GU1" s="566"/>
      <c r="GV1" s="566"/>
      <c r="GW1" s="566"/>
      <c r="GX1" s="566"/>
      <c r="GY1" s="566"/>
      <c r="GZ1" s="566"/>
      <c r="HA1" s="566"/>
      <c r="HB1" s="566"/>
      <c r="HC1" s="566"/>
      <c r="HD1" s="566"/>
      <c r="HE1" s="566"/>
      <c r="HF1" s="566"/>
      <c r="HG1" s="566"/>
      <c r="HH1" s="566"/>
      <c r="HI1" s="566"/>
      <c r="HJ1" s="566"/>
      <c r="HK1" s="566"/>
      <c r="HL1" s="566"/>
      <c r="HM1" s="566"/>
      <c r="HN1" s="566"/>
      <c r="HO1" s="566"/>
      <c r="HP1" s="566"/>
      <c r="HQ1" s="566"/>
      <c r="HR1" s="566"/>
      <c r="HS1" s="566"/>
      <c r="HT1" s="566"/>
      <c r="HU1" s="566"/>
      <c r="HV1" s="566"/>
      <c r="HW1" s="566"/>
      <c r="HX1" s="566"/>
      <c r="HY1" s="566"/>
      <c r="HZ1" s="566"/>
      <c r="IA1" s="566"/>
      <c r="IB1" s="566"/>
      <c r="IC1" s="566"/>
      <c r="ID1" s="566"/>
      <c r="IE1" s="566"/>
      <c r="IF1" s="566"/>
      <c r="IG1" s="566"/>
      <c r="IH1" s="566"/>
      <c r="II1" s="566"/>
      <c r="IJ1" s="566"/>
      <c r="IK1" s="566"/>
      <c r="IL1" s="566"/>
      <c r="IM1" s="566"/>
      <c r="IN1" s="566"/>
      <c r="IO1" s="566"/>
      <c r="IP1" s="566"/>
      <c r="IQ1" s="566"/>
      <c r="IR1" s="566"/>
      <c r="IS1" s="566"/>
      <c r="IT1" s="566"/>
      <c r="IU1" s="566"/>
      <c r="IV1" s="566"/>
      <c r="IW1" s="566"/>
      <c r="IX1" s="566"/>
      <c r="IY1" s="566"/>
      <c r="IZ1" s="566"/>
      <c r="JA1" s="566"/>
      <c r="JB1" s="566"/>
      <c r="JC1" s="566"/>
      <c r="JD1" s="566"/>
      <c r="JE1" s="566"/>
      <c r="JF1" s="566"/>
      <c r="JG1" s="566"/>
      <c r="JH1" s="566"/>
      <c r="JI1" s="566"/>
      <c r="JJ1" s="566"/>
      <c r="JK1" s="566"/>
      <c r="JL1" s="566"/>
      <c r="JM1" s="566"/>
      <c r="JN1" s="566"/>
      <c r="JO1" s="566"/>
      <c r="JP1" s="566"/>
      <c r="JQ1" s="566"/>
      <c r="JR1" s="566"/>
      <c r="JS1" s="566"/>
      <c r="JT1" s="566"/>
      <c r="JU1" s="566"/>
      <c r="JV1" s="566"/>
      <c r="JW1" s="566"/>
      <c r="JX1" s="566"/>
      <c r="JY1" s="566"/>
      <c r="JZ1" s="566"/>
      <c r="KA1" s="566"/>
      <c r="KB1" s="566"/>
      <c r="KC1" s="566"/>
      <c r="KD1" s="566"/>
      <c r="KE1" s="566"/>
      <c r="KF1" s="566"/>
      <c r="KG1" s="566"/>
      <c r="KH1" s="566"/>
      <c r="KI1" s="566"/>
      <c r="KJ1" s="566"/>
      <c r="KK1" s="566"/>
      <c r="KL1" s="566"/>
      <c r="KM1" s="566"/>
      <c r="KN1" s="566"/>
      <c r="KO1" s="566"/>
      <c r="KP1" s="566"/>
      <c r="KQ1" s="566"/>
      <c r="KR1" s="566"/>
      <c r="KS1" s="566"/>
      <c r="KT1" s="566"/>
      <c r="KU1" s="566"/>
      <c r="KV1" s="566"/>
      <c r="KW1" s="566"/>
      <c r="KX1" s="566"/>
      <c r="KY1" s="565" t="s">
        <v>2565</v>
      </c>
      <c r="KZ1" s="565"/>
      <c r="LA1" s="565"/>
      <c r="LB1" s="565"/>
      <c r="LC1" s="565"/>
      <c r="LD1" s="565"/>
      <c r="LE1" s="565"/>
      <c r="LF1" s="565"/>
      <c r="LG1" s="565"/>
      <c r="LH1" s="565"/>
      <c r="LI1" s="565"/>
      <c r="LJ1" s="565"/>
      <c r="LK1" s="565"/>
      <c r="LL1" s="565"/>
      <c r="LM1" s="565"/>
      <c r="LN1" s="565"/>
      <c r="LO1" s="565"/>
      <c r="LP1" s="565"/>
      <c r="LQ1" s="565"/>
      <c r="LR1" s="565"/>
      <c r="LS1" s="565"/>
      <c r="LT1" s="565"/>
      <c r="LU1" s="565"/>
      <c r="LV1" s="565"/>
      <c r="LW1" s="565"/>
      <c r="LX1" s="565"/>
      <c r="LY1" s="565"/>
      <c r="LZ1" s="565"/>
      <c r="MA1" s="565"/>
      <c r="MB1" s="560" t="s">
        <v>1032</v>
      </c>
      <c r="MC1" s="560"/>
      <c r="MD1" s="560"/>
      <c r="ME1" s="560"/>
      <c r="MF1" s="560"/>
      <c r="MG1" s="560"/>
      <c r="MH1" s="560"/>
      <c r="MI1" s="560"/>
      <c r="MJ1" s="560"/>
      <c r="MK1" s="560"/>
      <c r="ML1" s="560"/>
      <c r="MM1" s="560"/>
      <c r="MN1" s="560"/>
      <c r="MO1" s="560"/>
      <c r="MP1" s="560"/>
      <c r="MQ1" s="560"/>
      <c r="MR1" s="560"/>
      <c r="MS1" s="560"/>
      <c r="MT1" s="561" t="s">
        <v>1033</v>
      </c>
      <c r="MU1" s="561"/>
      <c r="MV1" s="561"/>
      <c r="MW1" s="561"/>
      <c r="MX1" s="561"/>
      <c r="MY1" s="561"/>
      <c r="MZ1" s="561"/>
      <c r="NA1" s="561"/>
      <c r="NB1" s="561"/>
      <c r="NC1" s="561"/>
      <c r="ND1" s="561"/>
      <c r="NE1" s="561"/>
      <c r="NF1" s="562" t="s">
        <v>136</v>
      </c>
      <c r="NG1" s="562"/>
      <c r="NH1" s="562"/>
      <c r="NI1" s="562"/>
      <c r="NJ1" s="562"/>
    </row>
    <row r="2" spans="1:374" ht="15.75" thickBot="1">
      <c r="A2" s="571" t="s">
        <v>1063</v>
      </c>
      <c r="B2" s="571"/>
      <c r="C2" s="571"/>
      <c r="D2" s="571"/>
      <c r="E2" s="571"/>
      <c r="F2" s="571"/>
      <c r="G2" s="571"/>
      <c r="H2" s="571"/>
      <c r="I2" s="571"/>
      <c r="J2" s="571"/>
      <c r="K2" s="571"/>
      <c r="L2" s="571"/>
      <c r="M2" s="571"/>
      <c r="N2" s="571"/>
      <c r="O2" s="572"/>
      <c r="P2" s="573" t="s">
        <v>1064</v>
      </c>
      <c r="Q2" s="573"/>
      <c r="R2" s="573"/>
      <c r="S2" s="573"/>
      <c r="T2" s="573"/>
      <c r="U2" s="573"/>
      <c r="V2" s="573"/>
      <c r="W2" s="573"/>
      <c r="X2" s="573"/>
      <c r="Y2" s="573"/>
      <c r="Z2" s="573"/>
      <c r="AA2" s="573"/>
      <c r="AB2" s="573"/>
      <c r="AC2" s="573"/>
      <c r="AD2" s="573"/>
      <c r="AE2" s="573"/>
      <c r="AF2" s="573"/>
      <c r="AG2" s="573"/>
      <c r="AH2" s="574"/>
      <c r="AI2" s="575" t="s">
        <v>155</v>
      </c>
      <c r="AJ2" s="575"/>
      <c r="AK2" s="575"/>
      <c r="AL2" s="575"/>
      <c r="AM2" s="575"/>
      <c r="AN2" s="575"/>
      <c r="AO2" s="575"/>
      <c r="AP2" s="575"/>
      <c r="AQ2" s="575"/>
      <c r="AR2" s="575"/>
      <c r="AS2" s="575"/>
      <c r="AT2" s="575"/>
      <c r="AU2" s="575"/>
      <c r="AV2" s="575"/>
      <c r="AW2" s="575"/>
      <c r="AX2" s="575"/>
      <c r="AY2" s="576" t="s">
        <v>178</v>
      </c>
      <c r="AZ2" s="577"/>
      <c r="BA2" s="577"/>
      <c r="BB2" s="577"/>
      <c r="BC2" s="577"/>
      <c r="BD2" s="577"/>
      <c r="BE2" s="577"/>
      <c r="BF2" s="577"/>
      <c r="BG2" s="577"/>
      <c r="BH2" s="577"/>
      <c r="BI2" s="577"/>
      <c r="BJ2" s="577"/>
      <c r="BK2" s="577"/>
      <c r="BL2" s="577"/>
      <c r="BM2" s="577"/>
      <c r="BN2" s="577"/>
      <c r="BO2" s="577"/>
      <c r="BP2" s="577"/>
      <c r="BQ2" s="577"/>
      <c r="BR2" s="577"/>
      <c r="BS2" s="88" t="s">
        <v>187</v>
      </c>
      <c r="BT2" s="83" t="s">
        <v>191</v>
      </c>
      <c r="BU2" s="83" t="s">
        <v>194</v>
      </c>
      <c r="BV2" s="91" t="s">
        <v>196</v>
      </c>
      <c r="BW2" s="83" t="s">
        <v>199</v>
      </c>
      <c r="BX2" s="91" t="s">
        <v>202</v>
      </c>
      <c r="BY2" s="83" t="s">
        <v>205</v>
      </c>
      <c r="BZ2" s="91" t="s">
        <v>207</v>
      </c>
      <c r="CA2" s="83" t="s">
        <v>210</v>
      </c>
      <c r="CB2" s="91" t="s">
        <v>213</v>
      </c>
      <c r="CC2" s="83" t="s">
        <v>216</v>
      </c>
      <c r="CD2" s="83" t="s">
        <v>219</v>
      </c>
      <c r="CE2" s="83" t="s">
        <v>221</v>
      </c>
      <c r="CF2" s="83" t="s">
        <v>223</v>
      </c>
      <c r="CG2" s="83" t="s">
        <v>225</v>
      </c>
      <c r="CH2" s="83" t="s">
        <v>227</v>
      </c>
      <c r="CI2" s="97" t="s">
        <v>229</v>
      </c>
      <c r="CJ2" s="97" t="s">
        <v>229</v>
      </c>
      <c r="CK2" s="97" t="s">
        <v>229</v>
      </c>
      <c r="CL2" s="83" t="s">
        <v>232</v>
      </c>
      <c r="CM2" s="83" t="s">
        <v>235</v>
      </c>
      <c r="CN2" s="83" t="s">
        <v>237</v>
      </c>
      <c r="CO2" s="83" t="s">
        <v>239</v>
      </c>
      <c r="CP2" s="83" t="s">
        <v>241</v>
      </c>
      <c r="CQ2" s="83" t="s">
        <v>243</v>
      </c>
      <c r="CR2" s="83" t="s">
        <v>245</v>
      </c>
      <c r="CS2" s="83" t="s">
        <v>247</v>
      </c>
      <c r="CT2" s="83" t="s">
        <v>249</v>
      </c>
      <c r="CU2" s="83" t="s">
        <v>251</v>
      </c>
      <c r="CV2" s="83" t="s">
        <v>253</v>
      </c>
      <c r="CW2" s="83" t="s">
        <v>255</v>
      </c>
      <c r="CX2" s="83" t="s">
        <v>257</v>
      </c>
      <c r="CY2" s="83" t="s">
        <v>260</v>
      </c>
      <c r="CZ2" s="83" t="s">
        <v>262</v>
      </c>
      <c r="DA2" s="83" t="s">
        <v>264</v>
      </c>
      <c r="DB2" s="83" t="s">
        <v>267</v>
      </c>
      <c r="DC2" s="83" t="s">
        <v>269</v>
      </c>
      <c r="DD2" s="83" t="s">
        <v>271</v>
      </c>
      <c r="DE2" s="83" t="s">
        <v>273</v>
      </c>
      <c r="DF2" s="83" t="s">
        <v>275</v>
      </c>
      <c r="DG2" s="83" t="s">
        <v>277</v>
      </c>
      <c r="DH2" s="83" t="s">
        <v>280</v>
      </c>
      <c r="DI2" s="83" t="s">
        <v>282</v>
      </c>
      <c r="DJ2" s="83" t="s">
        <v>285</v>
      </c>
      <c r="DK2" s="91" t="s">
        <v>288</v>
      </c>
      <c r="DL2" s="91" t="s">
        <v>288</v>
      </c>
      <c r="DM2" s="83" t="s">
        <v>291</v>
      </c>
      <c r="DN2" s="83" t="s">
        <v>294</v>
      </c>
      <c r="DO2" s="83" t="s">
        <v>295</v>
      </c>
      <c r="DP2" s="83" t="s">
        <v>297</v>
      </c>
      <c r="DQ2" s="83" t="s">
        <v>299</v>
      </c>
      <c r="DR2" s="83" t="s">
        <v>302</v>
      </c>
      <c r="DS2" s="83" t="s">
        <v>305</v>
      </c>
      <c r="DT2" s="83" t="s">
        <v>308</v>
      </c>
      <c r="DU2" s="83" t="s">
        <v>310</v>
      </c>
      <c r="DV2" s="83" t="s">
        <v>312</v>
      </c>
      <c r="DW2" s="83" t="s">
        <v>314</v>
      </c>
      <c r="DX2" s="83" t="s">
        <v>316</v>
      </c>
      <c r="DY2" s="83" t="s">
        <v>318</v>
      </c>
      <c r="DZ2" s="83" t="s">
        <v>807</v>
      </c>
      <c r="EA2" s="97" t="s">
        <v>320</v>
      </c>
      <c r="EB2" s="83" t="s">
        <v>323</v>
      </c>
      <c r="EC2" s="83" t="s">
        <v>326</v>
      </c>
      <c r="ED2" s="278" t="s">
        <v>328</v>
      </c>
      <c r="EE2" s="138" t="s">
        <v>334</v>
      </c>
      <c r="EF2" s="140" t="s">
        <v>338</v>
      </c>
      <c r="EG2" s="140" t="s">
        <v>341</v>
      </c>
      <c r="EH2" s="140" t="s">
        <v>343</v>
      </c>
      <c r="EI2" s="140" t="s">
        <v>346</v>
      </c>
      <c r="EJ2" s="140" t="s">
        <v>348</v>
      </c>
      <c r="EK2" s="143" t="s">
        <v>351</v>
      </c>
      <c r="EL2" s="140" t="s">
        <v>354</v>
      </c>
      <c r="EM2" s="140" t="s">
        <v>356</v>
      </c>
      <c r="EN2" s="143" t="s">
        <v>358</v>
      </c>
      <c r="EO2" s="140" t="s">
        <v>361</v>
      </c>
      <c r="EP2" s="140" t="s">
        <v>364</v>
      </c>
      <c r="EQ2" s="140" t="s">
        <v>366</v>
      </c>
      <c r="ER2" s="140" t="s">
        <v>368</v>
      </c>
      <c r="ES2" s="140" t="s">
        <v>371</v>
      </c>
      <c r="ET2" s="143" t="s">
        <v>373</v>
      </c>
      <c r="EU2" s="145"/>
      <c r="EV2" s="140" t="s">
        <v>377</v>
      </c>
      <c r="EW2" s="140" t="s">
        <v>379</v>
      </c>
      <c r="EX2" s="140" t="s">
        <v>382</v>
      </c>
      <c r="EY2" s="143" t="s">
        <v>385</v>
      </c>
      <c r="EZ2" s="140" t="s">
        <v>388</v>
      </c>
      <c r="FA2" s="148" t="s">
        <v>391</v>
      </c>
      <c r="FB2" s="42" t="s">
        <v>395</v>
      </c>
      <c r="FC2" s="44" t="s">
        <v>399</v>
      </c>
      <c r="FD2" s="44" t="s">
        <v>402</v>
      </c>
      <c r="FE2" s="44" t="s">
        <v>404</v>
      </c>
      <c r="FF2" s="45" t="s">
        <v>407</v>
      </c>
      <c r="FG2" s="51"/>
      <c r="FH2" s="44" t="s">
        <v>412</v>
      </c>
      <c r="FI2" s="44" t="s">
        <v>415</v>
      </c>
      <c r="FJ2" s="44" t="s">
        <v>417</v>
      </c>
      <c r="FK2" s="44" t="s">
        <v>420</v>
      </c>
      <c r="FL2" s="44" t="s">
        <v>423</v>
      </c>
      <c r="FM2" s="44" t="s">
        <v>426</v>
      </c>
      <c r="FN2" s="44" t="s">
        <v>429</v>
      </c>
      <c r="FO2" s="44" t="s">
        <v>432</v>
      </c>
      <c r="FP2" s="44" t="s">
        <v>435</v>
      </c>
      <c r="FQ2" s="44" t="s">
        <v>438</v>
      </c>
      <c r="FR2" s="44" t="s">
        <v>441</v>
      </c>
      <c r="FS2" s="44" t="s">
        <v>444</v>
      </c>
      <c r="FT2" s="45" t="s">
        <v>447</v>
      </c>
      <c r="FU2" s="51"/>
      <c r="FV2" s="44" t="s">
        <v>451</v>
      </c>
      <c r="FW2" s="44" t="s">
        <v>454</v>
      </c>
      <c r="FX2" s="44" t="s">
        <v>457</v>
      </c>
      <c r="FY2" s="45" t="s">
        <v>460</v>
      </c>
      <c r="FZ2" s="51"/>
      <c r="GA2" s="47" t="s">
        <v>463</v>
      </c>
      <c r="GB2" s="45" t="s">
        <v>466</v>
      </c>
      <c r="GC2" s="51"/>
      <c r="GD2" s="47" t="s">
        <v>469</v>
      </c>
      <c r="GE2" s="238" t="s">
        <v>472</v>
      </c>
      <c r="GF2" s="232" t="s">
        <v>476</v>
      </c>
      <c r="GG2" s="395" t="s">
        <v>479</v>
      </c>
      <c r="GH2" s="410" t="s">
        <v>486</v>
      </c>
      <c r="GI2" s="244"/>
      <c r="GJ2" s="247" t="s">
        <v>810</v>
      </c>
      <c r="GK2" s="247" t="s">
        <v>811</v>
      </c>
      <c r="GL2" s="247" t="s">
        <v>488</v>
      </c>
      <c r="GM2" s="251" t="s">
        <v>493</v>
      </c>
      <c r="GN2" s="244"/>
      <c r="GO2" s="232" t="s">
        <v>496</v>
      </c>
      <c r="GP2" s="232" t="s">
        <v>498</v>
      </c>
      <c r="GQ2" s="232" t="s">
        <v>500</v>
      </c>
      <c r="GR2" s="232" t="s">
        <v>502</v>
      </c>
      <c r="GS2" s="232" t="s">
        <v>504</v>
      </c>
      <c r="GT2" s="232" t="s">
        <v>507</v>
      </c>
      <c r="GU2" s="232" t="s">
        <v>510</v>
      </c>
      <c r="GV2" s="251" t="s">
        <v>512</v>
      </c>
      <c r="GW2" s="244"/>
      <c r="GX2" s="232" t="s">
        <v>513</v>
      </c>
      <c r="GY2" s="232" t="s">
        <v>516</v>
      </c>
      <c r="GZ2" s="232" t="s">
        <v>519</v>
      </c>
      <c r="HA2" s="232" t="s">
        <v>521</v>
      </c>
      <c r="HB2" s="232" t="s">
        <v>523</v>
      </c>
      <c r="HC2" s="251" t="s">
        <v>526</v>
      </c>
      <c r="HD2" s="244"/>
      <c r="HE2" s="232" t="s">
        <v>528</v>
      </c>
      <c r="HF2" s="232" t="s">
        <v>815</v>
      </c>
      <c r="HG2" s="232" t="s">
        <v>529</v>
      </c>
      <c r="HH2" s="232" t="s">
        <v>531</v>
      </c>
      <c r="HI2" s="251" t="s">
        <v>535</v>
      </c>
      <c r="HJ2" s="244"/>
      <c r="HK2" s="232" t="s">
        <v>537</v>
      </c>
      <c r="HL2" s="232" t="s">
        <v>539</v>
      </c>
      <c r="HM2" s="232" t="s">
        <v>541</v>
      </c>
      <c r="HN2" s="232" t="s">
        <v>543</v>
      </c>
      <c r="HO2" s="251" t="s">
        <v>545</v>
      </c>
      <c r="HP2" s="244"/>
      <c r="HQ2" s="247" t="s">
        <v>546</v>
      </c>
      <c r="HR2" s="247" t="s">
        <v>547</v>
      </c>
      <c r="HS2" s="247" t="s">
        <v>548</v>
      </c>
      <c r="HT2" s="247" t="s">
        <v>549</v>
      </c>
      <c r="HU2" s="247" t="s">
        <v>827</v>
      </c>
      <c r="HV2" s="247" t="s">
        <v>830</v>
      </c>
      <c r="HW2" s="247" t="s">
        <v>833</v>
      </c>
      <c r="HX2" s="247" t="s">
        <v>835</v>
      </c>
      <c r="HY2" s="247" t="s">
        <v>837</v>
      </c>
      <c r="HZ2" s="247" t="s">
        <v>840</v>
      </c>
      <c r="IA2" s="251" t="s">
        <v>550</v>
      </c>
      <c r="IB2" s="244"/>
      <c r="IC2" s="247" t="s">
        <v>551</v>
      </c>
      <c r="ID2" s="247" t="s">
        <v>552</v>
      </c>
      <c r="IE2" s="247" t="s">
        <v>847</v>
      </c>
      <c r="IF2" s="247" t="s">
        <v>850</v>
      </c>
      <c r="IG2" s="247" t="s">
        <v>853</v>
      </c>
      <c r="IH2" s="247" t="s">
        <v>856</v>
      </c>
      <c r="II2" s="247" t="s">
        <v>859</v>
      </c>
      <c r="IJ2" s="247" t="s">
        <v>862</v>
      </c>
      <c r="IK2" s="247" t="s">
        <v>865</v>
      </c>
      <c r="IL2" s="247" t="s">
        <v>868</v>
      </c>
      <c r="IM2" s="251" t="s">
        <v>553</v>
      </c>
      <c r="IN2" s="251" t="s">
        <v>553</v>
      </c>
      <c r="IO2" s="244"/>
      <c r="IP2" s="247" t="s">
        <v>554</v>
      </c>
      <c r="IQ2" s="247" t="s">
        <v>555</v>
      </c>
      <c r="IR2" s="247" t="s">
        <v>556</v>
      </c>
      <c r="IS2" s="247" t="s">
        <v>557</v>
      </c>
      <c r="IT2" s="247" t="s">
        <v>558</v>
      </c>
      <c r="IU2" s="247" t="s">
        <v>559</v>
      </c>
      <c r="IV2" s="247" t="s">
        <v>560</v>
      </c>
      <c r="IW2" s="247" t="s">
        <v>561</v>
      </c>
      <c r="IX2" s="247" t="s">
        <v>562</v>
      </c>
      <c r="IY2" s="247" t="s">
        <v>563</v>
      </c>
      <c r="IZ2" s="247" t="s">
        <v>564</v>
      </c>
      <c r="JA2" s="247" t="s">
        <v>565</v>
      </c>
      <c r="JB2" s="247" t="s">
        <v>566</v>
      </c>
      <c r="JC2" s="247" t="s">
        <v>567</v>
      </c>
      <c r="JD2" s="247" t="s">
        <v>900</v>
      </c>
      <c r="JE2" s="247" t="s">
        <v>903</v>
      </c>
      <c r="JF2" s="247" t="s">
        <v>906</v>
      </c>
      <c r="JG2" s="247" t="s">
        <v>909</v>
      </c>
      <c r="JH2" s="251" t="s">
        <v>568</v>
      </c>
      <c r="JI2" s="251" t="s">
        <v>568</v>
      </c>
      <c r="JJ2" s="244"/>
      <c r="JK2" s="247" t="s">
        <v>569</v>
      </c>
      <c r="JL2" s="247" t="s">
        <v>570</v>
      </c>
      <c r="JM2" s="247" t="s">
        <v>571</v>
      </c>
      <c r="JN2" s="247" t="s">
        <v>572</v>
      </c>
      <c r="JO2" s="247" t="s">
        <v>922</v>
      </c>
      <c r="JP2" s="247" t="s">
        <v>925</v>
      </c>
      <c r="JQ2" s="247" t="s">
        <v>928</v>
      </c>
      <c r="JR2" s="247" t="s">
        <v>931</v>
      </c>
      <c r="JS2" s="247" t="s">
        <v>934</v>
      </c>
      <c r="JT2" s="247" t="s">
        <v>937</v>
      </c>
      <c r="JU2" s="247" t="s">
        <v>940</v>
      </c>
      <c r="JV2" s="247" t="s">
        <v>943</v>
      </c>
      <c r="JW2" s="247" t="s">
        <v>946</v>
      </c>
      <c r="JX2" s="247" t="s">
        <v>949</v>
      </c>
      <c r="JY2" s="251" t="s">
        <v>573</v>
      </c>
      <c r="JZ2" s="251" t="s">
        <v>573</v>
      </c>
      <c r="KA2" s="261"/>
      <c r="KB2" s="247" t="s">
        <v>574</v>
      </c>
      <c r="KC2" s="247" t="s">
        <v>955</v>
      </c>
      <c r="KD2" s="247" t="s">
        <v>958</v>
      </c>
      <c r="KE2" s="247" t="s">
        <v>961</v>
      </c>
      <c r="KF2" s="247" t="s">
        <v>964</v>
      </c>
      <c r="KG2" s="247" t="s">
        <v>967</v>
      </c>
      <c r="KH2" s="247" t="s">
        <v>970</v>
      </c>
      <c r="KI2" s="247" t="s">
        <v>973</v>
      </c>
      <c r="KJ2" s="247" t="s">
        <v>976</v>
      </c>
      <c r="KK2" s="247" t="s">
        <v>979</v>
      </c>
      <c r="KL2" s="247" t="s">
        <v>982</v>
      </c>
      <c r="KM2" s="247" t="s">
        <v>985</v>
      </c>
      <c r="KN2" s="247" t="s">
        <v>988</v>
      </c>
      <c r="KO2" s="247" t="s">
        <v>991</v>
      </c>
      <c r="KP2" s="247" t="s">
        <v>994</v>
      </c>
      <c r="KQ2" s="247" t="s">
        <v>997</v>
      </c>
      <c r="KR2" s="247" t="s">
        <v>1000</v>
      </c>
      <c r="KS2" s="247" t="s">
        <v>1003</v>
      </c>
      <c r="KT2" s="251" t="s">
        <v>575</v>
      </c>
      <c r="KU2" s="247" t="s">
        <v>576</v>
      </c>
      <c r="KV2" s="247" t="s">
        <v>1009</v>
      </c>
      <c r="KW2" s="247" t="s">
        <v>1012</v>
      </c>
      <c r="KX2" s="265" t="s">
        <v>1015</v>
      </c>
      <c r="KY2" s="42" t="s">
        <v>578</v>
      </c>
      <c r="KZ2" s="45" t="s">
        <v>578</v>
      </c>
      <c r="LA2" s="45" t="s">
        <v>578</v>
      </c>
      <c r="LB2" s="44" t="s">
        <v>581</v>
      </c>
      <c r="LC2" s="44" t="s">
        <v>583</v>
      </c>
      <c r="LD2" s="51"/>
      <c r="LE2" s="44" t="s">
        <v>586</v>
      </c>
      <c r="LF2" s="44" t="s">
        <v>589</v>
      </c>
      <c r="LG2" s="44" t="s">
        <v>591</v>
      </c>
      <c r="LH2" s="44" t="s">
        <v>593</v>
      </c>
      <c r="LI2" s="44" t="s">
        <v>595</v>
      </c>
      <c r="LJ2" s="44" t="s">
        <v>597</v>
      </c>
      <c r="LK2" s="44" t="s">
        <v>599</v>
      </c>
      <c r="LL2" s="44" t="s">
        <v>602</v>
      </c>
      <c r="LM2" s="44" t="s">
        <v>605</v>
      </c>
      <c r="LN2" s="44" t="s">
        <v>607</v>
      </c>
      <c r="LO2" s="44" t="s">
        <v>609</v>
      </c>
      <c r="LP2" s="44" t="s">
        <v>611</v>
      </c>
      <c r="LQ2" s="44" t="s">
        <v>613</v>
      </c>
      <c r="LR2" s="44" t="s">
        <v>615</v>
      </c>
      <c r="LS2" s="44" t="s">
        <v>617</v>
      </c>
      <c r="LT2" s="44" t="s">
        <v>619</v>
      </c>
      <c r="LU2" s="44" t="s">
        <v>621</v>
      </c>
      <c r="LV2" s="44" t="s">
        <v>623</v>
      </c>
      <c r="LW2" s="44" t="s">
        <v>625</v>
      </c>
      <c r="LX2" s="44" t="s">
        <v>627</v>
      </c>
      <c r="LY2" s="44" t="s">
        <v>629</v>
      </c>
      <c r="LZ2" s="74" t="s">
        <v>631</v>
      </c>
      <c r="MA2" s="419" t="s">
        <v>633</v>
      </c>
      <c r="MB2" s="269" t="s">
        <v>636</v>
      </c>
      <c r="MC2" s="83" t="s">
        <v>639</v>
      </c>
      <c r="MD2" s="154" t="s">
        <v>641</v>
      </c>
      <c r="ME2" s="83" t="s">
        <v>644</v>
      </c>
      <c r="MF2" s="83" t="s">
        <v>647</v>
      </c>
      <c r="MG2" s="83" t="s">
        <v>650</v>
      </c>
      <c r="MH2" s="154" t="s">
        <v>653</v>
      </c>
      <c r="MI2" s="83" t="s">
        <v>656</v>
      </c>
      <c r="MJ2" s="83" t="s">
        <v>658</v>
      </c>
      <c r="MK2" s="83" t="s">
        <v>661</v>
      </c>
      <c r="ML2" s="83" t="s">
        <v>664</v>
      </c>
      <c r="MM2" s="154" t="s">
        <v>667</v>
      </c>
      <c r="MN2" s="232" t="s">
        <v>670</v>
      </c>
      <c r="MO2" s="232" t="s">
        <v>672</v>
      </c>
      <c r="MP2" s="154" t="s">
        <v>674</v>
      </c>
      <c r="MQ2" s="83" t="s">
        <v>677</v>
      </c>
      <c r="MR2" s="83" t="s">
        <v>679</v>
      </c>
      <c r="MS2" s="278" t="s">
        <v>681</v>
      </c>
      <c r="MT2" s="269" t="s">
        <v>685</v>
      </c>
      <c r="MU2" s="83" t="s">
        <v>688</v>
      </c>
      <c r="MV2" s="83" t="s">
        <v>691</v>
      </c>
      <c r="MW2" s="83" t="s">
        <v>693</v>
      </c>
      <c r="MX2" s="83" t="s">
        <v>695</v>
      </c>
      <c r="MY2" s="154" t="s">
        <v>697</v>
      </c>
      <c r="MZ2" s="83" t="s">
        <v>700</v>
      </c>
      <c r="NA2" s="83" t="s">
        <v>703</v>
      </c>
      <c r="NB2" s="83" t="s">
        <v>706</v>
      </c>
      <c r="NC2" s="83" t="s">
        <v>709</v>
      </c>
      <c r="ND2" s="83" t="s">
        <v>712</v>
      </c>
      <c r="NE2" s="278" t="s">
        <v>1019</v>
      </c>
      <c r="NF2" s="91" t="s">
        <v>715</v>
      </c>
      <c r="NG2" s="83" t="s">
        <v>718</v>
      </c>
      <c r="NH2" s="185" t="s">
        <v>721</v>
      </c>
      <c r="NI2" s="140" t="s">
        <v>718</v>
      </c>
      <c r="NJ2" s="148" t="s">
        <v>725</v>
      </c>
    </row>
    <row r="3" spans="1:374" ht="396" customHeight="1" thickBot="1">
      <c r="A3" s="321" t="s">
        <v>152</v>
      </c>
      <c r="B3" s="321" t="s">
        <v>7</v>
      </c>
      <c r="C3" s="321" t="s">
        <v>9</v>
      </c>
      <c r="D3" s="321" t="s">
        <v>11</v>
      </c>
      <c r="E3" s="321" t="s">
        <v>13</v>
      </c>
      <c r="F3" s="321" t="s">
        <v>15</v>
      </c>
      <c r="G3" s="321" t="s">
        <v>17</v>
      </c>
      <c r="H3" s="321" t="s">
        <v>19</v>
      </c>
      <c r="I3" s="321" t="s">
        <v>21</v>
      </c>
      <c r="J3" s="321" t="s">
        <v>153</v>
      </c>
      <c r="K3" s="321" t="s">
        <v>25</v>
      </c>
      <c r="L3" s="321" t="s">
        <v>50</v>
      </c>
      <c r="M3" s="321" t="s">
        <v>27</v>
      </c>
      <c r="N3" s="321" t="s">
        <v>29</v>
      </c>
      <c r="O3" s="322" t="s">
        <v>31</v>
      </c>
      <c r="P3" s="321" t="s">
        <v>34</v>
      </c>
      <c r="Q3" s="321" t="s">
        <v>35</v>
      </c>
      <c r="R3" s="321" t="s">
        <v>37</v>
      </c>
      <c r="S3" s="321" t="s">
        <v>39</v>
      </c>
      <c r="T3" s="321" t="s">
        <v>41</v>
      </c>
      <c r="U3" s="321" t="s">
        <v>11</v>
      </c>
      <c r="V3" s="321" t="s">
        <v>1065</v>
      </c>
      <c r="W3" s="321" t="s">
        <v>1066</v>
      </c>
      <c r="X3" s="321" t="s">
        <v>1067</v>
      </c>
      <c r="Y3" s="321" t="s">
        <v>44</v>
      </c>
      <c r="Z3" s="321" t="s">
        <v>46</v>
      </c>
      <c r="AA3" s="321" t="s">
        <v>48</v>
      </c>
      <c r="AB3" s="321" t="s">
        <v>50</v>
      </c>
      <c r="AC3" s="321" t="s">
        <v>27</v>
      </c>
      <c r="AD3" s="321" t="s">
        <v>29</v>
      </c>
      <c r="AE3" s="321" t="s">
        <v>54</v>
      </c>
      <c r="AF3" s="321" t="s">
        <v>1068</v>
      </c>
      <c r="AG3" s="323" t="s">
        <v>1069</v>
      </c>
      <c r="AH3" s="324" t="s">
        <v>1070</v>
      </c>
      <c r="AI3" s="321" t="s">
        <v>57</v>
      </c>
      <c r="AJ3" s="321" t="s">
        <v>59</v>
      </c>
      <c r="AK3" s="321" t="s">
        <v>1071</v>
      </c>
      <c r="AL3" s="321" t="str">
        <f>+'[2]1. Información General'!A22</f>
        <v>Número de auto de la visita</v>
      </c>
      <c r="AM3" s="321" t="str">
        <f>+'[2]1. Información General'!E22</f>
        <v>Número de la bitácora</v>
      </c>
      <c r="AN3" s="321" t="s">
        <v>63</v>
      </c>
      <c r="AO3" s="325" t="s">
        <v>65</v>
      </c>
      <c r="AP3" s="321" t="s">
        <v>158</v>
      </c>
      <c r="AQ3" s="321" t="str">
        <f>+'[3]1. Información General'!D27</f>
        <v>Primera Infancia</v>
      </c>
      <c r="AR3" s="321" t="str">
        <f>+'[3]1. Información General'!D28</f>
        <v>Infancia</v>
      </c>
      <c r="AS3" s="321" t="str">
        <f>+'[3]1. Información General'!D29</f>
        <v>Adolescencia</v>
      </c>
      <c r="AT3" s="321" t="str">
        <f>+'[3]1. Información General'!D30</f>
        <v>Juventud</v>
      </c>
      <c r="AU3" s="321" t="str">
        <f>+'[3]1. Información General'!D31</f>
        <v>Adultez</v>
      </c>
      <c r="AV3" s="321" t="str">
        <f>+'[3]1. Información General'!D32</f>
        <v>Persona Mayor</v>
      </c>
      <c r="AW3" s="321" t="s">
        <v>71</v>
      </c>
      <c r="AX3" s="322" t="s">
        <v>73</v>
      </c>
      <c r="AY3" s="321" t="s">
        <v>1072</v>
      </c>
      <c r="AZ3" s="321" t="s">
        <v>78</v>
      </c>
      <c r="BA3" s="321" t="s">
        <v>80</v>
      </c>
      <c r="BB3" s="321" t="s">
        <v>82</v>
      </c>
      <c r="BC3" s="321" t="s">
        <v>84</v>
      </c>
      <c r="BD3" s="321" t="s">
        <v>86</v>
      </c>
      <c r="BE3" s="321" t="s">
        <v>90</v>
      </c>
      <c r="BF3" s="321" t="s">
        <v>92</v>
      </c>
      <c r="BG3" s="321" t="s">
        <v>94</v>
      </c>
      <c r="BH3" s="321" t="s">
        <v>46</v>
      </c>
      <c r="BI3" s="321" t="s">
        <v>1073</v>
      </c>
      <c r="BJ3" s="321" t="s">
        <v>78</v>
      </c>
      <c r="BK3" s="321" t="s">
        <v>80</v>
      </c>
      <c r="BL3" s="321" t="s">
        <v>82</v>
      </c>
      <c r="BM3" s="321" t="s">
        <v>84</v>
      </c>
      <c r="BN3" s="321" t="s">
        <v>86</v>
      </c>
      <c r="BO3" s="321" t="s">
        <v>90</v>
      </c>
      <c r="BP3" s="321" t="s">
        <v>92</v>
      </c>
      <c r="BQ3" s="321" t="s">
        <v>94</v>
      </c>
      <c r="BR3" s="322" t="s">
        <v>46</v>
      </c>
      <c r="BS3" s="89" t="s">
        <v>188</v>
      </c>
      <c r="BT3" s="84" t="s">
        <v>192</v>
      </c>
      <c r="BU3" s="84" t="s">
        <v>195</v>
      </c>
      <c r="BV3" s="92" t="s">
        <v>197</v>
      </c>
      <c r="BW3" s="84" t="s">
        <v>200</v>
      </c>
      <c r="BX3" s="92" t="s">
        <v>203</v>
      </c>
      <c r="BY3" s="84" t="s">
        <v>206</v>
      </c>
      <c r="BZ3" s="92" t="s">
        <v>208</v>
      </c>
      <c r="CA3" s="84" t="s">
        <v>211</v>
      </c>
      <c r="CB3" s="95" t="s">
        <v>214</v>
      </c>
      <c r="CC3" s="96" t="s">
        <v>217</v>
      </c>
      <c r="CD3" s="96" t="s">
        <v>220</v>
      </c>
      <c r="CE3" s="96" t="s">
        <v>222</v>
      </c>
      <c r="CF3" s="96" t="s">
        <v>224</v>
      </c>
      <c r="CG3" s="96" t="s">
        <v>226</v>
      </c>
      <c r="CH3" s="96" t="s">
        <v>228</v>
      </c>
      <c r="CI3" s="98" t="s">
        <v>230</v>
      </c>
      <c r="CJ3" s="98" t="s">
        <v>230</v>
      </c>
      <c r="CK3" s="98" t="s">
        <v>230</v>
      </c>
      <c r="CL3" s="96" t="s">
        <v>233</v>
      </c>
      <c r="CM3" s="96" t="s">
        <v>236</v>
      </c>
      <c r="CN3" s="96" t="s">
        <v>238</v>
      </c>
      <c r="CO3" s="96" t="s">
        <v>240</v>
      </c>
      <c r="CP3" s="96" t="s">
        <v>242</v>
      </c>
      <c r="CQ3" s="96" t="s">
        <v>244</v>
      </c>
      <c r="CR3" s="96" t="s">
        <v>246</v>
      </c>
      <c r="CS3" s="96" t="s">
        <v>248</v>
      </c>
      <c r="CT3" s="96" t="s">
        <v>250</v>
      </c>
      <c r="CU3" s="96" t="s">
        <v>252</v>
      </c>
      <c r="CV3" s="96" t="s">
        <v>254</v>
      </c>
      <c r="CW3" s="96" t="s">
        <v>256</v>
      </c>
      <c r="CX3" s="96" t="s">
        <v>258</v>
      </c>
      <c r="CY3" s="96" t="s">
        <v>261</v>
      </c>
      <c r="CZ3" s="96" t="s">
        <v>263</v>
      </c>
      <c r="DA3" s="96" t="s">
        <v>265</v>
      </c>
      <c r="DB3" s="96" t="s">
        <v>268</v>
      </c>
      <c r="DC3" s="96" t="s">
        <v>270</v>
      </c>
      <c r="DD3" s="96" t="s">
        <v>272</v>
      </c>
      <c r="DE3" s="96" t="s">
        <v>274</v>
      </c>
      <c r="DF3" s="96" t="s">
        <v>276</v>
      </c>
      <c r="DG3" s="96" t="s">
        <v>278</v>
      </c>
      <c r="DH3" s="96" t="s">
        <v>281</v>
      </c>
      <c r="DI3" s="96" t="s">
        <v>283</v>
      </c>
      <c r="DJ3" s="96" t="s">
        <v>286</v>
      </c>
      <c r="DK3" s="95" t="s">
        <v>289</v>
      </c>
      <c r="DL3" s="95" t="s">
        <v>289</v>
      </c>
      <c r="DM3" s="99" t="s">
        <v>292</v>
      </c>
      <c r="DN3" s="99" t="s">
        <v>805</v>
      </c>
      <c r="DO3" s="99" t="s">
        <v>806</v>
      </c>
      <c r="DP3" s="99" t="s">
        <v>296</v>
      </c>
      <c r="DQ3" s="99" t="s">
        <v>298</v>
      </c>
      <c r="DR3" s="100" t="s">
        <v>300</v>
      </c>
      <c r="DS3" s="101" t="s">
        <v>303</v>
      </c>
      <c r="DT3" s="101" t="s">
        <v>306</v>
      </c>
      <c r="DU3" s="141" t="s">
        <v>309</v>
      </c>
      <c r="DV3" s="141" t="s">
        <v>311</v>
      </c>
      <c r="DW3" s="141" t="s">
        <v>313</v>
      </c>
      <c r="DX3" s="141" t="s">
        <v>315</v>
      </c>
      <c r="DY3" s="141" t="s">
        <v>317</v>
      </c>
      <c r="DZ3" s="363" t="s">
        <v>319</v>
      </c>
      <c r="EA3" s="98" t="s">
        <v>321</v>
      </c>
      <c r="EB3" s="96" t="s">
        <v>324</v>
      </c>
      <c r="EC3" s="96" t="s">
        <v>327</v>
      </c>
      <c r="ED3" s="102" t="s">
        <v>329</v>
      </c>
      <c r="EE3" s="139" t="s">
        <v>335</v>
      </c>
      <c r="EF3" s="141" t="s">
        <v>339</v>
      </c>
      <c r="EG3" s="18" t="s">
        <v>342</v>
      </c>
      <c r="EH3" s="141" t="s">
        <v>344</v>
      </c>
      <c r="EI3" s="18" t="s">
        <v>347</v>
      </c>
      <c r="EJ3" s="142" t="s">
        <v>349</v>
      </c>
      <c r="EK3" s="144" t="s">
        <v>352</v>
      </c>
      <c r="EL3" s="142" t="s">
        <v>355</v>
      </c>
      <c r="EM3" s="147" t="s">
        <v>357</v>
      </c>
      <c r="EN3" s="144" t="s">
        <v>359</v>
      </c>
      <c r="EO3" s="239" t="s">
        <v>362</v>
      </c>
      <c r="EP3" s="142" t="s">
        <v>365</v>
      </c>
      <c r="EQ3" s="142" t="s">
        <v>367</v>
      </c>
      <c r="ER3" s="142" t="s">
        <v>369</v>
      </c>
      <c r="ES3" s="142" t="s">
        <v>372</v>
      </c>
      <c r="ET3" s="144" t="s">
        <v>374</v>
      </c>
      <c r="EU3" s="146" t="s">
        <v>376</v>
      </c>
      <c r="EV3" s="96" t="s">
        <v>804</v>
      </c>
      <c r="EW3" s="142" t="s">
        <v>380</v>
      </c>
      <c r="EX3" s="142" t="s">
        <v>383</v>
      </c>
      <c r="EY3" s="144" t="s">
        <v>386</v>
      </c>
      <c r="EZ3" s="142" t="s">
        <v>389</v>
      </c>
      <c r="FA3" s="102" t="s">
        <v>392</v>
      </c>
      <c r="FB3" s="361" t="s">
        <v>396</v>
      </c>
      <c r="FC3" s="362" t="s">
        <v>400</v>
      </c>
      <c r="FD3" s="5" t="s">
        <v>403</v>
      </c>
      <c r="FE3" s="5" t="s">
        <v>405</v>
      </c>
      <c r="FF3" s="40" t="s">
        <v>408</v>
      </c>
      <c r="FG3" s="15" t="s">
        <v>410</v>
      </c>
      <c r="FH3" s="77" t="s">
        <v>413</v>
      </c>
      <c r="FI3" s="77" t="s">
        <v>416</v>
      </c>
      <c r="FJ3" s="11" t="s">
        <v>418</v>
      </c>
      <c r="FK3" s="11" t="s">
        <v>421</v>
      </c>
      <c r="FL3" s="11" t="s">
        <v>424</v>
      </c>
      <c r="FM3" s="11" t="s">
        <v>427</v>
      </c>
      <c r="FN3" s="5" t="s">
        <v>430</v>
      </c>
      <c r="FO3" s="11" t="s">
        <v>433</v>
      </c>
      <c r="FP3" s="5" t="s">
        <v>436</v>
      </c>
      <c r="FQ3" s="11" t="s">
        <v>439</v>
      </c>
      <c r="FR3" s="11" t="s">
        <v>442</v>
      </c>
      <c r="FS3" s="77" t="s">
        <v>445</v>
      </c>
      <c r="FT3" s="4" t="s">
        <v>448</v>
      </c>
      <c r="FU3" s="16" t="s">
        <v>450</v>
      </c>
      <c r="FV3" s="11" t="s">
        <v>452</v>
      </c>
      <c r="FW3" s="11" t="s">
        <v>455</v>
      </c>
      <c r="FX3" s="240" t="s">
        <v>458</v>
      </c>
      <c r="FY3" s="228" t="s">
        <v>461</v>
      </c>
      <c r="FZ3" s="16" t="s">
        <v>450</v>
      </c>
      <c r="GA3" s="11" t="s">
        <v>464</v>
      </c>
      <c r="GB3" s="228" t="s">
        <v>467</v>
      </c>
      <c r="GC3" s="16" t="s">
        <v>450</v>
      </c>
      <c r="GD3" s="11" t="s">
        <v>470</v>
      </c>
      <c r="GE3" s="4" t="s">
        <v>473</v>
      </c>
      <c r="GF3" s="233" t="s">
        <v>477</v>
      </c>
      <c r="GG3" s="234" t="s">
        <v>480</v>
      </c>
      <c r="GH3" s="361" t="s">
        <v>808</v>
      </c>
      <c r="GI3" s="15" t="s">
        <v>809</v>
      </c>
      <c r="GJ3" s="248" t="s">
        <v>489</v>
      </c>
      <c r="GK3" s="248" t="s">
        <v>490</v>
      </c>
      <c r="GL3" s="248" t="s">
        <v>492</v>
      </c>
      <c r="GM3" s="4" t="s">
        <v>812</v>
      </c>
      <c r="GN3" s="15" t="s">
        <v>495</v>
      </c>
      <c r="GO3" s="248" t="s">
        <v>497</v>
      </c>
      <c r="GP3" s="248" t="s">
        <v>499</v>
      </c>
      <c r="GQ3" s="248" t="s">
        <v>501</v>
      </c>
      <c r="GR3" s="248" t="s">
        <v>503</v>
      </c>
      <c r="GS3" s="248" t="s">
        <v>505</v>
      </c>
      <c r="GT3" s="248" t="s">
        <v>508</v>
      </c>
      <c r="GU3" s="248" t="s">
        <v>511</v>
      </c>
      <c r="GV3" s="4" t="s">
        <v>813</v>
      </c>
      <c r="GW3" s="15" t="s">
        <v>495</v>
      </c>
      <c r="GX3" s="248" t="s">
        <v>514</v>
      </c>
      <c r="GY3" s="248" t="s">
        <v>517</v>
      </c>
      <c r="GZ3" s="248" t="s">
        <v>520</v>
      </c>
      <c r="HA3" s="248" t="s">
        <v>522</v>
      </c>
      <c r="HB3" s="248" t="s">
        <v>524</v>
      </c>
      <c r="HC3" s="4" t="s">
        <v>813</v>
      </c>
      <c r="HD3" s="15" t="s">
        <v>495</v>
      </c>
      <c r="HE3" s="248" t="s">
        <v>814</v>
      </c>
      <c r="HF3" s="248" t="s">
        <v>530</v>
      </c>
      <c r="HG3" s="248" t="s">
        <v>532</v>
      </c>
      <c r="HH3" s="248" t="s">
        <v>534</v>
      </c>
      <c r="HI3" s="4" t="s">
        <v>816</v>
      </c>
      <c r="HJ3" s="15" t="s">
        <v>495</v>
      </c>
      <c r="HK3" s="248" t="s">
        <v>538</v>
      </c>
      <c r="HL3" s="248" t="s">
        <v>540</v>
      </c>
      <c r="HM3" s="248" t="s">
        <v>542</v>
      </c>
      <c r="HN3" s="248" t="s">
        <v>544</v>
      </c>
      <c r="HO3" s="228" t="s">
        <v>817</v>
      </c>
      <c r="HP3" s="15" t="s">
        <v>495</v>
      </c>
      <c r="HQ3" s="253" t="s">
        <v>819</v>
      </c>
      <c r="HR3" s="253" t="s">
        <v>821</v>
      </c>
      <c r="HS3" s="253" t="s">
        <v>823</v>
      </c>
      <c r="HT3" s="253" t="s">
        <v>825</v>
      </c>
      <c r="HU3" s="253" t="s">
        <v>828</v>
      </c>
      <c r="HV3" s="253" t="s">
        <v>831</v>
      </c>
      <c r="HW3" s="253" t="s">
        <v>834</v>
      </c>
      <c r="HX3" s="253" t="s">
        <v>836</v>
      </c>
      <c r="HY3" s="253" t="s">
        <v>838</v>
      </c>
      <c r="HZ3" s="253" t="s">
        <v>841</v>
      </c>
      <c r="IA3" s="228" t="s">
        <v>842</v>
      </c>
      <c r="IB3" s="15" t="s">
        <v>495</v>
      </c>
      <c r="IC3" s="253" t="s">
        <v>844</v>
      </c>
      <c r="ID3" s="253" t="s">
        <v>845</v>
      </c>
      <c r="IE3" s="253" t="s">
        <v>848</v>
      </c>
      <c r="IF3" s="253" t="s">
        <v>851</v>
      </c>
      <c r="IG3" s="253" t="s">
        <v>854</v>
      </c>
      <c r="IH3" s="253" t="s">
        <v>857</v>
      </c>
      <c r="II3" s="253" t="s">
        <v>860</v>
      </c>
      <c r="IJ3" s="253" t="s">
        <v>863</v>
      </c>
      <c r="IK3" s="253" t="s">
        <v>866</v>
      </c>
      <c r="IL3" s="253" t="s">
        <v>869</v>
      </c>
      <c r="IM3" s="228" t="s">
        <v>871</v>
      </c>
      <c r="IN3" s="228" t="s">
        <v>871</v>
      </c>
      <c r="IO3" s="15" t="s">
        <v>495</v>
      </c>
      <c r="IP3" s="253" t="s">
        <v>873</v>
      </c>
      <c r="IQ3" s="253" t="s">
        <v>874</v>
      </c>
      <c r="IR3" s="253" t="s">
        <v>876</v>
      </c>
      <c r="IS3" s="253" t="s">
        <v>878</v>
      </c>
      <c r="IT3" s="253" t="s">
        <v>880</v>
      </c>
      <c r="IU3" s="253" t="s">
        <v>882</v>
      </c>
      <c r="IV3" s="253" t="s">
        <v>884</v>
      </c>
      <c r="IW3" s="253" t="s">
        <v>886</v>
      </c>
      <c r="IX3" s="253" t="s">
        <v>888</v>
      </c>
      <c r="IY3" s="253" t="s">
        <v>890</v>
      </c>
      <c r="IZ3" s="253" t="s">
        <v>892</v>
      </c>
      <c r="JA3" s="253" t="s">
        <v>894</v>
      </c>
      <c r="JB3" s="253" t="s">
        <v>896</v>
      </c>
      <c r="JC3" s="253" t="s">
        <v>898</v>
      </c>
      <c r="JD3" s="253" t="s">
        <v>901</v>
      </c>
      <c r="JE3" s="253" t="s">
        <v>904</v>
      </c>
      <c r="JF3" s="253" t="s">
        <v>907</v>
      </c>
      <c r="JG3" s="253" t="s">
        <v>910</v>
      </c>
      <c r="JH3" s="228" t="s">
        <v>912</v>
      </c>
      <c r="JI3" s="228" t="s">
        <v>912</v>
      </c>
      <c r="JJ3" s="15" t="s">
        <v>495</v>
      </c>
      <c r="JK3" s="253" t="s">
        <v>914</v>
      </c>
      <c r="JL3" s="253" t="s">
        <v>916</v>
      </c>
      <c r="JM3" s="253" t="s">
        <v>918</v>
      </c>
      <c r="JN3" s="253" t="s">
        <v>920</v>
      </c>
      <c r="JO3" s="253" t="s">
        <v>923</v>
      </c>
      <c r="JP3" s="253" t="s">
        <v>926</v>
      </c>
      <c r="JQ3" s="253" t="s">
        <v>929</v>
      </c>
      <c r="JR3" s="253" t="s">
        <v>932</v>
      </c>
      <c r="JS3" s="253" t="s">
        <v>935</v>
      </c>
      <c r="JT3" s="253" t="s">
        <v>938</v>
      </c>
      <c r="JU3" s="253" t="s">
        <v>941</v>
      </c>
      <c r="JV3" s="253" t="s">
        <v>944</v>
      </c>
      <c r="JW3" s="253" t="s">
        <v>947</v>
      </c>
      <c r="JX3" s="253" t="s">
        <v>950</v>
      </c>
      <c r="JY3" s="40" t="s">
        <v>952</v>
      </c>
      <c r="JZ3" s="40" t="s">
        <v>952</v>
      </c>
      <c r="KA3" s="180" t="s">
        <v>495</v>
      </c>
      <c r="KB3" s="253" t="s">
        <v>954</v>
      </c>
      <c r="KC3" s="253" t="s">
        <v>956</v>
      </c>
      <c r="KD3" s="253" t="s">
        <v>959</v>
      </c>
      <c r="KE3" s="253" t="s">
        <v>962</v>
      </c>
      <c r="KF3" s="253" t="s">
        <v>965</v>
      </c>
      <c r="KG3" s="253" t="s">
        <v>968</v>
      </c>
      <c r="KH3" s="253" t="s">
        <v>971</v>
      </c>
      <c r="KI3" s="253" t="s">
        <v>974</v>
      </c>
      <c r="KJ3" s="253" t="s">
        <v>977</v>
      </c>
      <c r="KK3" s="253" t="s">
        <v>980</v>
      </c>
      <c r="KL3" s="253" t="s">
        <v>983</v>
      </c>
      <c r="KM3" s="253" t="s">
        <v>986</v>
      </c>
      <c r="KN3" s="253" t="s">
        <v>989</v>
      </c>
      <c r="KO3" s="253" t="s">
        <v>992</v>
      </c>
      <c r="KP3" s="253" t="s">
        <v>995</v>
      </c>
      <c r="KQ3" s="253" t="s">
        <v>998</v>
      </c>
      <c r="KR3" s="253" t="s">
        <v>1001</v>
      </c>
      <c r="KS3" s="253" t="s">
        <v>1004</v>
      </c>
      <c r="KT3" s="228" t="s">
        <v>1006</v>
      </c>
      <c r="KU3" s="253" t="s">
        <v>1008</v>
      </c>
      <c r="KV3" s="253" t="s">
        <v>1010</v>
      </c>
      <c r="KW3" s="253" t="s">
        <v>1013</v>
      </c>
      <c r="KX3" s="234" t="s">
        <v>1016</v>
      </c>
      <c r="KY3" s="361" t="s">
        <v>579</v>
      </c>
      <c r="KZ3" s="4" t="s">
        <v>579</v>
      </c>
      <c r="LA3" s="4" t="s">
        <v>579</v>
      </c>
      <c r="LB3" s="1" t="s">
        <v>582</v>
      </c>
      <c r="LC3" s="41" t="s">
        <v>584</v>
      </c>
      <c r="LD3" s="15" t="s">
        <v>585</v>
      </c>
      <c r="LE3" s="5" t="s">
        <v>587</v>
      </c>
      <c r="LF3" s="8" t="s">
        <v>590</v>
      </c>
      <c r="LG3" s="8" t="s">
        <v>592</v>
      </c>
      <c r="LH3" s="5" t="s">
        <v>594</v>
      </c>
      <c r="LI3" s="5" t="s">
        <v>596</v>
      </c>
      <c r="LJ3" s="5" t="s">
        <v>598</v>
      </c>
      <c r="LK3" s="5" t="s">
        <v>600</v>
      </c>
      <c r="LL3" s="5" t="s">
        <v>603</v>
      </c>
      <c r="LM3" s="5" t="s">
        <v>606</v>
      </c>
      <c r="LN3" s="5" t="s">
        <v>608</v>
      </c>
      <c r="LO3" s="5" t="s">
        <v>610</v>
      </c>
      <c r="LP3" s="1" t="s">
        <v>612</v>
      </c>
      <c r="LQ3" s="5" t="s">
        <v>614</v>
      </c>
      <c r="LR3" s="5" t="s">
        <v>616</v>
      </c>
      <c r="LS3" s="5" t="s">
        <v>618</v>
      </c>
      <c r="LT3" s="5" t="s">
        <v>620</v>
      </c>
      <c r="LU3" s="1" t="s">
        <v>622</v>
      </c>
      <c r="LV3" s="5" t="s">
        <v>624</v>
      </c>
      <c r="LW3" s="5" t="s">
        <v>626</v>
      </c>
      <c r="LX3" s="5" t="s">
        <v>628</v>
      </c>
      <c r="LY3" s="5" t="s">
        <v>630</v>
      </c>
      <c r="LZ3" s="75" t="s">
        <v>632</v>
      </c>
      <c r="MA3" s="420" t="s">
        <v>634</v>
      </c>
      <c r="MB3" s="270" t="s">
        <v>637</v>
      </c>
      <c r="MC3" s="96" t="s">
        <v>640</v>
      </c>
      <c r="MD3" s="155" t="s">
        <v>642</v>
      </c>
      <c r="ME3" s="99" t="s">
        <v>645</v>
      </c>
      <c r="MF3" s="99" t="s">
        <v>648</v>
      </c>
      <c r="MG3" s="99" t="s">
        <v>651</v>
      </c>
      <c r="MH3" s="155" t="s">
        <v>654</v>
      </c>
      <c r="MI3" s="96" t="s">
        <v>657</v>
      </c>
      <c r="MJ3" s="156" t="s">
        <v>659</v>
      </c>
      <c r="MK3" s="96" t="s">
        <v>662</v>
      </c>
      <c r="ML3" s="96" t="s">
        <v>665</v>
      </c>
      <c r="MM3" s="155" t="s">
        <v>668</v>
      </c>
      <c r="MN3" s="161" t="s">
        <v>671</v>
      </c>
      <c r="MO3" s="84" t="s">
        <v>673</v>
      </c>
      <c r="MP3" s="155" t="s">
        <v>675</v>
      </c>
      <c r="MQ3" s="96" t="s">
        <v>678</v>
      </c>
      <c r="MR3" s="96" t="s">
        <v>680</v>
      </c>
      <c r="MS3" s="102" t="s">
        <v>682</v>
      </c>
      <c r="MT3" s="270" t="s">
        <v>686</v>
      </c>
      <c r="MU3" s="96" t="s">
        <v>689</v>
      </c>
      <c r="MV3" s="96" t="s">
        <v>692</v>
      </c>
      <c r="MW3" s="96" t="s">
        <v>694</v>
      </c>
      <c r="MX3" s="96" t="s">
        <v>696</v>
      </c>
      <c r="MY3" s="155" t="s">
        <v>1018</v>
      </c>
      <c r="MZ3" s="96" t="s">
        <v>698</v>
      </c>
      <c r="NA3" s="96" t="s">
        <v>701</v>
      </c>
      <c r="NB3" s="84" t="s">
        <v>704</v>
      </c>
      <c r="NC3" s="96" t="s">
        <v>707</v>
      </c>
      <c r="ND3" s="160" t="s">
        <v>710</v>
      </c>
      <c r="NE3" s="279" t="s">
        <v>1020</v>
      </c>
      <c r="NF3" s="108" t="s">
        <v>716</v>
      </c>
      <c r="NG3" s="96" t="s">
        <v>719</v>
      </c>
      <c r="NH3" s="186" t="s">
        <v>722</v>
      </c>
      <c r="NI3" s="96" t="s">
        <v>724</v>
      </c>
      <c r="NJ3" s="102" t="s">
        <v>726</v>
      </c>
    </row>
    <row r="4" spans="1:374">
      <c r="A4">
        <f>'1. Información General'!B2</f>
        <v>0</v>
      </c>
      <c r="B4">
        <f>'1. Información General'!F2</f>
        <v>0</v>
      </c>
      <c r="C4">
        <f>'1. Información General'!B3</f>
        <v>0</v>
      </c>
      <c r="D4" s="368">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68">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68">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68">
        <f>'1. Información General'!F16</f>
        <v>0</v>
      </c>
      <c r="AC4">
        <f>'1. Información General'!B17</f>
        <v>0</v>
      </c>
      <c r="AD4">
        <f>'1. Información General'!D17</f>
        <v>0</v>
      </c>
      <c r="AE4">
        <f>'1. Información General'!F17</f>
        <v>0</v>
      </c>
      <c r="AF4">
        <f>'1. Información General'!B18</f>
        <v>0</v>
      </c>
      <c r="AI4">
        <f>'1. Información General'!B21</f>
        <v>0</v>
      </c>
      <c r="AJ4" s="369">
        <f>'1. Información General'!D21</f>
        <v>0</v>
      </c>
      <c r="AK4" s="369">
        <f>'1. Información General'!F21</f>
        <v>0</v>
      </c>
      <c r="AL4">
        <f>'1. Información General'!B22</f>
        <v>0</v>
      </c>
      <c r="AM4">
        <f>'1. Información General'!F22</f>
        <v>0</v>
      </c>
      <c r="AN4" t="str">
        <f>'1. Información General'!B23</f>
        <v>PROTECCION</v>
      </c>
      <c r="AO4" t="str">
        <f>'1. Información General'!D23</f>
        <v>SISTEMA DE RESPONSABIIDAD PENAL PARA ADOLESCENTES - SRPA</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MODALIDADES  NO PRIVATIVAS DE LA LIBERTAD</v>
      </c>
      <c r="AX4" t="str">
        <f>'1. Información General'!E33</f>
        <v>LIBERTAD ASISTIDA VIGILADA</v>
      </c>
      <c r="AY4">
        <f>'1. Información General'!B36</f>
        <v>0</v>
      </c>
      <c r="AZ4">
        <f>'1. Información General'!D36</f>
        <v>0</v>
      </c>
      <c r="BA4">
        <f>'1. Información General'!B37</f>
        <v>0</v>
      </c>
      <c r="BB4" s="369">
        <f>'1. Información General'!D37</f>
        <v>0</v>
      </c>
      <c r="BC4" s="369">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69">
        <f>'1. Información General'!D41</f>
        <v>0</v>
      </c>
      <c r="BM4" s="369">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t="str">
        <f>+'2.Ambientes Adecuados y Seguros'!$D19</f>
        <v>NO APLICA</v>
      </c>
      <c r="CJ4" t="str">
        <f>+'2.Ambientes Adecuados y Seguros'!$D20</f>
        <v>NO APLICA</v>
      </c>
      <c r="CK4" t="str">
        <f>+'2.Ambientes Adecuados y Seguros'!$D21</f>
        <v>NO APLICA</v>
      </c>
      <c r="CL4">
        <f>+'2.Ambientes Adecuados y Seguros'!$D22</f>
        <v>0</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t="str">
        <f>+'2.Ambientes Adecuados y Seguros'!$D47</f>
        <v>NO APLICA</v>
      </c>
      <c r="DL4" t="str">
        <f>+'2.Ambientes Adecuados y Seguros'!$D48</f>
        <v>NO APLICA</v>
      </c>
      <c r="DM4">
        <f>+'2.Ambientes Adecuados y Seguros'!$D49</f>
        <v>0</v>
      </c>
      <c r="DN4">
        <f>+'2.Ambientes Adecuados y Seguros'!$D50</f>
        <v>0</v>
      </c>
      <c r="DO4">
        <f>+'2.Ambientes Adecuados y Seguros'!$D51</f>
        <v>0</v>
      </c>
      <c r="DP4">
        <f>+'2.Ambientes Adecuados y Seguros'!$D52</f>
        <v>0</v>
      </c>
      <c r="DQ4">
        <f>+'2.Ambientes Adecuados y Seguros'!$D53</f>
        <v>0</v>
      </c>
      <c r="DR4">
        <f>+'2.Ambientes Adecuados y Seguros'!$D54</f>
        <v>0</v>
      </c>
      <c r="DS4">
        <f>+'2.Ambientes Adecuados y Seguros'!$D55</f>
        <v>0</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t="str">
        <f>+'2.Ambientes Adecuados y Seguros'!$D63</f>
        <v>NO APLICA</v>
      </c>
      <c r="EB4">
        <f>+'2.Ambientes Adecuados y Seguros'!$D64</f>
        <v>0</v>
      </c>
      <c r="EC4">
        <f>+'2.Ambientes Adecuados y Seguros'!$D65</f>
        <v>0</v>
      </c>
      <c r="ED4">
        <f>+'2.Ambientes Adecuados y Seguros'!$D66</f>
        <v>0</v>
      </c>
      <c r="EE4" t="str">
        <f>+'3. Alimentacion y Nutrición'!$D3</f>
        <v>NO APLICA</v>
      </c>
      <c r="EF4">
        <f>+'3. Alimentacion y Nutrición'!$D4</f>
        <v>0</v>
      </c>
      <c r="EG4">
        <f>+'3. Alimentacion y Nutrición'!$D5</f>
        <v>0</v>
      </c>
      <c r="EH4">
        <f>+'3. Alimentacion y Nutrición'!$D6</f>
        <v>0</v>
      </c>
      <c r="EI4">
        <f>+'3. Alimentacion y Nutrición'!$D7</f>
        <v>0</v>
      </c>
      <c r="EJ4">
        <f>+'3. Alimentacion y Nutrición'!$D8</f>
        <v>0</v>
      </c>
      <c r="EK4" t="str">
        <f>+'3. Alimentacion y Nutrición'!$D9</f>
        <v>NO APLICA</v>
      </c>
      <c r="EL4">
        <f>+'3. Alimentacion y Nutrición'!$D10</f>
        <v>0</v>
      </c>
      <c r="EM4">
        <f>+'3. Alimentacion y Nutrición'!$D11</f>
        <v>0</v>
      </c>
      <c r="EN4" t="str">
        <f>+'3. Alimentacion y Nutrición'!$D12</f>
        <v>NO APLICA</v>
      </c>
      <c r="EO4">
        <f>+'3. Alimentacion y Nutrición'!$D13</f>
        <v>0</v>
      </c>
      <c r="EP4">
        <f>+'3. Alimentacion y Nutrición'!$D14</f>
        <v>0</v>
      </c>
      <c r="EQ4">
        <f>+'3. Alimentacion y Nutrición'!$D15</f>
        <v>0</v>
      </c>
      <c r="ER4">
        <f>+'3. Alimentacion y Nutrición'!$D16</f>
        <v>0</v>
      </c>
      <c r="ES4">
        <f>+'3. Alimentacion y Nutrición'!$D17</f>
        <v>0</v>
      </c>
      <c r="ET4" t="str">
        <f>+'3. Alimentacion y Nutrición'!$D18</f>
        <v>NO APLICA</v>
      </c>
      <c r="EU4">
        <f>+'3. Alimentacion y Nutrición'!$D19</f>
        <v>0</v>
      </c>
      <c r="EV4">
        <f>+'3. Alimentacion y Nutrición'!$D20</f>
        <v>0</v>
      </c>
      <c r="EW4">
        <f>+'3. Alimentacion y Nutrición'!$D21</f>
        <v>0</v>
      </c>
      <c r="EX4">
        <f>+'3. Alimentacion y Nutrición'!$D22</f>
        <v>0</v>
      </c>
      <c r="EY4" t="str">
        <f>+'3. Alimentacion y Nutrición'!$D23</f>
        <v>NO APLICA</v>
      </c>
      <c r="EZ4">
        <f>+'3. Alimentacion y Nutrición'!$D24</f>
        <v>0</v>
      </c>
      <c r="FA4">
        <f>+'3. Alimentacion y Nutrición'!$D25</f>
        <v>0</v>
      </c>
      <c r="FB4" t="str">
        <f>+'4. Modelo de Atención'!$D3</f>
        <v>NO APLICA</v>
      </c>
      <c r="FC4">
        <f>+'4. Modelo de Atención'!$D4</f>
        <v>0</v>
      </c>
      <c r="FD4">
        <f>+'4. Modelo de Atención'!$D5</f>
        <v>0</v>
      </c>
      <c r="FE4">
        <f>+'4. Modelo de Atención'!$D6</f>
        <v>0</v>
      </c>
      <c r="FF4" t="str">
        <f>+'4. Modelo de Atención'!$D7</f>
        <v>NO APLICA</v>
      </c>
      <c r="FG4">
        <f>+'4. Modelo de Atención'!$D8</f>
        <v>0</v>
      </c>
      <c r="FH4">
        <f>+'4. Modelo de Atención'!$D9</f>
        <v>0</v>
      </c>
      <c r="FI4">
        <f>+'4. Modelo de Atención'!$D10</f>
        <v>0</v>
      </c>
      <c r="FJ4">
        <f>+'4. Modelo de Atención'!$D11</f>
        <v>0</v>
      </c>
      <c r="FK4">
        <f>+'4. Modelo de Atención'!$D12</f>
        <v>0</v>
      </c>
      <c r="FL4">
        <f>+'4. Modelo de Atención'!$D13</f>
        <v>0</v>
      </c>
      <c r="FM4">
        <f>+'4. Modelo de Atención'!$D14</f>
        <v>0</v>
      </c>
      <c r="FN4">
        <f>+'4. Modelo de Atención'!$D15</f>
        <v>0</v>
      </c>
      <c r="FO4">
        <f>+'4. Modelo de Atención'!$D16</f>
        <v>0</v>
      </c>
      <c r="FP4">
        <f>+'4. Modelo de Atención'!$D17</f>
        <v>0</v>
      </c>
      <c r="FQ4">
        <f>+'4. Modelo de Atención'!$D18</f>
        <v>0</v>
      </c>
      <c r="FR4">
        <f>+'4. Modelo de Atención'!$D19</f>
        <v>0</v>
      </c>
      <c r="FS4">
        <f>+'4. Modelo de Atención'!$D20</f>
        <v>0</v>
      </c>
      <c r="FT4" t="str">
        <f>+'4. Modelo de Atención'!$D21</f>
        <v>NO APLICA</v>
      </c>
      <c r="FU4">
        <f>+'4. Modelo de Atención'!$D22</f>
        <v>0</v>
      </c>
      <c r="FV4">
        <f>+'4. Modelo de Atención'!$D23</f>
        <v>0</v>
      </c>
      <c r="FW4">
        <f>+'4. Modelo de Atención'!$D24</f>
        <v>0</v>
      </c>
      <c r="FX4">
        <f>+'4. Modelo de Atención'!$D25</f>
        <v>0</v>
      </c>
      <c r="FY4" t="str">
        <f>+'4. Modelo de Atención'!$D26</f>
        <v>NO APLICA</v>
      </c>
      <c r="FZ4">
        <f>+'4. Modelo de Atención'!$D27</f>
        <v>0</v>
      </c>
      <c r="GA4">
        <f>+'4. Modelo de Atención'!$D28</f>
        <v>0</v>
      </c>
      <c r="GB4" t="str">
        <f>+'4. Modelo de Atención'!$D29</f>
        <v>NO APLICA</v>
      </c>
      <c r="GC4">
        <f>+'4. Modelo de Atención'!$D30</f>
        <v>0</v>
      </c>
      <c r="GD4">
        <f>+'4. Modelo de Atención'!$D31</f>
        <v>0</v>
      </c>
      <c r="GE4" t="str">
        <f>+'4. Modelo de Atención'!$D32</f>
        <v>NO APLICA</v>
      </c>
      <c r="GF4">
        <f>+'4. Modelo de Atención'!$D33</f>
        <v>0</v>
      </c>
      <c r="GG4">
        <f>+'4. Modelo de Atención'!$D34</f>
        <v>0</v>
      </c>
      <c r="GH4" t="str">
        <f>+'5. Situaciones Especiales'!$D3</f>
        <v>NO APLICA</v>
      </c>
      <c r="GI4">
        <f>+'5. Situaciones Especiales'!$D4</f>
        <v>0</v>
      </c>
      <c r="GJ4">
        <f>+'5. Situaciones Especiales'!$D5</f>
        <v>0</v>
      </c>
      <c r="GK4">
        <f>+'5. Situaciones Especiales'!$D6</f>
        <v>0</v>
      </c>
      <c r="GL4">
        <f>+'5. Situaciones Especiales'!$D7</f>
        <v>0</v>
      </c>
      <c r="GM4" t="str">
        <f>+'5. Situaciones Especiales'!$D8</f>
        <v>NO APLICA</v>
      </c>
      <c r="GN4">
        <f>+'5. Situaciones Especiales'!$D9</f>
        <v>0</v>
      </c>
      <c r="GO4">
        <f>+'5. Situaciones Especiales'!$D10</f>
        <v>0</v>
      </c>
      <c r="GP4">
        <f>+'5. Situaciones Especiales'!$D11</f>
        <v>0</v>
      </c>
      <c r="GQ4">
        <f>+'5. Situaciones Especiales'!$D12</f>
        <v>0</v>
      </c>
      <c r="GR4">
        <f>+'5. Situaciones Especiales'!$D13</f>
        <v>0</v>
      </c>
      <c r="GS4">
        <f>+'5. Situaciones Especiales'!$D14</f>
        <v>0</v>
      </c>
      <c r="GT4">
        <f>+'5. Situaciones Especiales'!$D15</f>
        <v>0</v>
      </c>
      <c r="GU4">
        <f>+'5. Situaciones Especiales'!$D16</f>
        <v>0</v>
      </c>
      <c r="GV4" t="str">
        <f>+'5. Situaciones Especiales'!$D17</f>
        <v>NO APLICA</v>
      </c>
      <c r="GW4">
        <f>+'5. Situaciones Especiales'!$D18</f>
        <v>0</v>
      </c>
      <c r="GX4">
        <f>+'5. Situaciones Especiales'!$D19</f>
        <v>0</v>
      </c>
      <c r="GY4">
        <f>+'5. Situaciones Especiales'!$D20</f>
        <v>0</v>
      </c>
      <c r="GZ4">
        <f>+'5. Situaciones Especiales'!$D21</f>
        <v>0</v>
      </c>
      <c r="HA4">
        <f>+'5. Situaciones Especiales'!$D22</f>
        <v>0</v>
      </c>
      <c r="HB4">
        <f>+'5. Situaciones Especiales'!$D23</f>
        <v>0</v>
      </c>
      <c r="HC4" t="str">
        <f>+'5. Situaciones Especiales'!$D24</f>
        <v>NO APLICA</v>
      </c>
      <c r="HD4">
        <f>+'5. Situaciones Especiales'!$D25</f>
        <v>0</v>
      </c>
      <c r="HE4">
        <f>+'5. Situaciones Especiales'!$D26</f>
        <v>0</v>
      </c>
      <c r="HF4">
        <f>+'5. Situaciones Especiales'!$D27</f>
        <v>0</v>
      </c>
      <c r="HG4">
        <f>+'5. Situaciones Especiales'!$D28</f>
        <v>0</v>
      </c>
      <c r="HH4">
        <f>+'5. Situaciones Especiales'!$D29</f>
        <v>0</v>
      </c>
      <c r="HI4" t="str">
        <f>+'5. Situaciones Especiales'!$D30</f>
        <v>NO APLICA</v>
      </c>
      <c r="HJ4">
        <f>+'5. Situaciones Especiales'!$D31</f>
        <v>0</v>
      </c>
      <c r="HK4">
        <f>+'5. Situaciones Especiales'!$D32</f>
        <v>0</v>
      </c>
      <c r="HL4">
        <f>+'5. Situaciones Especiales'!$D33</f>
        <v>0</v>
      </c>
      <c r="HM4">
        <f>+'5. Situaciones Especiales'!$D34</f>
        <v>0</v>
      </c>
      <c r="HN4">
        <f>+'5. Situaciones Especiales'!$D35</f>
        <v>0</v>
      </c>
      <c r="HO4" t="str">
        <f>+'5. Situaciones Especiales'!$D36</f>
        <v>NO APLICA</v>
      </c>
      <c r="HP4">
        <f>+'5. Situaciones Especiales'!$D37</f>
        <v>0</v>
      </c>
      <c r="HQ4">
        <f>+'5. Situaciones Especiales'!$D38</f>
        <v>0</v>
      </c>
      <c r="HR4">
        <f>+'5. Situaciones Especiales'!$D39</f>
        <v>0</v>
      </c>
      <c r="HS4">
        <f>+'5. Situaciones Especiales'!$D40</f>
        <v>0</v>
      </c>
      <c r="HT4">
        <f>+'5. Situaciones Especiales'!$D41</f>
        <v>0</v>
      </c>
      <c r="HU4">
        <f>+'5. Situaciones Especiales'!$D42</f>
        <v>0</v>
      </c>
      <c r="HV4">
        <f>+'5. Situaciones Especiales'!$D43</f>
        <v>0</v>
      </c>
      <c r="HW4">
        <f>+'5. Situaciones Especiales'!$D44</f>
        <v>0</v>
      </c>
      <c r="HX4">
        <f>+'5. Situaciones Especiales'!$D45</f>
        <v>0</v>
      </c>
      <c r="HY4">
        <f>+'5. Situaciones Especiales'!$D46</f>
        <v>0</v>
      </c>
      <c r="HZ4">
        <f>+'5. Situaciones Especiales'!$D47</f>
        <v>0</v>
      </c>
      <c r="IA4" t="str">
        <f>+'5. Situaciones Especiales'!$D48</f>
        <v>NO APLICA</v>
      </c>
      <c r="IB4">
        <f>+'5. Situaciones Especiales'!$D49</f>
        <v>0</v>
      </c>
      <c r="IC4">
        <f>+'5. Situaciones Especiales'!$D50</f>
        <v>0</v>
      </c>
      <c r="ID4">
        <f>+'5. Situaciones Especiales'!$D51</f>
        <v>0</v>
      </c>
      <c r="IE4">
        <f>+'5. Situaciones Especiales'!$D52</f>
        <v>0</v>
      </c>
      <c r="IF4">
        <f>+'5. Situaciones Especiales'!$D53</f>
        <v>0</v>
      </c>
      <c r="IG4">
        <f>+'5. Situaciones Especiales'!$D54</f>
        <v>0</v>
      </c>
      <c r="IH4">
        <f>+'5. Situaciones Especiales'!$D55</f>
        <v>0</v>
      </c>
      <c r="II4">
        <f>+'5. Situaciones Especiales'!$D56</f>
        <v>0</v>
      </c>
      <c r="IJ4">
        <f>+'5. Situaciones Especiales'!$D57</f>
        <v>0</v>
      </c>
      <c r="IK4">
        <f>+'5. Situaciones Especiales'!$D58</f>
        <v>0</v>
      </c>
      <c r="IL4">
        <f>+'5. Situaciones Especiales'!$D59</f>
        <v>0</v>
      </c>
      <c r="IM4" t="str">
        <f>+'5. Situaciones Especiales'!$D60</f>
        <v>NO APLICA</v>
      </c>
      <c r="IN4" t="str">
        <f>+'5. Situaciones Especiales'!$D61</f>
        <v>NO APLICA</v>
      </c>
      <c r="IO4">
        <f>+'5. Situaciones Especiales'!$D62</f>
        <v>0</v>
      </c>
      <c r="IP4">
        <f>+'5. Situaciones Especiales'!$D63</f>
        <v>0</v>
      </c>
      <c r="IQ4">
        <f>+'5. Situaciones Especiales'!$D64</f>
        <v>0</v>
      </c>
      <c r="IR4">
        <f>+'5. Situaciones Especiales'!$D65</f>
        <v>0</v>
      </c>
      <c r="IS4">
        <f>+'5. Situaciones Especiales'!$D66</f>
        <v>0</v>
      </c>
      <c r="IT4">
        <f>+'5. Situaciones Especiales'!$D67</f>
        <v>0</v>
      </c>
      <c r="IU4">
        <f>+'5. Situaciones Especiales'!$D68</f>
        <v>0</v>
      </c>
      <c r="IV4">
        <f>+'5. Situaciones Especiales'!$D69</f>
        <v>0</v>
      </c>
      <c r="IW4">
        <f>+'5. Situaciones Especiales'!$D70</f>
        <v>0</v>
      </c>
      <c r="IX4">
        <f>+'5. Situaciones Especiales'!$D71</f>
        <v>0</v>
      </c>
      <c r="IY4">
        <f>+'5. Situaciones Especiales'!$D72</f>
        <v>0</v>
      </c>
      <c r="IZ4">
        <f>+'5. Situaciones Especiales'!$D73</f>
        <v>0</v>
      </c>
      <c r="JA4">
        <f>+'5. Situaciones Especiales'!$D74</f>
        <v>0</v>
      </c>
      <c r="JB4">
        <f>+'5. Situaciones Especiales'!$D75</f>
        <v>0</v>
      </c>
      <c r="JC4">
        <f>+'5. Situaciones Especiales'!$D76</f>
        <v>0</v>
      </c>
      <c r="JD4">
        <f>+'5. Situaciones Especiales'!$D77</f>
        <v>0</v>
      </c>
      <c r="JE4">
        <f>+'5. Situaciones Especiales'!$D78</f>
        <v>0</v>
      </c>
      <c r="JF4">
        <f>+'5. Situaciones Especiales'!$D79</f>
        <v>0</v>
      </c>
      <c r="JG4">
        <f>+'5. Situaciones Especiales'!$D80</f>
        <v>0</v>
      </c>
      <c r="JH4" t="str">
        <f>+'5. Situaciones Especiales'!$D81</f>
        <v>NO APLICA</v>
      </c>
      <c r="JI4" t="str">
        <f>+'5. Situaciones Especiales'!$D82</f>
        <v>NO APLICA</v>
      </c>
      <c r="JJ4">
        <f>+'5. Situaciones Especiales'!$D83</f>
        <v>0</v>
      </c>
      <c r="JK4">
        <f>+'5. Situaciones Especiales'!$D84</f>
        <v>0</v>
      </c>
      <c r="JL4">
        <f>+'5. Situaciones Especiales'!$D85</f>
        <v>0</v>
      </c>
      <c r="JM4">
        <f>+'5. Situaciones Especiales'!$D86</f>
        <v>0</v>
      </c>
      <c r="JN4">
        <f>+'5. Situaciones Especiales'!$D87</f>
        <v>0</v>
      </c>
      <c r="JO4">
        <f>+'5. Situaciones Especiales'!$D88</f>
        <v>0</v>
      </c>
      <c r="JP4">
        <f>+'5. Situaciones Especiales'!$D89</f>
        <v>0</v>
      </c>
      <c r="JQ4">
        <f>+'5. Situaciones Especiales'!$D90</f>
        <v>0</v>
      </c>
      <c r="JR4">
        <f>+'5. Situaciones Especiales'!$D91</f>
        <v>0</v>
      </c>
      <c r="JS4">
        <f>+'5. Situaciones Especiales'!$D92</f>
        <v>0</v>
      </c>
      <c r="JT4">
        <f>+'5. Situaciones Especiales'!$D93</f>
        <v>0</v>
      </c>
      <c r="JU4">
        <f>+'5. Situaciones Especiales'!$D94</f>
        <v>0</v>
      </c>
      <c r="JV4">
        <f>+'5. Situaciones Especiales'!$D95</f>
        <v>0</v>
      </c>
      <c r="JW4">
        <f>+'5. Situaciones Especiales'!$D96</f>
        <v>0</v>
      </c>
      <c r="JX4">
        <f>+'5. Situaciones Especiales'!$D97</f>
        <v>0</v>
      </c>
      <c r="JY4" t="str">
        <f>+'5. Situaciones Especiales'!$D98</f>
        <v>NO APLICA</v>
      </c>
      <c r="JZ4" t="str">
        <f>+'5. Situaciones Especiales'!$D99</f>
        <v>NO APLICA</v>
      </c>
      <c r="KA4">
        <f>+'5. Situaciones Especiales'!$D100</f>
        <v>0</v>
      </c>
      <c r="KB4">
        <f>+'5. Situaciones Especiales'!$D101</f>
        <v>0</v>
      </c>
      <c r="KC4">
        <f>+'5. Situaciones Especiales'!$D102</f>
        <v>0</v>
      </c>
      <c r="KD4">
        <f>+'5. Situaciones Especiales'!$D103</f>
        <v>0</v>
      </c>
      <c r="KE4">
        <f>+'5. Situaciones Especiales'!$D104</f>
        <v>0</v>
      </c>
      <c r="KF4">
        <f>+'5. Situaciones Especiales'!$D105</f>
        <v>0</v>
      </c>
      <c r="KG4">
        <f>+'5. Situaciones Especiales'!$D106</f>
        <v>0</v>
      </c>
      <c r="KH4">
        <f>+'5. Situaciones Especiales'!$D107</f>
        <v>0</v>
      </c>
      <c r="KI4">
        <f>+'5. Situaciones Especiales'!$D108</f>
        <v>0</v>
      </c>
      <c r="KJ4">
        <f>+'5. Situaciones Especiales'!$D109</f>
        <v>0</v>
      </c>
      <c r="KK4">
        <f>+'5. Situaciones Especiales'!$D110</f>
        <v>0</v>
      </c>
      <c r="KL4">
        <f>+'5. Situaciones Especiales'!$D111</f>
        <v>0</v>
      </c>
      <c r="KM4">
        <f>+'5. Situaciones Especiales'!$D112</f>
        <v>0</v>
      </c>
      <c r="KN4">
        <f>+'5. Situaciones Especiales'!$D113</f>
        <v>0</v>
      </c>
      <c r="KO4">
        <f>+'5. Situaciones Especiales'!$D114</f>
        <v>0</v>
      </c>
      <c r="KP4">
        <f>+'5. Situaciones Especiales'!$D115</f>
        <v>0</v>
      </c>
      <c r="KQ4">
        <f>+'5. Situaciones Especiales'!$D116</f>
        <v>0</v>
      </c>
      <c r="KR4">
        <f>+'5. Situaciones Especiales'!$D117</f>
        <v>0</v>
      </c>
      <c r="KS4">
        <f>+'5. Situaciones Especiales'!$D118</f>
        <v>0</v>
      </c>
      <c r="KT4" t="str">
        <f>+'5. Situaciones Especiales'!$D119</f>
        <v>NO APLICA</v>
      </c>
      <c r="KU4">
        <f>+'5. Situaciones Especiales'!$D120</f>
        <v>0</v>
      </c>
      <c r="KV4">
        <f>+'5. Situaciones Especiales'!$D121</f>
        <v>0</v>
      </c>
      <c r="KW4">
        <f>+'5. Situaciones Especiales'!$D122</f>
        <v>0</v>
      </c>
      <c r="KX4">
        <f>+'5. Situaciones Especiales'!$D123</f>
        <v>0</v>
      </c>
      <c r="KY4" t="str">
        <f>+'6. Código Ético'!$D3</f>
        <v>NO APLICA</v>
      </c>
      <c r="KZ4" t="str">
        <f>+'6. Código Ético'!$D4</f>
        <v>NO APLICA</v>
      </c>
      <c r="LA4" t="str">
        <f>+'6. Código Ético'!$D5</f>
        <v>NO APLICA</v>
      </c>
      <c r="LB4">
        <f>+'6. Código Ético'!$D6</f>
        <v>0</v>
      </c>
      <c r="LC4">
        <f>+'6. Código Ético'!$D7</f>
        <v>0</v>
      </c>
      <c r="LD4">
        <f>+'6. Código Ético'!$D8</f>
        <v>0</v>
      </c>
      <c r="LE4">
        <f>+'6. Código Ético'!$D9</f>
        <v>0</v>
      </c>
      <c r="LF4">
        <f>+'6. Código Ético'!$D10</f>
        <v>0</v>
      </c>
      <c r="LG4">
        <f>+'6. Código Ético'!$D11</f>
        <v>0</v>
      </c>
      <c r="LH4">
        <f>+'6. Código Ético'!$D12</f>
        <v>0</v>
      </c>
      <c r="LI4">
        <f>+'6. Código Ético'!$D13</f>
        <v>0</v>
      </c>
      <c r="LJ4">
        <f>+'6. Código Ético'!$D14</f>
        <v>0</v>
      </c>
      <c r="LK4">
        <f>+'6. Código Ético'!$D15</f>
        <v>0</v>
      </c>
      <c r="LL4">
        <f>+'6. Código Ético'!$D16</f>
        <v>0</v>
      </c>
      <c r="LM4">
        <f>+'6. Código Ético'!$D17</f>
        <v>0</v>
      </c>
      <c r="LN4">
        <f>+'6. Código Ético'!$D18</f>
        <v>0</v>
      </c>
      <c r="LO4">
        <f>+'6. Código Ético'!$D19</f>
        <v>0</v>
      </c>
      <c r="LP4">
        <f>+'6. Código Ético'!$D20</f>
        <v>0</v>
      </c>
      <c r="LQ4">
        <f>+'6. Código Ético'!$D21</f>
        <v>0</v>
      </c>
      <c r="LR4">
        <f>+'6. Código Ético'!$D22</f>
        <v>0</v>
      </c>
      <c r="LS4">
        <f>+'6. Código Ético'!$D23</f>
        <v>0</v>
      </c>
      <c r="LT4">
        <f>+'6. Código Ético'!$D24</f>
        <v>0</v>
      </c>
      <c r="LU4">
        <f>+'6. Código Ético'!$D25</f>
        <v>0</v>
      </c>
      <c r="LV4">
        <f>+'6. Código Ético'!$D26</f>
        <v>0</v>
      </c>
      <c r="LW4">
        <f>+'6. Código Ético'!$D27</f>
        <v>0</v>
      </c>
      <c r="LX4">
        <f>+'6. Código Ético'!$D28</f>
        <v>0</v>
      </c>
      <c r="LY4">
        <f>+'6. Código Ético'!$D29</f>
        <v>0</v>
      </c>
      <c r="LZ4">
        <f>+'6. Código Ético'!$D30</f>
        <v>0</v>
      </c>
      <c r="MA4">
        <f>+'6. Código Ético'!$D31</f>
        <v>0</v>
      </c>
      <c r="MB4" t="str">
        <f>+'7. Talento Humano'!$D3</f>
        <v>NO APLICA</v>
      </c>
      <c r="MC4">
        <f>+'7. Talento Humano'!$D4</f>
        <v>0</v>
      </c>
      <c r="MD4" t="str">
        <f>+'7. Talento Humano'!$D5</f>
        <v>NO APLICA</v>
      </c>
      <c r="ME4">
        <f>+'7. Talento Humano'!$D6</f>
        <v>0</v>
      </c>
      <c r="MF4">
        <f>+'7. Talento Humano'!$D7</f>
        <v>0</v>
      </c>
      <c r="MG4">
        <f>+'7. Talento Humano'!$D8</f>
        <v>0</v>
      </c>
      <c r="MH4" t="str">
        <f>+'7. Talento Humano'!$D9</f>
        <v>NO APLICA</v>
      </c>
      <c r="MI4">
        <f>+'7. Talento Humano'!$D10</f>
        <v>0</v>
      </c>
      <c r="MJ4">
        <f>+'7. Talento Humano'!$D11</f>
        <v>0</v>
      </c>
      <c r="MK4">
        <f>+'7. Talento Humano'!$D12</f>
        <v>0</v>
      </c>
      <c r="ML4">
        <f>+'7. Talento Humano'!$D13</f>
        <v>0</v>
      </c>
      <c r="MM4" t="str">
        <f>+'7. Talento Humano'!$D14</f>
        <v>NO APLICA</v>
      </c>
      <c r="MN4">
        <f>+'7. Talento Humano'!$D15</f>
        <v>0</v>
      </c>
      <c r="MO4">
        <f>+'7. Talento Humano'!$D16</f>
        <v>0</v>
      </c>
      <c r="MP4" t="str">
        <f>+'7. Talento Humano'!$D17</f>
        <v>NO APLICA</v>
      </c>
      <c r="MQ4">
        <f>+'7. Talento Humano'!$D18</f>
        <v>0</v>
      </c>
      <c r="MR4">
        <f>+'7. Talento Humano'!$D19</f>
        <v>0</v>
      </c>
      <c r="MS4">
        <f>+'7. Talento Humano'!$D20</f>
        <v>0</v>
      </c>
      <c r="MT4" t="str">
        <f>+'8. Financiero'!$D3</f>
        <v>NO APLICA</v>
      </c>
      <c r="MU4">
        <f>+'8. Financiero'!$D4</f>
        <v>0</v>
      </c>
      <c r="MV4">
        <f>+'8. Financiero'!$D5</f>
        <v>0</v>
      </c>
      <c r="MW4">
        <f>+'8. Financiero'!$D6</f>
        <v>0</v>
      </c>
      <c r="MX4">
        <f>+'8. Financiero'!$D7</f>
        <v>0</v>
      </c>
      <c r="MY4" t="str">
        <f>+'8. Financiero'!$D8</f>
        <v>NO APLICA</v>
      </c>
      <c r="MZ4">
        <f>+'8. Financiero'!$D9</f>
        <v>0</v>
      </c>
      <c r="NA4">
        <f>+'8. Financiero'!$D10</f>
        <v>0</v>
      </c>
      <c r="NB4">
        <f>+'8. Financiero'!$D11</f>
        <v>0</v>
      </c>
      <c r="NC4">
        <f>+'8. Financiero'!$D12</f>
        <v>0</v>
      </c>
      <c r="ND4">
        <f>+'8. Financiero'!$D13</f>
        <v>0</v>
      </c>
      <c r="NE4">
        <f>+'8. Financiero'!$D14</f>
        <v>0</v>
      </c>
      <c r="NF4" t="str">
        <f>+'9. Dotación'!$D3</f>
        <v>NO APLICA</v>
      </c>
      <c r="NG4">
        <f>+'9. Dotación'!$D4</f>
        <v>0</v>
      </c>
      <c r="NH4" t="str">
        <f>+'9. Dotación'!$D5</f>
        <v>NO APLICA</v>
      </c>
      <c r="NI4">
        <f>+'9. Dotación'!$D6</f>
        <v>0</v>
      </c>
      <c r="NJ4">
        <f>+'9. Dotación'!$D7</f>
        <v>0</v>
      </c>
    </row>
  </sheetData>
  <sheetProtection algorithmName="SHA-512" hashValue="07U6wjpZT0NKawhEOYd7fUqlYiKiZWZB79RQ5XlqkR04YVUOqgaH67GQH+JViAVBs9EmsBvVA/nPKF7fNoy3nA==" saltValue="/Pg4f2PlByI4nG8PbcHkdA==" spinCount="100000" sheet="1" formatRows="0"/>
  <mergeCells count="14">
    <mergeCell ref="A1:O1"/>
    <mergeCell ref="AY1:BR1"/>
    <mergeCell ref="A2:O2"/>
    <mergeCell ref="P2:AH2"/>
    <mergeCell ref="AI2:AX2"/>
    <mergeCell ref="AY2:BR2"/>
    <mergeCell ref="MB1:MS1"/>
    <mergeCell ref="MT1:NE1"/>
    <mergeCell ref="NF1:NJ1"/>
    <mergeCell ref="BS1:ED1"/>
    <mergeCell ref="EE1:FA1"/>
    <mergeCell ref="FB1:GG1"/>
    <mergeCell ref="GH1:KX1"/>
    <mergeCell ref="KY1:MA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8387-2CD4-4F1F-A5B4-AA25C2ADE004}">
  <dimension ref="A2:E87"/>
  <sheetViews>
    <sheetView zoomScale="110" zoomScaleNormal="110" workbookViewId="0">
      <selection activeCell="B2" sqref="C2"/>
    </sheetView>
  </sheetViews>
  <sheetFormatPr baseColWidth="10" defaultColWidth="11.42578125" defaultRowHeight="15"/>
  <cols>
    <col min="1" max="1" width="88.140625" style="23" customWidth="1"/>
    <col min="2" max="2" width="127.28515625" style="21" customWidth="1"/>
    <col min="3" max="3" width="10.140625" customWidth="1"/>
  </cols>
  <sheetData>
    <row r="2" spans="1:5" ht="17.25" thickBot="1">
      <c r="A2" s="447" t="s">
        <v>0</v>
      </c>
      <c r="B2" s="448"/>
      <c r="C2" s="295" t="s">
        <v>179</v>
      </c>
    </row>
    <row r="3" spans="1:5" ht="17.25" customHeight="1">
      <c r="A3" s="22" t="s">
        <v>1</v>
      </c>
      <c r="B3" s="22" t="s">
        <v>2</v>
      </c>
      <c r="E3" t="str">
        <f>UPPER(D2)</f>
        <v/>
      </c>
    </row>
    <row r="4" spans="1:5" ht="17.25" thickBot="1">
      <c r="A4" s="447" t="s">
        <v>3</v>
      </c>
      <c r="B4" s="448"/>
    </row>
    <row r="5" spans="1:5" ht="16.5">
      <c r="A5" s="446" t="s">
        <v>4</v>
      </c>
      <c r="B5" s="446"/>
    </row>
    <row r="6" spans="1:5">
      <c r="A6" s="23" t="s">
        <v>5</v>
      </c>
      <c r="B6" s="21" t="s">
        <v>6</v>
      </c>
    </row>
    <row r="7" spans="1:5">
      <c r="A7" s="23" t="s">
        <v>7</v>
      </c>
      <c r="B7" s="21" t="s">
        <v>8</v>
      </c>
    </row>
    <row r="8" spans="1:5">
      <c r="A8" s="23" t="s">
        <v>9</v>
      </c>
      <c r="B8" s="21" t="s">
        <v>10</v>
      </c>
    </row>
    <row r="9" spans="1:5">
      <c r="A9" s="23" t="s">
        <v>11</v>
      </c>
      <c r="B9" s="21" t="s">
        <v>12</v>
      </c>
    </row>
    <row r="10" spans="1:5" ht="30.75" customHeight="1">
      <c r="A10" s="23" t="s">
        <v>13</v>
      </c>
      <c r="B10" s="21" t="s">
        <v>14</v>
      </c>
    </row>
    <row r="11" spans="1:5" ht="30">
      <c r="A11" s="23" t="s">
        <v>15</v>
      </c>
      <c r="B11" s="21" t="s">
        <v>16</v>
      </c>
    </row>
    <row r="12" spans="1:5">
      <c r="A12" s="23" t="s">
        <v>17</v>
      </c>
      <c r="B12" s="21" t="s">
        <v>18</v>
      </c>
    </row>
    <row r="13" spans="1:5">
      <c r="A13" s="23" t="s">
        <v>19</v>
      </c>
      <c r="B13" s="21" t="s">
        <v>20</v>
      </c>
    </row>
    <row r="14" spans="1:5">
      <c r="A14" s="23" t="s">
        <v>21</v>
      </c>
      <c r="B14" s="21" t="s">
        <v>22</v>
      </c>
    </row>
    <row r="15" spans="1:5" ht="17.25" customHeight="1">
      <c r="A15" s="23" t="s">
        <v>23</v>
      </c>
      <c r="B15" s="21" t="s">
        <v>24</v>
      </c>
    </row>
    <row r="16" spans="1:5">
      <c r="A16" s="23" t="s">
        <v>25</v>
      </c>
      <c r="B16" s="21" t="s">
        <v>26</v>
      </c>
    </row>
    <row r="17" spans="1:2">
      <c r="A17" s="23" t="s">
        <v>27</v>
      </c>
      <c r="B17" s="21" t="s">
        <v>28</v>
      </c>
    </row>
    <row r="18" spans="1:2">
      <c r="A18" s="23" t="s">
        <v>29</v>
      </c>
      <c r="B18" s="21" t="s">
        <v>30</v>
      </c>
    </row>
    <row r="19" spans="1:2" ht="15.75" thickBot="1">
      <c r="A19" s="23" t="s">
        <v>31</v>
      </c>
      <c r="B19" s="21" t="s">
        <v>32</v>
      </c>
    </row>
    <row r="20" spans="1:2" ht="16.5">
      <c r="A20" s="446" t="s">
        <v>33</v>
      </c>
      <c r="B20" s="446"/>
    </row>
    <row r="21" spans="1:2">
      <c r="A21" s="23" t="s">
        <v>34</v>
      </c>
      <c r="B21" s="21" t="s">
        <v>6</v>
      </c>
    </row>
    <row r="22" spans="1:2">
      <c r="A22" s="23" t="s">
        <v>35</v>
      </c>
      <c r="B22" s="21" t="s">
        <v>36</v>
      </c>
    </row>
    <row r="23" spans="1:2" ht="30">
      <c r="A23" s="23" t="s">
        <v>37</v>
      </c>
      <c r="B23" s="21" t="s">
        <v>38</v>
      </c>
    </row>
    <row r="24" spans="1:2" ht="30">
      <c r="A24" s="23" t="s">
        <v>39</v>
      </c>
      <c r="B24" s="21" t="s">
        <v>40</v>
      </c>
    </row>
    <row r="25" spans="1:2">
      <c r="A25" s="23" t="s">
        <v>41</v>
      </c>
      <c r="B25" s="21" t="s">
        <v>42</v>
      </c>
    </row>
    <row r="26" spans="1:2">
      <c r="A26" s="23" t="s">
        <v>11</v>
      </c>
      <c r="B26" s="21" t="s">
        <v>43</v>
      </c>
    </row>
    <row r="27" spans="1:2">
      <c r="A27" s="23" t="s">
        <v>44</v>
      </c>
      <c r="B27" s="21" t="s">
        <v>45</v>
      </c>
    </row>
    <row r="28" spans="1:2">
      <c r="A28" s="23" t="s">
        <v>46</v>
      </c>
      <c r="B28" s="21" t="s">
        <v>47</v>
      </c>
    </row>
    <row r="29" spans="1:2">
      <c r="A29" s="23" t="s">
        <v>48</v>
      </c>
      <c r="B29" s="21" t="s">
        <v>49</v>
      </c>
    </row>
    <row r="30" spans="1:2">
      <c r="A30" s="23" t="s">
        <v>50</v>
      </c>
      <c r="B30" s="21" t="s">
        <v>51</v>
      </c>
    </row>
    <row r="31" spans="1:2">
      <c r="A31" s="23" t="s">
        <v>27</v>
      </c>
      <c r="B31" s="21" t="s">
        <v>52</v>
      </c>
    </row>
    <row r="32" spans="1:2">
      <c r="A32" s="23" t="s">
        <v>29</v>
      </c>
      <c r="B32" s="21" t="s">
        <v>53</v>
      </c>
    </row>
    <row r="33" spans="1:2" ht="30.75" thickBot="1">
      <c r="A33" s="23" t="s">
        <v>54</v>
      </c>
      <c r="B33" s="21" t="s">
        <v>55</v>
      </c>
    </row>
    <row r="34" spans="1:2" ht="16.5">
      <c r="A34" s="446" t="s">
        <v>56</v>
      </c>
      <c r="B34" s="446"/>
    </row>
    <row r="35" spans="1:2">
      <c r="A35" s="23" t="s">
        <v>57</v>
      </c>
      <c r="B35" s="21" t="s">
        <v>58</v>
      </c>
    </row>
    <row r="36" spans="1:2">
      <c r="A36" s="23" t="s">
        <v>59</v>
      </c>
      <c r="B36" s="21" t="s">
        <v>60</v>
      </c>
    </row>
    <row r="37" spans="1:2">
      <c r="A37" s="23" t="s">
        <v>61</v>
      </c>
      <c r="B37" s="21" t="s">
        <v>62</v>
      </c>
    </row>
    <row r="38" spans="1:2">
      <c r="A38" s="23" t="s">
        <v>63</v>
      </c>
      <c r="B38" s="21" t="s">
        <v>64</v>
      </c>
    </row>
    <row r="39" spans="1:2">
      <c r="A39" s="23" t="s">
        <v>65</v>
      </c>
      <c r="B39" s="21" t="s">
        <v>66</v>
      </c>
    </row>
    <row r="40" spans="1:2">
      <c r="A40" s="23" t="s">
        <v>67</v>
      </c>
      <c r="B40" s="24" t="s">
        <v>68</v>
      </c>
    </row>
    <row r="41" spans="1:2">
      <c r="A41" s="23" t="s">
        <v>69</v>
      </c>
      <c r="B41" s="24" t="s">
        <v>70</v>
      </c>
    </row>
    <row r="42" spans="1:2">
      <c r="A42" s="23" t="s">
        <v>71</v>
      </c>
      <c r="B42" s="21" t="s">
        <v>72</v>
      </c>
    </row>
    <row r="43" spans="1:2" ht="15.75" thickBot="1">
      <c r="A43" s="23" t="s">
        <v>73</v>
      </c>
      <c r="B43" s="21" t="s">
        <v>74</v>
      </c>
    </row>
    <row r="44" spans="1:2" ht="16.5">
      <c r="A44" s="446" t="s">
        <v>75</v>
      </c>
      <c r="B44" s="446"/>
    </row>
    <row r="45" spans="1:2">
      <c r="A45" s="23" t="s">
        <v>76</v>
      </c>
      <c r="B45" s="21" t="s">
        <v>77</v>
      </c>
    </row>
    <row r="46" spans="1:2">
      <c r="A46" s="23" t="s">
        <v>78</v>
      </c>
      <c r="B46" s="21" t="s">
        <v>79</v>
      </c>
    </row>
    <row r="47" spans="1:2">
      <c r="A47" s="23" t="s">
        <v>80</v>
      </c>
      <c r="B47" s="21" t="s">
        <v>81</v>
      </c>
    </row>
    <row r="48" spans="1:2">
      <c r="A48" s="23" t="s">
        <v>82</v>
      </c>
      <c r="B48" s="21" t="s">
        <v>83</v>
      </c>
    </row>
    <row r="49" spans="1:2">
      <c r="A49" s="23" t="s">
        <v>84</v>
      </c>
      <c r="B49" s="21" t="s">
        <v>85</v>
      </c>
    </row>
    <row r="50" spans="1:2">
      <c r="A50" s="23" t="s">
        <v>86</v>
      </c>
      <c r="B50" s="21" t="s">
        <v>87</v>
      </c>
    </row>
    <row r="51" spans="1:2">
      <c r="A51" s="23" t="s">
        <v>88</v>
      </c>
      <c r="B51" s="21" t="s">
        <v>89</v>
      </c>
    </row>
    <row r="52" spans="1:2">
      <c r="A52" s="23" t="s">
        <v>90</v>
      </c>
      <c r="B52" s="21" t="s">
        <v>91</v>
      </c>
    </row>
    <row r="53" spans="1:2">
      <c r="A53" s="23" t="s">
        <v>92</v>
      </c>
      <c r="B53" s="21" t="s">
        <v>93</v>
      </c>
    </row>
    <row r="54" spans="1:2">
      <c r="A54" s="23" t="s">
        <v>94</v>
      </c>
      <c r="B54" s="21" t="s">
        <v>95</v>
      </c>
    </row>
    <row r="55" spans="1:2">
      <c r="A55" s="23" t="s">
        <v>46</v>
      </c>
      <c r="B55" s="21" t="s">
        <v>96</v>
      </c>
    </row>
    <row r="56" spans="1:2" ht="16.5">
      <c r="A56" s="440" t="s">
        <v>97</v>
      </c>
      <c r="B56" s="441"/>
    </row>
    <row r="57" spans="1:2">
      <c r="A57" s="442" t="s">
        <v>98</v>
      </c>
      <c r="B57" s="25" t="s">
        <v>99</v>
      </c>
    </row>
    <row r="58" spans="1:2">
      <c r="A58" s="442"/>
      <c r="B58" s="26" t="s">
        <v>100</v>
      </c>
    </row>
    <row r="59" spans="1:2">
      <c r="A59" s="442"/>
      <c r="B59" s="27" t="s">
        <v>101</v>
      </c>
    </row>
    <row r="60" spans="1:2">
      <c r="A60" s="442"/>
      <c r="B60" s="28" t="s">
        <v>102</v>
      </c>
    </row>
    <row r="61" spans="1:2">
      <c r="A61" s="442"/>
      <c r="B61" s="29" t="s">
        <v>103</v>
      </c>
    </row>
    <row r="62" spans="1:2">
      <c r="A62" s="23" t="s">
        <v>104</v>
      </c>
      <c r="B62" s="21" t="s">
        <v>105</v>
      </c>
    </row>
    <row r="63" spans="1:2" ht="105">
      <c r="A63" s="23" t="s">
        <v>106</v>
      </c>
      <c r="B63" s="21" t="s">
        <v>107</v>
      </c>
    </row>
    <row r="64" spans="1:2" ht="60.75" thickBot="1">
      <c r="A64" s="23" t="s">
        <v>108</v>
      </c>
      <c r="B64" s="21" t="s">
        <v>109</v>
      </c>
    </row>
    <row r="65" spans="1:2" ht="16.5">
      <c r="A65" s="443" t="s">
        <v>110</v>
      </c>
      <c r="B65" s="443"/>
    </row>
    <row r="66" spans="1:2" ht="134.25" customHeight="1">
      <c r="A66" s="39" t="s">
        <v>111</v>
      </c>
      <c r="B66" s="17" t="s">
        <v>112</v>
      </c>
    </row>
    <row r="67" spans="1:2" ht="66.75" customHeight="1">
      <c r="A67" s="39" t="s">
        <v>113</v>
      </c>
      <c r="B67" s="17" t="s">
        <v>114</v>
      </c>
    </row>
    <row r="68" spans="1:2" ht="48.75" customHeight="1">
      <c r="A68" s="39" t="s">
        <v>115</v>
      </c>
      <c r="B68" s="25" t="s">
        <v>116</v>
      </c>
    </row>
    <row r="69" spans="1:2" ht="276" customHeight="1">
      <c r="A69" s="39" t="s">
        <v>117</v>
      </c>
      <c r="B69" s="25" t="s">
        <v>118</v>
      </c>
    </row>
    <row r="70" spans="1:2" ht="232.5" customHeight="1">
      <c r="A70" s="39" t="s">
        <v>119</v>
      </c>
      <c r="B70" s="25" t="s">
        <v>120</v>
      </c>
    </row>
    <row r="71" spans="1:2" ht="368.1" customHeight="1">
      <c r="A71" s="39" t="s">
        <v>121</v>
      </c>
      <c r="B71" s="25" t="s">
        <v>122</v>
      </c>
    </row>
    <row r="72" spans="1:2" ht="93" customHeight="1">
      <c r="A72" s="39" t="s">
        <v>123</v>
      </c>
      <c r="B72" s="25" t="s">
        <v>124</v>
      </c>
    </row>
    <row r="73" spans="1:2" ht="162.75" customHeight="1">
      <c r="A73" s="39" t="s">
        <v>125</v>
      </c>
      <c r="B73" s="25" t="s">
        <v>126</v>
      </c>
    </row>
    <row r="74" spans="1:2" ht="117" customHeight="1">
      <c r="A74" s="39" t="s">
        <v>127</v>
      </c>
      <c r="B74" s="25" t="s">
        <v>128</v>
      </c>
    </row>
    <row r="75" spans="1:2" ht="133.5" customHeight="1" thickBot="1">
      <c r="A75" s="39" t="s">
        <v>129</v>
      </c>
      <c r="B75" s="25" t="s">
        <v>130</v>
      </c>
    </row>
    <row r="76" spans="1:2" ht="17.45" customHeight="1">
      <c r="A76" s="443" t="s">
        <v>131</v>
      </c>
      <c r="B76" s="443"/>
    </row>
    <row r="77" spans="1:2" ht="63.95" customHeight="1">
      <c r="A77" s="39" t="s">
        <v>132</v>
      </c>
      <c r="B77" s="25" t="s">
        <v>133</v>
      </c>
    </row>
    <row r="78" spans="1:2" ht="63.95" customHeight="1">
      <c r="A78" s="39" t="s">
        <v>134</v>
      </c>
      <c r="B78" s="25" t="s">
        <v>135</v>
      </c>
    </row>
    <row r="79" spans="1:2" ht="16.5">
      <c r="A79" s="444" t="s">
        <v>136</v>
      </c>
      <c r="B79" s="444"/>
    </row>
    <row r="80" spans="1:2" s="19" customFormat="1" ht="98.25" customHeight="1">
      <c r="A80" s="39" t="s">
        <v>137</v>
      </c>
      <c r="B80" s="73" t="s">
        <v>138</v>
      </c>
    </row>
    <row r="81" spans="1:2" ht="45">
      <c r="A81" s="58" t="s">
        <v>139</v>
      </c>
      <c r="B81" s="25" t="s">
        <v>140</v>
      </c>
    </row>
    <row r="82" spans="1:2" ht="16.5">
      <c r="A82" s="445" t="s">
        <v>141</v>
      </c>
      <c r="B82" s="445"/>
    </row>
    <row r="83" spans="1:2" ht="30">
      <c r="A83" s="58" t="s">
        <v>142</v>
      </c>
      <c r="B83" s="57" t="s">
        <v>143</v>
      </c>
    </row>
    <row r="84" spans="1:2" ht="16.5">
      <c r="A84" s="439" t="s">
        <v>144</v>
      </c>
      <c r="B84" s="439"/>
    </row>
    <row r="85" spans="1:2" ht="30">
      <c r="A85" s="39" t="s">
        <v>145</v>
      </c>
      <c r="B85" s="25" t="s">
        <v>146</v>
      </c>
    </row>
    <row r="86" spans="1:2" ht="30">
      <c r="A86" s="39" t="s">
        <v>147</v>
      </c>
      <c r="B86" s="25" t="s">
        <v>148</v>
      </c>
    </row>
    <row r="87" spans="1:2" ht="30">
      <c r="A87" s="39" t="s">
        <v>149</v>
      </c>
      <c r="B87" s="25" t="s">
        <v>150</v>
      </c>
    </row>
  </sheetData>
  <sheetProtection algorithmName="SHA-512" hashValue="xa6bXlLv8B2p8Fyz4JQqkR9wEnGVRoXHY+bpnZy0/nMLxztnjabdraDEG2Qp6uYl5oWoc4yRuw2eF9qXw/3uwg==" saltValue="OMc/ITkPhvNgpSPuMCm9xQ==" spinCount="100000" sheet="1" objects="1" scenarios="1"/>
  <mergeCells count="13">
    <mergeCell ref="A44:B44"/>
    <mergeCell ref="A2:B2"/>
    <mergeCell ref="A4:B4"/>
    <mergeCell ref="A5:B5"/>
    <mergeCell ref="A20:B20"/>
    <mergeCell ref="A34:B34"/>
    <mergeCell ref="A84:B84"/>
    <mergeCell ref="A56:B56"/>
    <mergeCell ref="A57:A61"/>
    <mergeCell ref="A65:B65"/>
    <mergeCell ref="A76:B76"/>
    <mergeCell ref="A79:B79"/>
    <mergeCell ref="A82:B82"/>
  </mergeCells>
  <hyperlinks>
    <hyperlink ref="C2" location="PORTADA!A1" display="Portada" xr:uid="{F49D20FC-20EA-4C6E-95E1-AAE3B0BFADE2}"/>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LIBERTAD ASISTIDA VIGILADA"  
&amp;R"IN103.IVC
Versión 1
30/07/2026
Clasificación de la Información
CLASIFICADA"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F3E26-9C5D-440C-9933-A92F94E33E81}">
  <dimension ref="A1:G43"/>
  <sheetViews>
    <sheetView zoomScale="110" zoomScaleNormal="110" workbookViewId="0">
      <selection activeCell="B2" sqref="C2"/>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8.28515625" style="2" customWidth="1"/>
    <col min="8" max="16384" width="11.42578125" style="2"/>
  </cols>
  <sheetData>
    <row r="1" spans="1:7" ht="15.75" thickBot="1">
      <c r="A1" s="451" t="s">
        <v>151</v>
      </c>
      <c r="B1" s="452"/>
      <c r="C1" s="452"/>
      <c r="D1" s="452"/>
      <c r="E1" s="452"/>
      <c r="F1" s="453"/>
      <c r="G1" s="295" t="s">
        <v>179</v>
      </c>
    </row>
    <row r="2" spans="1:7" ht="29.25" customHeight="1" thickBot="1">
      <c r="A2" s="30" t="s">
        <v>152</v>
      </c>
      <c r="B2" s="449"/>
      <c r="C2" s="449"/>
      <c r="D2" s="450"/>
      <c r="E2" s="30" t="s">
        <v>7</v>
      </c>
      <c r="F2" s="351"/>
    </row>
    <row r="3" spans="1:7" ht="36" customHeight="1" thickBot="1">
      <c r="A3" s="30" t="s">
        <v>9</v>
      </c>
      <c r="B3" s="449"/>
      <c r="C3" s="449"/>
      <c r="D3" s="449"/>
      <c r="E3" s="30" t="s">
        <v>11</v>
      </c>
      <c r="F3" s="352"/>
    </row>
    <row r="4" spans="1:7" ht="33.6" customHeight="1" thickBot="1">
      <c r="A4" s="30" t="s">
        <v>13</v>
      </c>
      <c r="B4" s="32"/>
      <c r="C4" s="30" t="s">
        <v>15</v>
      </c>
      <c r="D4" s="454"/>
      <c r="E4" s="454"/>
      <c r="F4" s="455"/>
    </row>
    <row r="5" spans="1:7" ht="30.75" thickBot="1">
      <c r="A5" s="30" t="s">
        <v>17</v>
      </c>
      <c r="B5" s="351"/>
      <c r="C5" s="30" t="s">
        <v>19</v>
      </c>
      <c r="D5" s="449"/>
      <c r="E5" s="449"/>
      <c r="F5" s="450"/>
    </row>
    <row r="6" spans="1:7" ht="45.75" thickBot="1">
      <c r="A6" s="30" t="s">
        <v>21</v>
      </c>
      <c r="B6" s="351"/>
      <c r="C6" s="31" t="s">
        <v>153</v>
      </c>
      <c r="D6" s="449"/>
      <c r="E6" s="449"/>
      <c r="F6" s="450"/>
    </row>
    <row r="7" spans="1:7" ht="31.5" customHeight="1" thickBot="1">
      <c r="A7" s="30" t="s">
        <v>25</v>
      </c>
      <c r="B7" s="449"/>
      <c r="C7" s="449"/>
      <c r="D7" s="450"/>
      <c r="E7" s="30" t="s">
        <v>50</v>
      </c>
      <c r="F7" s="352"/>
    </row>
    <row r="8" spans="1:7" ht="30" customHeight="1" thickBot="1">
      <c r="A8" s="30" t="s">
        <v>27</v>
      </c>
      <c r="B8" s="351"/>
      <c r="C8" s="30" t="s">
        <v>29</v>
      </c>
      <c r="D8" s="351"/>
      <c r="E8" s="30" t="s">
        <v>31</v>
      </c>
      <c r="F8" s="351"/>
    </row>
    <row r="9" spans="1:7" ht="9" customHeight="1" thickBot="1">
      <c r="A9" s="353"/>
      <c r="B9" s="353"/>
      <c r="C9" s="353"/>
      <c r="D9" s="353"/>
      <c r="E9" s="353"/>
      <c r="F9" s="353"/>
    </row>
    <row r="10" spans="1:7" ht="15.75" thickBot="1">
      <c r="A10" s="467" t="s">
        <v>1064</v>
      </c>
      <c r="B10" s="468"/>
      <c r="C10" s="468"/>
      <c r="D10" s="468"/>
      <c r="E10" s="468"/>
      <c r="F10" s="469"/>
    </row>
    <row r="11" spans="1:7" ht="30.75" thickBot="1">
      <c r="A11" s="30" t="s">
        <v>34</v>
      </c>
      <c r="B11" s="449"/>
      <c r="C11" s="449"/>
      <c r="D11" s="450"/>
      <c r="E11" s="30" t="s">
        <v>35</v>
      </c>
      <c r="F11" s="351"/>
    </row>
    <row r="12" spans="1:7" ht="33.75" customHeight="1" thickBot="1">
      <c r="A12" s="30" t="s">
        <v>37</v>
      </c>
      <c r="B12" s="32"/>
      <c r="C12" s="30" t="s">
        <v>39</v>
      </c>
      <c r="D12" s="454"/>
      <c r="E12" s="454"/>
      <c r="F12" s="455"/>
    </row>
    <row r="13" spans="1:7" ht="30.75" thickBot="1">
      <c r="A13" s="30" t="s">
        <v>41</v>
      </c>
      <c r="B13" s="449"/>
      <c r="C13" s="449"/>
      <c r="D13" s="449"/>
      <c r="E13" s="30" t="s">
        <v>11</v>
      </c>
      <c r="F13" s="352"/>
    </row>
    <row r="14" spans="1:7" ht="60.75" thickBot="1">
      <c r="A14" s="30" t="s">
        <v>1065</v>
      </c>
      <c r="B14" s="349"/>
      <c r="C14" s="30" t="s">
        <v>1066</v>
      </c>
      <c r="D14" s="449"/>
      <c r="E14" s="449"/>
      <c r="F14" s="450"/>
    </row>
    <row r="15" spans="1:7" ht="37.5" customHeight="1" thickBot="1">
      <c r="A15" s="30" t="s">
        <v>1067</v>
      </c>
      <c r="B15" s="351"/>
      <c r="C15" s="30" t="s">
        <v>44</v>
      </c>
      <c r="D15" s="351"/>
      <c r="E15" s="30" t="s">
        <v>46</v>
      </c>
      <c r="F15" s="351"/>
    </row>
    <row r="16" spans="1:7" ht="45.75" thickBot="1">
      <c r="A16" s="30" t="s">
        <v>48</v>
      </c>
      <c r="B16" s="449"/>
      <c r="C16" s="449"/>
      <c r="D16" s="450"/>
      <c r="E16" s="30" t="s">
        <v>50</v>
      </c>
      <c r="F16" s="352"/>
    </row>
    <row r="17" spans="1:6" ht="22.35" customHeight="1" thickBot="1">
      <c r="A17" s="30" t="s">
        <v>27</v>
      </c>
      <c r="B17" s="351"/>
      <c r="C17" s="30" t="s">
        <v>29</v>
      </c>
      <c r="D17" s="351"/>
      <c r="E17" s="30" t="s">
        <v>54</v>
      </c>
      <c r="F17" s="351"/>
    </row>
    <row r="18" spans="1:6" ht="48.6" customHeight="1" thickBot="1">
      <c r="A18" s="30" t="s">
        <v>1068</v>
      </c>
      <c r="B18" s="354"/>
      <c r="C18" s="355" t="s">
        <v>1069</v>
      </c>
      <c r="D18" s="356" t="str">
        <f>IFERROR(LEFT($B$18,FIND(",",$B$18)-1)," ")</f>
        <v xml:space="preserve"> </v>
      </c>
      <c r="E18" s="357" t="s">
        <v>1070</v>
      </c>
      <c r="F18" s="356" t="str">
        <f>IFERROR(RIGHT($B$18,FIND(",",$B$18))," ")</f>
        <v xml:space="preserve"> </v>
      </c>
    </row>
    <row r="19" spans="1:6" ht="21" customHeight="1" thickBot="1">
      <c r="A19" s="353"/>
      <c r="B19" s="353"/>
      <c r="C19" s="353"/>
      <c r="D19" s="353"/>
      <c r="E19" s="353"/>
      <c r="F19" s="353"/>
    </row>
    <row r="20" spans="1:6" ht="15.75" thickBot="1">
      <c r="A20" s="451" t="s">
        <v>155</v>
      </c>
      <c r="B20" s="452"/>
      <c r="C20" s="452"/>
      <c r="D20" s="452"/>
      <c r="E20" s="452"/>
      <c r="F20" s="453"/>
    </row>
    <row r="21" spans="1:6" ht="30.75" thickBot="1">
      <c r="A21" s="30" t="s">
        <v>57</v>
      </c>
      <c r="B21" s="32"/>
      <c r="C21" s="30" t="s">
        <v>59</v>
      </c>
      <c r="D21" s="33"/>
      <c r="E21" s="30" t="s">
        <v>2550</v>
      </c>
      <c r="F21" s="33"/>
    </row>
    <row r="22" spans="1:6" ht="30.75" thickBot="1">
      <c r="A22" s="30" t="s">
        <v>2551</v>
      </c>
      <c r="B22" s="454"/>
      <c r="C22" s="454"/>
      <c r="D22" s="454"/>
      <c r="E22" s="30" t="s">
        <v>2552</v>
      </c>
      <c r="F22" s="32"/>
    </row>
    <row r="23" spans="1:6" ht="35.25" customHeight="1" thickBot="1">
      <c r="A23" s="30" t="s">
        <v>63</v>
      </c>
      <c r="B23" s="32" t="s">
        <v>156</v>
      </c>
      <c r="C23" s="34" t="s">
        <v>65</v>
      </c>
      <c r="D23" s="470" t="s">
        <v>157</v>
      </c>
      <c r="E23" s="470"/>
      <c r="F23" s="471"/>
    </row>
    <row r="24" spans="1:6" ht="45.75" customHeight="1" thickBot="1">
      <c r="A24" s="30" t="s">
        <v>158</v>
      </c>
      <c r="B24" s="472"/>
      <c r="C24" s="472"/>
      <c r="D24" s="472"/>
      <c r="E24" s="472"/>
      <c r="F24" s="473"/>
    </row>
    <row r="25" spans="1:6" ht="23.25" customHeight="1" thickBot="1">
      <c r="A25" s="456" t="s">
        <v>159</v>
      </c>
      <c r="B25" s="458" t="s">
        <v>160</v>
      </c>
      <c r="C25" s="459"/>
      <c r="D25" s="459"/>
      <c r="E25" s="459"/>
      <c r="F25" s="460"/>
    </row>
    <row r="26" spans="1:6" ht="20.25" customHeight="1" thickBot="1">
      <c r="A26" s="457"/>
      <c r="B26" s="461"/>
      <c r="C26" s="35" t="s">
        <v>161</v>
      </c>
      <c r="D26" s="35" t="s">
        <v>162</v>
      </c>
      <c r="E26" s="35" t="s">
        <v>163</v>
      </c>
      <c r="F26" s="464"/>
    </row>
    <row r="27" spans="1:6" ht="19.5" customHeight="1">
      <c r="A27" s="457"/>
      <c r="B27" s="462"/>
      <c r="C27" s="36" t="b">
        <v>0</v>
      </c>
      <c r="D27" s="18" t="s">
        <v>164</v>
      </c>
      <c r="E27" s="18" t="s">
        <v>165</v>
      </c>
      <c r="F27" s="465"/>
    </row>
    <row r="28" spans="1:6" ht="19.5" customHeight="1">
      <c r="A28" s="457"/>
      <c r="B28" s="462"/>
      <c r="C28" s="36" t="b">
        <v>0</v>
      </c>
      <c r="D28" s="18" t="s">
        <v>166</v>
      </c>
      <c r="E28" s="18" t="s">
        <v>167</v>
      </c>
      <c r="F28" s="465"/>
    </row>
    <row r="29" spans="1:6" ht="18" customHeight="1">
      <c r="A29" s="457"/>
      <c r="B29" s="462"/>
      <c r="C29" s="36" t="b">
        <v>0</v>
      </c>
      <c r="D29" s="18" t="s">
        <v>168</v>
      </c>
      <c r="E29" s="18" t="s">
        <v>169</v>
      </c>
      <c r="F29" s="465"/>
    </row>
    <row r="30" spans="1:6" ht="18" customHeight="1">
      <c r="A30" s="457"/>
      <c r="B30" s="462"/>
      <c r="C30" s="36" t="b">
        <v>0</v>
      </c>
      <c r="D30" s="18" t="s">
        <v>170</v>
      </c>
      <c r="E30" s="18" t="s">
        <v>171</v>
      </c>
      <c r="F30" s="465"/>
    </row>
    <row r="31" spans="1:6" ht="21" customHeight="1">
      <c r="A31" s="457"/>
      <c r="B31" s="462"/>
      <c r="C31" s="36" t="b">
        <v>0</v>
      </c>
      <c r="D31" s="18" t="s">
        <v>172</v>
      </c>
      <c r="E31" s="18" t="s">
        <v>173</v>
      </c>
      <c r="F31" s="465"/>
    </row>
    <row r="32" spans="1:6" ht="20.25" customHeight="1" thickBot="1">
      <c r="A32" s="457"/>
      <c r="B32" s="463"/>
      <c r="C32" s="359" t="b">
        <v>0</v>
      </c>
      <c r="D32" s="360" t="s">
        <v>174</v>
      </c>
      <c r="E32" s="360" t="s">
        <v>175</v>
      </c>
      <c r="F32" s="466"/>
    </row>
    <row r="33" spans="1:6" ht="31.5" customHeight="1" thickBot="1">
      <c r="A33" s="30" t="s">
        <v>71</v>
      </c>
      <c r="B33" s="470" t="s">
        <v>176</v>
      </c>
      <c r="C33" s="471"/>
      <c r="D33" s="30" t="s">
        <v>73</v>
      </c>
      <c r="E33" s="454" t="s">
        <v>177</v>
      </c>
      <c r="F33" s="455"/>
    </row>
    <row r="34" spans="1:6" ht="8.25" customHeight="1" thickBot="1">
      <c r="A34" s="178"/>
      <c r="B34" s="178"/>
      <c r="C34" s="178"/>
      <c r="D34" s="178"/>
      <c r="E34" s="178"/>
      <c r="F34" s="178"/>
    </row>
    <row r="35" spans="1:6" ht="15.75" thickBot="1">
      <c r="A35" s="451" t="s">
        <v>178</v>
      </c>
      <c r="B35" s="452"/>
      <c r="C35" s="452"/>
      <c r="D35" s="452"/>
      <c r="E35" s="452"/>
      <c r="F35" s="453"/>
    </row>
    <row r="36" spans="1:6" ht="20.25" customHeight="1" thickBot="1">
      <c r="A36" s="30" t="s">
        <v>1072</v>
      </c>
      <c r="B36" s="32"/>
      <c r="C36" s="30" t="s">
        <v>78</v>
      </c>
      <c r="D36" s="454"/>
      <c r="E36" s="454"/>
      <c r="F36" s="455"/>
    </row>
    <row r="37" spans="1:6" ht="30.75" thickBot="1">
      <c r="A37" s="30" t="s">
        <v>80</v>
      </c>
      <c r="B37" s="350"/>
      <c r="C37" s="30" t="s">
        <v>82</v>
      </c>
      <c r="D37" s="358"/>
      <c r="E37" s="30" t="s">
        <v>84</v>
      </c>
      <c r="F37" s="358"/>
    </row>
    <row r="38" spans="1:6" ht="30.75" thickBot="1">
      <c r="A38" s="30" t="s">
        <v>86</v>
      </c>
      <c r="B38" s="449"/>
      <c r="C38" s="449"/>
      <c r="D38" s="449"/>
      <c r="E38" s="30" t="s">
        <v>90</v>
      </c>
      <c r="F38" s="351"/>
    </row>
    <row r="39" spans="1:6" ht="30.75" thickBot="1">
      <c r="A39" s="30" t="s">
        <v>92</v>
      </c>
      <c r="B39" s="351"/>
      <c r="C39" s="30" t="s">
        <v>94</v>
      </c>
      <c r="D39" s="351"/>
      <c r="E39" s="30" t="s">
        <v>46</v>
      </c>
      <c r="F39" s="351"/>
    </row>
    <row r="40" spans="1:6" ht="20.25" customHeight="1" thickBot="1">
      <c r="A40" s="30" t="s">
        <v>1073</v>
      </c>
      <c r="B40" s="32"/>
      <c r="C40" s="30" t="s">
        <v>78</v>
      </c>
      <c r="D40" s="454"/>
      <c r="E40" s="454"/>
      <c r="F40" s="455"/>
    </row>
    <row r="41" spans="1:6" ht="30.75" thickBot="1">
      <c r="A41" s="30" t="s">
        <v>80</v>
      </c>
      <c r="B41" s="350"/>
      <c r="C41" s="30" t="s">
        <v>82</v>
      </c>
      <c r="D41" s="358"/>
      <c r="E41" s="30" t="s">
        <v>84</v>
      </c>
      <c r="F41" s="358"/>
    </row>
    <row r="42" spans="1:6" ht="30.75" thickBot="1">
      <c r="A42" s="30" t="s">
        <v>86</v>
      </c>
      <c r="B42" s="449"/>
      <c r="C42" s="449"/>
      <c r="D42" s="449"/>
      <c r="E42" s="30" t="s">
        <v>90</v>
      </c>
      <c r="F42" s="350"/>
    </row>
    <row r="43" spans="1:6" ht="30.75" thickBot="1">
      <c r="A43" s="30" t="s">
        <v>92</v>
      </c>
      <c r="B43" s="350"/>
      <c r="C43" s="30" t="s">
        <v>94</v>
      </c>
      <c r="D43" s="350"/>
      <c r="E43" s="30" t="s">
        <v>46</v>
      </c>
      <c r="F43" s="350"/>
    </row>
  </sheetData>
  <sheetProtection algorithmName="SHA-512" hashValue="2vzAGgClvyOybGi8cnGmj3giKLpa7wmmNtZPo8vqJ+BS2Jv9qH+MOWNrFicgTCSf7+qOhruT4wJLI3mQKY5yBg==" saltValue="1jQZNYqzfiC4qO0dTdcHIA==" spinCount="100000" sheet="1" objects="1" scenarios="1" formatRows="0"/>
  <mergeCells count="28">
    <mergeCell ref="B42:D42"/>
    <mergeCell ref="B33:C33"/>
    <mergeCell ref="E33:F33"/>
    <mergeCell ref="A35:F35"/>
    <mergeCell ref="D36:F36"/>
    <mergeCell ref="B38:D38"/>
    <mergeCell ref="D40:F40"/>
    <mergeCell ref="A25:A32"/>
    <mergeCell ref="B25:F25"/>
    <mergeCell ref="B26:B32"/>
    <mergeCell ref="F26:F32"/>
    <mergeCell ref="B7:D7"/>
    <mergeCell ref="A10:F10"/>
    <mergeCell ref="B11:D11"/>
    <mergeCell ref="D12:F12"/>
    <mergeCell ref="B13:D13"/>
    <mergeCell ref="D14:F14"/>
    <mergeCell ref="B16:D16"/>
    <mergeCell ref="A20:F20"/>
    <mergeCell ref="B22:D22"/>
    <mergeCell ref="D23:F23"/>
    <mergeCell ref="B24:F24"/>
    <mergeCell ref="D6:F6"/>
    <mergeCell ref="A1:F1"/>
    <mergeCell ref="B2:D2"/>
    <mergeCell ref="B3:D3"/>
    <mergeCell ref="D4:F4"/>
    <mergeCell ref="D5:F5"/>
  </mergeCells>
  <dataValidations count="8">
    <dataValidation type="list" allowBlank="1" showInputMessage="1" showErrorMessage="1" sqref="B21" xr:uid="{105B22B0-85E6-4FFE-BFDD-D11AA9C1A3D1}">
      <formula1>"Visita de Inspección,Visita de Vigilancia"</formula1>
    </dataValidation>
    <dataValidation type="list" allowBlank="1" showInputMessage="1" showErrorMessage="1" sqref="B8 B17" xr:uid="{DB7865A0-1FA2-4BF7-A61B-674221498712}">
      <formula1>"Cédula,Cédula de Extranjeria,Pasaporte,PPT"</formula1>
    </dataValidation>
    <dataValidation type="list" allowBlank="1" showInputMessage="1" showErrorMessage="1" sqref="F11" xr:uid="{921F6952-0E21-420F-9899-4FB4E64DB4C5}">
      <formula1>"Rural,Úrbano"</formula1>
    </dataValidation>
    <dataValidation type="list" allowBlank="1" showInputMessage="1" showErrorMessage="1" sqref="D36:F36" xr:uid="{8BC16BFB-8F54-4565-9BCB-3335DFC43B8D}">
      <formula1>INDIRECT($B$36)</formula1>
    </dataValidation>
    <dataValidation type="list" allowBlank="1" showInputMessage="1" showErrorMessage="1" sqref="D4:F4" xr:uid="{CCFE2A90-8B68-4D6B-B346-96164C897CF3}">
      <formula1>INDIRECT($B$4)</formula1>
    </dataValidation>
    <dataValidation type="list" allowBlank="1" showInputMessage="1" showErrorMessage="1" sqref="D12:F12" xr:uid="{59303580-DD8D-450C-B834-2989941A75EF}">
      <formula1>INDIRECT($B$12)</formula1>
    </dataValidation>
    <dataValidation showInputMessage="1" showErrorMessage="1" promptTitle="RANGOS DE EDAD: ETAPA DE LA VIDA" sqref="B25:B26 C26:E32 F26" xr:uid="{2BA7578E-9346-4F52-BD20-3B9C7E3FBCD3}"/>
    <dataValidation type="list" allowBlank="1" showInputMessage="1" showErrorMessage="1" sqref="D40:F40" xr:uid="{47995A42-183A-4A55-B65A-68803FD8059D}">
      <formula1>INDIRECT($B$40)</formula1>
    </dataValidation>
  </dataValidations>
  <hyperlinks>
    <hyperlink ref="G1" location="PORTADA!A1" display="Portada" xr:uid="{E6BC97E4-86A6-49CD-B147-CEB98F3E9CB6}"/>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DEC1546-45B5-44B1-A580-41093F40EA9C}">
          <x14:formula1>
            <xm:f>LISTAS!$D$204:$AJ$204</xm:f>
          </x14:formula1>
          <xm:sqref>B4 B12</xm:sqref>
        </x14:dataValidation>
        <x14:dataValidation type="list" allowBlank="1" showInputMessage="1" showErrorMessage="1" xr:uid="{462C1BB0-596D-4DF9-A767-0ACD058DDABC}">
          <x14:formula1>
            <xm:f>LISTAS!$D$171:$AJ$171</xm:f>
          </x14:formula1>
          <xm:sqref>B36 B40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D6D7-5161-4163-BE62-F23F25C4A69C}">
  <sheetPr>
    <tabColor rgb="FFFFFF00"/>
  </sheetPr>
  <dimension ref="A1:G70"/>
  <sheetViews>
    <sheetView topLeftCell="A59" zoomScaleNormal="100" zoomScalePageLayoutView="60" workbookViewId="0">
      <selection activeCell="B2" sqref="C2"/>
    </sheetView>
  </sheetViews>
  <sheetFormatPr baseColWidth="10" defaultColWidth="11.42578125" defaultRowHeight="15"/>
  <cols>
    <col min="1" max="1" width="7.42578125" style="90" customWidth="1"/>
    <col min="2" max="2" width="7.85546875" style="3" customWidth="1"/>
    <col min="3" max="3" width="70.140625" customWidth="1"/>
    <col min="4" max="4" width="21.140625" customWidth="1"/>
    <col min="5" max="5" width="77.42578125" customWidth="1"/>
    <col min="6" max="6" width="37.42578125" customWidth="1"/>
    <col min="7" max="7" width="11.42578125" hidden="1" customWidth="1"/>
  </cols>
  <sheetData>
    <row r="1" spans="1:7" s="7" customFormat="1" ht="21.75" customHeight="1" thickBot="1">
      <c r="A1" s="295" t="s">
        <v>179</v>
      </c>
      <c r="B1" s="474" t="s">
        <v>180</v>
      </c>
      <c r="C1" s="475"/>
      <c r="D1" s="475"/>
      <c r="E1" s="476"/>
      <c r="F1" s="6"/>
    </row>
    <row r="2" spans="1:7" s="80" customFormat="1" ht="66" customHeight="1" thickBot="1">
      <c r="A2" s="78" t="s">
        <v>181</v>
      </c>
      <c r="B2" s="104" t="s">
        <v>182</v>
      </c>
      <c r="C2" s="188" t="s">
        <v>183</v>
      </c>
      <c r="D2" s="106" t="s">
        <v>184</v>
      </c>
      <c r="E2" s="107" t="s">
        <v>185</v>
      </c>
      <c r="F2" s="189" t="s">
        <v>186</v>
      </c>
    </row>
    <row r="3" spans="1:7" ht="37.5" customHeight="1">
      <c r="A3" s="81"/>
      <c r="B3" s="88" t="s">
        <v>187</v>
      </c>
      <c r="C3" s="89" t="s">
        <v>188</v>
      </c>
      <c r="D3" s="370" t="str">
        <f>IF(COUNTIF(D4:D5,"NO CUMPLE")&gt;0,"NO CUMPLE CONDICIÓN",IF(COUNTIF(D4:D5,"CUMPLE")=0,"NO APLICA","CUMPLE"))</f>
        <v>NO APLICA</v>
      </c>
      <c r="E3" s="371" t="str">
        <f>CONCATENATE(IF(D4="NO CUMPLE",CONCATENATE(E4," / "),""),IF(D5="NO CUMPLE",CONCATENATE(E5,"  "),""))</f>
        <v/>
      </c>
      <c r="F3" s="190" t="s">
        <v>189</v>
      </c>
      <c r="G3" s="3">
        <f>IF(D3="CUMPLE",1,IF(D3="NO CUMPLE CONDICIÓN",2,3))</f>
        <v>3</v>
      </c>
    </row>
    <row r="4" spans="1:7" ht="52.5" customHeight="1">
      <c r="A4" s="82" t="s">
        <v>190</v>
      </c>
      <c r="B4" s="83" t="s">
        <v>191</v>
      </c>
      <c r="C4" s="84" t="s">
        <v>192</v>
      </c>
      <c r="D4" s="85"/>
      <c r="E4" s="86"/>
      <c r="F4" s="87" t="s">
        <v>193</v>
      </c>
      <c r="G4" s="3"/>
    </row>
    <row r="5" spans="1:7" ht="116.25" customHeight="1">
      <c r="A5" s="82" t="s">
        <v>190</v>
      </c>
      <c r="B5" s="83" t="s">
        <v>194</v>
      </c>
      <c r="C5" s="84" t="s">
        <v>195</v>
      </c>
      <c r="D5" s="85"/>
      <c r="E5" s="86"/>
      <c r="F5" s="87" t="s">
        <v>193</v>
      </c>
      <c r="G5" s="3"/>
    </row>
    <row r="6" spans="1:7" ht="45" customHeight="1">
      <c r="B6" s="91" t="s">
        <v>196</v>
      </c>
      <c r="C6" s="92" t="s">
        <v>197</v>
      </c>
      <c r="D6" s="93" t="str">
        <f>IF(COUNTIF(D7:D7,"NO CUMPLE")&gt;0,"NO CUMPLE CONDICIÓN",IF(COUNTIF(D7:D7,"CUMPLE")=0,"NO APLICA","CUMPLE"))</f>
        <v>NO APLICA</v>
      </c>
      <c r="E6" s="94" t="str">
        <f>CONCATENATE(IF(D7="NO CUMPLE",CONCATENATE(E7," "),""))</f>
        <v/>
      </c>
      <c r="F6" s="191" t="s">
        <v>198</v>
      </c>
      <c r="G6" s="3">
        <f t="shared" ref="G6:G63" si="0">IF(D6="CUMPLE",1,IF(D6="NO CUMPLE CONDICIÓN",2,3))</f>
        <v>3</v>
      </c>
    </row>
    <row r="7" spans="1:7" ht="61.5" customHeight="1">
      <c r="A7" s="82" t="s">
        <v>190</v>
      </c>
      <c r="B7" s="83" t="s">
        <v>199</v>
      </c>
      <c r="C7" s="84" t="s">
        <v>200</v>
      </c>
      <c r="D7" s="85"/>
      <c r="E7" s="86"/>
      <c r="F7" s="87" t="s">
        <v>201</v>
      </c>
      <c r="G7" s="3"/>
    </row>
    <row r="8" spans="1:7" ht="33.75" customHeight="1">
      <c r="B8" s="91" t="s">
        <v>202</v>
      </c>
      <c r="C8" s="92" t="s">
        <v>203</v>
      </c>
      <c r="D8" s="93" t="str">
        <f>IF(COUNTIF(D9:D9,"NO CUMPLE")&gt;0,"NO CUMPLE CONDICIÓN",IF(COUNTIF(D9:D9,"CUMPLE")=0,"NO APLICA","CUMPLE"))</f>
        <v>NO APLICA</v>
      </c>
      <c r="E8" s="94" t="str">
        <f>CONCATENATE(IF(D9="NO CUMPLE",CONCATENATE(E9," "),""))</f>
        <v/>
      </c>
      <c r="F8" s="191" t="s">
        <v>204</v>
      </c>
      <c r="G8" s="3">
        <f t="shared" si="0"/>
        <v>3</v>
      </c>
    </row>
    <row r="9" spans="1:7" ht="47.25" customHeight="1">
      <c r="A9" s="82" t="s">
        <v>190</v>
      </c>
      <c r="B9" s="83" t="s">
        <v>205</v>
      </c>
      <c r="C9" s="84" t="s">
        <v>206</v>
      </c>
      <c r="D9" s="85"/>
      <c r="E9" s="86"/>
      <c r="F9" s="87" t="s">
        <v>201</v>
      </c>
      <c r="G9" s="3"/>
    </row>
    <row r="10" spans="1:7" ht="37.5" customHeight="1">
      <c r="B10" s="91" t="s">
        <v>207</v>
      </c>
      <c r="C10" s="92" t="s">
        <v>208</v>
      </c>
      <c r="D10" s="93" t="str">
        <f>IF(COUNTIF(D11:D11,"NO CUMPLE")&gt;0,"NO CUMPLE CONDICIÓN",IF(COUNTIF(D11:D11,"CUMPLE")=0,"NO APLICA","CUMPLE"))</f>
        <v>NO APLICA</v>
      </c>
      <c r="E10" s="94" t="str">
        <f>CONCATENATE(IF(D11="NO CUMPLE",CONCATENATE(E11," "),""))</f>
        <v/>
      </c>
      <c r="F10" s="191" t="s">
        <v>209</v>
      </c>
      <c r="G10" s="3">
        <f t="shared" si="0"/>
        <v>3</v>
      </c>
    </row>
    <row r="11" spans="1:7" ht="37.5" customHeight="1">
      <c r="A11" s="82" t="s">
        <v>190</v>
      </c>
      <c r="B11" s="83" t="s">
        <v>210</v>
      </c>
      <c r="C11" s="84" t="s">
        <v>211</v>
      </c>
      <c r="D11" s="85"/>
      <c r="E11" s="86"/>
      <c r="F11" s="87" t="s">
        <v>212</v>
      </c>
      <c r="G11" s="3"/>
    </row>
    <row r="12" spans="1:7" ht="33" customHeight="1">
      <c r="B12" s="91" t="s">
        <v>213</v>
      </c>
      <c r="C12" s="95" t="s">
        <v>214</v>
      </c>
      <c r="D12" s="93" t="str">
        <f>IF(COUNTIF(D13:D18,"NO CUMPLE")&gt;0,"NO CUMPLE CONDICIÓN",IF(COUNTIF(D13:D18,"CUMPLE")=0,"NO APLICA","CUMPLE"))</f>
        <v>NO APLICA</v>
      </c>
      <c r="E12" s="94" t="str">
        <f>CONCATENATE(IF(D13="NO CUMPLE",CONCATENATE(E13," / "),""),IF(D14="NO CUMPLE",CONCATENATE(E14," / "),""),IF(D15="NO CUMPLE",CONCATENATE(E15," / "),""),IF(D16="NO CUMPLE",CONCATENATE(E16," / "),""),IF(D17="NO CUMPLE",CONCATENATE(E17," / "),""),IF(D18="NO CUMPLE",CONCATENATE(E18," / "),""))</f>
        <v/>
      </c>
      <c r="F12" s="191" t="s">
        <v>215</v>
      </c>
      <c r="G12" s="3">
        <f t="shared" si="0"/>
        <v>3</v>
      </c>
    </row>
    <row r="13" spans="1:7" ht="25.5" customHeight="1">
      <c r="A13" s="82" t="s">
        <v>190</v>
      </c>
      <c r="B13" s="83" t="s">
        <v>216</v>
      </c>
      <c r="C13" s="96" t="s">
        <v>217</v>
      </c>
      <c r="D13" s="85"/>
      <c r="E13" s="86"/>
      <c r="F13" s="87" t="s">
        <v>218</v>
      </c>
      <c r="G13" s="3"/>
    </row>
    <row r="14" spans="1:7" ht="45" customHeight="1">
      <c r="A14" s="82" t="s">
        <v>190</v>
      </c>
      <c r="B14" s="83" t="s">
        <v>219</v>
      </c>
      <c r="C14" s="96" t="s">
        <v>220</v>
      </c>
      <c r="D14" s="85"/>
      <c r="E14" s="86"/>
      <c r="F14" s="87" t="s">
        <v>218</v>
      </c>
      <c r="G14" s="3"/>
    </row>
    <row r="15" spans="1:7" ht="57.75" customHeight="1">
      <c r="A15" s="82" t="s">
        <v>190</v>
      </c>
      <c r="B15" s="83" t="s">
        <v>221</v>
      </c>
      <c r="C15" s="96" t="s">
        <v>222</v>
      </c>
      <c r="D15" s="85"/>
      <c r="E15" s="86"/>
      <c r="F15" s="87" t="s">
        <v>218</v>
      </c>
      <c r="G15" s="3"/>
    </row>
    <row r="16" spans="1:7" ht="31.5" customHeight="1">
      <c r="A16" s="82" t="s">
        <v>190</v>
      </c>
      <c r="B16" s="83" t="s">
        <v>223</v>
      </c>
      <c r="C16" s="96" t="s">
        <v>224</v>
      </c>
      <c r="D16" s="85"/>
      <c r="E16" s="86"/>
      <c r="F16" s="87" t="s">
        <v>218</v>
      </c>
      <c r="G16" s="3"/>
    </row>
    <row r="17" spans="1:7" ht="33" customHeight="1">
      <c r="A17" s="82" t="s">
        <v>190</v>
      </c>
      <c r="B17" s="83" t="s">
        <v>225</v>
      </c>
      <c r="C17" s="96" t="s">
        <v>226</v>
      </c>
      <c r="D17" s="85"/>
      <c r="E17" s="86"/>
      <c r="F17" s="87" t="s">
        <v>218</v>
      </c>
      <c r="G17" s="3"/>
    </row>
    <row r="18" spans="1:7" ht="69.75" customHeight="1">
      <c r="A18" s="82" t="s">
        <v>190</v>
      </c>
      <c r="B18" s="83" t="s">
        <v>227</v>
      </c>
      <c r="C18" s="96" t="s">
        <v>228</v>
      </c>
      <c r="D18" s="85"/>
      <c r="E18" s="86"/>
      <c r="F18" s="87" t="s">
        <v>218</v>
      </c>
      <c r="G18" s="3"/>
    </row>
    <row r="19" spans="1:7" ht="36.75" customHeight="1">
      <c r="B19" s="97" t="s">
        <v>229</v>
      </c>
      <c r="C19" s="98" t="s">
        <v>230</v>
      </c>
      <c r="D19" s="192" t="str">
        <f>IF(COUNTIF(D22:D29,"NO CUMPLE")&gt;0,"NO CUMPLE CONDICIÓN",IF(COUNTIF(D22:D29,"CUMPLE")=0,"NO APLICA","CUMPLE"))</f>
        <v>NO APLICA</v>
      </c>
      <c r="E19" s="193" t="str">
        <f>CONCATENATE(IF(D22="NO CUMPLE",CONCATENATE(E22," / "),""),IF(D23="NO CUMPLE",CONCATENATE(E23," / "),""),IF(D24="NO CUMPLE",CONCATENATE(E24," / "),""),IF(D25="NO CUMPLE",CONCATENATE(E25," / "),""),IF(D26="NO CUMPLE",CONCATENATE(E26," / "),""),IF(D27="NO CUMPLE",CONCATENATE(E27," / "),""),IF(D28="NO CUMPLE",CONCATENATE(E28," / "),""),IF(D29="NO CUMPLE",CONCATENATE(E29," / "),""))</f>
        <v/>
      </c>
      <c r="F19" s="194" t="s">
        <v>231</v>
      </c>
      <c r="G19" s="3">
        <f t="shared" si="0"/>
        <v>3</v>
      </c>
    </row>
    <row r="20" spans="1:7" ht="36.75" customHeight="1">
      <c r="B20" s="97" t="s">
        <v>229</v>
      </c>
      <c r="C20" s="98" t="s">
        <v>230</v>
      </c>
      <c r="D20" s="192" t="str">
        <f>IF(COUNTIF(D30:D38,"NO CUMPLE")&gt;0,"NO CUMPLE CONDICIÓN",IF(COUNTIF(D30:D38,"CUMPLE")=0,"NO APLICA","CUMPLE"))</f>
        <v>NO APLICA</v>
      </c>
      <c r="E20" s="193" t="str">
        <f>CONCATENATE(IF(D30="NO CUMPLE",CONCATENATE(E30," / "),""),IF(D31="NO CUMPLE",CONCATENATE(E31," / "),""),IF(D32="NO CUMPLE",CONCATENATE(E32," / "),""),IF(D33="NO CUMPLE",CONCATENATE(E33," / "),""),CONCATENATE(IF(D34="NO CUMPLE",CONCATENATE(E34," / "),""),IF(D35="NO CUMPLE",CONCATENATE(E35," / "),""),IF(D36="NO CUMPLE",CONCATENATE(E36," / "),""),IF(D37="NO CUMPLE",CONCATENATE(E37," / "),""),IF(D38="NO CUMPLE",CONCATENATE(E38," / "),"")))</f>
        <v/>
      </c>
      <c r="F20" s="194" t="s">
        <v>231</v>
      </c>
      <c r="G20" s="3">
        <f t="shared" si="0"/>
        <v>3</v>
      </c>
    </row>
    <row r="21" spans="1:7" ht="36.75" customHeight="1">
      <c r="B21" s="97" t="s">
        <v>229</v>
      </c>
      <c r="C21" s="98" t="s">
        <v>230</v>
      </c>
      <c r="D21" s="192" t="str">
        <f>IF(COUNTIF(D39:D46,"NO CUMPLE")&gt;0,"NO CUMPLE CONDICIÓN",IF(COUNTIF(D39:D46,"CUMPLE")=0,"NO APLICA","CUMPLE"))</f>
        <v>NO APLICA</v>
      </c>
      <c r="E21" s="193" t="str">
        <f>CONCATENATE(IF(D39="NO CUMPLE",CONCATENATE(E39," / "),""),IF(D40="NO CUMPLE",CONCATENATE(E40," / "),""),IF(D41="NO CUMPLE",CONCATENATE(E41," / "),""),IF(D42="NO CUMPLE",CONCATENATE(E42," / "),""),IF(D43="NO CUMPLE",CONCATENATE(E43," / "),""),IF(D44="NO CUMPLE",CONCATENATE(E44," / "),""),IF(D45="NO CUMPLE",CONCATENATE(E45," / "),""),IF(D46="NO CUMPLE",CONCATENATE(E46," / "),""))</f>
        <v/>
      </c>
      <c r="F21" s="194" t="s">
        <v>231</v>
      </c>
      <c r="G21" s="3">
        <f t="shared" si="0"/>
        <v>3</v>
      </c>
    </row>
    <row r="22" spans="1:7" ht="27" customHeight="1">
      <c r="A22" s="82" t="s">
        <v>190</v>
      </c>
      <c r="B22" s="83" t="s">
        <v>232</v>
      </c>
      <c r="C22" s="96" t="s">
        <v>233</v>
      </c>
      <c r="D22" s="85"/>
      <c r="E22" s="86"/>
      <c r="F22" s="87" t="s">
        <v>234</v>
      </c>
      <c r="G22" s="3"/>
    </row>
    <row r="23" spans="1:7" ht="47.25" customHeight="1">
      <c r="A23" s="82" t="s">
        <v>190</v>
      </c>
      <c r="B23" s="83" t="s">
        <v>235</v>
      </c>
      <c r="C23" s="96" t="s">
        <v>236</v>
      </c>
      <c r="D23" s="85"/>
      <c r="E23" s="86"/>
      <c r="F23" s="87" t="s">
        <v>234</v>
      </c>
      <c r="G23" s="3"/>
    </row>
    <row r="24" spans="1:7" ht="32.25" customHeight="1">
      <c r="A24" s="82" t="s">
        <v>190</v>
      </c>
      <c r="B24" s="83" t="s">
        <v>237</v>
      </c>
      <c r="C24" s="96" t="s">
        <v>238</v>
      </c>
      <c r="D24" s="85"/>
      <c r="E24" s="86"/>
      <c r="F24" s="87" t="s">
        <v>234</v>
      </c>
      <c r="G24" s="3"/>
    </row>
    <row r="25" spans="1:7" ht="64.5" customHeight="1">
      <c r="A25" s="82" t="s">
        <v>190</v>
      </c>
      <c r="B25" s="83" t="s">
        <v>239</v>
      </c>
      <c r="C25" s="96" t="s">
        <v>240</v>
      </c>
      <c r="D25" s="85"/>
      <c r="E25" s="86"/>
      <c r="F25" s="87" t="s">
        <v>234</v>
      </c>
      <c r="G25" s="3"/>
    </row>
    <row r="26" spans="1:7" ht="55.5" customHeight="1">
      <c r="A26" s="82" t="s">
        <v>190</v>
      </c>
      <c r="B26" s="83" t="s">
        <v>241</v>
      </c>
      <c r="C26" s="96" t="s">
        <v>242</v>
      </c>
      <c r="D26" s="85"/>
      <c r="E26" s="86"/>
      <c r="F26" s="87" t="s">
        <v>234</v>
      </c>
      <c r="G26" s="3"/>
    </row>
    <row r="27" spans="1:7" ht="27.75" customHeight="1">
      <c r="A27" s="82" t="s">
        <v>190</v>
      </c>
      <c r="B27" s="83" t="s">
        <v>243</v>
      </c>
      <c r="C27" s="96" t="s">
        <v>244</v>
      </c>
      <c r="D27" s="85"/>
      <c r="E27" s="86"/>
      <c r="F27" s="87" t="s">
        <v>234</v>
      </c>
      <c r="G27" s="3"/>
    </row>
    <row r="28" spans="1:7" ht="56.25" customHeight="1">
      <c r="A28" s="82" t="s">
        <v>190</v>
      </c>
      <c r="B28" s="83" t="s">
        <v>245</v>
      </c>
      <c r="C28" s="96" t="s">
        <v>246</v>
      </c>
      <c r="D28" s="85"/>
      <c r="E28" s="86"/>
      <c r="F28" s="87" t="s">
        <v>234</v>
      </c>
      <c r="G28" s="3"/>
    </row>
    <row r="29" spans="1:7" ht="52.7" customHeight="1">
      <c r="A29" s="82" t="s">
        <v>190</v>
      </c>
      <c r="B29" s="83" t="s">
        <v>247</v>
      </c>
      <c r="C29" s="96" t="s">
        <v>248</v>
      </c>
      <c r="D29" s="85"/>
      <c r="E29" s="86"/>
      <c r="F29" s="87" t="s">
        <v>234</v>
      </c>
      <c r="G29" s="3"/>
    </row>
    <row r="30" spans="1:7" ht="45" customHeight="1">
      <c r="A30" s="82" t="s">
        <v>190</v>
      </c>
      <c r="B30" s="83" t="s">
        <v>249</v>
      </c>
      <c r="C30" s="96" t="s">
        <v>250</v>
      </c>
      <c r="D30" s="85"/>
      <c r="E30" s="86"/>
      <c r="F30" s="87" t="s">
        <v>234</v>
      </c>
      <c r="G30" s="3"/>
    </row>
    <row r="31" spans="1:7" ht="37.5" customHeight="1">
      <c r="A31" s="82" t="s">
        <v>190</v>
      </c>
      <c r="B31" s="83" t="s">
        <v>251</v>
      </c>
      <c r="C31" s="96" t="s">
        <v>252</v>
      </c>
      <c r="D31" s="85"/>
      <c r="E31" s="86"/>
      <c r="F31" s="87" t="s">
        <v>234</v>
      </c>
      <c r="G31" s="3"/>
    </row>
    <row r="32" spans="1:7" ht="45" customHeight="1">
      <c r="A32" s="82" t="s">
        <v>190</v>
      </c>
      <c r="B32" s="83" t="s">
        <v>253</v>
      </c>
      <c r="C32" s="96" t="s">
        <v>254</v>
      </c>
      <c r="D32" s="85"/>
      <c r="E32" s="86"/>
      <c r="F32" s="87" t="s">
        <v>234</v>
      </c>
      <c r="G32" s="3"/>
    </row>
    <row r="33" spans="1:7" ht="42.75" customHeight="1">
      <c r="A33" s="82" t="s">
        <v>190</v>
      </c>
      <c r="B33" s="83" t="s">
        <v>255</v>
      </c>
      <c r="C33" s="96" t="s">
        <v>256</v>
      </c>
      <c r="D33" s="85"/>
      <c r="E33" s="86"/>
      <c r="F33" s="87" t="s">
        <v>234</v>
      </c>
      <c r="G33" s="3"/>
    </row>
    <row r="34" spans="1:7" ht="33.75" customHeight="1">
      <c r="A34" s="82" t="s">
        <v>190</v>
      </c>
      <c r="B34" s="83" t="s">
        <v>257</v>
      </c>
      <c r="C34" s="96" t="s">
        <v>258</v>
      </c>
      <c r="D34" s="85"/>
      <c r="E34" s="86"/>
      <c r="F34" s="195" t="s">
        <v>259</v>
      </c>
      <c r="G34" s="3"/>
    </row>
    <row r="35" spans="1:7" ht="48.75" customHeight="1">
      <c r="A35" s="82" t="s">
        <v>190</v>
      </c>
      <c r="B35" s="83" t="s">
        <v>260</v>
      </c>
      <c r="C35" s="96" t="s">
        <v>261</v>
      </c>
      <c r="D35" s="85"/>
      <c r="E35" s="86"/>
      <c r="F35" s="87" t="s">
        <v>234</v>
      </c>
      <c r="G35" s="3"/>
    </row>
    <row r="36" spans="1:7" ht="33.75" customHeight="1">
      <c r="A36" s="82" t="s">
        <v>190</v>
      </c>
      <c r="B36" s="83" t="s">
        <v>262</v>
      </c>
      <c r="C36" s="96" t="s">
        <v>263</v>
      </c>
      <c r="D36" s="85"/>
      <c r="E36" s="86"/>
      <c r="F36" s="87" t="s">
        <v>234</v>
      </c>
      <c r="G36" s="3"/>
    </row>
    <row r="37" spans="1:7" ht="35.25" customHeight="1">
      <c r="A37" s="82" t="s">
        <v>190</v>
      </c>
      <c r="B37" s="83" t="s">
        <v>264</v>
      </c>
      <c r="C37" s="96" t="s">
        <v>265</v>
      </c>
      <c r="D37" s="85"/>
      <c r="E37" s="86"/>
      <c r="F37" s="195" t="s">
        <v>266</v>
      </c>
      <c r="G37" s="3"/>
    </row>
    <row r="38" spans="1:7" ht="191.25" customHeight="1">
      <c r="A38" s="82" t="s">
        <v>190</v>
      </c>
      <c r="B38" s="83" t="s">
        <v>267</v>
      </c>
      <c r="C38" s="96" t="s">
        <v>268</v>
      </c>
      <c r="D38" s="85"/>
      <c r="E38" s="86"/>
      <c r="F38" s="195" t="s">
        <v>266</v>
      </c>
      <c r="G38" s="3"/>
    </row>
    <row r="39" spans="1:7" ht="67.5" customHeight="1">
      <c r="A39" s="82" t="s">
        <v>190</v>
      </c>
      <c r="B39" s="83" t="s">
        <v>269</v>
      </c>
      <c r="C39" s="96" t="s">
        <v>270</v>
      </c>
      <c r="D39" s="85"/>
      <c r="E39" s="86"/>
      <c r="F39" s="87" t="s">
        <v>234</v>
      </c>
      <c r="G39" s="3"/>
    </row>
    <row r="40" spans="1:7" ht="50.25" customHeight="1">
      <c r="A40" s="82" t="s">
        <v>190</v>
      </c>
      <c r="B40" s="83" t="s">
        <v>271</v>
      </c>
      <c r="C40" s="96" t="s">
        <v>272</v>
      </c>
      <c r="D40" s="85"/>
      <c r="E40" s="86"/>
      <c r="F40" s="87" t="s">
        <v>234</v>
      </c>
      <c r="G40" s="3"/>
    </row>
    <row r="41" spans="1:7" ht="63" customHeight="1">
      <c r="A41" s="82" t="s">
        <v>190</v>
      </c>
      <c r="B41" s="83" t="s">
        <v>273</v>
      </c>
      <c r="C41" s="96" t="s">
        <v>274</v>
      </c>
      <c r="D41" s="85"/>
      <c r="E41" s="86"/>
      <c r="F41" s="87" t="s">
        <v>234</v>
      </c>
      <c r="G41" s="3"/>
    </row>
    <row r="42" spans="1:7" ht="66.599999999999994" customHeight="1">
      <c r="A42" s="82" t="s">
        <v>190</v>
      </c>
      <c r="B42" s="83" t="s">
        <v>275</v>
      </c>
      <c r="C42" s="96" t="s">
        <v>276</v>
      </c>
      <c r="D42" s="85"/>
      <c r="E42" s="86"/>
      <c r="F42" s="87" t="s">
        <v>234</v>
      </c>
      <c r="G42" s="3"/>
    </row>
    <row r="43" spans="1:7" ht="36.75" customHeight="1">
      <c r="A43" s="82" t="s">
        <v>190</v>
      </c>
      <c r="B43" s="83" t="s">
        <v>277</v>
      </c>
      <c r="C43" s="96" t="s">
        <v>278</v>
      </c>
      <c r="D43" s="85"/>
      <c r="E43" s="86"/>
      <c r="F43" s="195" t="s">
        <v>279</v>
      </c>
      <c r="G43" s="3"/>
    </row>
    <row r="44" spans="1:7" ht="42" customHeight="1">
      <c r="A44" s="82" t="s">
        <v>190</v>
      </c>
      <c r="B44" s="83" t="s">
        <v>280</v>
      </c>
      <c r="C44" s="96" t="s">
        <v>281</v>
      </c>
      <c r="D44" s="85"/>
      <c r="E44" s="86"/>
      <c r="F44" s="87" t="s">
        <v>234</v>
      </c>
      <c r="G44" s="3"/>
    </row>
    <row r="45" spans="1:7" ht="39.75" customHeight="1">
      <c r="A45" s="82" t="s">
        <v>190</v>
      </c>
      <c r="B45" s="83" t="s">
        <v>282</v>
      </c>
      <c r="C45" s="96" t="s">
        <v>283</v>
      </c>
      <c r="D45" s="85"/>
      <c r="E45" s="86"/>
      <c r="F45" s="195" t="s">
        <v>284</v>
      </c>
      <c r="G45" s="3"/>
    </row>
    <row r="46" spans="1:7" ht="65.25" customHeight="1">
      <c r="A46" s="82" t="s">
        <v>190</v>
      </c>
      <c r="B46" s="83" t="s">
        <v>285</v>
      </c>
      <c r="C46" s="96" t="s">
        <v>286</v>
      </c>
      <c r="D46" s="85"/>
      <c r="E46" s="86"/>
      <c r="F46" s="87" t="s">
        <v>234</v>
      </c>
      <c r="G46" s="3"/>
    </row>
    <row r="47" spans="1:7" ht="38.25" customHeight="1">
      <c r="A47" s="196" t="s">
        <v>287</v>
      </c>
      <c r="B47" s="91" t="s">
        <v>288</v>
      </c>
      <c r="C47" s="95" t="s">
        <v>289</v>
      </c>
      <c r="D47" s="93" t="str">
        <f>IF(COUNTIF(D49:D55,"NO CUMPLE")&gt;0,"NO CUMPLE CONDICIÓN",IF(COUNTIF(D49:D55,"CUMPLE")=0,"NO APLICA","CUMPLE"))</f>
        <v>NO APLICA</v>
      </c>
      <c r="E47" s="94" t="str">
        <f>CONCATENATE(IF(D49="NO CUMPLE",CONCATENATE(E49," / "),""),IF(D50="NO CUMPLE",CONCATENATE(E50," / "),""),IF(D51="NO CUMPLE",CONCATENATE(E51," / "),""),IF(D52="NO CUMPLE",CONCATENATE(E52," / "),""),IF(D53="NO CUMPLE",CONCATENATE(E53," / "),""),IF(D54="NO CUMPLE",CONCATENATE(E54," / "),""),IF(D55="NO CUMPLE",CONCATENATE(E55," / "),""))</f>
        <v/>
      </c>
      <c r="F47" s="191" t="s">
        <v>290</v>
      </c>
      <c r="G47" s="3">
        <f t="shared" si="0"/>
        <v>3</v>
      </c>
    </row>
    <row r="48" spans="1:7" ht="38.25" customHeight="1">
      <c r="A48" s="197"/>
      <c r="B48" s="91" t="s">
        <v>288</v>
      </c>
      <c r="C48" s="95" t="s">
        <v>289</v>
      </c>
      <c r="D48" s="93" t="str">
        <f>IF(COUNTIF(D56:D62,"NO CUMPLE")&gt;0,"NO CUMPLE CONDICIÓN",IF(COUNTIF(D56:D62,"CUMPLE")=0,"NO APLICA","CUMPLE"))</f>
        <v>NO APLICA</v>
      </c>
      <c r="E48" s="94" t="str">
        <f>CONCATENATE(IF(D56="NO CUMPLE",CONCATENATE(E56," / "),""),IF(D57="NO CUMPLE",CONCATENATE(E57," / "),""),IF(D58="NO CUMPLE",CONCATENATE(E58," / "),""),IF(D59="NO CUMPLE",CONCATENATE(E59," / "),""),IF(D60="NO CUMPLE",CONCATENATE(E60," / "),""),IF(D61="NO CUMPLE",CONCATENATE(E61," / "),""),IF(D62="NO CUMPLE",CONCATENATE(E62," / "),""))</f>
        <v/>
      </c>
      <c r="F48" s="191" t="s">
        <v>290</v>
      </c>
      <c r="G48" s="3">
        <f t="shared" si="0"/>
        <v>3</v>
      </c>
    </row>
    <row r="49" spans="1:7" ht="73.5" customHeight="1">
      <c r="A49" s="82" t="s">
        <v>190</v>
      </c>
      <c r="B49" s="83" t="s">
        <v>291</v>
      </c>
      <c r="C49" s="99" t="s">
        <v>292</v>
      </c>
      <c r="D49" s="85"/>
      <c r="E49" s="86"/>
      <c r="F49" s="87" t="s">
        <v>293</v>
      </c>
      <c r="G49" s="3"/>
    </row>
    <row r="50" spans="1:7" ht="75.75" customHeight="1">
      <c r="A50" s="82"/>
      <c r="B50" s="83" t="s">
        <v>294</v>
      </c>
      <c r="C50" s="99" t="s">
        <v>805</v>
      </c>
      <c r="D50" s="85"/>
      <c r="E50" s="86"/>
      <c r="F50" s="87" t="s">
        <v>293</v>
      </c>
      <c r="G50" s="3"/>
    </row>
    <row r="51" spans="1:7" ht="93" customHeight="1">
      <c r="A51" s="82" t="s">
        <v>190</v>
      </c>
      <c r="B51" s="83" t="s">
        <v>295</v>
      </c>
      <c r="C51" s="99" t="s">
        <v>806</v>
      </c>
      <c r="D51" s="85"/>
      <c r="E51" s="86"/>
      <c r="F51" s="87" t="s">
        <v>293</v>
      </c>
      <c r="G51" s="3"/>
    </row>
    <row r="52" spans="1:7" ht="44.25" customHeight="1">
      <c r="A52" s="82" t="s">
        <v>190</v>
      </c>
      <c r="B52" s="83" t="s">
        <v>297</v>
      </c>
      <c r="C52" s="99" t="s">
        <v>296</v>
      </c>
      <c r="D52" s="85"/>
      <c r="E52" s="86"/>
      <c r="F52" s="87" t="s">
        <v>293</v>
      </c>
      <c r="G52" s="3"/>
    </row>
    <row r="53" spans="1:7" ht="62.25" customHeight="1">
      <c r="A53" s="82" t="s">
        <v>190</v>
      </c>
      <c r="B53" s="83" t="s">
        <v>299</v>
      </c>
      <c r="C53" s="99" t="s">
        <v>298</v>
      </c>
      <c r="D53" s="85"/>
      <c r="E53" s="86"/>
      <c r="F53" s="87" t="s">
        <v>293</v>
      </c>
      <c r="G53" s="3"/>
    </row>
    <row r="54" spans="1:7" ht="45" customHeight="1">
      <c r="A54" s="82" t="s">
        <v>190</v>
      </c>
      <c r="B54" s="83" t="s">
        <v>302</v>
      </c>
      <c r="C54" s="100" t="s">
        <v>300</v>
      </c>
      <c r="D54" s="85"/>
      <c r="E54" s="86"/>
      <c r="F54" s="87" t="s">
        <v>301</v>
      </c>
      <c r="G54" s="3"/>
    </row>
    <row r="55" spans="1:7" ht="158.25" customHeight="1">
      <c r="A55" s="82" t="s">
        <v>190</v>
      </c>
      <c r="B55" s="83" t="s">
        <v>305</v>
      </c>
      <c r="C55" s="101" t="s">
        <v>303</v>
      </c>
      <c r="D55" s="85"/>
      <c r="E55" s="86"/>
      <c r="F55" s="195" t="s">
        <v>304</v>
      </c>
      <c r="G55" s="3"/>
    </row>
    <row r="56" spans="1:7" ht="127.5" customHeight="1">
      <c r="A56" s="82" t="s">
        <v>190</v>
      </c>
      <c r="B56" s="83" t="s">
        <v>308</v>
      </c>
      <c r="C56" s="101" t="s">
        <v>306</v>
      </c>
      <c r="D56" s="85"/>
      <c r="E56" s="86"/>
      <c r="F56" s="87" t="s">
        <v>307</v>
      </c>
      <c r="G56" s="3"/>
    </row>
    <row r="57" spans="1:7" ht="29.45" customHeight="1">
      <c r="A57" s="82" t="s">
        <v>190</v>
      </c>
      <c r="B57" s="83" t="s">
        <v>310</v>
      </c>
      <c r="C57" s="141" t="s">
        <v>309</v>
      </c>
      <c r="D57" s="85"/>
      <c r="E57" s="86"/>
      <c r="F57" s="87" t="s">
        <v>307</v>
      </c>
      <c r="G57" s="3"/>
    </row>
    <row r="58" spans="1:7" ht="29.45" customHeight="1">
      <c r="A58" s="82" t="s">
        <v>190</v>
      </c>
      <c r="B58" s="83" t="s">
        <v>312</v>
      </c>
      <c r="C58" s="141" t="s">
        <v>311</v>
      </c>
      <c r="D58" s="85"/>
      <c r="E58" s="86"/>
      <c r="F58" s="87" t="s">
        <v>307</v>
      </c>
      <c r="G58" s="3"/>
    </row>
    <row r="59" spans="1:7" ht="35.25" customHeight="1">
      <c r="A59" s="82" t="s">
        <v>190</v>
      </c>
      <c r="B59" s="83" t="s">
        <v>314</v>
      </c>
      <c r="C59" s="141" t="s">
        <v>313</v>
      </c>
      <c r="D59" s="85"/>
      <c r="E59" s="86"/>
      <c r="F59" s="87" t="s">
        <v>307</v>
      </c>
      <c r="G59" s="3"/>
    </row>
    <row r="60" spans="1:7" ht="44.25" customHeight="1">
      <c r="A60" s="82" t="s">
        <v>190</v>
      </c>
      <c r="B60" s="83" t="s">
        <v>316</v>
      </c>
      <c r="C60" s="141" t="s">
        <v>315</v>
      </c>
      <c r="D60" s="85"/>
      <c r="E60" s="86"/>
      <c r="F60" s="87" t="s">
        <v>301</v>
      </c>
      <c r="G60" s="3"/>
    </row>
    <row r="61" spans="1:7" ht="29.45" customHeight="1">
      <c r="A61" s="82" t="s">
        <v>190</v>
      </c>
      <c r="B61" s="83" t="s">
        <v>318</v>
      </c>
      <c r="C61" s="141" t="s">
        <v>317</v>
      </c>
      <c r="D61" s="85"/>
      <c r="E61" s="86"/>
      <c r="F61" s="87" t="s">
        <v>301</v>
      </c>
      <c r="G61" s="3"/>
    </row>
    <row r="62" spans="1:7" ht="42.95" customHeight="1">
      <c r="A62" s="82" t="s">
        <v>190</v>
      </c>
      <c r="B62" s="83" t="s">
        <v>807</v>
      </c>
      <c r="C62" s="363" t="s">
        <v>319</v>
      </c>
      <c r="D62" s="85"/>
      <c r="E62" s="86"/>
      <c r="F62" s="87" t="s">
        <v>301</v>
      </c>
      <c r="G62" s="3"/>
    </row>
    <row r="63" spans="1:7" s="3" customFormat="1" ht="35.1" customHeight="1">
      <c r="A63" s="81"/>
      <c r="B63" s="97" t="s">
        <v>320</v>
      </c>
      <c r="C63" s="98" t="s">
        <v>321</v>
      </c>
      <c r="D63" s="93" t="str">
        <f>IF(COUNTIF(D64:D66,"NO CUMPLE")&gt;0,"NO CUMPLE CONDICIÓN",IF(COUNTIF(D64:D66,"CUMPLE")=0,"NO APLICA","CUMPLE"))</f>
        <v>NO APLICA</v>
      </c>
      <c r="E63" s="94" t="str">
        <f>CONCATENATE(IF(D64="NO CUMPLE",CONCATENATE(E64," "),""),IF(D65="NO CUMPLE",CONCATENATE(E65," "),""),IF(D66="NO CUMPLE",CONCATENATE(E66," "),""))</f>
        <v/>
      </c>
      <c r="F63" s="194" t="s">
        <v>322</v>
      </c>
      <c r="G63" s="3">
        <f t="shared" si="0"/>
        <v>3</v>
      </c>
    </row>
    <row r="64" spans="1:7" ht="185.45" customHeight="1">
      <c r="A64" s="82" t="s">
        <v>190</v>
      </c>
      <c r="B64" s="83" t="s">
        <v>323</v>
      </c>
      <c r="C64" s="96" t="s">
        <v>324</v>
      </c>
      <c r="D64" s="85"/>
      <c r="E64" s="86"/>
      <c r="F64" s="87" t="s">
        <v>325</v>
      </c>
      <c r="G64" s="3"/>
    </row>
    <row r="65" spans="1:7" ht="86.1" customHeight="1">
      <c r="A65" s="82" t="s">
        <v>190</v>
      </c>
      <c r="B65" s="83" t="s">
        <v>326</v>
      </c>
      <c r="C65" s="96" t="s">
        <v>327</v>
      </c>
      <c r="D65" s="85"/>
      <c r="E65" s="86"/>
      <c r="F65" s="87" t="s">
        <v>325</v>
      </c>
      <c r="G65" s="3"/>
    </row>
    <row r="66" spans="1:7" ht="42.95" customHeight="1" thickBot="1">
      <c r="A66" s="82" t="s">
        <v>190</v>
      </c>
      <c r="B66" s="278" t="s">
        <v>328</v>
      </c>
      <c r="C66" s="102" t="s">
        <v>329</v>
      </c>
      <c r="D66" s="198"/>
      <c r="E66" s="199"/>
      <c r="F66" s="200" t="s">
        <v>325</v>
      </c>
      <c r="G66" s="3"/>
    </row>
    <row r="68" spans="1:7" hidden="1">
      <c r="C68" s="103" t="s">
        <v>330</v>
      </c>
      <c r="D68" s="3">
        <f>COUNTIF(G3:G66,1)</f>
        <v>0</v>
      </c>
    </row>
    <row r="69" spans="1:7" hidden="1">
      <c r="C69" s="103" t="s">
        <v>331</v>
      </c>
      <c r="D69" s="3">
        <f>COUNTIF(G3:G66,2)</f>
        <v>0</v>
      </c>
    </row>
    <row r="70" spans="1:7" hidden="1">
      <c r="C70" s="103" t="s">
        <v>332</v>
      </c>
      <c r="D70" s="3">
        <f>COUNTIF(G3:G66,3)</f>
        <v>11</v>
      </c>
    </row>
  </sheetData>
  <sheetProtection algorithmName="SHA-512" hashValue="4qRo+YJFvpp14fMKXt0K8Nk3s0YfG0DnR+J3kBOLP7xUqw9wdHqV5geXhYpPig8iZGJQ6wytlIUCXtP1tfCYPQ==" saltValue="Ck3MNPQtm9PZmMCiU1dVYg==" spinCount="100000" sheet="1" formatRows="0" autoFilter="0"/>
  <mergeCells count="1">
    <mergeCell ref="B1:E1"/>
  </mergeCells>
  <phoneticPr fontId="16" type="noConversion"/>
  <conditionalFormatting sqref="D3">
    <cfRule type="cellIs" dxfId="85" priority="13" operator="equal">
      <formula>"NO CUMPLE CONDICIÓN"</formula>
    </cfRule>
    <cfRule type="cellIs" dxfId="84" priority="14" operator="equal">
      <formula>"No Cumple"</formula>
    </cfRule>
  </conditionalFormatting>
  <conditionalFormatting sqref="D6">
    <cfRule type="cellIs" dxfId="83" priority="11" operator="equal">
      <formula>"NO CUMPLE CONDICIÓN"</formula>
    </cfRule>
    <cfRule type="cellIs" dxfId="82" priority="12" operator="equal">
      <formula>"No Cumple"</formula>
    </cfRule>
  </conditionalFormatting>
  <conditionalFormatting sqref="D8">
    <cfRule type="cellIs" dxfId="81" priority="9" operator="equal">
      <formula>"NO CUMPLE CONDICIÓN"</formula>
    </cfRule>
    <cfRule type="cellIs" dxfId="80" priority="10" operator="equal">
      <formula>"No Cumple"</formula>
    </cfRule>
  </conditionalFormatting>
  <conditionalFormatting sqref="D10">
    <cfRule type="cellIs" dxfId="79" priority="7" operator="equal">
      <formula>"NO CUMPLE CONDICIÓN"</formula>
    </cfRule>
    <cfRule type="cellIs" dxfId="78" priority="8" operator="equal">
      <formula>"No Cumple"</formula>
    </cfRule>
  </conditionalFormatting>
  <conditionalFormatting sqref="D12">
    <cfRule type="cellIs" dxfId="77" priority="5" operator="equal">
      <formula>"NO CUMPLE CONDICIÓN"</formula>
    </cfRule>
    <cfRule type="cellIs" dxfId="76" priority="6" operator="equal">
      <formula>"No Cumple"</formula>
    </cfRule>
  </conditionalFormatting>
  <conditionalFormatting sqref="D19:D21">
    <cfRule type="cellIs" dxfId="75" priority="3" operator="equal">
      <formula>"NO CUMPLE CONDICIÓN"</formula>
    </cfRule>
    <cfRule type="cellIs" dxfId="74" priority="4" operator="equal">
      <formula>"No Cumple"</formula>
    </cfRule>
  </conditionalFormatting>
  <conditionalFormatting sqref="D47:D48">
    <cfRule type="cellIs" dxfId="73" priority="27" operator="equal">
      <formula>"NO CUMPLE CONDICIÓN"</formula>
    </cfRule>
    <cfRule type="cellIs" dxfId="72" priority="28" operator="equal">
      <formula>"No Cumple"</formula>
    </cfRule>
  </conditionalFormatting>
  <conditionalFormatting sqref="D52:D63">
    <cfRule type="cellIs" dxfId="71" priority="1" operator="equal">
      <formula>"NO CUMPLE CONDICIÓN"</formula>
    </cfRule>
    <cfRule type="cellIs" dxfId="70" priority="2" operator="equal">
      <formula>"No Cumple"</formula>
    </cfRule>
  </conditionalFormatting>
  <dataValidations count="2">
    <dataValidation type="list" allowBlank="1" showInputMessage="1" showErrorMessage="1" sqref="D4:D5 D49:D51 D54:D62 D64 D13:D14 D16:D17 D11 D40:D46 D22:D32 D66 D34" xr:uid="{FB0285FA-7D6E-4B0B-BF31-A5FD03B45281}">
      <formula1>"CUMPLE,NO CUMPLE"</formula1>
    </dataValidation>
    <dataValidation type="list" allowBlank="1" showInputMessage="1" showErrorMessage="1" sqref="D18 D52:D62 D7 D9 D15 D33 D65 D35:D39" xr:uid="{0032293D-D746-45AD-A64B-EED9A3619407}">
      <formula1>"CUMPLE,NO CUMPLE,NO APLICA"</formula1>
    </dataValidation>
  </dataValidations>
  <hyperlinks>
    <hyperlink ref="A1" location="PORTADA!A1" display="Portada" xr:uid="{4B8DD9AC-F436-495B-BFF0-09487E582EAE}"/>
    <hyperlink ref="A47" location="'Tabla 3. Amb Adec y Seg - Áreas'!A1" display="Click" xr:uid="{BF0EC311-1755-49FC-8BC7-8D3FA815F322}"/>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A1012-2950-4DC9-A3A4-482F39820D2C}">
  <sheetPr>
    <tabColor rgb="FFF2CEEF"/>
  </sheetPr>
  <dimension ref="A1:G34"/>
  <sheetViews>
    <sheetView topLeftCell="A22" zoomScaleNormal="100" workbookViewId="0">
      <selection activeCell="B2" sqref="C2"/>
    </sheetView>
  </sheetViews>
  <sheetFormatPr baseColWidth="10" defaultColWidth="11.42578125" defaultRowHeight="15"/>
  <cols>
    <col min="1" max="1" width="8.28515625" style="90" customWidth="1"/>
    <col min="2" max="2" width="7.140625" style="3" customWidth="1"/>
    <col min="3" max="3" width="61.28515625" customWidth="1"/>
    <col min="4" max="4" width="19.85546875" customWidth="1"/>
    <col min="5" max="5" width="81.42578125" customWidth="1"/>
    <col min="6" max="6" width="34.7109375" style="219" customWidth="1"/>
    <col min="7" max="7" width="7.42578125" style="3" hidden="1" customWidth="1"/>
  </cols>
  <sheetData>
    <row r="1" spans="1:7" s="7" customFormat="1" ht="20.25" customHeight="1" thickBot="1">
      <c r="A1" s="295" t="s">
        <v>179</v>
      </c>
      <c r="B1" s="477" t="s">
        <v>333</v>
      </c>
      <c r="C1" s="478"/>
      <c r="D1" s="478"/>
      <c r="E1" s="479"/>
      <c r="F1" s="201"/>
      <c r="G1" s="202"/>
    </row>
    <row r="2" spans="1:7" s="80" customFormat="1" ht="74.25" customHeight="1" thickBot="1">
      <c r="A2" s="203" t="s">
        <v>181</v>
      </c>
      <c r="B2" s="204" t="s">
        <v>182</v>
      </c>
      <c r="C2" s="205" t="s">
        <v>183</v>
      </c>
      <c r="D2" s="206" t="s">
        <v>184</v>
      </c>
      <c r="E2" s="207" t="s">
        <v>185</v>
      </c>
      <c r="F2" s="203" t="s">
        <v>186</v>
      </c>
      <c r="G2" s="208"/>
    </row>
    <row r="3" spans="1:7" ht="57" customHeight="1">
      <c r="A3" s="209"/>
      <c r="B3" s="138" t="s">
        <v>334</v>
      </c>
      <c r="C3" s="139" t="s">
        <v>335</v>
      </c>
      <c r="D3" s="370" t="str">
        <f>IF(COUNTIF(D4:D8,"NO CUMPLE")&gt;0,"NO CUMPLE CONDICIÓN",IF(COUNTIF(D4:D8,"CUMPLE")=0,"NO APLICA","CUMPLE"))</f>
        <v>NO APLICA</v>
      </c>
      <c r="E3" s="371" t="str">
        <f>CONCATENATE(IF(D4="NO CUMPLE",CONCATENATE(E4," "),""),IF(D5="NO CUMPLE",CONCATENATE(E5," "),""),IF(D6="NO CUMPLE",CONCATENATE(E6," "),""),IF(D7="NO CUMPLE",CONCATENATE(E7," "),""),IF(D8="NO CUMPLE",CONCATENATE(E8," "),""))</f>
        <v/>
      </c>
      <c r="F3" s="376" t="s">
        <v>336</v>
      </c>
      <c r="G3" s="3">
        <f>IF(D3="CUMPLE",1,IF(D3="NO CUMPLE CONDICIÓN",2,3))</f>
        <v>3</v>
      </c>
    </row>
    <row r="4" spans="1:7" ht="101.25">
      <c r="A4" s="211" t="s">
        <v>337</v>
      </c>
      <c r="B4" s="140" t="s">
        <v>338</v>
      </c>
      <c r="C4" s="141" t="s">
        <v>339</v>
      </c>
      <c r="D4" s="85"/>
      <c r="E4" s="372"/>
      <c r="F4" s="377" t="s">
        <v>340</v>
      </c>
    </row>
    <row r="5" spans="1:7" ht="255.75">
      <c r="A5" s="211" t="s">
        <v>337</v>
      </c>
      <c r="B5" s="140" t="s">
        <v>341</v>
      </c>
      <c r="C5" s="18" t="s">
        <v>342</v>
      </c>
      <c r="D5" s="85"/>
      <c r="E5" s="372"/>
      <c r="F5" s="378" t="s">
        <v>2553</v>
      </c>
    </row>
    <row r="6" spans="1:7" ht="74.25">
      <c r="A6" s="211" t="s">
        <v>337</v>
      </c>
      <c r="B6" s="140" t="s">
        <v>343</v>
      </c>
      <c r="C6" s="141" t="s">
        <v>344</v>
      </c>
      <c r="D6" s="85"/>
      <c r="E6" s="372"/>
      <c r="F6" s="377" t="s">
        <v>345</v>
      </c>
    </row>
    <row r="7" spans="1:7" ht="74.25">
      <c r="A7" s="211" t="s">
        <v>337</v>
      </c>
      <c r="B7" s="140" t="s">
        <v>346</v>
      </c>
      <c r="C7" s="18" t="s">
        <v>347</v>
      </c>
      <c r="D7" s="85"/>
      <c r="E7" s="372"/>
      <c r="F7" s="377" t="s">
        <v>345</v>
      </c>
    </row>
    <row r="8" spans="1:7" ht="114">
      <c r="A8" s="211" t="s">
        <v>337</v>
      </c>
      <c r="B8" s="140" t="s">
        <v>348</v>
      </c>
      <c r="C8" s="142" t="s">
        <v>349</v>
      </c>
      <c r="D8" s="85"/>
      <c r="E8" s="372"/>
      <c r="F8" s="379" t="s">
        <v>350</v>
      </c>
    </row>
    <row r="9" spans="1:7" ht="47.25" customHeight="1">
      <c r="A9" s="213"/>
      <c r="B9" s="143" t="s">
        <v>351</v>
      </c>
      <c r="C9" s="144" t="s">
        <v>352</v>
      </c>
      <c r="D9" s="93" t="str">
        <f>IF(COUNTIF(D10:D11,"NO CUMPLE")&gt;0,"NO CUMPLE CONDICIÓN",IF(COUNTIF(D10:D11,"CUMPLE")=0,"NO APLICA","CUMPLE"))</f>
        <v>NO APLICA</v>
      </c>
      <c r="E9" s="94" t="str">
        <f>CONCATENATE(IF(D10="NO CUMPLE",CONCATENATE(E10," / "),""),IF(D11="NO CUMPLE",CONCATENATE(E11,"  "),""))</f>
        <v/>
      </c>
      <c r="F9" s="377" t="s">
        <v>353</v>
      </c>
      <c r="G9" s="3">
        <f>IF(D9="CUMPLE",1,IF(D9="NO CUMPLE CONDICIÓN",2,3))</f>
        <v>3</v>
      </c>
    </row>
    <row r="10" spans="1:7" s="2" customFormat="1" ht="42.75">
      <c r="A10" s="211" t="s">
        <v>337</v>
      </c>
      <c r="B10" s="140" t="s">
        <v>354</v>
      </c>
      <c r="C10" s="142" t="s">
        <v>355</v>
      </c>
      <c r="D10" s="85"/>
      <c r="E10" s="86"/>
      <c r="F10" s="377" t="s">
        <v>353</v>
      </c>
      <c r="G10" s="3"/>
    </row>
    <row r="11" spans="1:7" ht="57">
      <c r="A11" s="211" t="s">
        <v>337</v>
      </c>
      <c r="B11" s="140" t="s">
        <v>356</v>
      </c>
      <c r="C11" s="147" t="s">
        <v>357</v>
      </c>
      <c r="D11" s="85"/>
      <c r="E11" s="86"/>
      <c r="F11" s="377" t="s">
        <v>353</v>
      </c>
    </row>
    <row r="12" spans="1:7" ht="45.75" customHeight="1">
      <c r="A12" s="213"/>
      <c r="B12" s="143" t="s">
        <v>358</v>
      </c>
      <c r="C12" s="144" t="s">
        <v>359</v>
      </c>
      <c r="D12" s="93" t="str">
        <f>IF(COUNTIF(D13:D17,"NO CUMPLE")&gt;0,"NO CUMPLE CONDICIÓN",IF(COUNTIF(D13:D17,"CUMPLE")=0,"NO APLICA","CUMPLE"))</f>
        <v>NO APLICA</v>
      </c>
      <c r="E12" s="94" t="str">
        <f>CONCATENATE(IF(D13="NO CUMPLE",CONCATENATE(E13," "),""),IF(D14="NO CUMPLE",CONCATENATE(E14," "),""),IF(D15="NO CUMPLE",CONCATENATE(E15," "),""),IF(D16="NO CUMPLE",CONCATENATE(E16," "),""),IF(D17="NO CUMPLE",CONCATENATE(E17," "),""))</f>
        <v/>
      </c>
      <c r="F12" s="377" t="s">
        <v>360</v>
      </c>
      <c r="G12" s="3">
        <f>IF(D12="CUMPLE",1,IF(D12="NO CUMPLE CONDICIÓN",2,3))</f>
        <v>3</v>
      </c>
    </row>
    <row r="13" spans="1:7" ht="100.5">
      <c r="A13" s="211" t="s">
        <v>337</v>
      </c>
      <c r="B13" s="140" t="s">
        <v>361</v>
      </c>
      <c r="C13" s="239" t="s">
        <v>362</v>
      </c>
      <c r="D13" s="85"/>
      <c r="E13" s="372"/>
      <c r="F13" s="377" t="s">
        <v>363</v>
      </c>
    </row>
    <row r="14" spans="1:7" ht="49.5">
      <c r="A14" s="211" t="s">
        <v>337</v>
      </c>
      <c r="B14" s="140" t="s">
        <v>364</v>
      </c>
      <c r="C14" s="142" t="s">
        <v>365</v>
      </c>
      <c r="D14" s="85"/>
      <c r="E14" s="372"/>
      <c r="F14" s="377" t="s">
        <v>363</v>
      </c>
    </row>
    <row r="15" spans="1:7" ht="49.5">
      <c r="A15" s="211" t="s">
        <v>337</v>
      </c>
      <c r="B15" s="140" t="s">
        <v>366</v>
      </c>
      <c r="C15" s="142" t="s">
        <v>367</v>
      </c>
      <c r="D15" s="85"/>
      <c r="E15" s="372"/>
      <c r="F15" s="377" t="s">
        <v>363</v>
      </c>
    </row>
    <row r="16" spans="1:7" ht="71.25">
      <c r="A16" s="211" t="s">
        <v>337</v>
      </c>
      <c r="B16" s="140" t="s">
        <v>368</v>
      </c>
      <c r="C16" s="142" t="s">
        <v>369</v>
      </c>
      <c r="D16" s="85"/>
      <c r="E16" s="372"/>
      <c r="F16" s="377" t="s">
        <v>370</v>
      </c>
    </row>
    <row r="17" spans="1:7" ht="41.25" customHeight="1">
      <c r="A17" s="211" t="s">
        <v>337</v>
      </c>
      <c r="B17" s="140" t="s">
        <v>371</v>
      </c>
      <c r="C17" s="142" t="s">
        <v>372</v>
      </c>
      <c r="D17" s="85"/>
      <c r="E17" s="372"/>
      <c r="F17" s="377" t="s">
        <v>363</v>
      </c>
    </row>
    <row r="18" spans="1:7" s="19" customFormat="1" ht="50.25" customHeight="1">
      <c r="A18" s="215"/>
      <c r="B18" s="143" t="s">
        <v>373</v>
      </c>
      <c r="C18" s="144" t="s">
        <v>374</v>
      </c>
      <c r="D18" s="373" t="str">
        <f>IF(COUNTIF(D20:D22,"NO CUMPLE")&gt;0,"NO CUMPLE CONDICIÓN",IF(COUNTIF(D20:D22,"CUMPLE")=0,"NO APLICA","CUMPLE"))</f>
        <v>NO APLICA</v>
      </c>
      <c r="E18" s="374" t="str">
        <f>CONCATENATE(IF(D20="NO CUMPLE",CONCATENATE(E20," / "),""),IF(D21="NO CUMPLE",CONCATENATE(E21," / "),""),IF(D22="NO CUMPLE",CONCATENATE(E22," / "),""))</f>
        <v/>
      </c>
      <c r="F18" s="378" t="s">
        <v>375</v>
      </c>
      <c r="G18" s="3">
        <f>IF(D18="CUMPLE",1,IF(D18="NO CUMPLE CONDICIÓN",2,3))</f>
        <v>3</v>
      </c>
    </row>
    <row r="19" spans="1:7" s="19" customFormat="1" ht="44.25" customHeight="1">
      <c r="A19" s="215"/>
      <c r="B19" s="145"/>
      <c r="C19" s="146" t="s">
        <v>376</v>
      </c>
      <c r="D19" s="216"/>
      <c r="E19" s="375"/>
      <c r="F19" s="378"/>
      <c r="G19" s="3"/>
    </row>
    <row r="20" spans="1:7" ht="69.75" customHeight="1">
      <c r="A20" s="211" t="s">
        <v>337</v>
      </c>
      <c r="B20" s="140" t="s">
        <v>377</v>
      </c>
      <c r="C20" s="96" t="s">
        <v>804</v>
      </c>
      <c r="D20" s="85"/>
      <c r="E20" s="372"/>
      <c r="F20" s="377" t="s">
        <v>378</v>
      </c>
    </row>
    <row r="21" spans="1:7" ht="210.75" customHeight="1">
      <c r="A21" s="211" t="s">
        <v>337</v>
      </c>
      <c r="B21" s="140" t="s">
        <v>379</v>
      </c>
      <c r="C21" s="142" t="s">
        <v>380</v>
      </c>
      <c r="D21" s="85"/>
      <c r="E21" s="372"/>
      <c r="F21" s="377" t="s">
        <v>381</v>
      </c>
    </row>
    <row r="22" spans="1:7" ht="60.95" customHeight="1">
      <c r="A22" s="211" t="s">
        <v>337</v>
      </c>
      <c r="B22" s="140" t="s">
        <v>382</v>
      </c>
      <c r="C22" s="142" t="s">
        <v>383</v>
      </c>
      <c r="D22" s="85"/>
      <c r="E22" s="372"/>
      <c r="F22" s="377" t="s">
        <v>384</v>
      </c>
    </row>
    <row r="23" spans="1:7" ht="60.95" customHeight="1">
      <c r="A23" s="213"/>
      <c r="B23" s="143" t="s">
        <v>385</v>
      </c>
      <c r="C23" s="144" t="s">
        <v>386</v>
      </c>
      <c r="D23" s="93" t="str">
        <f>IF(COUNTIF(D24:D25,"NO CUMPLE")&gt;0,"NO CUMPLE CONDICIÓN",IF(COUNTIF(D24:D25,"CUMPLE")=0,"NO APLICA","CUMPLE"))</f>
        <v>NO APLICA</v>
      </c>
      <c r="E23" s="94" t="str">
        <f>CONCATENATE(IF(D24="NO CUMPLE",CONCATENATE(E24," "),""),IF(D25="NO CUMPLE",CONCATENATE(E25," "),""))</f>
        <v/>
      </c>
      <c r="F23" s="377" t="s">
        <v>387</v>
      </c>
      <c r="G23" s="3">
        <f>IF(D23="CUMPLE",1,IF(D23="NO CUMPLE CONDICIÓN",2,3))</f>
        <v>3</v>
      </c>
    </row>
    <row r="24" spans="1:7" ht="200.25" customHeight="1">
      <c r="A24" s="211" t="s">
        <v>337</v>
      </c>
      <c r="B24" s="140" t="s">
        <v>388</v>
      </c>
      <c r="C24" s="142" t="s">
        <v>389</v>
      </c>
      <c r="D24" s="85"/>
      <c r="E24" s="372"/>
      <c r="F24" s="377" t="s">
        <v>390</v>
      </c>
    </row>
    <row r="25" spans="1:7" ht="68.25" customHeight="1" thickBot="1">
      <c r="A25" s="217" t="s">
        <v>337</v>
      </c>
      <c r="B25" s="148" t="s">
        <v>391</v>
      </c>
      <c r="C25" s="102" t="s">
        <v>392</v>
      </c>
      <c r="D25" s="198"/>
      <c r="E25" s="381"/>
      <c r="F25" s="380" t="s">
        <v>390</v>
      </c>
    </row>
    <row r="26" spans="1:7">
      <c r="C26" s="3"/>
      <c r="D26" s="3"/>
      <c r="E26" s="3"/>
      <c r="F26" s="81"/>
    </row>
    <row r="27" spans="1:7" hidden="1">
      <c r="C27" s="103" t="s">
        <v>330</v>
      </c>
      <c r="D27" s="3">
        <f>COUNTIF(G3:G25,1)</f>
        <v>0</v>
      </c>
      <c r="E27" s="3"/>
      <c r="F27" s="81"/>
    </row>
    <row r="28" spans="1:7" hidden="1">
      <c r="C28" s="103" t="s">
        <v>331</v>
      </c>
      <c r="D28" s="3">
        <f>COUNTIF(G3:G25,2)</f>
        <v>0</v>
      </c>
      <c r="E28" s="3"/>
      <c r="F28" s="81"/>
    </row>
    <row r="29" spans="1:7" hidden="1">
      <c r="C29" s="103" t="s">
        <v>332</v>
      </c>
      <c r="D29" s="3">
        <f>COUNTIF(G3:G25,3)</f>
        <v>5</v>
      </c>
      <c r="E29" s="3"/>
      <c r="F29" s="81"/>
    </row>
    <row r="30" spans="1:7">
      <c r="C30" s="3"/>
      <c r="D30" s="3"/>
      <c r="E30" s="3"/>
      <c r="F30" s="81"/>
    </row>
    <row r="31" spans="1:7">
      <c r="C31" s="3"/>
      <c r="D31" s="3"/>
      <c r="E31" s="3"/>
      <c r="F31" s="81"/>
    </row>
    <row r="32" spans="1:7">
      <c r="C32" s="3"/>
      <c r="D32" s="3"/>
      <c r="E32" s="3"/>
      <c r="F32" s="81"/>
    </row>
    <row r="33" spans="3:6">
      <c r="C33" s="3"/>
      <c r="D33" s="3"/>
      <c r="E33" s="3"/>
      <c r="F33" s="81"/>
    </row>
    <row r="34" spans="3:6">
      <c r="C34" s="3"/>
      <c r="D34" s="3"/>
      <c r="E34" s="3"/>
      <c r="F34" s="81"/>
    </row>
  </sheetData>
  <sheetProtection algorithmName="SHA-512" hashValue="IMtNVpxsh/ME/enBwuOCAvfP4lxJGwSCD2MJRKAVWELn80t/y55QYqx/Olw85V2CMRlaCK5DAY1+2RY4+SmufQ==" saltValue="yC4uDXlBxV7SENGwqac3WA==" spinCount="100000" sheet="1" formatRows="0" autoFilter="0"/>
  <mergeCells count="1">
    <mergeCell ref="B1:E1"/>
  </mergeCells>
  <conditionalFormatting sqref="D3">
    <cfRule type="cellIs" dxfId="69" priority="9" operator="equal">
      <formula>"NO CUMPLE CONDICIÓN"</formula>
    </cfRule>
    <cfRule type="cellIs" dxfId="68" priority="10" operator="equal">
      <formula>"No Cumple"</formula>
    </cfRule>
  </conditionalFormatting>
  <conditionalFormatting sqref="D9">
    <cfRule type="cellIs" dxfId="67" priority="7" operator="equal">
      <formula>"NO CUMPLE CONDICIÓN"</formula>
    </cfRule>
    <cfRule type="cellIs" dxfId="66" priority="8" operator="equal">
      <formula>"No Cumple"</formula>
    </cfRule>
  </conditionalFormatting>
  <conditionalFormatting sqref="D12">
    <cfRule type="cellIs" dxfId="65" priority="5" operator="equal">
      <formula>"NO CUMPLE CONDICIÓN"</formula>
    </cfRule>
    <cfRule type="cellIs" dxfId="64" priority="6" operator="equal">
      <formula>"No Cumple"</formula>
    </cfRule>
  </conditionalFormatting>
  <conditionalFormatting sqref="D18">
    <cfRule type="cellIs" dxfId="63" priority="3" operator="equal">
      <formula>"NO CUMPLE CONDICIÓN"</formula>
    </cfRule>
    <cfRule type="cellIs" dxfId="62" priority="4" operator="equal">
      <formula>"No Cumple"</formula>
    </cfRule>
  </conditionalFormatting>
  <conditionalFormatting sqref="D23">
    <cfRule type="cellIs" dxfId="61" priority="1" operator="equal">
      <formula>"NO CUMPLE CONDICIÓN"</formula>
    </cfRule>
    <cfRule type="cellIs" dxfId="60" priority="2" operator="equal">
      <formula>"No Cumple"</formula>
    </cfRule>
  </conditionalFormatting>
  <dataValidations count="2">
    <dataValidation type="list" allowBlank="1" showInputMessage="1" showErrorMessage="1" sqref="D20:D22" xr:uid="{E6B312BA-9353-480C-908C-CF924195330E}">
      <formula1>"CUMPLE,NO CUMPLE,NO APLICA"</formula1>
    </dataValidation>
    <dataValidation type="list" allowBlank="1" showInputMessage="1" showErrorMessage="1" sqref="D10:D11 D13:D17 D4:D8 D24:D25" xr:uid="{990FAD44-D216-4161-A15A-BD8EF2D317F0}">
      <formula1>"CUMPLE,NO CUMPLE"</formula1>
    </dataValidation>
  </dataValidations>
  <hyperlinks>
    <hyperlink ref="A1" location="PORTADA!A1" display="Portada" xr:uid="{86D0594E-7803-441C-BFC5-C404EE5DDF72}"/>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C1D94-DF65-442E-B4AF-E04FF00FC3DE}">
  <sheetPr>
    <tabColor theme="5" tint="0.79998168889431442"/>
  </sheetPr>
  <dimension ref="A1:G69"/>
  <sheetViews>
    <sheetView topLeftCell="A26" zoomScale="90" zoomScaleNormal="90" workbookViewId="0">
      <selection activeCell="B2" sqref="C2"/>
    </sheetView>
  </sheetViews>
  <sheetFormatPr baseColWidth="10" defaultColWidth="11.42578125" defaultRowHeight="15"/>
  <cols>
    <col min="1" max="1" width="7.28515625" style="12" customWidth="1"/>
    <col min="3" max="3" width="72" customWidth="1"/>
    <col min="4" max="4" width="20" style="12" customWidth="1"/>
    <col min="5" max="5" width="85.28515625" customWidth="1"/>
    <col min="6" max="6" width="34.140625" customWidth="1"/>
    <col min="7" max="7" width="0" hidden="1" customWidth="1"/>
  </cols>
  <sheetData>
    <row r="1" spans="1:7" s="9" customFormat="1" ht="15.75" customHeight="1" thickBot="1">
      <c r="A1" s="295" t="s">
        <v>179</v>
      </c>
      <c r="B1" s="480" t="s">
        <v>393</v>
      </c>
      <c r="C1" s="481"/>
      <c r="D1" s="481"/>
      <c r="E1" s="481"/>
      <c r="F1" s="433"/>
    </row>
    <row r="2" spans="1:7" s="9" customFormat="1" ht="66" customHeight="1" thickBot="1">
      <c r="A2" s="203" t="s">
        <v>181</v>
      </c>
      <c r="B2" s="221" t="s">
        <v>182</v>
      </c>
      <c r="C2" s="222" t="s">
        <v>183</v>
      </c>
      <c r="D2" s="223" t="s">
        <v>184</v>
      </c>
      <c r="E2" s="220" t="s">
        <v>394</v>
      </c>
      <c r="F2" s="220" t="s">
        <v>186</v>
      </c>
    </row>
    <row r="3" spans="1:7" s="9" customFormat="1" ht="31.5" customHeight="1">
      <c r="A3" s="224"/>
      <c r="B3" s="42" t="s">
        <v>395</v>
      </c>
      <c r="C3" s="361" t="s">
        <v>396</v>
      </c>
      <c r="D3" s="370" t="str">
        <f>IF(COUNTIF(D4:D6,"NO CUMPLE")&gt;0,"NO CUMPLE CONDICIÓN",IF(COUNTIF(D4:D6,"CUMPLE")=0,"NO APLICA","CUMPLE"))</f>
        <v>NO APLICA</v>
      </c>
      <c r="E3" s="398" t="str">
        <f>CONCATENATE(IF(D4="NO CUMPLE",CONCATENATE(E4," / "),""),IF(D5="NO CUMPLE",CONCATENATE(E5,"  "),""),IF(D6="NO CUMPLE",CONCATENATE(E6,"  "),""))</f>
        <v/>
      </c>
      <c r="F3" s="384" t="s">
        <v>397</v>
      </c>
      <c r="G3" s="3">
        <f>IF(D3="CUMPLE",1,IF(D3="NO CUMPLE CONDICIÓN",2,3))</f>
        <v>3</v>
      </c>
    </row>
    <row r="4" spans="1:7" s="9" customFormat="1" ht="27.75" customHeight="1">
      <c r="A4" s="43" t="s">
        <v>398</v>
      </c>
      <c r="B4" s="44" t="s">
        <v>399</v>
      </c>
      <c r="C4" s="362" t="s">
        <v>400</v>
      </c>
      <c r="D4" s="85"/>
      <c r="E4" s="382"/>
      <c r="F4" s="385" t="s">
        <v>401</v>
      </c>
    </row>
    <row r="5" spans="1:7" s="9" customFormat="1" ht="28.5" customHeight="1">
      <c r="A5" s="43" t="s">
        <v>398</v>
      </c>
      <c r="B5" s="44" t="s">
        <v>402</v>
      </c>
      <c r="C5" s="5" t="s">
        <v>403</v>
      </c>
      <c r="D5" s="85"/>
      <c r="E5" s="396"/>
      <c r="F5" s="385" t="s">
        <v>401</v>
      </c>
    </row>
    <row r="6" spans="1:7" s="9" customFormat="1" ht="243.75" customHeight="1">
      <c r="A6" s="43" t="s">
        <v>398</v>
      </c>
      <c r="B6" s="44" t="s">
        <v>404</v>
      </c>
      <c r="C6" s="5" t="s">
        <v>405</v>
      </c>
      <c r="D6" s="85"/>
      <c r="E6" s="382"/>
      <c r="F6" s="386" t="s">
        <v>406</v>
      </c>
    </row>
    <row r="7" spans="1:7" s="9" customFormat="1" ht="35.25" customHeight="1">
      <c r="A7" s="43" t="s">
        <v>398</v>
      </c>
      <c r="B7" s="45" t="s">
        <v>407</v>
      </c>
      <c r="C7" s="40" t="s">
        <v>408</v>
      </c>
      <c r="D7" s="373" t="str">
        <f>IF(COUNTIF(D9:D20,"NO CUMPLE")&gt;0,"NO CUMPLE CONDICIÓN",IF(COUNTIF(D9:D20,"CUMPLE")=0,"NO APLICA","CUMPLE"))</f>
        <v>NO APLICA</v>
      </c>
      <c r="E7" s="399"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f>
        <v/>
      </c>
      <c r="F7" s="387" t="s">
        <v>409</v>
      </c>
      <c r="G7" s="3">
        <f>IF(D7="CUMPLE",1,IF(D7="NO CUMPLE CONDICIÓN",2,3))</f>
        <v>3</v>
      </c>
    </row>
    <row r="8" spans="1:7" s="9" customFormat="1" ht="35.25" customHeight="1">
      <c r="A8" s="225"/>
      <c r="B8" s="51"/>
      <c r="C8" s="15" t="s">
        <v>410</v>
      </c>
      <c r="D8" s="216"/>
      <c r="E8" s="383"/>
      <c r="F8" s="388" t="s">
        <v>411</v>
      </c>
    </row>
    <row r="9" spans="1:7" ht="75.75" customHeight="1">
      <c r="A9" s="43" t="s">
        <v>398</v>
      </c>
      <c r="B9" s="44" t="s">
        <v>412</v>
      </c>
      <c r="C9" s="77" t="s">
        <v>413</v>
      </c>
      <c r="D9" s="85"/>
      <c r="E9" s="382"/>
      <c r="F9" s="385" t="s">
        <v>414</v>
      </c>
    </row>
    <row r="10" spans="1:7" ht="155.25" customHeight="1">
      <c r="A10" s="43" t="s">
        <v>398</v>
      </c>
      <c r="B10" s="44" t="s">
        <v>415</v>
      </c>
      <c r="C10" s="77" t="s">
        <v>416</v>
      </c>
      <c r="D10" s="85"/>
      <c r="E10" s="382"/>
      <c r="F10" s="385" t="s">
        <v>414</v>
      </c>
    </row>
    <row r="11" spans="1:7" ht="180">
      <c r="A11" s="43" t="s">
        <v>398</v>
      </c>
      <c r="B11" s="44" t="s">
        <v>417</v>
      </c>
      <c r="C11" s="11" t="s">
        <v>418</v>
      </c>
      <c r="D11" s="85"/>
      <c r="E11" s="382"/>
      <c r="F11" s="389" t="s">
        <v>419</v>
      </c>
    </row>
    <row r="12" spans="1:7" s="9" customFormat="1" ht="135">
      <c r="A12" s="43" t="s">
        <v>398</v>
      </c>
      <c r="B12" s="44" t="s">
        <v>420</v>
      </c>
      <c r="C12" s="11" t="s">
        <v>421</v>
      </c>
      <c r="D12" s="118"/>
      <c r="E12" s="382"/>
      <c r="F12" s="389" t="s">
        <v>422</v>
      </c>
    </row>
    <row r="13" spans="1:7" s="9" customFormat="1" ht="198">
      <c r="A13" s="43" t="s">
        <v>398</v>
      </c>
      <c r="B13" s="44" t="s">
        <v>423</v>
      </c>
      <c r="C13" s="11" t="s">
        <v>424</v>
      </c>
      <c r="D13" s="118"/>
      <c r="E13" s="382"/>
      <c r="F13" s="389" t="s">
        <v>425</v>
      </c>
    </row>
    <row r="14" spans="1:7" s="9" customFormat="1" ht="135">
      <c r="A14" s="43" t="s">
        <v>398</v>
      </c>
      <c r="B14" s="44" t="s">
        <v>426</v>
      </c>
      <c r="C14" s="11" t="s">
        <v>427</v>
      </c>
      <c r="D14" s="118"/>
      <c r="E14" s="382"/>
      <c r="F14" s="389" t="s">
        <v>428</v>
      </c>
    </row>
    <row r="15" spans="1:7" s="9" customFormat="1" ht="57.75" customHeight="1">
      <c r="A15" s="43" t="s">
        <v>398</v>
      </c>
      <c r="B15" s="44" t="s">
        <v>429</v>
      </c>
      <c r="C15" s="5" t="s">
        <v>430</v>
      </c>
      <c r="D15" s="118"/>
      <c r="E15" s="382"/>
      <c r="F15" s="385" t="s">
        <v>431</v>
      </c>
    </row>
    <row r="16" spans="1:7" ht="193.5" customHeight="1">
      <c r="A16" s="43" t="s">
        <v>398</v>
      </c>
      <c r="B16" s="44" t="s">
        <v>432</v>
      </c>
      <c r="C16" s="11" t="s">
        <v>433</v>
      </c>
      <c r="D16" s="85"/>
      <c r="E16" s="382"/>
      <c r="F16" s="389" t="s">
        <v>434</v>
      </c>
    </row>
    <row r="17" spans="1:7" s="9" customFormat="1" ht="201" customHeight="1">
      <c r="A17" s="43" t="s">
        <v>398</v>
      </c>
      <c r="B17" s="44" t="s">
        <v>435</v>
      </c>
      <c r="C17" s="5" t="s">
        <v>436</v>
      </c>
      <c r="D17" s="85"/>
      <c r="E17" s="382"/>
      <c r="F17" s="386" t="s">
        <v>437</v>
      </c>
    </row>
    <row r="18" spans="1:7" s="9" customFormat="1" ht="216">
      <c r="A18" s="43" t="s">
        <v>398</v>
      </c>
      <c r="B18" s="44" t="s">
        <v>438</v>
      </c>
      <c r="C18" s="11" t="s">
        <v>439</v>
      </c>
      <c r="D18" s="10"/>
      <c r="E18" s="400"/>
      <c r="F18" s="389" t="s">
        <v>440</v>
      </c>
    </row>
    <row r="19" spans="1:7" s="9" customFormat="1" ht="84.75" customHeight="1">
      <c r="A19" s="43" t="s">
        <v>398</v>
      </c>
      <c r="B19" s="44" t="s">
        <v>441</v>
      </c>
      <c r="C19" s="11" t="s">
        <v>442</v>
      </c>
      <c r="D19" s="10"/>
      <c r="E19" s="400"/>
      <c r="F19" s="389" t="s">
        <v>443</v>
      </c>
    </row>
    <row r="20" spans="1:7" s="9" customFormat="1" ht="69" customHeight="1">
      <c r="A20" s="43" t="s">
        <v>398</v>
      </c>
      <c r="B20" s="44" t="s">
        <v>444</v>
      </c>
      <c r="C20" s="77" t="s">
        <v>445</v>
      </c>
      <c r="D20" s="226"/>
      <c r="E20" s="255"/>
      <c r="F20" s="389" t="s">
        <v>446</v>
      </c>
    </row>
    <row r="21" spans="1:7" s="9" customFormat="1" ht="32.1" customHeight="1">
      <c r="A21" s="46"/>
      <c r="B21" s="45" t="s">
        <v>447</v>
      </c>
      <c r="C21" s="4" t="s">
        <v>448</v>
      </c>
      <c r="D21" s="373" t="str">
        <f>IF(COUNTIF(D23:D25,"NO CUMPLE")&gt;0,"NO CUMPLE CONDICIÓN",IF(COUNTIF(D23:D25,"CUMPLE")=0,"NO APLICA","CUMPLE"))</f>
        <v>NO APLICA</v>
      </c>
      <c r="E21" s="399" t="str">
        <f>CONCATENATE(IF(D23="NO CUMPLE",CONCATENATE(E23," / "),""),IF(D24="NO CUMPLE",CONCATENATE(E24," / "),""),IF(D25="NO CUMPLE",CONCATENATE(E25," / "),""))</f>
        <v/>
      </c>
      <c r="F21" s="387" t="s">
        <v>449</v>
      </c>
      <c r="G21" s="3">
        <f>IF(D21="CUMPLE",1,IF(D21="NO CUMPLE CONDICIÓN",2,3))</f>
        <v>3</v>
      </c>
    </row>
    <row r="22" spans="1:7" ht="37.5" customHeight="1">
      <c r="A22" s="46"/>
      <c r="B22" s="51"/>
      <c r="C22" s="16" t="s">
        <v>450</v>
      </c>
      <c r="D22" s="216"/>
      <c r="E22" s="383"/>
      <c r="F22" s="390"/>
    </row>
    <row r="23" spans="1:7" s="227" customFormat="1" ht="159.75" customHeight="1">
      <c r="A23" s="43" t="s">
        <v>398</v>
      </c>
      <c r="B23" s="44" t="s">
        <v>451</v>
      </c>
      <c r="C23" s="11" t="s">
        <v>452</v>
      </c>
      <c r="D23" s="85"/>
      <c r="E23" s="382"/>
      <c r="F23" s="386" t="s">
        <v>453</v>
      </c>
    </row>
    <row r="24" spans="1:7" s="227" customFormat="1" ht="103.5" customHeight="1">
      <c r="A24" s="43" t="s">
        <v>398</v>
      </c>
      <c r="B24" s="44" t="s">
        <v>454</v>
      </c>
      <c r="C24" s="11" t="s">
        <v>455</v>
      </c>
      <c r="D24" s="85"/>
      <c r="E24" s="396"/>
      <c r="F24" s="386" t="s">
        <v>456</v>
      </c>
    </row>
    <row r="25" spans="1:7" s="227" customFormat="1" ht="225">
      <c r="A25" s="43" t="s">
        <v>398</v>
      </c>
      <c r="B25" s="44" t="s">
        <v>457</v>
      </c>
      <c r="C25" s="240" t="s">
        <v>458</v>
      </c>
      <c r="D25" s="85"/>
      <c r="E25" s="382"/>
      <c r="F25" s="386" t="s">
        <v>459</v>
      </c>
    </row>
    <row r="26" spans="1:7" ht="35.25" customHeight="1">
      <c r="A26" s="225"/>
      <c r="B26" s="45" t="s">
        <v>460</v>
      </c>
      <c r="C26" s="228" t="s">
        <v>461</v>
      </c>
      <c r="D26" s="373" t="str">
        <f>IF(COUNTIF(D28:D28,"NO CUMPLE")&gt;0,"NO CUMPLE CONDICIÓN",IF(COUNTIF(D28:D28,"CUMPLE")=0,"NO APLICA","CUMPLE"))</f>
        <v>NO APLICA</v>
      </c>
      <c r="E26" s="399" t="str">
        <f>CONCATENATE(IF(D28="NO CUMPLE",CONCATENATE(E28," / "),""))</f>
        <v/>
      </c>
      <c r="F26" s="391" t="s">
        <v>462</v>
      </c>
      <c r="G26" s="3">
        <f>IF(D26="CUMPLE",1,IF(D26="NO CUMPLE CONDICIÓN",2,3))</f>
        <v>3</v>
      </c>
    </row>
    <row r="27" spans="1:7" ht="37.5" customHeight="1">
      <c r="A27" s="225"/>
      <c r="B27" s="51"/>
      <c r="C27" s="16" t="s">
        <v>450</v>
      </c>
      <c r="D27" s="216"/>
      <c r="E27" s="383"/>
      <c r="F27" s="392"/>
    </row>
    <row r="28" spans="1:7" ht="63">
      <c r="A28" s="43" t="s">
        <v>398</v>
      </c>
      <c r="B28" s="47" t="s">
        <v>463</v>
      </c>
      <c r="C28" s="11" t="s">
        <v>464</v>
      </c>
      <c r="D28" s="85"/>
      <c r="E28" s="382"/>
      <c r="F28" s="385" t="s">
        <v>465</v>
      </c>
    </row>
    <row r="29" spans="1:7" ht="31.5" customHeight="1">
      <c r="A29" s="225"/>
      <c r="B29" s="45" t="s">
        <v>466</v>
      </c>
      <c r="C29" s="228" t="s">
        <v>467</v>
      </c>
      <c r="D29" s="373" t="str">
        <f>IF(COUNTIF(D31:D31,"NO CUMPLE")&gt;0,"NO CUMPLE CONDICIÓN",IF(COUNTIF(D31:D31,"CUMPLE")=0,"NO APLICA","CUMPLE"))</f>
        <v>NO APLICA</v>
      </c>
      <c r="E29" s="399" t="str">
        <f>CONCATENATE(IF(D31="NO CUMPLE",CONCATENATE(E31," / "),""))</f>
        <v/>
      </c>
      <c r="F29" s="391" t="s">
        <v>468</v>
      </c>
      <c r="G29" s="3">
        <f>IF(D29="CUMPLE",1,IF(D29="NO CUMPLE CONDICIÓN",2,3))</f>
        <v>3</v>
      </c>
    </row>
    <row r="30" spans="1:7" ht="34.5" customHeight="1">
      <c r="A30" s="225"/>
      <c r="B30" s="51"/>
      <c r="C30" s="16" t="s">
        <v>450</v>
      </c>
      <c r="D30" s="216"/>
      <c r="E30" s="383"/>
      <c r="F30" s="392"/>
    </row>
    <row r="31" spans="1:7" ht="54">
      <c r="A31" s="43" t="s">
        <v>398</v>
      </c>
      <c r="B31" s="47" t="s">
        <v>469</v>
      </c>
      <c r="C31" s="11" t="s">
        <v>470</v>
      </c>
      <c r="D31" s="85"/>
      <c r="E31" s="382"/>
      <c r="F31" s="385" t="s">
        <v>471</v>
      </c>
    </row>
    <row r="32" spans="1:7" s="9" customFormat="1" ht="42" customHeight="1">
      <c r="A32" s="235"/>
      <c r="B32" s="238" t="s">
        <v>472</v>
      </c>
      <c r="C32" s="4" t="s">
        <v>473</v>
      </c>
      <c r="D32" s="93" t="str">
        <f>IF(COUNTIF(D33:D34,"NO CUMPLE")&gt;0,"NO CUMPLE CONDICIÓN",IF(COUNTIF(D33:D34,"CUMPLE")=0,"NO APLICA","CUMPLE"))</f>
        <v>NO APLICA</v>
      </c>
      <c r="E32" s="401" t="str">
        <f>CONCATENATE(IF(D33="NO CUMPLE",CONCATENATE(E33," / "),""),IF(D34="NO CUMPLE",CONCATENATE(E34,"  "),""))</f>
        <v/>
      </c>
      <c r="F32" s="393" t="s">
        <v>474</v>
      </c>
      <c r="G32" s="3">
        <f>IF(D32="CUMPLE",1,IF(D32="NO CUMPLE CONDICIÓN",2,3))</f>
        <v>3</v>
      </c>
    </row>
    <row r="33" spans="1:6" s="9" customFormat="1" ht="42" customHeight="1">
      <c r="A33" s="71" t="s">
        <v>475</v>
      </c>
      <c r="B33" s="232" t="s">
        <v>476</v>
      </c>
      <c r="C33" s="233" t="s">
        <v>477</v>
      </c>
      <c r="D33" s="85"/>
      <c r="E33" s="382"/>
      <c r="F33" s="394" t="s">
        <v>478</v>
      </c>
    </row>
    <row r="34" spans="1:6" s="9" customFormat="1" ht="54.75" customHeight="1" thickBot="1">
      <c r="A34" s="236" t="s">
        <v>398</v>
      </c>
      <c r="B34" s="395" t="s">
        <v>479</v>
      </c>
      <c r="C34" s="234" t="s">
        <v>480</v>
      </c>
      <c r="D34" s="198"/>
      <c r="E34" s="397"/>
      <c r="F34" s="394" t="s">
        <v>481</v>
      </c>
    </row>
    <row r="36" spans="1:6" hidden="1">
      <c r="C36" s="103" t="s">
        <v>330</v>
      </c>
      <c r="D36" s="3">
        <f>COUNTIF(G3:G34,1)</f>
        <v>0</v>
      </c>
    </row>
    <row r="37" spans="1:6" hidden="1">
      <c r="C37" s="103" t="s">
        <v>331</v>
      </c>
      <c r="D37" s="3">
        <f>COUNTIF(G3:G34,2)</f>
        <v>0</v>
      </c>
    </row>
    <row r="38" spans="1:6" hidden="1">
      <c r="C38" s="103" t="s">
        <v>332</v>
      </c>
      <c r="D38" s="3">
        <f>COUNTIF(G3:G34,3)</f>
        <v>6</v>
      </c>
    </row>
    <row r="56" spans="1:6">
      <c r="A56" s="229"/>
      <c r="C56" s="230"/>
      <c r="F56" s="231"/>
    </row>
    <row r="57" spans="1:6">
      <c r="F57" s="231"/>
    </row>
    <row r="58" spans="1:6">
      <c r="F58" s="231"/>
    </row>
    <row r="59" spans="1:6">
      <c r="F59" s="231"/>
    </row>
    <row r="60" spans="1:6">
      <c r="F60" s="231"/>
    </row>
    <row r="61" spans="1:6">
      <c r="F61" s="231"/>
    </row>
    <row r="62" spans="1:6">
      <c r="F62" s="231"/>
    </row>
    <row r="63" spans="1:6">
      <c r="F63" s="231"/>
    </row>
    <row r="64" spans="1:6">
      <c r="F64" s="231"/>
    </row>
    <row r="65" spans="6:6">
      <c r="F65" s="231"/>
    </row>
    <row r="66" spans="6:6">
      <c r="F66" s="231"/>
    </row>
    <row r="67" spans="6:6">
      <c r="F67" s="231"/>
    </row>
    <row r="68" spans="6:6">
      <c r="F68" s="231"/>
    </row>
    <row r="69" spans="6:6">
      <c r="F69" s="231"/>
    </row>
  </sheetData>
  <sheetProtection algorithmName="SHA-512" hashValue="yDJ4ObzX/Dma2MB25ZOGAPnUU8DeFptKf+PHODfceA9ZnuQoeC9rbiy+t8x6Kv0tn0Ezxmja0Z8b2CmktCkgpg==" saltValue="chcFZil896Kl+zsNr0+wlw==" spinCount="100000" sheet="1" objects="1" scenarios="1" formatRows="0"/>
  <mergeCells count="1">
    <mergeCell ref="B1:E1"/>
  </mergeCells>
  <phoneticPr fontId="16" type="noConversion"/>
  <conditionalFormatting sqref="D3">
    <cfRule type="cellIs" dxfId="59" priority="11" operator="equal">
      <formula>"NO CUMPLE CONDICIÓN"</formula>
    </cfRule>
    <cfRule type="cellIs" dxfId="58" priority="12" operator="equal">
      <formula>"No Cumple"</formula>
    </cfRule>
  </conditionalFormatting>
  <conditionalFormatting sqref="D7">
    <cfRule type="cellIs" dxfId="57" priority="9" operator="equal">
      <formula>"NO CUMPLE CONDICIÓN"</formula>
    </cfRule>
    <cfRule type="cellIs" dxfId="56" priority="10" operator="equal">
      <formula>"No Cumple"</formula>
    </cfRule>
  </conditionalFormatting>
  <conditionalFormatting sqref="D21">
    <cfRule type="cellIs" dxfId="55" priority="7" operator="equal">
      <formula>"NO CUMPLE CONDICIÓN"</formula>
    </cfRule>
    <cfRule type="cellIs" dxfId="54" priority="8" operator="equal">
      <formula>"No Cumple"</formula>
    </cfRule>
  </conditionalFormatting>
  <conditionalFormatting sqref="D26">
    <cfRule type="cellIs" dxfId="53" priority="5" operator="equal">
      <formula>"NO CUMPLE CONDICIÓN"</formula>
    </cfRule>
    <cfRule type="cellIs" dxfId="52" priority="6" operator="equal">
      <formula>"No Cumple"</formula>
    </cfRule>
  </conditionalFormatting>
  <conditionalFormatting sqref="D29">
    <cfRule type="cellIs" dxfId="51" priority="3" operator="equal">
      <formula>"NO CUMPLE CONDICIÓN"</formula>
    </cfRule>
    <cfRule type="cellIs" dxfId="50" priority="4" operator="equal">
      <formula>"No Cumple"</formula>
    </cfRule>
  </conditionalFormatting>
  <conditionalFormatting sqref="D32">
    <cfRule type="cellIs" dxfId="49" priority="1" operator="equal">
      <formula>"NO CUMPLE CONDICIÓN"</formula>
    </cfRule>
    <cfRule type="cellIs" dxfId="48" priority="2" operator="equal">
      <formula>"No Cumple"</formula>
    </cfRule>
  </conditionalFormatting>
  <dataValidations count="2">
    <dataValidation type="list" allowBlank="1" showInputMessage="1" showErrorMessage="1" sqref="D12:D15" xr:uid="{1B19E8F0-3EE5-4E5C-AE78-49B22A7ADA54}">
      <formula1>"CUMPLE,NO CUMPLE,NO APLICA"</formula1>
    </dataValidation>
    <dataValidation type="list" allowBlank="1" showInputMessage="1" showErrorMessage="1" sqref="D16:D17 D9:D11 D4:D6 D23:D25 D28 D31 D33:D34" xr:uid="{64BA4007-D7A9-4341-8C32-57112D84E1E7}">
      <formula1>"CUMPLE,NO CUMPLE"</formula1>
    </dataValidation>
  </dataValidations>
  <hyperlinks>
    <hyperlink ref="A1" location="PORTADA!A1" display="Portada" xr:uid="{4DC4476C-068C-4838-B9F7-774A1B163F93}"/>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B770-2A43-4603-93CF-AC7EE4121AC2}">
  <sheetPr>
    <tabColor theme="5" tint="0.79998168889431442"/>
  </sheetPr>
  <dimension ref="A1:R127"/>
  <sheetViews>
    <sheetView topLeftCell="A119" zoomScaleNormal="100" workbookViewId="0">
      <selection activeCell="B2" sqref="C2"/>
    </sheetView>
  </sheetViews>
  <sheetFormatPr baseColWidth="10" defaultColWidth="11.42578125" defaultRowHeight="15"/>
  <cols>
    <col min="1" max="1" width="6.140625" customWidth="1"/>
    <col min="3" max="3" width="73" customWidth="1"/>
    <col min="4" max="4" width="15.85546875" customWidth="1"/>
    <col min="5" max="5" width="73.42578125" customWidth="1"/>
    <col min="6" max="6" width="53.7109375" customWidth="1"/>
    <col min="7" max="7" width="11.42578125" hidden="1" customWidth="1"/>
  </cols>
  <sheetData>
    <row r="1" spans="1:18" s="7" customFormat="1" ht="21" customHeight="1" thickBot="1">
      <c r="A1" s="365" t="s">
        <v>179</v>
      </c>
      <c r="B1" s="482" t="s">
        <v>482</v>
      </c>
      <c r="C1" s="483"/>
      <c r="D1" s="483"/>
      <c r="E1" s="484"/>
      <c r="F1" s="20"/>
      <c r="G1" s="6"/>
    </row>
    <row r="2" spans="1:18" s="13" customFormat="1" ht="75.75" thickBot="1">
      <c r="B2" s="407" t="s">
        <v>483</v>
      </c>
      <c r="C2" s="408" t="s">
        <v>484</v>
      </c>
      <c r="D2" s="206" t="s">
        <v>184</v>
      </c>
      <c r="E2" s="409" t="s">
        <v>394</v>
      </c>
      <c r="F2" s="241" t="s">
        <v>485</v>
      </c>
      <c r="H2" s="14"/>
      <c r="J2" s="14"/>
      <c r="L2" s="14"/>
      <c r="N2" s="14"/>
      <c r="P2" s="14"/>
      <c r="R2" s="14"/>
    </row>
    <row r="3" spans="1:18" s="13" customFormat="1" ht="36">
      <c r="B3" s="410" t="s">
        <v>486</v>
      </c>
      <c r="C3" s="361" t="s">
        <v>808</v>
      </c>
      <c r="D3" s="210" t="str">
        <f>IF(COUNTIF(D5:D7,"NO CUMPLE")&gt;0,"NO CUMPLE CONDICIÓN",IF(COUNTIF(D5:D7,"CUMPLE")=0,"NO APLICA","CUMPLE"))</f>
        <v>NO APLICA</v>
      </c>
      <c r="E3" s="411" t="str">
        <f>CONCATENATE(IF(D5="NO CUMPLE",CONCATENATE(E5," / "),""),IF(D6="NO CUMPLE",CONCATENATE(E6," / "),""),IF(D7="NO CUMPLE",CONCATENATE(E7," / "),""))</f>
        <v/>
      </c>
      <c r="F3" s="243" t="s">
        <v>487</v>
      </c>
      <c r="G3" s="3">
        <f>IF(D3="CUMPLE",1,IF(D3="NO CUMPLE CONDICIÓN",2,3))</f>
        <v>3</v>
      </c>
      <c r="H3" s="14"/>
      <c r="J3" s="14"/>
      <c r="L3" s="14"/>
      <c r="N3" s="14"/>
      <c r="P3" s="14"/>
      <c r="R3" s="14"/>
    </row>
    <row r="4" spans="1:18" s="13" customFormat="1" ht="25.5" customHeight="1">
      <c r="A4" s="46"/>
      <c r="B4" s="244"/>
      <c r="C4" s="15" t="s">
        <v>809</v>
      </c>
      <c r="D4" s="245"/>
      <c r="E4" s="402"/>
      <c r="F4" s="246"/>
      <c r="H4" s="14"/>
      <c r="J4" s="14"/>
      <c r="L4" s="14"/>
      <c r="N4" s="14"/>
      <c r="P4" s="14"/>
      <c r="R4" s="14"/>
    </row>
    <row r="5" spans="1:18" ht="38.25" customHeight="1">
      <c r="A5" s="43" t="s">
        <v>398</v>
      </c>
      <c r="B5" s="247" t="s">
        <v>810</v>
      </c>
      <c r="C5" s="248" t="s">
        <v>489</v>
      </c>
      <c r="D5" s="212"/>
      <c r="E5" s="249"/>
      <c r="F5" s="250" t="s">
        <v>487</v>
      </c>
    </row>
    <row r="6" spans="1:18" ht="63">
      <c r="A6" s="43" t="s">
        <v>398</v>
      </c>
      <c r="B6" s="247" t="s">
        <v>811</v>
      </c>
      <c r="C6" s="248" t="s">
        <v>490</v>
      </c>
      <c r="D6" s="212"/>
      <c r="E6" s="249"/>
      <c r="F6" s="250" t="s">
        <v>491</v>
      </c>
    </row>
    <row r="7" spans="1:18" ht="35.25" customHeight="1">
      <c r="A7" s="43" t="s">
        <v>398</v>
      </c>
      <c r="B7" s="247" t="s">
        <v>488</v>
      </c>
      <c r="C7" s="248" t="s">
        <v>492</v>
      </c>
      <c r="D7" s="212"/>
      <c r="E7" s="249"/>
      <c r="F7" s="250" t="s">
        <v>491</v>
      </c>
    </row>
    <row r="8" spans="1:18" ht="27">
      <c r="B8" s="251" t="s">
        <v>493</v>
      </c>
      <c r="C8" s="4" t="s">
        <v>812</v>
      </c>
      <c r="D8" s="214" t="str">
        <f>IF(COUNTIF(D10:D16,"NO CUMPLE")&gt;0,"NO CUMPLE CONDICIÓN",IF(COUNTIF(D10:D16,"CUMPLE")=0,"NO APLICA","CUMPLE"))</f>
        <v>NO APLICA</v>
      </c>
      <c r="E8" s="242" t="str">
        <f>CONCATENATE(IF(D10="NO CUMPLE",CONCATENATE(E10," / "),""),IF(D11="NO CUMPLE",CONCATENATE(E11," / "),""),IF(D12="NO CUMPLE",CONCATENATE(E12," / "),""),IF(D13="NO CUMPLE",CONCATENATE(E13," / "),""),IF(D14="NO CUMPLE",CONCATENATE(E14," / "),""),IF(D15="NO CUMPLE",CONCATENATE(E15," / "),""),IF(D16="NO CUMPLE",CONCATENATE(E16," / "),""))</f>
        <v/>
      </c>
      <c r="F8" s="243" t="s">
        <v>494</v>
      </c>
      <c r="G8" s="3">
        <f>IF(D8="CUMPLE",1,IF(D8="NO CUMPLE CONDICIÓN",2,3))</f>
        <v>3</v>
      </c>
    </row>
    <row r="9" spans="1:18" ht="30">
      <c r="A9" s="46"/>
      <c r="B9" s="244"/>
      <c r="C9" s="15" t="s">
        <v>495</v>
      </c>
      <c r="D9" s="245"/>
      <c r="E9" s="402"/>
      <c r="F9" s="246"/>
    </row>
    <row r="10" spans="1:18" ht="47.25">
      <c r="A10" s="43" t="s">
        <v>398</v>
      </c>
      <c r="B10" s="232" t="s">
        <v>496</v>
      </c>
      <c r="C10" s="248" t="s">
        <v>497</v>
      </c>
      <c r="D10" s="212"/>
      <c r="E10" s="249"/>
      <c r="F10" s="250" t="s">
        <v>494</v>
      </c>
    </row>
    <row r="11" spans="1:18" ht="47.25">
      <c r="A11" s="43" t="s">
        <v>398</v>
      </c>
      <c r="B11" s="232" t="s">
        <v>498</v>
      </c>
      <c r="C11" s="248" t="s">
        <v>499</v>
      </c>
      <c r="D11" s="212"/>
      <c r="E11" s="249"/>
      <c r="F11" s="250" t="s">
        <v>494</v>
      </c>
    </row>
    <row r="12" spans="1:18" ht="63">
      <c r="A12" s="43" t="s">
        <v>398</v>
      </c>
      <c r="B12" s="232" t="s">
        <v>500</v>
      </c>
      <c r="C12" s="248" t="s">
        <v>501</v>
      </c>
      <c r="D12" s="212"/>
      <c r="E12" s="249"/>
      <c r="F12" s="250" t="s">
        <v>494</v>
      </c>
    </row>
    <row r="13" spans="1:18" ht="47.25">
      <c r="A13" s="43" t="s">
        <v>398</v>
      </c>
      <c r="B13" s="232" t="s">
        <v>502</v>
      </c>
      <c r="C13" s="248" t="s">
        <v>503</v>
      </c>
      <c r="D13" s="212"/>
      <c r="E13" s="249"/>
      <c r="F13" s="250" t="s">
        <v>494</v>
      </c>
    </row>
    <row r="14" spans="1:18" ht="47.25">
      <c r="A14" s="43" t="s">
        <v>398</v>
      </c>
      <c r="B14" s="232" t="s">
        <v>504</v>
      </c>
      <c r="C14" s="248" t="s">
        <v>505</v>
      </c>
      <c r="D14" s="212"/>
      <c r="E14" s="249"/>
      <c r="F14" s="250" t="s">
        <v>506</v>
      </c>
    </row>
    <row r="15" spans="1:18" ht="31.5">
      <c r="A15" s="43" t="s">
        <v>398</v>
      </c>
      <c r="B15" s="232" t="s">
        <v>507</v>
      </c>
      <c r="C15" s="248" t="s">
        <v>508</v>
      </c>
      <c r="D15" s="212"/>
      <c r="E15" s="249"/>
      <c r="F15" s="250" t="s">
        <v>509</v>
      </c>
    </row>
    <row r="16" spans="1:18" ht="21" customHeight="1">
      <c r="A16" s="43" t="s">
        <v>398</v>
      </c>
      <c r="B16" s="232" t="s">
        <v>510</v>
      </c>
      <c r="C16" s="248" t="s">
        <v>511</v>
      </c>
      <c r="D16" s="212"/>
      <c r="E16" s="249"/>
      <c r="F16" s="250" t="s">
        <v>509</v>
      </c>
    </row>
    <row r="17" spans="1:7" ht="29.25" customHeight="1">
      <c r="B17" s="251" t="s">
        <v>512</v>
      </c>
      <c r="C17" s="4" t="s">
        <v>813</v>
      </c>
      <c r="D17" s="214" t="str">
        <f>IF(COUNTIF(D19:D23,"NO CUMPLE")&gt;0,"NO CUMPLE CONDICIÓN",IF(COUNTIF(D19:D23,"CUMPLE")=0,"NO APLICA","CUMPLE"))</f>
        <v>NO APLICA</v>
      </c>
      <c r="E17" s="242" t="str">
        <f>CONCATENATE(IF(D19="NO CUMPLE",CONCATENATE(E19," / "),""),IF(D20="NO CUMPLE",CONCATENATE(E20," / "),""),IF(D21="NO CUMPLE",CONCATENATE(E21," / "),""),IF(D22="NO CUMPLE",CONCATENATE(E22," / "),""),IF(D23="NO CUMPLE",CONCATENATE(E23," / "),""))</f>
        <v/>
      </c>
      <c r="F17" s="243" t="s">
        <v>509</v>
      </c>
      <c r="G17" s="3">
        <f>IF(D17="CUMPLE",1,IF(D17="NO CUMPLE CONDICIÓN",2,3))</f>
        <v>3</v>
      </c>
    </row>
    <row r="18" spans="1:7" ht="30">
      <c r="A18" s="46"/>
      <c r="B18" s="244"/>
      <c r="C18" s="15" t="s">
        <v>495</v>
      </c>
      <c r="D18" s="245"/>
      <c r="E18" s="402"/>
      <c r="F18" s="246"/>
    </row>
    <row r="19" spans="1:7" ht="47.25">
      <c r="A19" s="43" t="s">
        <v>398</v>
      </c>
      <c r="B19" s="232" t="s">
        <v>513</v>
      </c>
      <c r="C19" s="248" t="s">
        <v>514</v>
      </c>
      <c r="D19" s="212"/>
      <c r="E19" s="249"/>
      <c r="F19" s="250" t="s">
        <v>515</v>
      </c>
    </row>
    <row r="20" spans="1:7" ht="47.25">
      <c r="A20" s="43" t="s">
        <v>398</v>
      </c>
      <c r="B20" s="232" t="s">
        <v>516</v>
      </c>
      <c r="C20" s="248" t="s">
        <v>517</v>
      </c>
      <c r="D20" s="212"/>
      <c r="E20" s="249"/>
      <c r="F20" s="250" t="s">
        <v>518</v>
      </c>
    </row>
    <row r="21" spans="1:7" ht="63">
      <c r="A21" s="43" t="s">
        <v>398</v>
      </c>
      <c r="B21" s="232" t="s">
        <v>519</v>
      </c>
      <c r="C21" s="248" t="s">
        <v>520</v>
      </c>
      <c r="D21" s="212"/>
      <c r="E21" s="249"/>
      <c r="F21" s="250" t="s">
        <v>518</v>
      </c>
    </row>
    <row r="22" spans="1:7" ht="47.25">
      <c r="A22" s="43" t="s">
        <v>398</v>
      </c>
      <c r="B22" s="232" t="s">
        <v>521</v>
      </c>
      <c r="C22" s="248" t="s">
        <v>522</v>
      </c>
      <c r="D22" s="212"/>
      <c r="E22" s="249"/>
      <c r="F22" s="250" t="s">
        <v>518</v>
      </c>
    </row>
    <row r="23" spans="1:7" ht="69" customHeight="1">
      <c r="A23" s="43" t="s">
        <v>398</v>
      </c>
      <c r="B23" s="232" t="s">
        <v>523</v>
      </c>
      <c r="C23" s="248" t="s">
        <v>524</v>
      </c>
      <c r="D23" s="212"/>
      <c r="E23" s="249"/>
      <c r="F23" s="250" t="s">
        <v>525</v>
      </c>
    </row>
    <row r="24" spans="1:7" ht="27" customHeight="1">
      <c r="B24" s="251" t="s">
        <v>526</v>
      </c>
      <c r="C24" s="4" t="s">
        <v>813</v>
      </c>
      <c r="D24" s="214" t="str">
        <f>IF(COUNTIF(D26:D29,"NO CUMPLE")&gt;0,"NO CUMPLE CONDICIÓN",IF(COUNTIF(D26:D29,"CUMPLE")=0,"NO APLICA","CUMPLE"))</f>
        <v>NO APLICA</v>
      </c>
      <c r="E24" s="242" t="str">
        <f>CONCATENATE(IF(D26="NO CUMPLE",CONCATENATE(E26," / "),""),IF(D27="NO CUMPLE",CONCATENATE(E27," / "),""),IF(D28="NO CUMPLE",CONCATENATE(E28," / "),""),IF(D29="NO CUMPLE",CONCATENATE(E29," / "),""))</f>
        <v/>
      </c>
      <c r="F24" s="243" t="s">
        <v>527</v>
      </c>
      <c r="G24" s="3">
        <f>IF(D24="CUMPLE",1,IF(D24="NO CUMPLE CONDICIÓN",2,3))</f>
        <v>3</v>
      </c>
    </row>
    <row r="25" spans="1:7" ht="30">
      <c r="A25" s="43" t="s">
        <v>398</v>
      </c>
      <c r="B25" s="244"/>
      <c r="C25" s="15" t="s">
        <v>495</v>
      </c>
      <c r="D25" s="245"/>
      <c r="E25" s="402"/>
      <c r="F25" s="246"/>
    </row>
    <row r="26" spans="1:7" ht="31.5">
      <c r="A26" s="43" t="s">
        <v>398</v>
      </c>
      <c r="B26" s="232" t="s">
        <v>528</v>
      </c>
      <c r="C26" s="248" t="s">
        <v>814</v>
      </c>
      <c r="D26" s="212"/>
      <c r="E26" s="249"/>
      <c r="F26" s="250" t="s">
        <v>527</v>
      </c>
    </row>
    <row r="27" spans="1:7" ht="47.25">
      <c r="A27" s="43" t="s">
        <v>398</v>
      </c>
      <c r="B27" s="232" t="s">
        <v>815</v>
      </c>
      <c r="C27" s="248" t="s">
        <v>530</v>
      </c>
      <c r="D27" s="212"/>
      <c r="E27" s="249"/>
      <c r="F27" s="250" t="s">
        <v>527</v>
      </c>
    </row>
    <row r="28" spans="1:7" ht="31.5">
      <c r="A28" s="43" t="s">
        <v>398</v>
      </c>
      <c r="B28" s="232" t="s">
        <v>529</v>
      </c>
      <c r="C28" s="248" t="s">
        <v>532</v>
      </c>
      <c r="D28" s="212"/>
      <c r="E28" s="249"/>
      <c r="F28" s="250" t="s">
        <v>533</v>
      </c>
    </row>
    <row r="29" spans="1:7" ht="31.5">
      <c r="A29" s="43" t="s">
        <v>398</v>
      </c>
      <c r="B29" s="232" t="s">
        <v>531</v>
      </c>
      <c r="C29" s="248" t="s">
        <v>534</v>
      </c>
      <c r="D29" s="212"/>
      <c r="E29" s="249"/>
      <c r="F29" s="250" t="s">
        <v>533</v>
      </c>
    </row>
    <row r="30" spans="1:7" ht="21.75" customHeight="1">
      <c r="B30" s="251" t="s">
        <v>535</v>
      </c>
      <c r="C30" s="4" t="s">
        <v>816</v>
      </c>
      <c r="D30" s="214" t="str">
        <f>IF(COUNTIF(D32:D35,"NO CUMPLE")&gt;0,"NO CUMPLE CONDICIÓN",IF(COUNTIF(D32:D35,"CUMPLE")=0,"NO APLICA","CUMPLE"))</f>
        <v>NO APLICA</v>
      </c>
      <c r="E30" s="242" t="str">
        <f>CONCATENATE(IF(D32="NO CUMPLE",CONCATENATE(E32," / "),""),IF(D33="NO CUMPLE",CONCATENATE(E33," / "),""),IF(D34="NO CUMPLE",CONCATENATE(E34," / "),""),IF(D35="NO CUMPLE",CONCATENATE(E35," / "),""))</f>
        <v/>
      </c>
      <c r="F30" s="243" t="s">
        <v>536</v>
      </c>
      <c r="G30" s="3">
        <f>IF(D30="CUMPLE",1,IF(D30="NO CUMPLE CONDICIÓN",2,3))</f>
        <v>3</v>
      </c>
    </row>
    <row r="31" spans="1:7" ht="30">
      <c r="A31" s="46"/>
      <c r="B31" s="244"/>
      <c r="C31" s="15" t="s">
        <v>495</v>
      </c>
      <c r="D31" s="245"/>
      <c r="E31" s="402"/>
      <c r="F31" s="246"/>
    </row>
    <row r="32" spans="1:7" ht="31.5">
      <c r="A32" s="43" t="s">
        <v>398</v>
      </c>
      <c r="B32" s="232" t="s">
        <v>537</v>
      </c>
      <c r="C32" s="248" t="s">
        <v>538</v>
      </c>
      <c r="D32" s="212"/>
      <c r="E32" s="249"/>
      <c r="F32" s="250" t="s">
        <v>536</v>
      </c>
    </row>
    <row r="33" spans="1:18" ht="47.25">
      <c r="A33" s="43" t="s">
        <v>398</v>
      </c>
      <c r="B33" s="232" t="s">
        <v>539</v>
      </c>
      <c r="C33" s="248" t="s">
        <v>540</v>
      </c>
      <c r="D33" s="212"/>
      <c r="E33" s="249"/>
      <c r="F33" s="250" t="s">
        <v>536</v>
      </c>
    </row>
    <row r="34" spans="1:18" ht="31.5">
      <c r="A34" s="43" t="s">
        <v>398</v>
      </c>
      <c r="B34" s="232" t="s">
        <v>541</v>
      </c>
      <c r="C34" s="248" t="s">
        <v>542</v>
      </c>
      <c r="D34" s="212"/>
      <c r="E34" s="249"/>
      <c r="F34" s="250" t="s">
        <v>536</v>
      </c>
    </row>
    <row r="35" spans="1:18" ht="47.25">
      <c r="A35" s="43" t="s">
        <v>398</v>
      </c>
      <c r="B35" s="232" t="s">
        <v>543</v>
      </c>
      <c r="C35" s="248" t="s">
        <v>544</v>
      </c>
      <c r="D35" s="212"/>
      <c r="E35" s="249"/>
      <c r="F35" s="250" t="s">
        <v>536</v>
      </c>
    </row>
    <row r="36" spans="1:18" s="13" customFormat="1" ht="54.75" customHeight="1">
      <c r="B36" s="251" t="s">
        <v>545</v>
      </c>
      <c r="C36" s="228" t="s">
        <v>817</v>
      </c>
      <c r="D36" s="214" t="str">
        <f>IF(COUNTIF(D38:D47,"NO CUMPLE")&gt;0,"NO CUMPLE CONDICIÓN",IF(COUNTIF(D38:D47,"CUMPLE")=0,"NO APLICA","CUMPLE"))</f>
        <v>NO APLICA</v>
      </c>
      <c r="E36" s="242"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252" t="s">
        <v>818</v>
      </c>
      <c r="G36" s="3">
        <f>IF(D36="CUMPLE",1,IF(D36="NO CUMPLE CONDICIÓN",2,3))</f>
        <v>3</v>
      </c>
      <c r="H36" s="14"/>
      <c r="J36" s="14"/>
      <c r="L36" s="14"/>
      <c r="N36" s="14"/>
      <c r="P36" s="14"/>
      <c r="R36" s="14"/>
    </row>
    <row r="37" spans="1:18" ht="38.25" customHeight="1">
      <c r="A37" s="46"/>
      <c r="B37" s="244"/>
      <c r="C37" s="15" t="s">
        <v>495</v>
      </c>
      <c r="D37" s="245"/>
      <c r="E37" s="402"/>
      <c r="F37" s="246"/>
    </row>
    <row r="38" spans="1:18" ht="114" customHeight="1">
      <c r="A38" s="43" t="s">
        <v>398</v>
      </c>
      <c r="B38" s="247" t="s">
        <v>546</v>
      </c>
      <c r="C38" s="253" t="s">
        <v>819</v>
      </c>
      <c r="D38" s="212"/>
      <c r="E38" s="403"/>
      <c r="F38" s="256" t="s">
        <v>820</v>
      </c>
    </row>
    <row r="39" spans="1:18" ht="75">
      <c r="A39" s="43" t="s">
        <v>398</v>
      </c>
      <c r="B39" s="247" t="s">
        <v>547</v>
      </c>
      <c r="C39" s="253" t="s">
        <v>821</v>
      </c>
      <c r="D39" s="212"/>
      <c r="E39" s="403"/>
      <c r="F39" s="256" t="s">
        <v>822</v>
      </c>
    </row>
    <row r="40" spans="1:18" ht="45">
      <c r="A40" s="43" t="s">
        <v>398</v>
      </c>
      <c r="B40" s="247" t="s">
        <v>548</v>
      </c>
      <c r="C40" s="253" t="s">
        <v>823</v>
      </c>
      <c r="D40" s="212"/>
      <c r="E40" s="403"/>
      <c r="F40" s="256" t="s">
        <v>824</v>
      </c>
    </row>
    <row r="41" spans="1:18" ht="45">
      <c r="A41" s="43" t="s">
        <v>398</v>
      </c>
      <c r="B41" s="247" t="s">
        <v>549</v>
      </c>
      <c r="C41" s="253" t="s">
        <v>825</v>
      </c>
      <c r="D41" s="212"/>
      <c r="E41" s="403"/>
      <c r="F41" s="256" t="s">
        <v>826</v>
      </c>
    </row>
    <row r="42" spans="1:18" ht="45">
      <c r="A42" s="43" t="s">
        <v>398</v>
      </c>
      <c r="B42" s="247" t="s">
        <v>827</v>
      </c>
      <c r="C42" s="253" t="s">
        <v>828</v>
      </c>
      <c r="D42" s="212"/>
      <c r="E42" s="403"/>
      <c r="F42" s="256" t="s">
        <v>829</v>
      </c>
    </row>
    <row r="43" spans="1:18" ht="65.25" customHeight="1">
      <c r="A43" s="43" t="s">
        <v>398</v>
      </c>
      <c r="B43" s="247" t="s">
        <v>830</v>
      </c>
      <c r="C43" s="253" t="s">
        <v>831</v>
      </c>
      <c r="D43" s="212"/>
      <c r="E43" s="403"/>
      <c r="F43" s="256" t="s">
        <v>832</v>
      </c>
    </row>
    <row r="44" spans="1:18" ht="45">
      <c r="A44" s="43" t="s">
        <v>398</v>
      </c>
      <c r="B44" s="247" t="s">
        <v>833</v>
      </c>
      <c r="C44" s="253" t="s">
        <v>834</v>
      </c>
      <c r="D44" s="212"/>
      <c r="E44" s="403"/>
      <c r="F44" s="256" t="s">
        <v>824</v>
      </c>
    </row>
    <row r="45" spans="1:18" ht="90.75" customHeight="1">
      <c r="A45" s="43" t="s">
        <v>398</v>
      </c>
      <c r="B45" s="247" t="s">
        <v>835</v>
      </c>
      <c r="C45" s="253" t="s">
        <v>836</v>
      </c>
      <c r="D45" s="212"/>
      <c r="E45" s="403"/>
      <c r="F45" s="256" t="s">
        <v>824</v>
      </c>
    </row>
    <row r="46" spans="1:18" ht="45">
      <c r="A46" s="43" t="s">
        <v>398</v>
      </c>
      <c r="B46" s="247" t="s">
        <v>837</v>
      </c>
      <c r="C46" s="253" t="s">
        <v>838</v>
      </c>
      <c r="D46" s="212"/>
      <c r="E46" s="403"/>
      <c r="F46" s="256" t="s">
        <v>839</v>
      </c>
    </row>
    <row r="47" spans="1:18" ht="54.75" customHeight="1">
      <c r="A47" s="43" t="s">
        <v>398</v>
      </c>
      <c r="B47" s="247" t="s">
        <v>840</v>
      </c>
      <c r="C47" s="253" t="s">
        <v>841</v>
      </c>
      <c r="D47" s="212"/>
      <c r="E47" s="403"/>
      <c r="F47" s="256" t="s">
        <v>824</v>
      </c>
    </row>
    <row r="48" spans="1:18" ht="30" customHeight="1">
      <c r="A48" s="43" t="s">
        <v>398</v>
      </c>
      <c r="B48" s="251" t="s">
        <v>550</v>
      </c>
      <c r="C48" s="228" t="s">
        <v>842</v>
      </c>
      <c r="D48" s="214" t="str">
        <f>IF(COUNTIF(D50:D59,"NO CUMPLE")&gt;0,"NO CUMPLE CONDICIÓN",IF(COUNTIF(D50:D59,"CUMPLE")=0,"NO APLICA","CUMPLE"))</f>
        <v>NO APLICA</v>
      </c>
      <c r="E48" s="242"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257" t="s">
        <v>843</v>
      </c>
      <c r="G48" s="3">
        <f>IF(D48="CUMPLE",1,IF(D48="NO CUMPLE CONDICIÓN",2,3))</f>
        <v>3</v>
      </c>
    </row>
    <row r="49" spans="1:7" ht="30">
      <c r="A49" s="46"/>
      <c r="B49" s="244"/>
      <c r="C49" s="15" t="s">
        <v>495</v>
      </c>
      <c r="D49" s="245"/>
      <c r="E49" s="402"/>
      <c r="F49" s="246"/>
    </row>
    <row r="50" spans="1:7" ht="66.75" customHeight="1">
      <c r="A50" s="43" t="s">
        <v>398</v>
      </c>
      <c r="B50" s="247" t="s">
        <v>551</v>
      </c>
      <c r="C50" s="253" t="s">
        <v>844</v>
      </c>
      <c r="D50" s="212"/>
      <c r="E50" s="403"/>
      <c r="F50" s="257" t="s">
        <v>843</v>
      </c>
    </row>
    <row r="51" spans="1:7" ht="69.75" customHeight="1">
      <c r="A51" s="43" t="s">
        <v>398</v>
      </c>
      <c r="B51" s="247" t="s">
        <v>552</v>
      </c>
      <c r="C51" s="253" t="s">
        <v>845</v>
      </c>
      <c r="D51" s="212"/>
      <c r="E51" s="403"/>
      <c r="F51" s="257" t="s">
        <v>846</v>
      </c>
    </row>
    <row r="52" spans="1:7" ht="57" customHeight="1">
      <c r="A52" s="43" t="s">
        <v>398</v>
      </c>
      <c r="B52" s="247" t="s">
        <v>847</v>
      </c>
      <c r="C52" s="253" t="s">
        <v>848</v>
      </c>
      <c r="D52" s="212"/>
      <c r="E52" s="403"/>
      <c r="F52" s="257" t="s">
        <v>849</v>
      </c>
    </row>
    <row r="53" spans="1:7" ht="54.75" customHeight="1">
      <c r="A53" s="43" t="s">
        <v>398</v>
      </c>
      <c r="B53" s="247" t="s">
        <v>850</v>
      </c>
      <c r="C53" s="253" t="s">
        <v>851</v>
      </c>
      <c r="D53" s="212"/>
      <c r="E53" s="403"/>
      <c r="F53" s="257" t="s">
        <v>852</v>
      </c>
    </row>
    <row r="54" spans="1:7" ht="45">
      <c r="A54" s="43" t="s">
        <v>398</v>
      </c>
      <c r="B54" s="247" t="s">
        <v>853</v>
      </c>
      <c r="C54" s="253" t="s">
        <v>854</v>
      </c>
      <c r="D54" s="212"/>
      <c r="E54" s="403"/>
      <c r="F54" s="257" t="s">
        <v>855</v>
      </c>
    </row>
    <row r="55" spans="1:7" ht="58.5" customHeight="1">
      <c r="A55" s="43" t="s">
        <v>398</v>
      </c>
      <c r="B55" s="247" t="s">
        <v>856</v>
      </c>
      <c r="C55" s="253" t="s">
        <v>857</v>
      </c>
      <c r="D55" s="212"/>
      <c r="E55" s="403"/>
      <c r="F55" s="257" t="s">
        <v>858</v>
      </c>
    </row>
    <row r="56" spans="1:7" ht="53.25" customHeight="1">
      <c r="A56" s="43" t="s">
        <v>398</v>
      </c>
      <c r="B56" s="247" t="s">
        <v>859</v>
      </c>
      <c r="C56" s="253" t="s">
        <v>860</v>
      </c>
      <c r="D56" s="212"/>
      <c r="E56" s="403"/>
      <c r="F56" s="257" t="s">
        <v>861</v>
      </c>
    </row>
    <row r="57" spans="1:7" ht="54.75" customHeight="1">
      <c r="A57" s="43" t="s">
        <v>398</v>
      </c>
      <c r="B57" s="247" t="s">
        <v>862</v>
      </c>
      <c r="C57" s="253" t="s">
        <v>863</v>
      </c>
      <c r="D57" s="212"/>
      <c r="E57" s="403"/>
      <c r="F57" s="257" t="s">
        <v>864</v>
      </c>
    </row>
    <row r="58" spans="1:7" ht="55.5" customHeight="1">
      <c r="A58" s="43" t="s">
        <v>398</v>
      </c>
      <c r="B58" s="247" t="s">
        <v>865</v>
      </c>
      <c r="C58" s="253" t="s">
        <v>866</v>
      </c>
      <c r="D58" s="212"/>
      <c r="E58" s="403"/>
      <c r="F58" s="257" t="s">
        <v>867</v>
      </c>
    </row>
    <row r="59" spans="1:7" ht="90" customHeight="1">
      <c r="A59" s="43" t="s">
        <v>398</v>
      </c>
      <c r="B59" s="247" t="s">
        <v>868</v>
      </c>
      <c r="C59" s="253" t="s">
        <v>869</v>
      </c>
      <c r="D59" s="212"/>
      <c r="E59" s="403"/>
      <c r="F59" s="257" t="s">
        <v>870</v>
      </c>
    </row>
    <row r="60" spans="1:7" ht="51" customHeight="1">
      <c r="A60" s="43" t="s">
        <v>398</v>
      </c>
      <c r="B60" s="251" t="s">
        <v>553</v>
      </c>
      <c r="C60" s="228" t="s">
        <v>871</v>
      </c>
      <c r="D60" s="214" t="str">
        <f>IF(COUNTIF(D63:D71,"NO CUMPLE")&gt;0,"NO CUMPLE CONDICIÓN",IF(COUNTIF(D63:D71,"CUMPLE")=0,"NO APLICA","CUMPLE"))</f>
        <v>NO APLICA</v>
      </c>
      <c r="E60" s="242"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258" t="s">
        <v>872</v>
      </c>
      <c r="G60" s="3">
        <f>IF(D60="CUMPLE",1,IF(D60="NO CUMPLE CONDICIÓN",2,3))</f>
        <v>3</v>
      </c>
    </row>
    <row r="61" spans="1:7" ht="54" customHeight="1">
      <c r="A61" s="43" t="s">
        <v>398</v>
      </c>
      <c r="B61" s="251" t="s">
        <v>553</v>
      </c>
      <c r="C61" s="228" t="s">
        <v>871</v>
      </c>
      <c r="D61" s="214" t="str">
        <f>IF(COUNTIF(D72:D80,"NO CUMPLE")&gt;0,"NO CUMPLE CONDICIÓN",IF(COUNTIF(D72:D80,"CUMPLE")=0,"NO APLICA","CUMPLE"))</f>
        <v>NO APLICA</v>
      </c>
      <c r="E61" s="242"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258" t="s">
        <v>872</v>
      </c>
      <c r="G61" s="3">
        <f>IF(D61="CUMPLE",1,IF(D61="NO CUMPLE CONDICIÓN",2,3))</f>
        <v>3</v>
      </c>
    </row>
    <row r="62" spans="1:7" ht="30">
      <c r="A62" s="46"/>
      <c r="B62" s="244"/>
      <c r="C62" s="15" t="s">
        <v>495</v>
      </c>
      <c r="D62" s="245"/>
      <c r="E62" s="402"/>
      <c r="F62" s="246"/>
    </row>
    <row r="63" spans="1:7" ht="52.5" customHeight="1">
      <c r="A63" s="43" t="s">
        <v>398</v>
      </c>
      <c r="B63" s="247" t="s">
        <v>554</v>
      </c>
      <c r="C63" s="253" t="s">
        <v>873</v>
      </c>
      <c r="D63" s="212"/>
      <c r="E63" s="403"/>
      <c r="F63" s="256" t="s">
        <v>872</v>
      </c>
    </row>
    <row r="64" spans="1:7" ht="46.5" customHeight="1">
      <c r="A64" s="43" t="s">
        <v>398</v>
      </c>
      <c r="B64" s="247" t="s">
        <v>555</v>
      </c>
      <c r="C64" s="253" t="s">
        <v>874</v>
      </c>
      <c r="D64" s="212"/>
      <c r="E64" s="403"/>
      <c r="F64" s="256" t="s">
        <v>875</v>
      </c>
    </row>
    <row r="65" spans="1:6" ht="54" customHeight="1">
      <c r="A65" s="43" t="s">
        <v>398</v>
      </c>
      <c r="B65" s="247" t="s">
        <v>556</v>
      </c>
      <c r="C65" s="253" t="s">
        <v>876</v>
      </c>
      <c r="D65" s="212"/>
      <c r="E65" s="403"/>
      <c r="F65" s="256" t="s">
        <v>877</v>
      </c>
    </row>
    <row r="66" spans="1:6" ht="34.5" customHeight="1">
      <c r="A66" s="43" t="s">
        <v>398</v>
      </c>
      <c r="B66" s="247" t="s">
        <v>557</v>
      </c>
      <c r="C66" s="253" t="s">
        <v>878</v>
      </c>
      <c r="D66" s="212"/>
      <c r="E66" s="403"/>
      <c r="F66" s="256" t="s">
        <v>879</v>
      </c>
    </row>
    <row r="67" spans="1:6" ht="45">
      <c r="A67" s="43" t="s">
        <v>398</v>
      </c>
      <c r="B67" s="247" t="s">
        <v>558</v>
      </c>
      <c r="C67" s="253" t="s">
        <v>880</v>
      </c>
      <c r="D67" s="212"/>
      <c r="E67" s="403"/>
      <c r="F67" s="256" t="s">
        <v>881</v>
      </c>
    </row>
    <row r="68" spans="1:6" ht="45">
      <c r="A68" s="43" t="s">
        <v>398</v>
      </c>
      <c r="B68" s="247" t="s">
        <v>559</v>
      </c>
      <c r="C68" s="253" t="s">
        <v>882</v>
      </c>
      <c r="D68" s="212"/>
      <c r="E68" s="403"/>
      <c r="F68" s="256" t="s">
        <v>883</v>
      </c>
    </row>
    <row r="69" spans="1:6" ht="45">
      <c r="A69" s="43" t="s">
        <v>398</v>
      </c>
      <c r="B69" s="247" t="s">
        <v>560</v>
      </c>
      <c r="C69" s="253" t="s">
        <v>884</v>
      </c>
      <c r="D69" s="212"/>
      <c r="E69" s="403"/>
      <c r="F69" s="256" t="s">
        <v>885</v>
      </c>
    </row>
    <row r="70" spans="1:6" ht="57" customHeight="1">
      <c r="A70" s="43" t="s">
        <v>398</v>
      </c>
      <c r="B70" s="247" t="s">
        <v>561</v>
      </c>
      <c r="C70" s="253" t="s">
        <v>886</v>
      </c>
      <c r="D70" s="212"/>
      <c r="E70" s="403"/>
      <c r="F70" s="256" t="s">
        <v>887</v>
      </c>
    </row>
    <row r="71" spans="1:6" ht="48.75" customHeight="1">
      <c r="A71" s="43" t="s">
        <v>398</v>
      </c>
      <c r="B71" s="247" t="s">
        <v>562</v>
      </c>
      <c r="C71" s="253" t="s">
        <v>888</v>
      </c>
      <c r="D71" s="212"/>
      <c r="E71" s="403"/>
      <c r="F71" s="256" t="s">
        <v>889</v>
      </c>
    </row>
    <row r="72" spans="1:6" ht="60">
      <c r="A72" s="43" t="s">
        <v>398</v>
      </c>
      <c r="B72" s="247" t="s">
        <v>563</v>
      </c>
      <c r="C72" s="253" t="s">
        <v>890</v>
      </c>
      <c r="D72" s="212"/>
      <c r="E72" s="403"/>
      <c r="F72" s="256" t="s">
        <v>891</v>
      </c>
    </row>
    <row r="73" spans="1:6" ht="45">
      <c r="A73" s="43" t="s">
        <v>398</v>
      </c>
      <c r="B73" s="247" t="s">
        <v>564</v>
      </c>
      <c r="C73" s="253" t="s">
        <v>892</v>
      </c>
      <c r="D73" s="212"/>
      <c r="E73" s="403"/>
      <c r="F73" s="256" t="s">
        <v>893</v>
      </c>
    </row>
    <row r="74" spans="1:6" ht="60">
      <c r="A74" s="43" t="s">
        <v>398</v>
      </c>
      <c r="B74" s="247" t="s">
        <v>565</v>
      </c>
      <c r="C74" s="253" t="s">
        <v>894</v>
      </c>
      <c r="D74" s="212"/>
      <c r="E74" s="403"/>
      <c r="F74" s="256" t="s">
        <v>895</v>
      </c>
    </row>
    <row r="75" spans="1:6" ht="45">
      <c r="A75" s="43" t="s">
        <v>398</v>
      </c>
      <c r="B75" s="247" t="s">
        <v>566</v>
      </c>
      <c r="C75" s="253" t="s">
        <v>896</v>
      </c>
      <c r="D75" s="212"/>
      <c r="E75" s="403"/>
      <c r="F75" s="256" t="s">
        <v>897</v>
      </c>
    </row>
    <row r="76" spans="1:6" ht="42.75" customHeight="1">
      <c r="A76" s="43" t="s">
        <v>398</v>
      </c>
      <c r="B76" s="247" t="s">
        <v>567</v>
      </c>
      <c r="C76" s="253" t="s">
        <v>898</v>
      </c>
      <c r="D76" s="212"/>
      <c r="E76" s="403"/>
      <c r="F76" s="256" t="s">
        <v>899</v>
      </c>
    </row>
    <row r="77" spans="1:6" ht="39" customHeight="1">
      <c r="A77" s="43" t="s">
        <v>398</v>
      </c>
      <c r="B77" s="247" t="s">
        <v>900</v>
      </c>
      <c r="C77" s="253" t="s">
        <v>901</v>
      </c>
      <c r="D77" s="212"/>
      <c r="E77" s="403"/>
      <c r="F77" s="256" t="s">
        <v>902</v>
      </c>
    </row>
    <row r="78" spans="1:6" ht="59.25" customHeight="1">
      <c r="A78" s="43" t="s">
        <v>398</v>
      </c>
      <c r="B78" s="247" t="s">
        <v>903</v>
      </c>
      <c r="C78" s="253" t="s">
        <v>904</v>
      </c>
      <c r="D78" s="212"/>
      <c r="E78" s="403"/>
      <c r="F78" s="256" t="s">
        <v>905</v>
      </c>
    </row>
    <row r="79" spans="1:6" ht="268.5" customHeight="1">
      <c r="A79" s="43" t="s">
        <v>398</v>
      </c>
      <c r="B79" s="247" t="s">
        <v>906</v>
      </c>
      <c r="C79" s="253" t="s">
        <v>907</v>
      </c>
      <c r="D79" s="212"/>
      <c r="E79" s="403"/>
      <c r="F79" s="256" t="s">
        <v>908</v>
      </c>
    </row>
    <row r="80" spans="1:6" ht="55.5" customHeight="1">
      <c r="A80" s="43" t="s">
        <v>398</v>
      </c>
      <c r="B80" s="247" t="s">
        <v>909</v>
      </c>
      <c r="C80" s="253" t="s">
        <v>910</v>
      </c>
      <c r="D80" s="212"/>
      <c r="E80" s="403"/>
      <c r="F80" s="256" t="s">
        <v>911</v>
      </c>
    </row>
    <row r="81" spans="1:7" ht="64.5" customHeight="1">
      <c r="A81" s="43" t="s">
        <v>398</v>
      </c>
      <c r="B81" s="251" t="s">
        <v>568</v>
      </c>
      <c r="C81" s="228" t="s">
        <v>912</v>
      </c>
      <c r="D81" s="214" t="str">
        <f>IF(COUNTIF(D84:D90,"NO CUMPLE")&gt;0,"NO CUMPLE CONDICIÓN",IF(COUNTIF(D84:D90,"CUMPLE")=0,"NO APLICA","CUMPLE"))</f>
        <v>NO APLICA</v>
      </c>
      <c r="E81" s="242" t="str">
        <f>CONCATENATE(IF(D84="NO CUMPLE",CONCATENATE(E84," / "),""),IF(D85="NO CUMPLE",CONCATENATE(E85," / "),""),IF(D86="NO CUMPLE",CONCATENATE(E86," / "),""),IF(D87="NO CUMPLE",CONCATENATE(E87," / "),""),IF(D88="NO CUMPLE",CONCATENATE(E88," / "),""),IF(D89="NO CUMPLE",CONCATENATE(E89," / "),""),IF(D90="NO CUMPLE",CONCATENATE(E90," / "),""))</f>
        <v/>
      </c>
      <c r="F81" s="252" t="s">
        <v>913</v>
      </c>
      <c r="G81" s="3">
        <f>IF(D81="CUMPLE",1,IF(D81="NO CUMPLE CONDICIÓN",2,3))</f>
        <v>3</v>
      </c>
    </row>
    <row r="82" spans="1:7" ht="64.5" customHeight="1">
      <c r="A82" s="43"/>
      <c r="B82" s="251" t="s">
        <v>568</v>
      </c>
      <c r="C82" s="228" t="s">
        <v>912</v>
      </c>
      <c r="D82" s="214" t="str">
        <f>IF(COUNTIF(D91:D97,"NO CUMPLE")&gt;0,"NO CUMPLE CONDICIÓN",IF(COUNTIF(D91:D97,"CUMPLE")=0,"NO APLICA","CUMPLE"))</f>
        <v>NO APLICA</v>
      </c>
      <c r="E82" s="242" t="str">
        <f>CONCATENATE(IF(D91="NO CUMPLE",CONCATENATE(E91," / "),""),IF(D92="NO CUMPLE",CONCATENATE(E92," / "),""),IF(D93="NO CUMPLE",CONCATENATE(E93," / "),""),IF(D94="NO CUMPLE",CONCATENATE(E94," / "),""),IF(D95="NO CUMPLE",CONCATENATE(E95," / "),""),IF(D96="NO CUMPLE",CONCATENATE(E96," / "),""),IF(D97="NO CUMPLE",CONCATENATE(E97," / "),""))</f>
        <v/>
      </c>
      <c r="F82" s="252" t="s">
        <v>913</v>
      </c>
      <c r="G82" s="3">
        <f>IF(D82="CUMPLE",1,IF(D82="NO CUMPLE CONDICIÓN",2,3))</f>
        <v>3</v>
      </c>
    </row>
    <row r="83" spans="1:7" ht="75" customHeight="1">
      <c r="A83" s="46"/>
      <c r="B83" s="244"/>
      <c r="C83" s="15" t="s">
        <v>495</v>
      </c>
      <c r="D83" s="245"/>
      <c r="E83" s="402"/>
      <c r="F83" s="246"/>
    </row>
    <row r="84" spans="1:7" ht="59.25" customHeight="1">
      <c r="A84" s="43" t="s">
        <v>398</v>
      </c>
      <c r="B84" s="247" t="s">
        <v>569</v>
      </c>
      <c r="C84" s="253" t="s">
        <v>914</v>
      </c>
      <c r="D84" s="85"/>
      <c r="E84" s="403"/>
      <c r="F84" s="259" t="s">
        <v>915</v>
      </c>
    </row>
    <row r="85" spans="1:7" ht="90">
      <c r="A85" s="43" t="s">
        <v>398</v>
      </c>
      <c r="B85" s="247" t="s">
        <v>570</v>
      </c>
      <c r="C85" s="253" t="s">
        <v>916</v>
      </c>
      <c r="D85" s="85"/>
      <c r="E85" s="403"/>
      <c r="F85" s="259" t="s">
        <v>917</v>
      </c>
    </row>
    <row r="86" spans="1:7" ht="45">
      <c r="A86" s="43" t="s">
        <v>398</v>
      </c>
      <c r="B86" s="247" t="s">
        <v>571</v>
      </c>
      <c r="C86" s="253" t="s">
        <v>918</v>
      </c>
      <c r="D86" s="85"/>
      <c r="E86" s="403"/>
      <c r="F86" s="259" t="s">
        <v>919</v>
      </c>
    </row>
    <row r="87" spans="1:7" ht="45">
      <c r="A87" s="43" t="s">
        <v>398</v>
      </c>
      <c r="B87" s="247" t="s">
        <v>572</v>
      </c>
      <c r="C87" s="253" t="s">
        <v>920</v>
      </c>
      <c r="D87" s="85"/>
      <c r="E87" s="403"/>
      <c r="F87" s="259" t="s">
        <v>921</v>
      </c>
    </row>
    <row r="88" spans="1:7" ht="45">
      <c r="A88" s="43" t="s">
        <v>398</v>
      </c>
      <c r="B88" s="247" t="s">
        <v>922</v>
      </c>
      <c r="C88" s="253" t="s">
        <v>923</v>
      </c>
      <c r="D88" s="85"/>
      <c r="E88" s="403"/>
      <c r="F88" s="259" t="s">
        <v>924</v>
      </c>
    </row>
    <row r="89" spans="1:7" ht="45">
      <c r="A89" s="43" t="s">
        <v>398</v>
      </c>
      <c r="B89" s="247" t="s">
        <v>925</v>
      </c>
      <c r="C89" s="253" t="s">
        <v>926</v>
      </c>
      <c r="D89" s="85"/>
      <c r="E89" s="403"/>
      <c r="F89" s="259" t="s">
        <v>927</v>
      </c>
    </row>
    <row r="90" spans="1:7" ht="45">
      <c r="A90" s="43" t="s">
        <v>398</v>
      </c>
      <c r="B90" s="247" t="s">
        <v>928</v>
      </c>
      <c r="C90" s="253" t="s">
        <v>929</v>
      </c>
      <c r="D90" s="85"/>
      <c r="E90" s="403"/>
      <c r="F90" s="259" t="s">
        <v>930</v>
      </c>
    </row>
    <row r="91" spans="1:7" ht="45">
      <c r="A91" s="43" t="s">
        <v>398</v>
      </c>
      <c r="B91" s="247" t="s">
        <v>931</v>
      </c>
      <c r="C91" s="253" t="s">
        <v>932</v>
      </c>
      <c r="D91" s="85"/>
      <c r="E91" s="403"/>
      <c r="F91" s="259" t="s">
        <v>933</v>
      </c>
    </row>
    <row r="92" spans="1:7" ht="45">
      <c r="A92" s="43" t="s">
        <v>398</v>
      </c>
      <c r="B92" s="247" t="s">
        <v>934</v>
      </c>
      <c r="C92" s="253" t="s">
        <v>935</v>
      </c>
      <c r="D92" s="85"/>
      <c r="E92" s="403"/>
      <c r="F92" s="259" t="s">
        <v>936</v>
      </c>
    </row>
    <row r="93" spans="1:7" ht="45">
      <c r="A93" s="43" t="s">
        <v>398</v>
      </c>
      <c r="B93" s="247" t="s">
        <v>937</v>
      </c>
      <c r="C93" s="253" t="s">
        <v>938</v>
      </c>
      <c r="D93" s="85"/>
      <c r="E93" s="403"/>
      <c r="F93" s="259" t="s">
        <v>939</v>
      </c>
    </row>
    <row r="94" spans="1:7" ht="64.5" customHeight="1">
      <c r="A94" s="43" t="s">
        <v>398</v>
      </c>
      <c r="B94" s="247" t="s">
        <v>940</v>
      </c>
      <c r="C94" s="253" t="s">
        <v>941</v>
      </c>
      <c r="D94" s="85"/>
      <c r="E94" s="403"/>
      <c r="F94" s="259" t="s">
        <v>942</v>
      </c>
    </row>
    <row r="95" spans="1:7" ht="135">
      <c r="A95" s="43" t="s">
        <v>398</v>
      </c>
      <c r="B95" s="247" t="s">
        <v>943</v>
      </c>
      <c r="C95" s="253" t="s">
        <v>944</v>
      </c>
      <c r="D95" s="85"/>
      <c r="E95" s="403"/>
      <c r="F95" s="259" t="s">
        <v>945</v>
      </c>
    </row>
    <row r="96" spans="1:7" ht="375">
      <c r="A96" s="43" t="s">
        <v>398</v>
      </c>
      <c r="B96" s="247" t="s">
        <v>946</v>
      </c>
      <c r="C96" s="253" t="s">
        <v>947</v>
      </c>
      <c r="D96" s="85"/>
      <c r="E96" s="403"/>
      <c r="F96" s="259" t="s">
        <v>948</v>
      </c>
    </row>
    <row r="97" spans="1:7" ht="105">
      <c r="A97" s="43" t="s">
        <v>398</v>
      </c>
      <c r="B97" s="247" t="s">
        <v>949</v>
      </c>
      <c r="C97" s="253" t="s">
        <v>950</v>
      </c>
      <c r="D97" s="85"/>
      <c r="E97" s="403"/>
      <c r="F97" s="259" t="s">
        <v>951</v>
      </c>
    </row>
    <row r="98" spans="1:7" ht="41.25" customHeight="1">
      <c r="A98" s="43" t="s">
        <v>398</v>
      </c>
      <c r="B98" s="251" t="s">
        <v>573</v>
      </c>
      <c r="C98" s="40" t="s">
        <v>952</v>
      </c>
      <c r="D98" s="214" t="str">
        <f>IF(COUNTIF(D101:D109,"NO CUMPLE")&gt;0,"NO CUMPLE CONDICIÓN",IF(COUNTIF(D101:D109,"CUMPLE")=0,"NO APLICA","CUMPLE"))</f>
        <v>NO APLICA</v>
      </c>
      <c r="E98" s="242"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260" t="s">
        <v>953</v>
      </c>
      <c r="G98" s="3">
        <f>IF(D98="CUMPLE",1,IF(D98="NO CUMPLE CONDICIÓN",2,3))</f>
        <v>3</v>
      </c>
    </row>
    <row r="99" spans="1:7" ht="41.25" customHeight="1">
      <c r="A99" s="43"/>
      <c r="B99" s="251" t="s">
        <v>573</v>
      </c>
      <c r="C99" s="40" t="s">
        <v>952</v>
      </c>
      <c r="D99" s="214" t="str">
        <f>IF(COUNTIF(D110:D118,"NO CUMPLE")&gt;0,"NO CUMPLE CONDICIÓN",IF(COUNTIF(D110:D118,"CUMPLE")=0,"NO APLICA","CUMPLE"))</f>
        <v>NO APLICA</v>
      </c>
      <c r="E99" s="242"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260" t="s">
        <v>953</v>
      </c>
      <c r="G99" s="3">
        <f>IF(D99="CUMPLE",1,IF(D99="NO CUMPLE CONDICIÓN",2,3))</f>
        <v>3</v>
      </c>
    </row>
    <row r="100" spans="1:7" ht="39" customHeight="1">
      <c r="A100" s="46"/>
      <c r="B100" s="261"/>
      <c r="C100" s="180" t="s">
        <v>495</v>
      </c>
      <c r="D100" s="262"/>
      <c r="E100" s="404"/>
      <c r="F100" s="263" t="s">
        <v>953</v>
      </c>
    </row>
    <row r="101" spans="1:7" ht="56.25" customHeight="1">
      <c r="A101" s="43" t="s">
        <v>398</v>
      </c>
      <c r="B101" s="247" t="s">
        <v>574</v>
      </c>
      <c r="C101" s="253" t="s">
        <v>954</v>
      </c>
      <c r="D101" s="85"/>
      <c r="E101" s="403"/>
      <c r="F101" s="264" t="s">
        <v>953</v>
      </c>
    </row>
    <row r="102" spans="1:7" ht="51" customHeight="1">
      <c r="A102" s="43" t="s">
        <v>398</v>
      </c>
      <c r="B102" s="247" t="s">
        <v>955</v>
      </c>
      <c r="C102" s="253" t="s">
        <v>956</v>
      </c>
      <c r="D102" s="85"/>
      <c r="E102" s="403"/>
      <c r="F102" s="264" t="s">
        <v>957</v>
      </c>
    </row>
    <row r="103" spans="1:7" ht="48" customHeight="1">
      <c r="A103" s="43" t="s">
        <v>398</v>
      </c>
      <c r="B103" s="247" t="s">
        <v>958</v>
      </c>
      <c r="C103" s="253" t="s">
        <v>959</v>
      </c>
      <c r="D103" s="85"/>
      <c r="E103" s="403"/>
      <c r="F103" s="264" t="s">
        <v>960</v>
      </c>
    </row>
    <row r="104" spans="1:7" ht="54.75" customHeight="1">
      <c r="A104" s="43" t="s">
        <v>398</v>
      </c>
      <c r="B104" s="247" t="s">
        <v>961</v>
      </c>
      <c r="C104" s="253" t="s">
        <v>962</v>
      </c>
      <c r="D104" s="85"/>
      <c r="E104" s="403"/>
      <c r="F104" s="264" t="s">
        <v>963</v>
      </c>
    </row>
    <row r="105" spans="1:7" ht="39" customHeight="1">
      <c r="A105" s="43" t="s">
        <v>398</v>
      </c>
      <c r="B105" s="247" t="s">
        <v>964</v>
      </c>
      <c r="C105" s="253" t="s">
        <v>965</v>
      </c>
      <c r="D105" s="85"/>
      <c r="E105" s="403"/>
      <c r="F105" s="264" t="s">
        <v>966</v>
      </c>
    </row>
    <row r="106" spans="1:7" ht="54.75" customHeight="1">
      <c r="A106" s="43" t="s">
        <v>398</v>
      </c>
      <c r="B106" s="247" t="s">
        <v>967</v>
      </c>
      <c r="C106" s="253" t="s">
        <v>968</v>
      </c>
      <c r="D106" s="85"/>
      <c r="E106" s="403"/>
      <c r="F106" s="264" t="s">
        <v>969</v>
      </c>
    </row>
    <row r="107" spans="1:7" ht="45" customHeight="1">
      <c r="A107" s="43" t="s">
        <v>398</v>
      </c>
      <c r="B107" s="247" t="s">
        <v>970</v>
      </c>
      <c r="C107" s="253" t="s">
        <v>971</v>
      </c>
      <c r="D107" s="85"/>
      <c r="E107" s="403"/>
      <c r="F107" s="264" t="s">
        <v>972</v>
      </c>
    </row>
    <row r="108" spans="1:7" ht="58.5" customHeight="1">
      <c r="A108" s="43" t="s">
        <v>398</v>
      </c>
      <c r="B108" s="247" t="s">
        <v>973</v>
      </c>
      <c r="C108" s="253" t="s">
        <v>974</v>
      </c>
      <c r="D108" s="85"/>
      <c r="E108" s="403"/>
      <c r="F108" s="264" t="s">
        <v>975</v>
      </c>
    </row>
    <row r="109" spans="1:7" ht="63" customHeight="1">
      <c r="A109" s="43" t="s">
        <v>398</v>
      </c>
      <c r="B109" s="247" t="s">
        <v>976</v>
      </c>
      <c r="C109" s="253" t="s">
        <v>977</v>
      </c>
      <c r="D109" s="85"/>
      <c r="E109" s="403"/>
      <c r="F109" s="264" t="s">
        <v>978</v>
      </c>
    </row>
    <row r="110" spans="1:7" ht="54" customHeight="1">
      <c r="A110" s="43" t="s">
        <v>398</v>
      </c>
      <c r="B110" s="247" t="s">
        <v>979</v>
      </c>
      <c r="C110" s="253" t="s">
        <v>980</v>
      </c>
      <c r="D110" s="85"/>
      <c r="E110" s="403"/>
      <c r="F110" s="264" t="s">
        <v>981</v>
      </c>
    </row>
    <row r="111" spans="1:7" ht="39" customHeight="1">
      <c r="A111" s="43" t="s">
        <v>398</v>
      </c>
      <c r="B111" s="247" t="s">
        <v>982</v>
      </c>
      <c r="C111" s="253" t="s">
        <v>983</v>
      </c>
      <c r="D111" s="85"/>
      <c r="E111" s="403"/>
      <c r="F111" s="264" t="s">
        <v>984</v>
      </c>
    </row>
    <row r="112" spans="1:7" ht="39" customHeight="1">
      <c r="A112" s="43" t="s">
        <v>398</v>
      </c>
      <c r="B112" s="247" t="s">
        <v>985</v>
      </c>
      <c r="C112" s="253" t="s">
        <v>986</v>
      </c>
      <c r="D112" s="85"/>
      <c r="E112" s="403"/>
      <c r="F112" s="264" t="s">
        <v>987</v>
      </c>
    </row>
    <row r="113" spans="1:7" ht="69" customHeight="1">
      <c r="A113" s="43" t="s">
        <v>398</v>
      </c>
      <c r="B113" s="247" t="s">
        <v>988</v>
      </c>
      <c r="C113" s="253" t="s">
        <v>989</v>
      </c>
      <c r="D113" s="85"/>
      <c r="E113" s="403"/>
      <c r="F113" s="264" t="s">
        <v>990</v>
      </c>
    </row>
    <row r="114" spans="1:7" ht="39" customHeight="1">
      <c r="A114" s="43" t="s">
        <v>398</v>
      </c>
      <c r="B114" s="247" t="s">
        <v>991</v>
      </c>
      <c r="C114" s="253" t="s">
        <v>992</v>
      </c>
      <c r="D114" s="85"/>
      <c r="E114" s="403"/>
      <c r="F114" s="264" t="s">
        <v>993</v>
      </c>
    </row>
    <row r="115" spans="1:7" ht="39" customHeight="1">
      <c r="A115" s="43" t="s">
        <v>398</v>
      </c>
      <c r="B115" s="247" t="s">
        <v>994</v>
      </c>
      <c r="C115" s="253" t="s">
        <v>995</v>
      </c>
      <c r="D115" s="85"/>
      <c r="E115" s="403"/>
      <c r="F115" s="264" t="s">
        <v>996</v>
      </c>
    </row>
    <row r="116" spans="1:7" ht="39" customHeight="1">
      <c r="A116" s="43" t="s">
        <v>398</v>
      </c>
      <c r="B116" s="247" t="s">
        <v>997</v>
      </c>
      <c r="C116" s="253" t="s">
        <v>998</v>
      </c>
      <c r="D116" s="85"/>
      <c r="E116" s="403"/>
      <c r="F116" s="264" t="s">
        <v>999</v>
      </c>
    </row>
    <row r="117" spans="1:7" ht="67.5" customHeight="1">
      <c r="A117" s="43" t="s">
        <v>398</v>
      </c>
      <c r="B117" s="247" t="s">
        <v>1000</v>
      </c>
      <c r="C117" s="253" t="s">
        <v>1001</v>
      </c>
      <c r="D117" s="85"/>
      <c r="E117" s="403"/>
      <c r="F117" s="264" t="s">
        <v>1002</v>
      </c>
    </row>
    <row r="118" spans="1:7" ht="75" customHeight="1">
      <c r="A118" s="43" t="s">
        <v>398</v>
      </c>
      <c r="B118" s="247" t="s">
        <v>1003</v>
      </c>
      <c r="C118" s="253" t="s">
        <v>1004</v>
      </c>
      <c r="D118" s="85"/>
      <c r="E118" s="403"/>
      <c r="F118" s="264" t="s">
        <v>1005</v>
      </c>
    </row>
    <row r="119" spans="1:7" ht="58.5" customHeight="1">
      <c r="A119" s="43" t="s">
        <v>398</v>
      </c>
      <c r="B119" s="251" t="s">
        <v>575</v>
      </c>
      <c r="C119" s="228" t="s">
        <v>1006</v>
      </c>
      <c r="D119" s="214" t="str">
        <f>IF(COUNTIF(D120:D123,"NO CUMPLE")&gt;0,"NO CUMPLE CONDICIÓN",IF(COUNTIF(D120:D123,"CUMPLE")=0,"NO APLICA","CUMPLE"))</f>
        <v>NO APLICA</v>
      </c>
      <c r="E119" s="242" t="str">
        <f>CONCATENATE(IF(D120="NO CUMPLE",CONCATENATE(E120," / "),""),IF(D121="NO CUMPLE",CONCATENATE(E121," / "),""),IF(D122="NO CUMPLE",CONCATENATE(E122," / "),""),IF(D123="NO CUMPLE",CONCATENATE(E123," / "),""))</f>
        <v/>
      </c>
      <c r="F119" s="264" t="s">
        <v>1007</v>
      </c>
      <c r="G119" s="3">
        <f>IF(D119="CUMPLE",1,IF(D119="NO CUMPLE CONDICIÓN",2,3))</f>
        <v>3</v>
      </c>
    </row>
    <row r="120" spans="1:7" ht="78" customHeight="1">
      <c r="A120" s="43" t="s">
        <v>398</v>
      </c>
      <c r="B120" s="247" t="s">
        <v>576</v>
      </c>
      <c r="C120" s="253" t="s">
        <v>1008</v>
      </c>
      <c r="D120" s="85"/>
      <c r="E120" s="382"/>
      <c r="F120" s="264" t="s">
        <v>1007</v>
      </c>
      <c r="G120" s="3"/>
    </row>
    <row r="121" spans="1:7" ht="54" customHeight="1">
      <c r="A121" s="43" t="s">
        <v>398</v>
      </c>
      <c r="B121" s="247" t="s">
        <v>1009</v>
      </c>
      <c r="C121" s="253" t="s">
        <v>1010</v>
      </c>
      <c r="D121" s="85"/>
      <c r="E121" s="382"/>
      <c r="F121" s="264" t="s">
        <v>1011</v>
      </c>
      <c r="G121" s="3"/>
    </row>
    <row r="122" spans="1:7" ht="52.5" customHeight="1">
      <c r="A122" s="43" t="s">
        <v>398</v>
      </c>
      <c r="B122" s="247" t="s">
        <v>1012</v>
      </c>
      <c r="C122" s="253" t="s">
        <v>1013</v>
      </c>
      <c r="D122" s="85"/>
      <c r="E122" s="382"/>
      <c r="F122" s="264" t="s">
        <v>1014</v>
      </c>
      <c r="G122" s="3"/>
    </row>
    <row r="123" spans="1:7" ht="54.75" customHeight="1" thickBot="1">
      <c r="A123" s="43" t="s">
        <v>398</v>
      </c>
      <c r="B123" s="265" t="s">
        <v>1015</v>
      </c>
      <c r="C123" s="234" t="s">
        <v>1016</v>
      </c>
      <c r="D123" s="405"/>
      <c r="E123" s="406"/>
      <c r="F123" s="264" t="s">
        <v>1017</v>
      </c>
      <c r="G123" s="3"/>
    </row>
    <row r="124" spans="1:7">
      <c r="B124" s="3"/>
      <c r="F124" s="55"/>
    </row>
    <row r="125" spans="1:7" hidden="1">
      <c r="B125" s="3"/>
      <c r="C125" s="103" t="s">
        <v>330</v>
      </c>
      <c r="D125" s="3">
        <f>COUNTIF(G3:G123,1)</f>
        <v>0</v>
      </c>
      <c r="F125" s="55"/>
    </row>
    <row r="126" spans="1:7" hidden="1">
      <c r="B126" s="3"/>
      <c r="C126" s="103" t="s">
        <v>331</v>
      </c>
      <c r="D126" s="3">
        <f>COUNTIF(G3:G123,2)</f>
        <v>0</v>
      </c>
      <c r="F126" s="55"/>
    </row>
    <row r="127" spans="1:7" hidden="1">
      <c r="C127" s="103" t="s">
        <v>332</v>
      </c>
      <c r="D127" s="3">
        <f>COUNTIF(G3:G123,3)</f>
        <v>14</v>
      </c>
    </row>
  </sheetData>
  <sheetProtection algorithmName="SHA-512" hashValue="N+ole1670bGyLo1PqhLvr/i91HZM/YHFJOTvwZ0d+GH0XE2kpR0N3e357i5qIxjqNWVePgCnEmFTGx0q0q8EHA==" saltValue="kRQ+Zv32ud++nbT0boy+aA==" spinCount="100000" sheet="1" objects="1" scenarios="1" formatRows="0"/>
  <mergeCells count="1">
    <mergeCell ref="B1:E1"/>
  </mergeCells>
  <conditionalFormatting sqref="D3">
    <cfRule type="cellIs" dxfId="47" priority="21" operator="equal">
      <formula>"NO CUMPLE CONDICIÓN"</formula>
    </cfRule>
    <cfRule type="cellIs" dxfId="46" priority="22" operator="equal">
      <formula>"No Cumple"</formula>
    </cfRule>
  </conditionalFormatting>
  <conditionalFormatting sqref="D8">
    <cfRule type="cellIs" dxfId="45" priority="19" operator="equal">
      <formula>"NO CUMPLE CONDICIÓN"</formula>
    </cfRule>
    <cfRule type="cellIs" dxfId="44" priority="20" operator="equal">
      <formula>"No Cumple"</formula>
    </cfRule>
  </conditionalFormatting>
  <conditionalFormatting sqref="D17">
    <cfRule type="cellIs" dxfId="43" priority="17" operator="equal">
      <formula>"NO CUMPLE CONDICIÓN"</formula>
    </cfRule>
    <cfRule type="cellIs" dxfId="42" priority="18" operator="equal">
      <formula>"No Cumple"</formula>
    </cfRule>
  </conditionalFormatting>
  <conditionalFormatting sqref="D24">
    <cfRule type="cellIs" dxfId="41" priority="15" operator="equal">
      <formula>"NO CUMPLE CONDICIÓN"</formula>
    </cfRule>
    <cfRule type="cellIs" dxfId="40" priority="16" operator="equal">
      <formula>"No Cumple"</formula>
    </cfRule>
  </conditionalFormatting>
  <conditionalFormatting sqref="D30">
    <cfRule type="cellIs" dxfId="39" priority="13" operator="equal">
      <formula>"NO CUMPLE CONDICIÓN"</formula>
    </cfRule>
    <cfRule type="cellIs" dxfId="38" priority="14" operator="equal">
      <formula>"No Cumple"</formula>
    </cfRule>
  </conditionalFormatting>
  <conditionalFormatting sqref="D36">
    <cfRule type="cellIs" dxfId="37" priority="11" operator="equal">
      <formula>"NO CUMPLE CONDICIÓN"</formula>
    </cfRule>
    <cfRule type="cellIs" dxfId="36" priority="12" operator="equal">
      <formula>"No Cumple"</formula>
    </cfRule>
  </conditionalFormatting>
  <conditionalFormatting sqref="D48">
    <cfRule type="cellIs" dxfId="35" priority="9" operator="equal">
      <formula>"NO CUMPLE CONDICIÓN"</formula>
    </cfRule>
    <cfRule type="cellIs" dxfId="34" priority="10" operator="equal">
      <formula>"No Cumple"</formula>
    </cfRule>
  </conditionalFormatting>
  <conditionalFormatting sqref="D60:D61">
    <cfRule type="cellIs" dxfId="33" priority="7" operator="equal">
      <formula>"NO CUMPLE CONDICIÓN"</formula>
    </cfRule>
    <cfRule type="cellIs" dxfId="32" priority="8" operator="equal">
      <formula>"No Cumple"</formula>
    </cfRule>
  </conditionalFormatting>
  <conditionalFormatting sqref="D81:D82">
    <cfRule type="cellIs" dxfId="31" priority="5" operator="equal">
      <formula>"NO CUMPLE CONDICIÓN"</formula>
    </cfRule>
    <cfRule type="cellIs" dxfId="30" priority="6" operator="equal">
      <formula>"No Cumple"</formula>
    </cfRule>
  </conditionalFormatting>
  <conditionalFormatting sqref="D98:D99">
    <cfRule type="cellIs" dxfId="29" priority="3" operator="equal">
      <formula>"NO CUMPLE CONDICIÓN"</formula>
    </cfRule>
    <cfRule type="cellIs" dxfId="28" priority="4" operator="equal">
      <formula>"No Cumple"</formula>
    </cfRule>
  </conditionalFormatting>
  <conditionalFormatting sqref="D119">
    <cfRule type="cellIs" dxfId="27" priority="1" operator="equal">
      <formula>"NO CUMPLE CONDICIÓN"</formula>
    </cfRule>
    <cfRule type="cellIs" dxfId="26" priority="2" operator="equal">
      <formula>"No Cumple"</formula>
    </cfRule>
  </conditionalFormatting>
  <dataValidations count="1">
    <dataValidation type="list" allowBlank="1" showInputMessage="1" showErrorMessage="1" sqref="D5:D7 D10:D16 D19:D23 D26:D29 D32:D35 D100:D118 D84:D97 D38:D47 D50:D59 D63:D80 D120:D123" xr:uid="{889634CA-B57F-4589-9880-D7CEEAF4FF63}">
      <formula1>"CUMPLE,NO CUMPLE"</formula1>
    </dataValidation>
  </dataValidations>
  <hyperlinks>
    <hyperlink ref="A1" location="PORTADA!A1" display="Portada" xr:uid="{22F092DD-03A0-4B79-B192-57B2FB4D8C61}"/>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C382-10D0-4303-9F28-C881F43332FC}">
  <sheetPr>
    <tabColor theme="5" tint="0.79998168889431442"/>
  </sheetPr>
  <dimension ref="A1:R35"/>
  <sheetViews>
    <sheetView topLeftCell="A28" zoomScale="110" zoomScaleNormal="110" workbookViewId="0">
      <selection activeCell="B2" sqref="C2"/>
    </sheetView>
  </sheetViews>
  <sheetFormatPr baseColWidth="10" defaultColWidth="11.42578125" defaultRowHeight="15"/>
  <cols>
    <col min="1" max="1" width="5.85546875" customWidth="1"/>
    <col min="3" max="3" width="63" customWidth="1"/>
    <col min="4" max="4" width="15.28515625" customWidth="1"/>
    <col min="5" max="5" width="79" customWidth="1"/>
    <col min="6" max="6" width="43.28515625" customWidth="1"/>
    <col min="7" max="7" width="0" hidden="1" customWidth="1"/>
  </cols>
  <sheetData>
    <row r="1" spans="1:18" s="7" customFormat="1" ht="21" customHeight="1" thickBot="1">
      <c r="A1" s="365" t="s">
        <v>179</v>
      </c>
      <c r="B1" s="482" t="s">
        <v>577</v>
      </c>
      <c r="C1" s="483"/>
      <c r="D1" s="483"/>
      <c r="E1" s="484"/>
      <c r="F1" s="20"/>
      <c r="G1" s="6"/>
    </row>
    <row r="2" spans="1:18" s="13" customFormat="1" ht="75.75" thickBot="1">
      <c r="B2" s="418" t="s">
        <v>483</v>
      </c>
      <c r="C2" s="418" t="s">
        <v>484</v>
      </c>
      <c r="D2" s="206" t="s">
        <v>184</v>
      </c>
      <c r="E2" s="418" t="s">
        <v>394</v>
      </c>
      <c r="F2" s="37" t="s">
        <v>485</v>
      </c>
      <c r="H2" s="14"/>
      <c r="J2" s="14"/>
      <c r="L2" s="14"/>
      <c r="N2" s="14"/>
      <c r="P2" s="14"/>
      <c r="R2" s="14"/>
    </row>
    <row r="3" spans="1:18" s="9" customFormat="1" ht="50.25" customHeight="1">
      <c r="A3" s="48"/>
      <c r="B3" s="42" t="s">
        <v>578</v>
      </c>
      <c r="C3" s="361" t="s">
        <v>579</v>
      </c>
      <c r="D3" s="210" t="str">
        <f>IF(COUNTIF(D6:D14,"NO CUMPLE")&gt;0,"NO CUMPLE CONDICIÓN",IF(COUNTIF(D6:D14,"CUMPLE")=0,"NO APLICA","CUMPLE"))</f>
        <v>NO APLICA</v>
      </c>
      <c r="E3" s="411" t="str">
        <f>CONCATENATE(IF(D6="NO CUMPLE",CONCATENATE(E6," / "),""),IF(D7="NO CUMPLE",CONCATENATE(E7," / "),""),IF(D9="NO CUMPLE",CONCATENATE(E9," / "),""),IF(D10="NO CUMPLE",CONCATENATE(E10," / "),""),IF(D11="NO CUMPLE",CONCATENATE(E11," / "),""),IF(D12="NO CUMPLE",CONCATENATE(E12," / "),""),IF(D13="NO CUMPLE",CONCATENATE(E13," / "),""),IF(D14="NO CUMPLE",CONCATENATE(E14," / "),""))</f>
        <v/>
      </c>
      <c r="F3" s="54" t="s">
        <v>580</v>
      </c>
      <c r="G3" s="3">
        <f>IF(D3="CUMPLE",1,IF(D3="NO CUMPLE CONDICIÓN",2,3))</f>
        <v>3</v>
      </c>
    </row>
    <row r="4" spans="1:18" s="9" customFormat="1" ht="50.25" customHeight="1">
      <c r="A4" s="48"/>
      <c r="B4" s="45" t="s">
        <v>578</v>
      </c>
      <c r="C4" s="4" t="s">
        <v>579</v>
      </c>
      <c r="D4" s="214" t="str">
        <f>IF(COUNTIF(D15:D22,"NO CUMPLE")&gt;0,"NO CUMPLE CONDICIÓN",IF(COUNTIF(D15:D22,"CUMPLE")=0,"NO APLICA","CUMPLE"))</f>
        <v>NO APLICA</v>
      </c>
      <c r="E4" s="399" t="str">
        <f>CONCATENATE(IF(D15="NO CUMPLE",CONCATENATE(E15," / "),""),IF(D16="NO CUMPLE",CONCATENATE(E16," / "),""),IF(D17="NO CUMPLE",CONCATENATE(E17," / "),""),IF(D18="NO CUMPLE",CONCATENATE(E18," / "),""),IF(D19="NO CUMPLE",CONCATENATE(E19," / "),""),IF(D20="NO CUMPLE",CONCATENATE(E20," / "),""),IF(D21="NO CUMPLE",CONCATENATE(E21," / "),""),IF(D22="NO CUMPLE",CONCATENATE(E22," / "),""))</f>
        <v/>
      </c>
      <c r="F4" s="54" t="s">
        <v>580</v>
      </c>
      <c r="G4" s="3">
        <f t="shared" ref="G4:G5" si="0">IF(D4="CUMPLE",1,IF(D4="NO CUMPLE CONDICIÓN",2,3))</f>
        <v>3</v>
      </c>
    </row>
    <row r="5" spans="1:18" s="9" customFormat="1" ht="50.25" customHeight="1">
      <c r="A5" s="48"/>
      <c r="B5" s="45" t="s">
        <v>578</v>
      </c>
      <c r="C5" s="4" t="s">
        <v>579</v>
      </c>
      <c r="D5" s="214" t="str">
        <f>IF(COUNTIF(D23:D31,"NO CUMPLE")&gt;0,"NO CUMPLE CONDICIÓN",IF(COUNTIF(D23:D31,"CUMPLE")=0,"NO APLICA","CUMPLE"))</f>
        <v>NO APLICA</v>
      </c>
      <c r="E5" s="399"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54" t="s">
        <v>580</v>
      </c>
      <c r="G5" s="3">
        <f t="shared" si="0"/>
        <v>3</v>
      </c>
    </row>
    <row r="6" spans="1:18" s="9" customFormat="1" ht="75">
      <c r="A6" s="43" t="s">
        <v>398</v>
      </c>
      <c r="B6" s="44" t="s">
        <v>581</v>
      </c>
      <c r="C6" s="1" t="s">
        <v>582</v>
      </c>
      <c r="D6" s="85"/>
      <c r="E6" s="412"/>
      <c r="F6" s="56" t="s">
        <v>580</v>
      </c>
    </row>
    <row r="7" spans="1:18" s="70" customFormat="1" ht="54">
      <c r="A7" s="71" t="s">
        <v>475</v>
      </c>
      <c r="B7" s="44" t="s">
        <v>583</v>
      </c>
      <c r="C7" s="41" t="s">
        <v>584</v>
      </c>
      <c r="D7" s="85"/>
      <c r="E7" s="413"/>
      <c r="F7" s="56" t="s">
        <v>580</v>
      </c>
      <c r="G7" s="68"/>
      <c r="H7" s="69"/>
    </row>
    <row r="8" spans="1:18" s="9" customFormat="1" ht="45">
      <c r="A8" s="46"/>
      <c r="B8" s="51"/>
      <c r="C8" s="15" t="s">
        <v>585</v>
      </c>
      <c r="D8" s="72"/>
      <c r="E8" s="414"/>
      <c r="F8" s="59" t="s">
        <v>411</v>
      </c>
    </row>
    <row r="9" spans="1:18" s="9" customFormat="1" ht="63">
      <c r="A9" s="43" t="s">
        <v>398</v>
      </c>
      <c r="B9" s="44" t="s">
        <v>586</v>
      </c>
      <c r="C9" s="5" t="s">
        <v>587</v>
      </c>
      <c r="D9" s="85"/>
      <c r="E9" s="412"/>
      <c r="F9" s="53" t="s">
        <v>588</v>
      </c>
    </row>
    <row r="10" spans="1:18" s="9" customFormat="1" ht="63">
      <c r="A10" s="43" t="s">
        <v>398</v>
      </c>
      <c r="B10" s="44" t="s">
        <v>589</v>
      </c>
      <c r="C10" s="8" t="s">
        <v>590</v>
      </c>
      <c r="D10" s="85"/>
      <c r="E10" s="412"/>
      <c r="F10" s="53" t="s">
        <v>588</v>
      </c>
    </row>
    <row r="11" spans="1:18" s="9" customFormat="1" ht="33" customHeight="1">
      <c r="A11" s="43" t="s">
        <v>398</v>
      </c>
      <c r="B11" s="44" t="s">
        <v>591</v>
      </c>
      <c r="C11" s="8" t="s">
        <v>592</v>
      </c>
      <c r="D11" s="85"/>
      <c r="E11" s="412"/>
      <c r="F11" s="52" t="s">
        <v>588</v>
      </c>
    </row>
    <row r="12" spans="1:18" s="9" customFormat="1" ht="33" customHeight="1">
      <c r="A12" s="43" t="s">
        <v>398</v>
      </c>
      <c r="B12" s="44" t="s">
        <v>593</v>
      </c>
      <c r="C12" s="5" t="s">
        <v>594</v>
      </c>
      <c r="D12" s="85"/>
      <c r="E12" s="412"/>
      <c r="F12" s="52" t="s">
        <v>588</v>
      </c>
    </row>
    <row r="13" spans="1:18" s="9" customFormat="1" ht="33" customHeight="1">
      <c r="A13" s="43" t="s">
        <v>398</v>
      </c>
      <c r="B13" s="44" t="s">
        <v>595</v>
      </c>
      <c r="C13" s="5" t="s">
        <v>596</v>
      </c>
      <c r="D13" s="85"/>
      <c r="E13" s="412"/>
      <c r="F13" s="52" t="s">
        <v>588</v>
      </c>
    </row>
    <row r="14" spans="1:18" s="9" customFormat="1" ht="33" customHeight="1">
      <c r="A14" s="49" t="s">
        <v>337</v>
      </c>
      <c r="B14" s="44" t="s">
        <v>597</v>
      </c>
      <c r="C14" s="5" t="s">
        <v>598</v>
      </c>
      <c r="D14" s="85"/>
      <c r="E14" s="412"/>
      <c r="F14" s="52" t="s">
        <v>588</v>
      </c>
    </row>
    <row r="15" spans="1:18" s="9" customFormat="1" ht="51" customHeight="1">
      <c r="A15" s="49" t="s">
        <v>337</v>
      </c>
      <c r="B15" s="44" t="s">
        <v>599</v>
      </c>
      <c r="C15" s="5" t="s">
        <v>600</v>
      </c>
      <c r="D15" s="85"/>
      <c r="E15" s="412"/>
      <c r="F15" s="52" t="s">
        <v>601</v>
      </c>
    </row>
    <row r="16" spans="1:18" s="9" customFormat="1" ht="35.25" customHeight="1">
      <c r="A16" s="49" t="s">
        <v>337</v>
      </c>
      <c r="B16" s="44" t="s">
        <v>602</v>
      </c>
      <c r="C16" s="5" t="s">
        <v>603</v>
      </c>
      <c r="D16" s="85"/>
      <c r="E16" s="412"/>
      <c r="F16" s="52" t="s">
        <v>604</v>
      </c>
    </row>
    <row r="17" spans="1:6" s="9" customFormat="1" ht="33" customHeight="1">
      <c r="A17" s="49" t="s">
        <v>337</v>
      </c>
      <c r="B17" s="44" t="s">
        <v>605</v>
      </c>
      <c r="C17" s="5" t="s">
        <v>606</v>
      </c>
      <c r="D17" s="85"/>
      <c r="E17" s="412"/>
      <c r="F17" s="52" t="s">
        <v>604</v>
      </c>
    </row>
    <row r="18" spans="1:6" s="9" customFormat="1" ht="33" customHeight="1">
      <c r="A18" s="49" t="s">
        <v>337</v>
      </c>
      <c r="B18" s="44" t="s">
        <v>607</v>
      </c>
      <c r="C18" s="5" t="s">
        <v>608</v>
      </c>
      <c r="D18" s="85"/>
      <c r="E18" s="412"/>
      <c r="F18" s="52" t="s">
        <v>604</v>
      </c>
    </row>
    <row r="19" spans="1:6" s="9" customFormat="1" ht="44.25" customHeight="1">
      <c r="A19" s="43" t="s">
        <v>398</v>
      </c>
      <c r="B19" s="44" t="s">
        <v>609</v>
      </c>
      <c r="C19" s="5" t="s">
        <v>610</v>
      </c>
      <c r="D19" s="85"/>
      <c r="E19" s="412"/>
      <c r="F19" s="52" t="s">
        <v>604</v>
      </c>
    </row>
    <row r="20" spans="1:6" s="9" customFormat="1" ht="33" customHeight="1">
      <c r="A20" s="50" t="s">
        <v>190</v>
      </c>
      <c r="B20" s="44" t="s">
        <v>611</v>
      </c>
      <c r="C20" s="1" t="s">
        <v>612</v>
      </c>
      <c r="D20" s="85"/>
      <c r="E20" s="412"/>
      <c r="F20" s="52" t="s">
        <v>588</v>
      </c>
    </row>
    <row r="21" spans="1:6" s="9" customFormat="1" ht="33" customHeight="1">
      <c r="A21" s="43" t="s">
        <v>398</v>
      </c>
      <c r="B21" s="44" t="s">
        <v>613</v>
      </c>
      <c r="C21" s="5" t="s">
        <v>614</v>
      </c>
      <c r="D21" s="85"/>
      <c r="E21" s="412"/>
      <c r="F21" s="52" t="s">
        <v>588</v>
      </c>
    </row>
    <row r="22" spans="1:6" s="9" customFormat="1" ht="33" customHeight="1">
      <c r="A22" s="43" t="s">
        <v>398</v>
      </c>
      <c r="B22" s="44" t="s">
        <v>615</v>
      </c>
      <c r="C22" s="5" t="s">
        <v>616</v>
      </c>
      <c r="D22" s="85"/>
      <c r="E22" s="412"/>
      <c r="F22" s="52" t="s">
        <v>588</v>
      </c>
    </row>
    <row r="23" spans="1:6" s="9" customFormat="1" ht="33" customHeight="1">
      <c r="A23" s="43" t="s">
        <v>398</v>
      </c>
      <c r="B23" s="44" t="s">
        <v>617</v>
      </c>
      <c r="C23" s="5" t="s">
        <v>618</v>
      </c>
      <c r="D23" s="85"/>
      <c r="E23" s="412"/>
      <c r="F23" s="52" t="s">
        <v>588</v>
      </c>
    </row>
    <row r="24" spans="1:6" s="9" customFormat="1" ht="33" customHeight="1">
      <c r="A24" s="43" t="s">
        <v>398</v>
      </c>
      <c r="B24" s="44" t="s">
        <v>619</v>
      </c>
      <c r="C24" s="5" t="s">
        <v>620</v>
      </c>
      <c r="D24" s="85"/>
      <c r="E24" s="412"/>
      <c r="F24" s="52" t="s">
        <v>588</v>
      </c>
    </row>
    <row r="25" spans="1:6" s="9" customFormat="1" ht="63.75" customHeight="1">
      <c r="A25" s="43" t="s">
        <v>398</v>
      </c>
      <c r="B25" s="44" t="s">
        <v>621</v>
      </c>
      <c r="C25" s="1" t="s">
        <v>622</v>
      </c>
      <c r="D25" s="85"/>
      <c r="E25" s="412"/>
      <c r="F25" s="52" t="s">
        <v>588</v>
      </c>
    </row>
    <row r="26" spans="1:6" s="9" customFormat="1" ht="77.25" customHeight="1">
      <c r="A26" s="43" t="s">
        <v>398</v>
      </c>
      <c r="B26" s="44" t="s">
        <v>623</v>
      </c>
      <c r="C26" s="5" t="s">
        <v>624</v>
      </c>
      <c r="D26" s="85"/>
      <c r="E26" s="412"/>
      <c r="F26" s="52" t="s">
        <v>588</v>
      </c>
    </row>
    <row r="27" spans="1:6" s="9" customFormat="1" ht="63.75" customHeight="1">
      <c r="A27" s="43" t="s">
        <v>398</v>
      </c>
      <c r="B27" s="44" t="s">
        <v>625</v>
      </c>
      <c r="C27" s="5" t="s">
        <v>626</v>
      </c>
      <c r="D27" s="85"/>
      <c r="E27" s="412"/>
      <c r="F27" s="52" t="s">
        <v>588</v>
      </c>
    </row>
    <row r="28" spans="1:6" s="9" customFormat="1" ht="63.75" customHeight="1">
      <c r="A28" s="43" t="s">
        <v>398</v>
      </c>
      <c r="B28" s="44" t="s">
        <v>627</v>
      </c>
      <c r="C28" s="5" t="s">
        <v>628</v>
      </c>
      <c r="D28" s="85"/>
      <c r="E28" s="412"/>
      <c r="F28" s="52" t="s">
        <v>588</v>
      </c>
    </row>
    <row r="29" spans="1:6" s="9" customFormat="1" ht="63.75" customHeight="1">
      <c r="A29" s="43" t="s">
        <v>398</v>
      </c>
      <c r="B29" s="44" t="s">
        <v>629</v>
      </c>
      <c r="C29" s="5" t="s">
        <v>630</v>
      </c>
      <c r="D29" s="85"/>
      <c r="E29" s="412"/>
      <c r="F29" s="52" t="s">
        <v>588</v>
      </c>
    </row>
    <row r="30" spans="1:6" s="9" customFormat="1" ht="63.75" customHeight="1">
      <c r="A30" s="43" t="s">
        <v>398</v>
      </c>
      <c r="B30" s="74" t="s">
        <v>631</v>
      </c>
      <c r="C30" s="75" t="s">
        <v>632</v>
      </c>
      <c r="D30" s="85"/>
      <c r="E30" s="415"/>
      <c r="F30" s="76" t="s">
        <v>588</v>
      </c>
    </row>
    <row r="31" spans="1:6" ht="47.45" customHeight="1" thickBot="1">
      <c r="A31" s="417" t="s">
        <v>190</v>
      </c>
      <c r="B31" s="419" t="s">
        <v>633</v>
      </c>
      <c r="C31" s="420" t="s">
        <v>634</v>
      </c>
      <c r="D31" s="198"/>
      <c r="E31" s="416"/>
      <c r="F31" s="181" t="s">
        <v>588</v>
      </c>
    </row>
    <row r="32" spans="1:6">
      <c r="B32" s="3"/>
      <c r="F32" s="55"/>
    </row>
    <row r="33" spans="3:4" hidden="1">
      <c r="C33" s="103" t="s">
        <v>330</v>
      </c>
      <c r="D33" s="3">
        <f>COUNTIF(G3:G31,1)</f>
        <v>0</v>
      </c>
    </row>
    <row r="34" spans="3:4" hidden="1">
      <c r="C34" s="103" t="s">
        <v>331</v>
      </c>
      <c r="D34" s="3">
        <f>COUNTIF(G3:G31,2)</f>
        <v>0</v>
      </c>
    </row>
    <row r="35" spans="3:4" hidden="1">
      <c r="C35" s="103" t="s">
        <v>332</v>
      </c>
      <c r="D35" s="3">
        <f>COUNTIF(G3:G31,3)</f>
        <v>3</v>
      </c>
    </row>
  </sheetData>
  <sheetProtection algorithmName="SHA-512" hashValue="wxq8CC3oSilBZkXZAQ1iYXUK2XiaKousHQgsbWPrLV62zP0LzMAXSDe9ogXk+qGDXzmofIXQI90PZWfHfr3/dg==" saltValue="jR4YVwli4J370Qju2DPDwQ==" spinCount="100000" sheet="1" objects="1" scenarios="1" formatRows="0"/>
  <mergeCells count="1">
    <mergeCell ref="B1:E1"/>
  </mergeCells>
  <phoneticPr fontId="16" type="noConversion"/>
  <conditionalFormatting sqref="D3:D5">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6:D7 D9:D31" xr:uid="{891AD497-60B8-4A89-A2B2-462B46062919}">
      <formula1>"CUMPLE,NO CUMPLE"</formula1>
    </dataValidation>
  </dataValidations>
  <hyperlinks>
    <hyperlink ref="A1" location="PORTADA!A1" display="Portada" xr:uid="{0092463A-9CD0-4118-BE2D-477606F53A8F}"/>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LIBERTAD ASISTIDA VIGILADA"  
&amp;R"IN103.IVC
Versión 1
30/07/2026
Clasificación de la Información
CLASIFICADA"
</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CA544D-E15A-4794-A626-C5413CAE3859}">
  <ds:schemaRefs>
    <ds:schemaRef ds:uri="http://schemas.microsoft.com/sharepoint/v3/contenttype/forms"/>
  </ds:schemaRefs>
</ds:datastoreItem>
</file>

<file path=customXml/itemProps2.xml><?xml version="1.0" encoding="utf-8"?>
<ds:datastoreItem xmlns:ds="http://schemas.openxmlformats.org/officeDocument/2006/customXml" ds:itemID="{6A337B51-A6D0-4A3A-BDD7-4F6246D92650}">
  <ds:schemaRefs>
    <ds:schemaRef ds:uri="http://schemas.openxmlformats.org/package/2006/metadata/core-properties"/>
    <ds:schemaRef ds:uri="http://schemas.microsoft.com/office/2006/metadata/properties"/>
    <ds:schemaRef ds:uri="http://purl.org/dc/dcmitype/"/>
    <ds:schemaRef ds:uri="32375f16-3242-4694-93c3-a80fa36c0567"/>
    <ds:schemaRef ds:uri="http://schemas.microsoft.com/office/2006/documentManagement/types"/>
    <ds:schemaRef ds:uri="http://www.w3.org/XML/1998/namespace"/>
    <ds:schemaRef ds:uri="http://purl.org/dc/elements/1.1/"/>
    <ds:schemaRef ds:uri="http://schemas.microsoft.com/office/infopath/2007/PartnerControls"/>
    <ds:schemaRef ds:uri="bc706bbe-e7d5-40dc-a1fd-3a6d9935bf01"/>
    <ds:schemaRef ds:uri="http://purl.org/dc/terms/"/>
  </ds:schemaRefs>
</ds:datastoreItem>
</file>

<file path=customXml/itemProps3.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15</vt:i4>
      </vt:variant>
    </vt:vector>
  </HeadingPairs>
  <TitlesOfParts>
    <vt:vector size="35" baseType="lpstr">
      <vt:lpstr>LISTAS</vt:lpstr>
      <vt:lpstr>PORTADA</vt:lpstr>
      <vt:lpstr>INSTRUCTIVO </vt:lpstr>
      <vt:lpstr>1. Información General</vt:lpstr>
      <vt:lpstr>2.Ambientes Adecuados y Seguros</vt:lpstr>
      <vt:lpstr>3. Alimentacion y Nutrición</vt:lpstr>
      <vt:lpstr>4. Modelo de Atención</vt:lpstr>
      <vt:lpstr>5. Situaciones Especiales</vt:lpstr>
      <vt:lpstr>6. Código Ético</vt:lpstr>
      <vt:lpstr>7. Talento Humano</vt:lpstr>
      <vt:lpstr>8. Financiero</vt:lpstr>
      <vt:lpstr>9. Dotación</vt:lpstr>
      <vt:lpstr>Tabla . Amb Adec y Seg - Áreas</vt:lpstr>
      <vt:lpstr>Tabla 2. Talento Humano</vt:lpstr>
      <vt:lpstr>Tabla 3. Evid. No_Cumplimiento</vt:lpstr>
      <vt:lpstr>Tabla 4. Registro Talento Human</vt:lpstr>
      <vt:lpstr>TEMP</vt:lpstr>
      <vt:lpstr>Condiciones NO cumplimiento</vt:lpstr>
      <vt:lpstr>Acta_Cierre</vt:lpstr>
      <vt:lpstr>Oculto </vt:lpstr>
      <vt:lpstr>'1. Información General'!Área_de_impresión</vt:lpstr>
      <vt:lpstr>'2.Ambientes Adecuados y Seguros'!Área_de_impresión</vt:lpstr>
      <vt:lpstr>'3. Alimentacion y Nutrición'!Área_de_impresión</vt:lpstr>
      <vt:lpstr>'4. Modelo de Atención'!Área_de_impresión</vt:lpstr>
      <vt:lpstr>'5. Situaciones Especiales'!Área_de_impresión</vt:lpstr>
      <vt:lpstr>'6. Código Ético'!Área_de_impresión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PORTADA!Área_de_impresión</vt:lpstr>
      <vt:lpstr>'Tabla . Amb Adec y Seg - Áreas'!Área_de_impresión</vt:lpstr>
      <vt:lpstr>'Tabla 2. Talento Humano'!Área_de_impresión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2026-07-30T19:39:01Z</cp:lastPrinted>
  <dcterms:created xsi:type="dcterms:W3CDTF">2025-07-31T20:20:51Z</dcterms:created>
  <dcterms:modified xsi:type="dcterms:W3CDTF">2026-07-30T19:39:49Z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