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114.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1B2E9467-F982-084F-9BEF-5D2CA786467C}" xr6:coauthVersionLast="47" xr6:coauthVersionMax="47" xr10:uidLastSave="{A84D5253-7B8C-42CD-9EAF-DE9AD448D984}"/>
  <bookViews>
    <workbookView xWindow="-120" yWindow="-120" windowWidth="29040" windowHeight="15720" tabRatio="829" activeTab="1" xr2:uid="{00000000-000D-0000-FFFF-FFFF00000000}"/>
  </bookViews>
  <sheets>
    <sheet name="LISTAS" sheetId="2" state="hidden" r:id="rId1"/>
    <sheet name="PORTADA" sheetId="37" r:id="rId2"/>
    <sheet name="INSTRUCTIVO" sheetId="56" r:id="rId3"/>
    <sheet name="1. Información General" sheetId="1" r:id="rId4"/>
    <sheet name="2.Ambientes Adecuados y Seguros" sheetId="57" r:id="rId5"/>
    <sheet name="3. Alimentacion y Nutrición" sheetId="60" r:id="rId6"/>
    <sheet name="4. Modelo de Atencion" sheetId="59" r:id="rId7"/>
    <sheet name="5. Situaciones de Riesgo" sheetId="46" r:id="rId8"/>
    <sheet name="6. Código de Etica" sheetId="53" r:id="rId9"/>
    <sheet name="7. Talento Humano" sheetId="22" r:id="rId10"/>
    <sheet name="8. Financiero" sheetId="62" r:id="rId11"/>
    <sheet name="9. Dotacion" sheetId="58" r:id="rId12"/>
    <sheet name="Anexo 1 Violencias" sheetId="43" r:id="rId13"/>
    <sheet name="Anexo 2. Discapacidad" sheetId="44" r:id="rId14"/>
    <sheet name="Anexo 3. Gestantes y Lactan" sheetId="45" r:id="rId15"/>
    <sheet name="Tabla 1 Evid. no cumpl M.A." sheetId="47" r:id="rId16"/>
    <sheet name="Tabla 2. Talento Humano" sheetId="12" r:id="rId17"/>
    <sheet name="Tabla 3. Amb Adec y Seg - Á" sheetId="49" r:id="rId18"/>
    <sheet name="TEMP" sheetId="38" state="hidden" r:id="rId19"/>
    <sheet name="Condiciones NO cumplimiento" sheetId="32" r:id="rId20"/>
    <sheet name="Acta_Cierre" sheetId="14" r:id="rId21"/>
    <sheet name="Oculto " sheetId="63" r:id="rId22"/>
  </sheets>
  <externalReferences>
    <externalReference r:id="rId23"/>
    <externalReference r:id="rId24"/>
    <externalReference r:id="rId25"/>
  </externalReferences>
  <definedNames>
    <definedName name="_xlnm._FilterDatabase" localSheetId="4" hidden="1">'2.Ambientes Adecuados y Seguros'!$A$2:$G$105</definedName>
    <definedName name="_xlnm._FilterDatabase" localSheetId="5" hidden="1">'3. Alimentacion y Nutrición'!$A$2:$G$2</definedName>
    <definedName name="_xlnm._FilterDatabase" localSheetId="6" hidden="1">'4. Modelo de Atencion'!$A$2:$H$26</definedName>
    <definedName name="_xlnm._FilterDatabase" localSheetId="7" hidden="1">'5. Situaciones de Riesgo'!$A$2:$F$2</definedName>
    <definedName name="_xlnm._FilterDatabase" localSheetId="8" hidden="1">'6. Código de Etica'!$A$2:$H$30</definedName>
    <definedName name="_xlnm._FilterDatabase" localSheetId="9" hidden="1">'7. Talento Humano'!$A$2:$J$2</definedName>
    <definedName name="_xlnm._FilterDatabase" localSheetId="10" hidden="1">'8. Financiero'!$A$2:$F$2</definedName>
    <definedName name="_xlnm._FilterDatabase" localSheetId="11" hidden="1">'9. Dotacion'!$A$2:$G$2</definedName>
    <definedName name="_xlnm._FilterDatabase" localSheetId="12" hidden="1">'Anexo 1 Violencias'!$A$2:$F$2</definedName>
    <definedName name="_xlnm._FilterDatabase" localSheetId="13" hidden="1">'Anexo 2. Discapacidad'!$A$2:$F$2</definedName>
    <definedName name="_xlnm._FilterDatabase" localSheetId="14" hidden="1">'Anexo 3. Gestantes y Lactan'!$A$2:$G$20</definedName>
    <definedName name="_xlnm._FilterDatabase" localSheetId="19" hidden="1">'Condiciones NO cumplimiento'!$A$2:$G$2</definedName>
    <definedName name="_xlnm.Print_Area" localSheetId="4">'2.Ambientes Adecuados y Seguros'!$B$1:$E$105</definedName>
    <definedName name="_xlnm.Print_Area" localSheetId="5">'3. Alimentacion y Nutrición'!$B$1:$E$74</definedName>
    <definedName name="_xlnm.Print_Area" localSheetId="6">'4. Modelo de Atencion'!$B$1:$E$26</definedName>
    <definedName name="_xlnm.Print_Area" localSheetId="7">'5. Situaciones de Riesgo'!$B$2:$E$110</definedName>
    <definedName name="_xlnm.Print_Area" localSheetId="8">'6. Código de Etica'!$B$1:$E$30</definedName>
    <definedName name="_xlnm.Print_Area" localSheetId="9">'7. Talento Humano'!$B$1:$E$18</definedName>
    <definedName name="_xlnm.Print_Area" localSheetId="10">'8. Financiero'!$B$1:$E$14</definedName>
    <definedName name="_xlnm.Print_Area" localSheetId="11">'9. Dotacion'!$B$1:$E$11</definedName>
    <definedName name="_xlnm.Print_Area" localSheetId="20">Acta_Cierre!$A$1:$F$51</definedName>
    <definedName name="_xlnm.Print_Area" localSheetId="12">'Anexo 1 Violencias'!$B$1:$E$9</definedName>
    <definedName name="_xlnm.Print_Area" localSheetId="13">'Anexo 2. Discapacidad'!$B$1:$E$16</definedName>
    <definedName name="_xlnm.Print_Area" localSheetId="14">'Anexo 3. Gestantes y Lactan'!$B$1:$E$20</definedName>
    <definedName name="_xlnm.Print_Area" localSheetId="19">'Condiciones NO cumplimiento'!$A$2:$G$40</definedName>
    <definedName name="_xlnm.Print_Area" localSheetId="2">INSTRUCTIVO!$A$1:$B$95</definedName>
    <definedName name="_xlnm.Print_Area" localSheetId="1">PORTADA!$A$1:$E$39</definedName>
    <definedName name="_xlnm.Print_Area" localSheetId="16">'Tabla 2. Talento Humano'!$A$1:$B$18</definedName>
    <definedName name="_xlnm.Print_Area" localSheetId="17">'Tabla 3. Amb Adec y Seg - Á'!$A$1:$I$19</definedName>
    <definedName name="_xlnm.Print_Area" localSheetId="18">TEMP!#REF!</definedName>
    <definedName name="Auditoría" localSheetId="2">#REF!</definedName>
    <definedName name="Auditoría">[1]!Acciones[Auditoría]</definedName>
    <definedName name="b" localSheetId="10">'[1]Verificables Comp. Legal'!$D$40</definedName>
    <definedName name="b" localSheetId="2">#REF!</definedName>
    <definedName name="b" localSheetId="21">'[1]Verificables Comp. Legal'!$D$40</definedName>
    <definedName name="b" localSheetId="17">'[1]Verificables Comp. Legal'!$D$40</definedName>
    <definedName name="b">'[1]Verificables Comp. Legal'!$D$40</definedName>
    <definedName name="ca" localSheetId="10">'[1]Verificables Comp. Legal'!$K$19</definedName>
    <definedName name="ca" localSheetId="2">#REF!</definedName>
    <definedName name="ca" localSheetId="21">'[1]Verificables Comp. Legal'!$K$19</definedName>
    <definedName name="ca" localSheetId="17">'[1]Verificables Comp. Legal'!$K$19</definedName>
    <definedName name="ca">'[1]Verificables Comp. Legal'!$K$19</definedName>
    <definedName name="camp" localSheetId="10">'[1]Verificables Comp. Legal'!$U$16</definedName>
    <definedName name="camp" localSheetId="2">#REF!</definedName>
    <definedName name="camp" localSheetId="21">'[1]Verificables Comp. Legal'!$U$16</definedName>
    <definedName name="camp" localSheetId="17">'[1]Verificables Comp. Legal'!$U$16</definedName>
    <definedName name="camp">'[1]Verificables Comp. Legal'!$U$16</definedName>
    <definedName name="cap" localSheetId="10">'[1]Verificables Comp. Legal'!$O$29</definedName>
    <definedName name="cap" localSheetId="2">#REF!</definedName>
    <definedName name="cap" localSheetId="21">'[1]Verificables Comp. Legal'!$O$29</definedName>
    <definedName name="cap" localSheetId="17">'[1]Verificables Comp. Legal'!$O$29</definedName>
    <definedName name="cap">'[1]Verificables Comp. Legal'!$O$29</definedName>
    <definedName name="car" localSheetId="10">'[1]Verificables Comp. Legal'!$K$16</definedName>
    <definedName name="car" localSheetId="2">#REF!</definedName>
    <definedName name="car" localSheetId="21">'[1]Verificables Comp. Legal'!$K$16</definedName>
    <definedName name="car" localSheetId="17">'[1]Verificables Comp. Legal'!$K$16</definedName>
    <definedName name="car">'[1]Verificables Comp. Legal'!$K$16</definedName>
    <definedName name="carg" localSheetId="10">'[1]Verificables Comp. Legal'!$K$17</definedName>
    <definedName name="carg" localSheetId="2">#REF!</definedName>
    <definedName name="carg" localSheetId="21">'[1]Verificables Comp. Legal'!$K$17</definedName>
    <definedName name="carg" localSheetId="17">'[1]Verificables Comp. Legal'!$K$17</definedName>
    <definedName name="carg">'[1]Verificables Comp. Legal'!$K$17</definedName>
    <definedName name="cargo" localSheetId="10">'[1]Verificables Comp. Legal'!$K$18</definedName>
    <definedName name="cargo" localSheetId="2">#REF!</definedName>
    <definedName name="cargo" localSheetId="21">'[1]Verificables Comp. Legal'!$K$18</definedName>
    <definedName name="cargo" localSheetId="17">'[1]Verificables Comp. Legal'!$K$18</definedName>
    <definedName name="cargo">'[1]Verificables Comp. Legal'!$K$18</definedName>
    <definedName name="cargoo" localSheetId="10">'[1]Verificables Comp. Legal'!$J$38</definedName>
    <definedName name="cargoo" localSheetId="2">#REF!</definedName>
    <definedName name="cargoo" localSheetId="21">'[1]Verificables Comp. Legal'!$J$38</definedName>
    <definedName name="cargoo" localSheetId="17">'[1]Verificables Comp. Legal'!$J$38</definedName>
    <definedName name="cargoo">'[1]Verificables Comp. Legal'!$J$38</definedName>
    <definedName name="cargooo" localSheetId="10">'[1]Verificables Comp. Legal'!$J$37</definedName>
    <definedName name="cargooo" localSheetId="2">#REF!</definedName>
    <definedName name="cargooo" localSheetId="21">'[1]Verificables Comp. Legal'!$J$37</definedName>
    <definedName name="cargooo" localSheetId="17">'[1]Verificables Comp. Legal'!$J$37</definedName>
    <definedName name="cargooo">'[1]Verificables Comp. Legal'!$J$37</definedName>
    <definedName name="carrr" localSheetId="10">'[1]Verificables Comp. Legal'!$J$39</definedName>
    <definedName name="carrr" localSheetId="2">#REF!</definedName>
    <definedName name="carrr" localSheetId="21">'[1]Verificables Comp. Legal'!$J$39</definedName>
    <definedName name="carrr" localSheetId="17">'[1]Verificables Comp. Legal'!$J$39</definedName>
    <definedName name="carrr">'[1]Verificables Comp. Legal'!$J$39</definedName>
    <definedName name="carrrr" localSheetId="10">'[1]Verificables Comp. Legal'!$J$40</definedName>
    <definedName name="carrrr" localSheetId="2">#REF!</definedName>
    <definedName name="carrrr" localSheetId="21">'[1]Verificables Comp. Legal'!$J$40</definedName>
    <definedName name="carrrr" localSheetId="17">'[1]Verificables Comp. Legal'!$J$40</definedName>
    <definedName name="carrrr">'[1]Verificables Comp. Legal'!$J$40</definedName>
    <definedName name="codpo" localSheetId="10">'[1]Verificables Comp. Legal'!$B$34</definedName>
    <definedName name="codpo" localSheetId="2">#REF!</definedName>
    <definedName name="codpo" localSheetId="21">'[1]Verificables Comp. Legal'!$B$34</definedName>
    <definedName name="codpo" localSheetId="17">'[1]Verificables Comp. Legal'!$B$34</definedName>
    <definedName name="codpo">'[1]Verificables Comp. Legal'!$B$34</definedName>
    <definedName name="com" localSheetId="10">'[1]Verificables Comp. Legal'!$U$17</definedName>
    <definedName name="com" localSheetId="2">#REF!</definedName>
    <definedName name="com" localSheetId="21">'[1]Verificables Comp. Legal'!$U$17</definedName>
    <definedName name="com" localSheetId="17">'[1]Verificables Comp. Legal'!$U$17</definedName>
    <definedName name="com">'[1]Verificables Comp. Legal'!$U$17</definedName>
    <definedName name="com´p" localSheetId="10">'[1]Verificables Comp. Legal'!$U$18</definedName>
    <definedName name="com´p" localSheetId="2">#REF!</definedName>
    <definedName name="com´p" localSheetId="21">'[1]Verificables Comp. Legal'!$U$18</definedName>
    <definedName name="com´p" localSheetId="17">'[1]Verificables Comp. Legal'!$U$18</definedName>
    <definedName name="com´p">'[1]Verificables Comp. Legal'!$U$18</definedName>
    <definedName name="compel" localSheetId="10">'[1]Verificables Comp. Legal'!$Q$38</definedName>
    <definedName name="compel" localSheetId="2">#REF!</definedName>
    <definedName name="compel" localSheetId="21">'[1]Verificables Comp. Legal'!$Q$38</definedName>
    <definedName name="compel" localSheetId="17">'[1]Verificables Comp. Legal'!$Q$38</definedName>
    <definedName name="compel">'[1]Verificables Comp. Legal'!$Q$38</definedName>
    <definedName name="compen" localSheetId="10">'[1]Verificables Comp. Legal'!$Q$37</definedName>
    <definedName name="compen" localSheetId="2">#REF!</definedName>
    <definedName name="compen" localSheetId="21">'[1]Verificables Comp. Legal'!$Q$37</definedName>
    <definedName name="compen" localSheetId="17">'[1]Verificables Comp. Legal'!$Q$37</definedName>
    <definedName name="compen">'[1]Verificables Comp. Legal'!$Q$37</definedName>
    <definedName name="compo" localSheetId="10">'[1]Verificables Comp. Legal'!$U$19</definedName>
    <definedName name="compo" localSheetId="2">#REF!</definedName>
    <definedName name="compo" localSheetId="21">'[1]Verificables Comp. Legal'!$U$19</definedName>
    <definedName name="compo" localSheetId="17">'[1]Verificables Comp. Legal'!$U$19</definedName>
    <definedName name="compo">'[1]Verificables Comp. Legal'!$U$19</definedName>
    <definedName name="comppa" localSheetId="10">'[1]Verificables Comp. Legal'!$Q$39</definedName>
    <definedName name="comppa" localSheetId="2">#REF!</definedName>
    <definedName name="comppa" localSheetId="21">'[1]Verificables Comp. Legal'!$Q$39</definedName>
    <definedName name="comppa" localSheetId="17">'[1]Verificables Comp. Legal'!$Q$39</definedName>
    <definedName name="comppa">'[1]Verificables Comp. Legal'!$Q$39</definedName>
    <definedName name="comppar" localSheetId="10">'[1]Verificables Comp. Legal'!$Q$40</definedName>
    <definedName name="comppar" localSheetId="2">#REF!</definedName>
    <definedName name="comppar" localSheetId="21">'[1]Verificables Comp. Legal'!$Q$40</definedName>
    <definedName name="comppar" localSheetId="17">'[1]Verificables Comp. Legal'!$Q$40</definedName>
    <definedName name="comppar">'[1]Verificables Comp. Legal'!$Q$40</definedName>
    <definedName name="correo" localSheetId="10">'[1]Verificables Comp. Legal'!$U$23</definedName>
    <definedName name="correo" localSheetId="2">#REF!</definedName>
    <definedName name="correo" localSheetId="21">'[1]Verificables Comp. Legal'!$U$23</definedName>
    <definedName name="correo" localSheetId="17">'[1]Verificables Comp. Legal'!$U$23</definedName>
    <definedName name="correo">'[1]Verificables Comp. Legal'!$U$23</definedName>
    <definedName name="CPIA" localSheetId="2">#REF!</definedName>
    <definedName name="CPIA">[1]!Acciones[Auditoría]</definedName>
    <definedName name="cumple" localSheetId="17">#REF!</definedName>
    <definedName name="cumple">#REF!</definedName>
    <definedName name="cupo" localSheetId="10">'[1]Verificables Comp. Legal'!$Q$29</definedName>
    <definedName name="cupo" localSheetId="2">#REF!</definedName>
    <definedName name="cupo" localSheetId="21">'[1]Verificables Comp. Legal'!$Q$29</definedName>
    <definedName name="cupo" localSheetId="17">'[1]Verificables Comp. Legal'!$Q$29</definedName>
    <definedName name="cupo">'[1]Verificables Comp. Legal'!$Q$29</definedName>
    <definedName name="cz" localSheetId="10">'[1]Verificables Comp. Legal'!$O$22</definedName>
    <definedName name="cz" localSheetId="2">#REF!</definedName>
    <definedName name="cz" localSheetId="21">'[1]Verificables Comp. Legal'!$O$22</definedName>
    <definedName name="cz" localSheetId="17">'[1]Verificables Comp. Legal'!$O$22</definedName>
    <definedName name="cz">'[1]Verificables Comp. Legal'!$O$22</definedName>
    <definedName name="desp" localSheetId="10">'[1]Verificables Comp. Legal'!$M$30</definedName>
    <definedName name="desp" localSheetId="2">#REF!</definedName>
    <definedName name="desp" localSheetId="21">'[1]Verificables Comp. Legal'!$M$30</definedName>
    <definedName name="desp" localSheetId="17">'[1]Verificables Comp. Legal'!$M$30</definedName>
    <definedName name="desp">'[1]Verificables Comp. Legal'!$M$30</definedName>
    <definedName name="dir" localSheetId="10">'[1]Verificables Comp. Legal'!$D$25</definedName>
    <definedName name="dir" localSheetId="2">#REF!</definedName>
    <definedName name="dir" localSheetId="21">'[1]Verificables Comp. Legal'!$D$25</definedName>
    <definedName name="dir" localSheetId="17">'[1]Verificables Comp. Legal'!$D$25</definedName>
    <definedName name="dir">'[1]Verificables Comp. Legal'!$D$25</definedName>
    <definedName name="dirse" localSheetId="10">'[1]Verificables Comp. Legal'!$D$32</definedName>
    <definedName name="dirse" localSheetId="2">#REF!</definedName>
    <definedName name="dirse" localSheetId="21">'[1]Verificables Comp. Legal'!$D$32</definedName>
    <definedName name="dirse" localSheetId="17">'[1]Verificables Comp. Legal'!$D$32</definedName>
    <definedName name="dirse">'[1]Verificables Comp. Legal'!$D$32</definedName>
    <definedName name="dr" localSheetId="10">'[1]Verificables Comp. Legal'!$K$28</definedName>
    <definedName name="dr" localSheetId="2">#REF!</definedName>
    <definedName name="dr" localSheetId="21">'[1]Verificables Comp. Legal'!$K$28</definedName>
    <definedName name="dr" localSheetId="17">'[1]Verificables Comp. Legal'!$K$28</definedName>
    <definedName name="dr">'[1]Verificables Comp. Legal'!$K$28</definedName>
    <definedName name="email" localSheetId="10">'[1]Verificables Comp. Legal'!$S$28</definedName>
    <definedName name="email" localSheetId="2">#REF!</definedName>
    <definedName name="email" localSheetId="21">'[1]Verificables Comp. Legal'!$S$28</definedName>
    <definedName name="email" localSheetId="17">'[1]Verificables Comp. Legal'!$S$28</definedName>
    <definedName name="email">'[1]Verificables Comp. Legal'!$S$28</definedName>
    <definedName name="fal" localSheetId="10">'[1]Verificables Comp. Legal'!$C$30</definedName>
    <definedName name="fal" localSheetId="2">#REF!</definedName>
    <definedName name="fal" localSheetId="21">'[1]Verificables Comp. Legal'!$C$30</definedName>
    <definedName name="fal" localSheetId="17">'[1]Verificables Comp. Legal'!$C$30</definedName>
    <definedName name="fal">'[1]Verificables Comp. Legal'!$C$30</definedName>
    <definedName name="fecha" localSheetId="10">'[1]Verificables Comp. Legal'!$D$11</definedName>
    <definedName name="fecha" localSheetId="2">#REF!</definedName>
    <definedName name="fecha" localSheetId="21">'[1]Verificables Comp. Legal'!$D$11</definedName>
    <definedName name="fecha" localSheetId="17">'[1]Verificables Comp. Legal'!$D$11</definedName>
    <definedName name="fecha">'[1]Verificables Comp. Legal'!$D$11</definedName>
    <definedName name="fechaa" localSheetId="10">'[1]Verificables Comp. Legal'!$D$13</definedName>
    <definedName name="fechaa" localSheetId="2">#REF!</definedName>
    <definedName name="fechaa" localSheetId="21">'[1]Verificables Comp. Legal'!$D$13</definedName>
    <definedName name="fechaa" localSheetId="17">'[1]Verificables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10">'[1]Verificables Comp. Legal'!$M$26</definedName>
    <definedName name="lf" localSheetId="2">#REF!</definedName>
    <definedName name="lf" localSheetId="21">'[1]Verificables Comp. Legal'!$M$26</definedName>
    <definedName name="lf" localSheetId="17">'[1]Verificables Comp. Legal'!$M$26</definedName>
    <definedName name="lf">'[1]Verificables Comp. Legal'!$M$26</definedName>
    <definedName name="m" localSheetId="10">'[1]Verificables Comp. Legal'!$D$39</definedName>
    <definedName name="m" localSheetId="2">#REF!</definedName>
    <definedName name="m" localSheetId="21">'[1]Verificables Comp. Legal'!$D$39</definedName>
    <definedName name="m" localSheetId="17">'[1]Verificables Comp. Legal'!$D$39</definedName>
    <definedName name="m">'[1]Verificables Comp. Legal'!$D$39</definedName>
    <definedName name="mun" localSheetId="10">'[1]Verificables Comp. Legal'!$O$23</definedName>
    <definedName name="mun" localSheetId="2">#REF!</definedName>
    <definedName name="mun" localSheetId="21">'[1]Verificables Comp. Legal'!$O$23</definedName>
    <definedName name="mun" localSheetId="17">'[1]Verificables Comp. Legal'!$O$23</definedName>
    <definedName name="mun">'[1]Verificables Comp. Legal'!$O$23</definedName>
    <definedName name="muni" localSheetId="10">'[1]Verificables Comp. Legal'!$O$28</definedName>
    <definedName name="muni" localSheetId="2">#REF!</definedName>
    <definedName name="muni" localSheetId="21">'[1]Verificables Comp. Legal'!$O$28</definedName>
    <definedName name="muni" localSheetId="17">'[1]Verificables Comp. Legal'!$O$28</definedName>
    <definedName name="muni">'[1]Verificables Comp. Legal'!$O$28</definedName>
    <definedName name="n" localSheetId="10">'[1]Verificables Comp. Legal'!$D$37</definedName>
    <definedName name="n" localSheetId="2">#REF!</definedName>
    <definedName name="n" localSheetId="21">'[1]Verificables Comp. Legal'!$D$37</definedName>
    <definedName name="n" localSheetId="17">'[1]Verificables Comp. Legal'!$D$37</definedName>
    <definedName name="n">'[1]Verificables Comp. Legal'!$D$37</definedName>
    <definedName name="nit" localSheetId="10">'[1]Verificables Comp. Legal'!$J$23</definedName>
    <definedName name="nit" localSheetId="2">#REF!</definedName>
    <definedName name="nit" localSheetId="21">'[1]Verificables Comp. Legal'!$J$23</definedName>
    <definedName name="nit" localSheetId="17">'[1]Verificables Comp. Legal'!$J$23</definedName>
    <definedName name="nit">'[1]Verificables Comp. Legal'!$J$23</definedName>
    <definedName name="no" localSheetId="10">'[1]Verificables Comp. Legal'!$F$31</definedName>
    <definedName name="no" localSheetId="2">#REF!</definedName>
    <definedName name="no" localSheetId="21">'[1]Verificables Comp. Legal'!$F$31</definedName>
    <definedName name="no" localSheetId="17">'[1]Verificables Comp. Legal'!$F$31</definedName>
    <definedName name="no">'[1]Verificables Comp. Legal'!$F$31</definedName>
    <definedName name="noaplica" localSheetId="17">#REF!</definedName>
    <definedName name="noaplica">#REF!</definedName>
    <definedName name="nomb" localSheetId="10">'[1]Verificables Comp. Legal'!$D$23</definedName>
    <definedName name="nomb" localSheetId="2">#REF!</definedName>
    <definedName name="nomb" localSheetId="21">'[1]Verificables Comp. Legal'!$D$23</definedName>
    <definedName name="nomb" localSheetId="17">'[1]Verificables Comp. Legal'!$D$23</definedName>
    <definedName name="nomb">'[1]Verificables Comp. Legal'!$D$23</definedName>
    <definedName name="nombrep" localSheetId="10">'[1]Verificables Comp. Legal'!$D$24</definedName>
    <definedName name="nombrep" localSheetId="2">#REF!</definedName>
    <definedName name="nombrep" localSheetId="21">'[1]Verificables Comp. Legal'!$D$24</definedName>
    <definedName name="nombrep" localSheetId="17">'[1]Verificables Comp. Legal'!$D$24</definedName>
    <definedName name="nombrep">'[1]Verificables Comp. Legal'!$D$24</definedName>
    <definedName name="nomrep" localSheetId="10">'[1]Verificables Comp. Legal'!$D$29</definedName>
    <definedName name="nomrep" localSheetId="2">#REF!</definedName>
    <definedName name="nomrep" localSheetId="21">'[1]Verificables Comp. Legal'!$D$29</definedName>
    <definedName name="nomrep" localSheetId="17">'[1]Verificables Comp. Legal'!$D$29</definedName>
    <definedName name="nomrep">'[1]Verificables Comp. Legal'!$D$29</definedName>
    <definedName name="nomun" localSheetId="10">'[1]Verificables Comp. Legal'!$D$28</definedName>
    <definedName name="nomun" localSheetId="2">#REF!</definedName>
    <definedName name="nomun" localSheetId="21">'[1]Verificables Comp. Legal'!$D$28</definedName>
    <definedName name="nomun" localSheetId="17">'[1]Verificables Comp. Legal'!$D$28</definedName>
    <definedName name="nomun">'[1]Verificables Comp. Legal'!$D$28</definedName>
    <definedName name="numbe" localSheetId="10">'[1]Verificables Comp. Legal'!$S$29</definedName>
    <definedName name="numbe" localSheetId="2">#REF!</definedName>
    <definedName name="numbe" localSheetId="21">'[1]Verificables Comp. Legal'!$S$29</definedName>
    <definedName name="numbe" localSheetId="17">'[1]Verificables Comp. Legal'!$S$29</definedName>
    <definedName name="numbe">'[1]Verificables Comp. Legal'!$S$29</definedName>
    <definedName name="numbea" localSheetId="10">'[1]Verificables Comp. Legal'!$W$29</definedName>
    <definedName name="numbea" localSheetId="2">#REF!</definedName>
    <definedName name="numbea" localSheetId="21">'[1]Verificables Comp. Legal'!$W$29</definedName>
    <definedName name="numbea" localSheetId="17">'[1]Verificables Comp. Legal'!$W$29</definedName>
    <definedName name="numbea">'[1]Verificables Comp. Legal'!$W$29</definedName>
    <definedName name="numero" localSheetId="10">'[1]Verificables Comp. Legal'!$D$12</definedName>
    <definedName name="numero" localSheetId="2">#REF!</definedName>
    <definedName name="numero" localSheetId="21">'[1]Verificables Comp. Legal'!$D$12</definedName>
    <definedName name="numero" localSheetId="17">'[1]Verificables Comp. Legal'!$D$12</definedName>
    <definedName name="numero">'[1]Verificables Comp. Legal'!$D$12</definedName>
    <definedName name="numid" localSheetId="10">'[1]Verificables Comp. Legal'!$O$24</definedName>
    <definedName name="numid" localSheetId="2">#REF!</definedName>
    <definedName name="numid" localSheetId="21">'[1]Verificables Comp. Legal'!$O$24</definedName>
    <definedName name="numid" localSheetId="17">'[1]Verificables Comp. Legal'!$O$24</definedName>
    <definedName name="numid">'[1]Verificables Comp. Legal'!$O$24</definedName>
    <definedName name="o" localSheetId="10">'[1]Verificables Comp. Legal'!$D$38</definedName>
    <definedName name="o" localSheetId="2">#REF!</definedName>
    <definedName name="o" localSheetId="21">'[1]Verificables Comp. Legal'!$D$38</definedName>
    <definedName name="o" localSheetId="17">'[1]Verificables Comp. Legal'!$D$38</definedName>
    <definedName name="o">'[1]Verificables Comp. Legal'!$D$38</definedName>
    <definedName name="obj" localSheetId="10">'[1]Verificables Comp. Legal'!$D$14</definedName>
    <definedName name="obj" localSheetId="2">#REF!</definedName>
    <definedName name="obj" localSheetId="21">'[1]Verificables Comp. Legal'!$D$14</definedName>
    <definedName name="obj" localSheetId="17">'[1]Verificables Comp. Legal'!$D$14</definedName>
    <definedName name="obj">'[1]Verificables Comp. Legal'!$D$14</definedName>
    <definedName name="piyc" localSheetId="10">'[1]Verificables Comp. Legal'!$I$35</definedName>
    <definedName name="piyc" localSheetId="2">#REF!</definedName>
    <definedName name="piyc" localSheetId="21">'[1]Verificables Comp. Legal'!$I$35</definedName>
    <definedName name="piyc" localSheetId="17">'[1]Verificables Comp. Legal'!$I$35</definedName>
    <definedName name="piyc">'[1]Verificables Comp. Legal'!$I$35</definedName>
    <definedName name="pj" localSheetId="10">'[1]Verificables Comp. Legal'!$D$26</definedName>
    <definedName name="pj" localSheetId="2">#REF!</definedName>
    <definedName name="pj" localSheetId="21">'[1]Verificables Comp. Legal'!$D$26</definedName>
    <definedName name="pj" localSheetId="17">'[1]Verificables Comp. Legal'!$D$26</definedName>
    <definedName name="pj">'[1]Verificables Comp. Legal'!$D$26</definedName>
    <definedName name="porfe" localSheetId="10">'[1]Verificables Comp. Legal'!$D$19</definedName>
    <definedName name="porfe" localSheetId="2">#REF!</definedName>
    <definedName name="porfe" localSheetId="21">'[1]Verificables Comp. Legal'!$D$19</definedName>
    <definedName name="porfe" localSheetId="17">'[1]Verificables Comp. Legal'!$D$19</definedName>
    <definedName name="porfe">'[1]Verificables Comp. Legal'!$D$19</definedName>
    <definedName name="pro" localSheetId="10">'[1]Verificables Comp. Legal'!$D$17</definedName>
    <definedName name="pro" localSheetId="2">#REF!</definedName>
    <definedName name="pro" localSheetId="21">'[1]Verificables Comp. Legal'!$D$17</definedName>
    <definedName name="pro" localSheetId="17">'[1]Verificables Comp. Legal'!$D$17</definedName>
    <definedName name="pro">'[1]Verificables Comp. Legal'!$D$17</definedName>
    <definedName name="prof" localSheetId="10">'[1]Verificables Comp. Legal'!$D$18</definedName>
    <definedName name="prof" localSheetId="2">#REF!</definedName>
    <definedName name="prof" localSheetId="21">'[1]Verificables Comp. Legal'!$D$18</definedName>
    <definedName name="prof" localSheetId="17">'[1]Verificables Comp. Legal'!$D$18</definedName>
    <definedName name="prof">'[1]Verificables Comp. Legal'!$D$18</definedName>
    <definedName name="reg" localSheetId="10">'[1]Verificables Comp. Legal'!$D$22</definedName>
    <definedName name="reg" localSheetId="2">#REF!</definedName>
    <definedName name="reg" localSheetId="21">'[1]Verificables Comp. Legal'!$D$22</definedName>
    <definedName name="reg" localSheetId="17">'[1]Verificables Comp. Legal'!$D$22</definedName>
    <definedName name="reg">'[1]Verificables Comp. Legal'!$D$22</definedName>
    <definedName name="Renovación" localSheetId="2">#REF!</definedName>
    <definedName name="Renovación">[1]!Acciones[Renovación]</definedName>
    <definedName name="respli" localSheetId="10">'[1]Verificables Comp. Legal'!$D$16</definedName>
    <definedName name="respli" localSheetId="2">#REF!</definedName>
    <definedName name="respli" localSheetId="21">'[1]Verificables Comp. Legal'!$D$16</definedName>
    <definedName name="respli" localSheetId="17">'[1]Verificables Comp. Legal'!$D$16</definedName>
    <definedName name="respli">'[1]Verificables Comp. Legal'!$D$16</definedName>
    <definedName name="si" localSheetId="10">'[1]Verificables Comp. Legal'!$D$31</definedName>
    <definedName name="si" localSheetId="2">#REF!</definedName>
    <definedName name="si" localSheetId="21">'[1]Verificables Comp. Legal'!$D$31</definedName>
    <definedName name="si" localSheetId="17">'[1]Verificables Comp. Legal'!$D$31</definedName>
    <definedName name="si">'[1]Verificables Comp. Legal'!$D$31</definedName>
    <definedName name="te" localSheetId="10">'[1]Verificables Comp. Legal'!$K$29</definedName>
    <definedName name="te" localSheetId="2">#REF!</definedName>
    <definedName name="te" localSheetId="21">'[1]Verificables Comp. Legal'!$K$29</definedName>
    <definedName name="te" localSheetId="17">'[1]Verificables Comp. Legal'!$K$29</definedName>
    <definedName name="te">'[1]Verificables Comp. Legal'!$K$29</definedName>
    <definedName name="tel" localSheetId="10">'[1]Verificables Comp. Legal'!$W$24</definedName>
    <definedName name="tel" localSheetId="2">#REF!</definedName>
    <definedName name="tel" localSheetId="21">'[1]Verificables Comp. Legal'!$W$24</definedName>
    <definedName name="tel" localSheetId="17">'[1]Verificables Comp. Legal'!$W$24</definedName>
    <definedName name="tel">'[1]Verificables Comp. Legal'!$W$24</definedName>
    <definedName name="telad" localSheetId="10">'[1]Verificables Comp. Legal'!$O$25</definedName>
    <definedName name="telad" localSheetId="2">#REF!</definedName>
    <definedName name="telad" localSheetId="21">'[1]Verificables Comp. Legal'!$O$25</definedName>
    <definedName name="telad" localSheetId="17">'[1]Verificables Comp. Legal'!$O$25</definedName>
    <definedName name="telad">'[1]Verificables Comp. Legal'!$O$25</definedName>
    <definedName name="telun" localSheetId="10">'[1]Verificables Comp. Legal'!$W$28</definedName>
    <definedName name="telun" localSheetId="2">#REF!</definedName>
    <definedName name="telun" localSheetId="21">'[1]Verificables Comp. Legal'!$W$28</definedName>
    <definedName name="telun" localSheetId="17">'[1]Verificables Comp. Legal'!$W$28</definedName>
    <definedName name="telun">'[1]Verificables Comp. Legal'!$W$28</definedName>
    <definedName name="tipo" localSheetId="10">'[1]Lista Información'!$J$5:$K$5</definedName>
    <definedName name="tipo" localSheetId="2">#REF!</definedName>
    <definedName name="tipo" localSheetId="21">'[1]Lista Información'!$J$5:$K$5</definedName>
    <definedName name="tipo" localSheetId="17">'[1]Lista Información'!$J$5:$K$5</definedName>
    <definedName name="tipo">'[1]Lista Información'!$J$5:$K$5</definedName>
    <definedName name="tipoa" localSheetId="10">'[1]Verificables Comp. Legal'!$D$10</definedName>
    <definedName name="tipoa" localSheetId="2">#REF!</definedName>
    <definedName name="tipoa" localSheetId="21">'[1]Verificables Comp. Legal'!$D$10</definedName>
    <definedName name="tipoa" localSheetId="17">'[1]Verificables Comp. Legal'!$D$10</definedName>
    <definedName name="tipoa">'[1]Verificables Comp. Legal'!$D$10</definedName>
    <definedName name="tipoa2" localSheetId="10">'[1]Verificables Comp. Legal'!$P$10</definedName>
    <definedName name="tipoa2" localSheetId="2">#REF!</definedName>
    <definedName name="tipoa2" localSheetId="21">'[1]Verificables Comp. Legal'!$P$10</definedName>
    <definedName name="tipoa2" localSheetId="17">'[1]Verificables Comp. Legal'!$P$10</definedName>
    <definedName name="tipoa2">'[1]Verificables Comp. Legal'!$P$10</definedName>
    <definedName name="_xlnm.Print_Titles" localSheetId="19">'Condiciones NO cumplimiento'!$1:$2</definedName>
    <definedName name="verificacion" localSheetId="10">'[1]Verificables Comp. Legal'!$V$12</definedName>
    <definedName name="verificacion" localSheetId="2">#REF!</definedName>
    <definedName name="verificacion" localSheetId="21">'[1]Verificables Comp. Legal'!$V$12</definedName>
    <definedName name="verificacion" localSheetId="17">'[1]Verificables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X4" i="63" l="1"/>
  <c r="RW4" i="63"/>
  <c r="RV4" i="63"/>
  <c r="RU4" i="63"/>
  <c r="RT4" i="63"/>
  <c r="RS4" i="63"/>
  <c r="RR4" i="63"/>
  <c r="RQ4" i="63"/>
  <c r="RP4" i="63"/>
  <c r="RO4" i="63"/>
  <c r="RN4" i="63"/>
  <c r="RM4" i="63"/>
  <c r="RL4" i="63"/>
  <c r="RK4" i="63"/>
  <c r="RJ4" i="63"/>
  <c r="RI4" i="63"/>
  <c r="RH4" i="63"/>
  <c r="RG4" i="63"/>
  <c r="RF4" i="63"/>
  <c r="RE4" i="63"/>
  <c r="RD4" i="63"/>
  <c r="RC4" i="63"/>
  <c r="RB4" i="63"/>
  <c r="RA4" i="63"/>
  <c r="QZ4" i="63"/>
  <c r="QY4" i="63"/>
  <c r="QX4" i="63"/>
  <c r="QW4" i="63"/>
  <c r="QV4" i="63"/>
  <c r="QT4" i="63"/>
  <c r="QS4" i="63"/>
  <c r="QR4" i="63"/>
  <c r="QQ4" i="63"/>
  <c r="QP4" i="63"/>
  <c r="QO4" i="63"/>
  <c r="QM4" i="63"/>
  <c r="QK4" i="63"/>
  <c r="QI4" i="63"/>
  <c r="QH4" i="63"/>
  <c r="QG4" i="63"/>
  <c r="QE4" i="63"/>
  <c r="QD4" i="63"/>
  <c r="QC4" i="63"/>
  <c r="QB4" i="63"/>
  <c r="PZ4" i="63"/>
  <c r="PY4" i="63"/>
  <c r="PX4" i="63"/>
  <c r="PV4" i="63"/>
  <c r="PU4" i="63"/>
  <c r="PT4" i="63"/>
  <c r="PS4" i="63"/>
  <c r="PR4" i="63"/>
  <c r="PQ4" i="63"/>
  <c r="PO4" i="63"/>
  <c r="PN4" i="63"/>
  <c r="PM4" i="63"/>
  <c r="PL4" i="63"/>
  <c r="PJ4" i="63"/>
  <c r="PI4" i="63"/>
  <c r="PH4" i="63"/>
  <c r="PF4" i="63"/>
  <c r="PE4" i="63"/>
  <c r="PC4" i="63"/>
  <c r="PB4" i="63"/>
  <c r="PA4" i="63"/>
  <c r="OY4" i="63"/>
  <c r="OX4" i="63"/>
  <c r="OW4" i="63"/>
  <c r="OU4" i="63"/>
  <c r="OS4" i="63"/>
  <c r="OR4" i="63"/>
  <c r="OQ4" i="63"/>
  <c r="OP4" i="63"/>
  <c r="OO4" i="63"/>
  <c r="ON4" i="63"/>
  <c r="OM4" i="63"/>
  <c r="OL4" i="63"/>
  <c r="OK4" i="63"/>
  <c r="OJ4" i="63"/>
  <c r="OI4" i="63"/>
  <c r="OH4" i="63"/>
  <c r="OG4" i="63"/>
  <c r="OF4" i="63"/>
  <c r="OE4" i="63"/>
  <c r="OD4" i="63"/>
  <c r="OC4" i="63"/>
  <c r="OB4" i="63"/>
  <c r="OA4" i="63"/>
  <c r="NZ4" i="63"/>
  <c r="NY4" i="63"/>
  <c r="NX4" i="63"/>
  <c r="NW4" i="63"/>
  <c r="NV4" i="63"/>
  <c r="NU4" i="63"/>
  <c r="NT4" i="63"/>
  <c r="NS4" i="63"/>
  <c r="NR4" i="63"/>
  <c r="NQ4" i="63"/>
  <c r="NM4" i="63"/>
  <c r="NL4" i="63"/>
  <c r="NK4" i="63"/>
  <c r="NJ4" i="63"/>
  <c r="NI4" i="63"/>
  <c r="NH4" i="63"/>
  <c r="NG4" i="63"/>
  <c r="NF4" i="63"/>
  <c r="ND4" i="63"/>
  <c r="NC4" i="63"/>
  <c r="NB4" i="63"/>
  <c r="NA4" i="63"/>
  <c r="MZ4" i="63"/>
  <c r="MY4" i="63"/>
  <c r="MX4" i="63"/>
  <c r="MV4" i="63"/>
  <c r="MU4" i="63"/>
  <c r="MT4" i="63"/>
  <c r="MS4" i="63"/>
  <c r="MR4" i="63"/>
  <c r="MQ4" i="63"/>
  <c r="MP4" i="63"/>
  <c r="MN4" i="63"/>
  <c r="MM4" i="63"/>
  <c r="ML4" i="63"/>
  <c r="MK4" i="63"/>
  <c r="MJ4" i="63"/>
  <c r="MI4" i="63"/>
  <c r="MH4" i="63"/>
  <c r="MG4" i="63"/>
  <c r="ME4" i="63"/>
  <c r="MD4" i="63"/>
  <c r="MC4" i="63"/>
  <c r="MB4" i="63"/>
  <c r="MA4" i="63"/>
  <c r="LZ4" i="63"/>
  <c r="LY4" i="63"/>
  <c r="LX4" i="63"/>
  <c r="LW4" i="63"/>
  <c r="LV4" i="63"/>
  <c r="LT4" i="63"/>
  <c r="LS4" i="63"/>
  <c r="LQ4" i="63"/>
  <c r="LP4" i="63"/>
  <c r="LO4" i="63"/>
  <c r="LN4" i="63"/>
  <c r="LM4" i="63"/>
  <c r="LL4" i="63"/>
  <c r="LK4" i="63"/>
  <c r="LI4" i="63"/>
  <c r="LH4" i="63"/>
  <c r="LG4" i="63"/>
  <c r="LF4" i="63"/>
  <c r="LE4" i="63"/>
  <c r="LD4" i="63"/>
  <c r="LC4" i="63"/>
  <c r="LB4" i="63"/>
  <c r="LA4" i="63"/>
  <c r="KZ4" i="63"/>
  <c r="KY4" i="63"/>
  <c r="KX4" i="63"/>
  <c r="KW4" i="63"/>
  <c r="KV4" i="63"/>
  <c r="KU4" i="63"/>
  <c r="KT4" i="63"/>
  <c r="KS4" i="63"/>
  <c r="KR4" i="63"/>
  <c r="KQ4" i="63"/>
  <c r="KP4" i="63"/>
  <c r="KO4" i="63"/>
  <c r="KN4" i="63"/>
  <c r="KK4" i="63"/>
  <c r="KJ4" i="63"/>
  <c r="KI4" i="63"/>
  <c r="KH4" i="63"/>
  <c r="KG4" i="63"/>
  <c r="KF4" i="63"/>
  <c r="KE4" i="63"/>
  <c r="KD4" i="63"/>
  <c r="KC4" i="63"/>
  <c r="KB4" i="63"/>
  <c r="KA4" i="63"/>
  <c r="JZ4" i="63"/>
  <c r="JX4" i="63"/>
  <c r="JW4" i="63"/>
  <c r="JV4" i="63"/>
  <c r="JU4" i="63"/>
  <c r="JT4" i="63"/>
  <c r="JS4" i="63"/>
  <c r="JR4" i="63"/>
  <c r="JP4" i="63"/>
  <c r="JO4" i="63"/>
  <c r="JN4" i="63"/>
  <c r="JM4" i="63"/>
  <c r="JK4" i="63"/>
  <c r="JI4" i="63"/>
  <c r="JH4" i="63"/>
  <c r="JG4" i="63"/>
  <c r="JF4" i="63"/>
  <c r="JE4" i="63"/>
  <c r="JD4" i="63"/>
  <c r="JC4" i="63"/>
  <c r="JB4" i="63"/>
  <c r="IZ4" i="63"/>
  <c r="IY4" i="63"/>
  <c r="IX4" i="63"/>
  <c r="IW4" i="63"/>
  <c r="IV4" i="63"/>
  <c r="IU4" i="63"/>
  <c r="IT4" i="63"/>
  <c r="IS4" i="63"/>
  <c r="IR4" i="63"/>
  <c r="IQ4" i="63"/>
  <c r="IO4" i="63"/>
  <c r="IN4" i="63"/>
  <c r="IM4" i="63"/>
  <c r="IK4" i="63"/>
  <c r="IJ4" i="63"/>
  <c r="II4" i="63"/>
  <c r="IH4" i="63"/>
  <c r="IG4" i="63"/>
  <c r="IF4" i="63"/>
  <c r="ID4" i="63"/>
  <c r="IB4" i="63"/>
  <c r="IA4" i="63"/>
  <c r="HY4" i="63"/>
  <c r="HX4" i="63"/>
  <c r="HW4" i="63"/>
  <c r="HV4" i="63"/>
  <c r="HU4" i="63"/>
  <c r="HT4" i="63"/>
  <c r="HS4" i="63"/>
  <c r="HR4" i="63"/>
  <c r="HQ4" i="63"/>
  <c r="HO4" i="63"/>
  <c r="HN4" i="63"/>
  <c r="HM4" i="63"/>
  <c r="HL4" i="63"/>
  <c r="HK4" i="63"/>
  <c r="HJ4" i="63"/>
  <c r="HI4" i="63"/>
  <c r="HH4" i="63"/>
  <c r="HF4" i="63"/>
  <c r="HE4" i="63"/>
  <c r="HD4" i="63"/>
  <c r="HC4" i="63"/>
  <c r="HB4" i="63"/>
  <c r="GZ4" i="63"/>
  <c r="GX4" i="63"/>
  <c r="GW4" i="63"/>
  <c r="GV4" i="63"/>
  <c r="GT4" i="63"/>
  <c r="GS4" i="63"/>
  <c r="GR4" i="63"/>
  <c r="GQ4" i="63"/>
  <c r="GO4" i="63"/>
  <c r="GN4" i="63"/>
  <c r="GM4" i="63"/>
  <c r="GK4" i="63"/>
  <c r="GJ4" i="63"/>
  <c r="GI4" i="63"/>
  <c r="GH4" i="63"/>
  <c r="GG4" i="63"/>
  <c r="GF4" i="63"/>
  <c r="GD4" i="63"/>
  <c r="GC4" i="63"/>
  <c r="GB4" i="63"/>
  <c r="FZ4" i="63"/>
  <c r="FY4" i="63"/>
  <c r="FX4" i="63"/>
  <c r="FW4" i="63"/>
  <c r="FV4" i="63"/>
  <c r="FU4" i="63"/>
  <c r="FT4" i="63"/>
  <c r="FS4" i="63"/>
  <c r="FQ4" i="63"/>
  <c r="FP4" i="63"/>
  <c r="FO4" i="63"/>
  <c r="FN4" i="63"/>
  <c r="FM4" i="63"/>
  <c r="FL4" i="63"/>
  <c r="FK4" i="63"/>
  <c r="FJ4" i="63"/>
  <c r="FI4" i="63"/>
  <c r="FH4" i="63"/>
  <c r="FG4" i="63"/>
  <c r="FF4" i="63"/>
  <c r="FE4" i="63"/>
  <c r="FD4" i="63"/>
  <c r="FC4" i="63"/>
  <c r="FB4" i="63"/>
  <c r="FA4" i="63"/>
  <c r="EZ4" i="63"/>
  <c r="EY4" i="63"/>
  <c r="EX4" i="63"/>
  <c r="EW4" i="63"/>
  <c r="EV4" i="63"/>
  <c r="EU4" i="63"/>
  <c r="ET4" i="63"/>
  <c r="ES4" i="63"/>
  <c r="ER4" i="63"/>
  <c r="EQ4" i="63"/>
  <c r="EP4" i="63"/>
  <c r="EO4" i="63"/>
  <c r="EN4" i="63"/>
  <c r="EM4" i="63"/>
  <c r="EL4" i="63"/>
  <c r="EK4" i="63"/>
  <c r="EJ4" i="63"/>
  <c r="EI4" i="63"/>
  <c r="EH4" i="63"/>
  <c r="EG4" i="63"/>
  <c r="EF4" i="63"/>
  <c r="EE4" i="63"/>
  <c r="ED4" i="63"/>
  <c r="EC4" i="63"/>
  <c r="EB4" i="63"/>
  <c r="EA4" i="63"/>
  <c r="DZ4" i="63"/>
  <c r="DY4" i="63"/>
  <c r="DX4" i="63"/>
  <c r="DS4" i="63"/>
  <c r="DR4" i="63"/>
  <c r="DQ4" i="63"/>
  <c r="DO4" i="63"/>
  <c r="DN4" i="63"/>
  <c r="DM4" i="63"/>
  <c r="DL4" i="63"/>
  <c r="DK4" i="63"/>
  <c r="DJ4" i="63"/>
  <c r="DI4" i="63"/>
  <c r="DH4" i="63"/>
  <c r="DG4" i="63"/>
  <c r="DF4" i="63"/>
  <c r="DE4" i="63"/>
  <c r="DD4" i="63"/>
  <c r="DC4" i="63"/>
  <c r="DB4" i="63"/>
  <c r="DA4" i="63"/>
  <c r="CZ4" i="63"/>
  <c r="CY4" i="63"/>
  <c r="CX4" i="63"/>
  <c r="CW4" i="63"/>
  <c r="CV4" i="63"/>
  <c r="CU4" i="63"/>
  <c r="CT4" i="63"/>
  <c r="CS4" i="63"/>
  <c r="CR4" i="63"/>
  <c r="CQ4" i="63"/>
  <c r="CM4" i="63"/>
  <c r="CL4" i="63"/>
  <c r="CK4" i="63"/>
  <c r="CJ4" i="63"/>
  <c r="CI4" i="63"/>
  <c r="CH4" i="63"/>
  <c r="CG4" i="63"/>
  <c r="CF4" i="63"/>
  <c r="CE4" i="63"/>
  <c r="CD4" i="63"/>
  <c r="CC4" i="63"/>
  <c r="CA4" i="63"/>
  <c r="BY4" i="63"/>
  <c r="BW4" i="63"/>
  <c r="BU4" i="63"/>
  <c r="BT4" i="63"/>
  <c r="E3" i="45"/>
  <c r="E3" i="43"/>
  <c r="E18" i="58"/>
  <c r="E16" i="58"/>
  <c r="E12" i="58"/>
  <c r="E5" i="53"/>
  <c r="E4" i="53"/>
  <c r="E3" i="53"/>
  <c r="E102" i="46"/>
  <c r="E94" i="46"/>
  <c r="E63" i="46"/>
  <c r="E55" i="46"/>
  <c r="E31" i="46"/>
  <c r="E10" i="46"/>
  <c r="E5" i="46"/>
  <c r="E3" i="46"/>
  <c r="D18" i="59"/>
  <c r="JA4" i="63" s="1"/>
  <c r="E7" i="59"/>
  <c r="D7" i="59"/>
  <c r="G7" i="59" s="1"/>
  <c r="D3" i="59"/>
  <c r="IL4" i="63" s="1"/>
  <c r="E68" i="60"/>
  <c r="D68" i="60"/>
  <c r="IE4" i="63" s="1"/>
  <c r="E66" i="60"/>
  <c r="D66" i="60"/>
  <c r="IC4" i="63" s="1"/>
  <c r="E63" i="60"/>
  <c r="D63" i="60"/>
  <c r="HZ4" i="63" s="1"/>
  <c r="E53" i="60"/>
  <c r="D53" i="60"/>
  <c r="HP4" i="63" s="1"/>
  <c r="E44" i="60"/>
  <c r="D44" i="60"/>
  <c r="HG4" i="63" s="1"/>
  <c r="E38" i="60"/>
  <c r="D38" i="60"/>
  <c r="HA4" i="63" s="1"/>
  <c r="E36" i="60"/>
  <c r="D36" i="60"/>
  <c r="GY4" i="63" s="1"/>
  <c r="E32" i="60"/>
  <c r="D32" i="60"/>
  <c r="GU4" i="63" s="1"/>
  <c r="E27" i="60"/>
  <c r="D27" i="60"/>
  <c r="GP4" i="63" s="1"/>
  <c r="E16" i="60"/>
  <c r="D16" i="60"/>
  <c r="GE4" i="63" s="1"/>
  <c r="E12" i="60"/>
  <c r="D12" i="60"/>
  <c r="GA4" i="63" s="1"/>
  <c r="E3" i="60"/>
  <c r="D3" i="60"/>
  <c r="FR4" i="63" s="1"/>
  <c r="E56" i="57"/>
  <c r="E57" i="57"/>
  <c r="E58" i="57"/>
  <c r="E59" i="57"/>
  <c r="D59" i="57"/>
  <c r="G59" i="57" s="1"/>
  <c r="D58" i="57"/>
  <c r="G58" i="57" s="1"/>
  <c r="D57" i="57"/>
  <c r="G57" i="57" s="1"/>
  <c r="D56" i="57"/>
  <c r="DT4" i="63" s="1"/>
  <c r="E52" i="57"/>
  <c r="D52" i="57"/>
  <c r="DP4" i="63" s="1"/>
  <c r="D26" i="57"/>
  <c r="G26" i="57" s="1"/>
  <c r="E26" i="57"/>
  <c r="E25" i="57"/>
  <c r="E24" i="57"/>
  <c r="D24" i="57"/>
  <c r="CN4" i="63" s="1"/>
  <c r="E12" i="57"/>
  <c r="D12" i="57"/>
  <c r="CB4" i="63" s="1"/>
  <c r="E10" i="57"/>
  <c r="D10" i="57"/>
  <c r="BZ4" i="63" s="1"/>
  <c r="E8" i="57"/>
  <c r="D8" i="57"/>
  <c r="BX4" i="63" s="1"/>
  <c r="E6" i="57"/>
  <c r="D6" i="57"/>
  <c r="BV4" i="63" s="1"/>
  <c r="E3" i="57"/>
  <c r="D3" i="57"/>
  <c r="BS4" i="63" s="1"/>
  <c r="BR4" i="63"/>
  <c r="BQ4" i="63"/>
  <c r="BP4" i="63"/>
  <c r="BO4" i="63"/>
  <c r="BN4" i="63"/>
  <c r="BM4" i="63"/>
  <c r="BL4" i="63"/>
  <c r="BK4" i="63"/>
  <c r="BJ4" i="63"/>
  <c r="BI4" i="63"/>
  <c r="BH4" i="63"/>
  <c r="BG4" i="63"/>
  <c r="BF4" i="63"/>
  <c r="BE4" i="63"/>
  <c r="BD4" i="63"/>
  <c r="BC4" i="63"/>
  <c r="BB4" i="63"/>
  <c r="BA4" i="63"/>
  <c r="AZ4" i="63"/>
  <c r="AY4" i="63"/>
  <c r="AX4" i="63"/>
  <c r="AP4" i="63"/>
  <c r="AW4" i="63"/>
  <c r="AV4" i="63"/>
  <c r="AU4" i="63"/>
  <c r="AT4" i="63"/>
  <c r="AS4" i="63"/>
  <c r="AR4" i="63"/>
  <c r="AQ4" i="63"/>
  <c r="AO4" i="63"/>
  <c r="AN4" i="63"/>
  <c r="AM4" i="63"/>
  <c r="AL4" i="63"/>
  <c r="AK4" i="63"/>
  <c r="AJ4" i="63"/>
  <c r="AI4" i="63"/>
  <c r="AF4" i="63"/>
  <c r="AE4" i="63"/>
  <c r="AD4" i="63"/>
  <c r="AC4" i="63"/>
  <c r="AB4" i="63"/>
  <c r="AA4" i="63"/>
  <c r="Z4" i="63"/>
  <c r="Y4" i="63"/>
  <c r="X4" i="63"/>
  <c r="W4" i="63"/>
  <c r="V4" i="63"/>
  <c r="U4" i="63"/>
  <c r="T4" i="63"/>
  <c r="S4" i="63"/>
  <c r="R4" i="63"/>
  <c r="Q4" i="63"/>
  <c r="P4" i="63"/>
  <c r="O4" i="63"/>
  <c r="N4" i="63"/>
  <c r="M4" i="63"/>
  <c r="L4" i="63"/>
  <c r="K4" i="63"/>
  <c r="J4" i="63"/>
  <c r="I4" i="63"/>
  <c r="H4" i="63"/>
  <c r="G4" i="63"/>
  <c r="F4" i="63"/>
  <c r="E4" i="63"/>
  <c r="D4" i="63"/>
  <c r="C4" i="63"/>
  <c r="B4" i="63"/>
  <c r="A4" i="63"/>
  <c r="AV3" i="63"/>
  <c r="AU3" i="63"/>
  <c r="AT3" i="63"/>
  <c r="AS3" i="63"/>
  <c r="AR3" i="63"/>
  <c r="AQ3" i="63"/>
  <c r="AM3" i="63"/>
  <c r="AL3" i="63"/>
  <c r="IP4" i="63" l="1"/>
  <c r="DU4" i="63"/>
  <c r="CP4" i="63"/>
  <c r="DV4" i="63"/>
  <c r="DW4" i="63"/>
  <c r="C29" i="38" a="1"/>
  <c r="H66" i="38" l="1"/>
  <c r="H67" i="38"/>
  <c r="H68" i="38"/>
  <c r="H54" i="38"/>
  <c r="H56" i="38"/>
  <c r="H57" i="38"/>
  <c r="H58" i="38"/>
  <c r="H59" i="38"/>
  <c r="H46" i="38"/>
  <c r="H47" i="38"/>
  <c r="H33" i="38"/>
  <c r="H34" i="38"/>
  <c r="H35" i="38"/>
  <c r="H36" i="38"/>
  <c r="H37" i="38"/>
  <c r="H38" i="38"/>
  <c r="H39" i="38"/>
  <c r="H40" i="38"/>
  <c r="H41" i="38"/>
  <c r="H42" i="38"/>
  <c r="H43" i="38"/>
  <c r="H44" i="38"/>
  <c r="E32" i="46"/>
  <c r="D32" i="46"/>
  <c r="D31" i="46"/>
  <c r="KL4" i="63" s="1"/>
  <c r="D3" i="45"/>
  <c r="E3" i="44"/>
  <c r="D3" i="44"/>
  <c r="QU4" i="63" s="1"/>
  <c r="G32" i="46" l="1"/>
  <c r="KM4" i="63"/>
  <c r="C65" i="38" a="1"/>
  <c r="C61" i="38" a="1"/>
  <c r="D5" i="53"/>
  <c r="D4" i="53"/>
  <c r="NO4" i="63" s="1"/>
  <c r="D3" i="53"/>
  <c r="NN4" i="63" s="1"/>
  <c r="C45" i="38" l="1" a="1"/>
  <c r="NP4" i="63"/>
  <c r="G5" i="53"/>
  <c r="G4" i="53"/>
  <c r="D3" i="43"/>
  <c r="D18" i="58"/>
  <c r="QL4" i="63" s="1"/>
  <c r="D16" i="58"/>
  <c r="D12" i="58"/>
  <c r="E7" i="58"/>
  <c r="D7" i="58"/>
  <c r="QA4" i="63" s="1"/>
  <c r="E3" i="58"/>
  <c r="D3" i="58"/>
  <c r="PW4" i="63" s="1"/>
  <c r="E3" i="62"/>
  <c r="E8" i="62"/>
  <c r="D102" i="46"/>
  <c r="D94" i="46"/>
  <c r="MW4" i="63" s="1"/>
  <c r="E86" i="46"/>
  <c r="D86" i="46"/>
  <c r="MO4" i="63" s="1"/>
  <c r="E77" i="46"/>
  <c r="D77" i="46"/>
  <c r="MF4" i="63" s="1"/>
  <c r="E66" i="46"/>
  <c r="D66" i="46"/>
  <c r="LU4" i="63" s="1"/>
  <c r="D63" i="46"/>
  <c r="LR4" i="63" s="1"/>
  <c r="D55" i="46"/>
  <c r="LJ4" i="63" s="1"/>
  <c r="E18" i="46"/>
  <c r="D18" i="46"/>
  <c r="JY4" i="63" s="1"/>
  <c r="D10" i="46"/>
  <c r="JQ4" i="63" s="1"/>
  <c r="D5" i="46"/>
  <c r="JL4" i="63" s="1"/>
  <c r="E18" i="59"/>
  <c r="E3" i="59"/>
  <c r="G63" i="60"/>
  <c r="G66" i="60"/>
  <c r="G53" i="60"/>
  <c r="G44" i="60"/>
  <c r="G38" i="60"/>
  <c r="G36" i="60"/>
  <c r="G32" i="60"/>
  <c r="G27" i="60"/>
  <c r="E23" i="60"/>
  <c r="D23" i="60"/>
  <c r="G12" i="60"/>
  <c r="G3" i="60"/>
  <c r="D25" i="57"/>
  <c r="B14" i="12"/>
  <c r="B13" i="12"/>
  <c r="B12" i="12"/>
  <c r="B11" i="12"/>
  <c r="B10" i="12"/>
  <c r="B9" i="12"/>
  <c r="B8" i="12"/>
  <c r="B7" i="12"/>
  <c r="B6" i="12"/>
  <c r="B5" i="12"/>
  <c r="D8" i="62"/>
  <c r="D3" i="62"/>
  <c r="G16" i="60"/>
  <c r="G25" i="57" l="1"/>
  <c r="CO4" i="63"/>
  <c r="C3" i="38" a="1"/>
  <c r="G23" i="60"/>
  <c r="GL4" i="63"/>
  <c r="C16" i="38" a="1"/>
  <c r="G12" i="58"/>
  <c r="QF4" i="63"/>
  <c r="G16" i="58"/>
  <c r="QJ4" i="63"/>
  <c r="G3" i="62"/>
  <c r="PK4" i="63"/>
  <c r="C60" i="38" a="1"/>
  <c r="QN4" i="63"/>
  <c r="G8" i="62"/>
  <c r="D17" i="62" s="1"/>
  <c r="C11" i="14" s="1"/>
  <c r="PP4" i="63"/>
  <c r="C53" i="38" a="1"/>
  <c r="NE4" i="63"/>
  <c r="G18" i="58"/>
  <c r="C55" i="38" a="1"/>
  <c r="G68" i="60"/>
  <c r="D77" i="60" s="1"/>
  <c r="C6" i="14" s="1"/>
  <c r="D78" i="60"/>
  <c r="D6" i="14" s="1"/>
  <c r="D19" i="62" l="1"/>
  <c r="E11" i="14" s="1"/>
  <c r="D18" i="62"/>
  <c r="D11" i="14" s="1"/>
  <c r="H53" i="38"/>
  <c r="D79" i="60"/>
  <c r="E6" i="14" s="1"/>
  <c r="H55" i="38"/>
  <c r="G18" i="59"/>
  <c r="G3" i="59"/>
  <c r="D30" i="59" l="1"/>
  <c r="E7" i="14" s="1"/>
  <c r="D29" i="59"/>
  <c r="D7" i="14" s="1"/>
  <c r="D28" i="59"/>
  <c r="C7" i="14" s="1"/>
  <c r="G7" i="58"/>
  <c r="G3" i="58"/>
  <c r="G56" i="57"/>
  <c r="G24" i="57"/>
  <c r="G12" i="57"/>
  <c r="G10" i="57"/>
  <c r="G8" i="57"/>
  <c r="G6" i="57"/>
  <c r="G3" i="57"/>
  <c r="D21" i="58" l="1"/>
  <c r="C12" i="14" s="1"/>
  <c r="D23" i="58"/>
  <c r="E12" i="14" s="1"/>
  <c r="D22" i="58"/>
  <c r="D12" i="14" s="1"/>
  <c r="G52" i="57"/>
  <c r="D109" i="57" l="1"/>
  <c r="E5" i="14" s="1"/>
  <c r="D108" i="57"/>
  <c r="D5" i="14" s="1"/>
  <c r="D107" i="57"/>
  <c r="C5" i="14" s="1"/>
  <c r="E2" i="56" l="1"/>
  <c r="G3" i="53"/>
  <c r="D38" i="53" l="1"/>
  <c r="D9" i="14" s="1"/>
  <c r="D37" i="53"/>
  <c r="C9" i="14" s="1"/>
  <c r="D39" i="53"/>
  <c r="E9" i="14" s="1"/>
  <c r="G13" i="49"/>
  <c r="G12" i="49"/>
  <c r="G11" i="49"/>
  <c r="G10" i="49"/>
  <c r="G9" i="49"/>
  <c r="G8" i="49"/>
  <c r="G7" i="49"/>
  <c r="G6" i="49"/>
  <c r="G5" i="49"/>
  <c r="G4" i="49"/>
  <c r="F9" i="14" l="1"/>
  <c r="G102" i="46"/>
  <c r="G94" i="46"/>
  <c r="G86" i="46"/>
  <c r="G77" i="46"/>
  <c r="G66" i="46"/>
  <c r="G63" i="46"/>
  <c r="G55" i="46"/>
  <c r="G31" i="46"/>
  <c r="G18" i="46"/>
  <c r="G10" i="46"/>
  <c r="G5" i="46"/>
  <c r="D3" i="46"/>
  <c r="G3" i="45"/>
  <c r="G3" i="44"/>
  <c r="G3" i="43"/>
  <c r="G3" i="46" l="1"/>
  <c r="D116" i="46" s="1"/>
  <c r="E8" i="14" s="1"/>
  <c r="JJ4" i="63"/>
  <c r="C32" i="38" a="1"/>
  <c r="D115" i="46"/>
  <c r="D8" i="14" s="1"/>
  <c r="D25" i="45"/>
  <c r="E15" i="14" s="1"/>
  <c r="D24" i="45"/>
  <c r="D15" i="14" s="1"/>
  <c r="D23" i="45"/>
  <c r="C15" i="14" s="1"/>
  <c r="D21" i="44"/>
  <c r="E14" i="14" s="1"/>
  <c r="D19" i="44"/>
  <c r="C14" i="14" s="1"/>
  <c r="D20" i="44"/>
  <c r="D14" i="14" s="1"/>
  <c r="D14" i="43"/>
  <c r="E13" i="14" s="1"/>
  <c r="D13" i="43"/>
  <c r="D13" i="14" s="1"/>
  <c r="D12" i="43"/>
  <c r="C13" i="14" s="1"/>
  <c r="D114" i="46" l="1"/>
  <c r="C8" i="14" s="1"/>
  <c r="F8" i="14" s="1"/>
  <c r="D16" i="22"/>
  <c r="PG4" i="63" s="1"/>
  <c r="D13" i="22"/>
  <c r="D9" i="22"/>
  <c r="OZ4" i="63" s="1"/>
  <c r="D5" i="22"/>
  <c r="OV4" i="63" s="1"/>
  <c r="D3" i="22"/>
  <c r="OT4" i="63" s="1"/>
  <c r="H13" i="38"/>
  <c r="H14" i="38"/>
  <c r="H15" i="38"/>
  <c r="H9" i="38"/>
  <c r="H10" i="38"/>
  <c r="F18" i="1"/>
  <c r="D18" i="1"/>
  <c r="E16" i="22"/>
  <c r="E5" i="22"/>
  <c r="E9" i="22"/>
  <c r="H62" i="38"/>
  <c r="H63" i="38"/>
  <c r="H64" i="38"/>
  <c r="H52" i="38"/>
  <c r="H51" i="38"/>
  <c r="H50" i="38"/>
  <c r="H12" i="38"/>
  <c r="E13" i="22"/>
  <c r="H11" i="38"/>
  <c r="H7" i="38"/>
  <c r="H8" i="38"/>
  <c r="G9" i="22"/>
  <c r="E3" i="22"/>
  <c r="H60" i="38"/>
  <c r="H65" i="38"/>
  <c r="H27" i="38"/>
  <c r="H28" i="38"/>
  <c r="H25" i="38"/>
  <c r="H26" i="38"/>
  <c r="H23" i="38"/>
  <c r="H24" i="38"/>
  <c r="H21" i="38"/>
  <c r="H22" i="38"/>
  <c r="H19" i="38"/>
  <c r="H20" i="38"/>
  <c r="H17" i="38"/>
  <c r="H18" i="38"/>
  <c r="H16" i="38"/>
  <c r="H32" i="38"/>
  <c r="H45" i="38"/>
  <c r="H30" i="38"/>
  <c r="H31" i="38"/>
  <c r="H29" i="38"/>
  <c r="H6" i="38"/>
  <c r="D167" i="2" a="1"/>
  <c r="D167" i="2" s="1"/>
  <c r="H3" i="38"/>
  <c r="H5" i="38"/>
  <c r="H4" i="38"/>
  <c r="H49" i="38"/>
  <c r="F13" i="14"/>
  <c r="E167" i="2" l="1"/>
  <c r="G13" i="22"/>
  <c r="PD4" i="63"/>
  <c r="C48" i="38" a="1"/>
  <c r="G16" i="22"/>
  <c r="H61" i="38"/>
  <c r="F5" i="14"/>
  <c r="F11" i="14"/>
  <c r="G5" i="22"/>
  <c r="G3" i="22"/>
  <c r="A3" i="32" l="1" a="1"/>
  <c r="H48" i="38"/>
  <c r="F14" i="14"/>
  <c r="F12" i="14"/>
  <c r="D22" i="22"/>
  <c r="D10" i="14" s="1"/>
  <c r="D21" i="22"/>
  <c r="C10" i="14" s="1"/>
  <c r="D23" i="22"/>
  <c r="E10" i="14" s="1"/>
  <c r="F15" i="14" l="1"/>
  <c r="F10" i="14"/>
  <c r="F7" i="14"/>
  <c r="D16" i="14"/>
  <c r="E16" i="14"/>
  <c r="C16" i="14"/>
  <c r="F6" i="14"/>
  <c r="F16" i="1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<sst xmlns="http://schemas.openxmlformats.org/spreadsheetml/2006/main" count="4726" uniqueCount="2846">
  <si>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</si>
  <si>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</si>
  <si>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</si>
  <si>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</si>
  <si>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</si>
  <si>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</si>
  <si>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</si>
  <si>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</si>
  <si>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</si>
  <si>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</si>
  <si>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</si>
  <si>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</si>
  <si>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</si>
  <si>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</si>
  <si>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</si>
  <si>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</si>
  <si>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</si>
  <si>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</si>
  <si>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</si>
  <si>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</si>
  <si>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</si>
  <si>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</si>
  <si>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</si>
  <si>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</si>
  <si>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</si>
  <si>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</si>
  <si>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</si>
  <si>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</si>
  <si>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</si>
  <si>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</si>
  <si>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</si>
  <si>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</si>
  <si>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</si>
  <si>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</si>
  <si>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</si>
  <si>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</si>
  <si>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</si>
  <si>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</si>
  <si>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</si>
  <si>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</si>
  <si>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</si>
  <si>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</si>
  <si>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</si>
  <si>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</si>
  <si>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</si>
  <si>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</si>
  <si>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</si>
  <si>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</si>
  <si>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</si>
  <si>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</si>
  <si>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</si>
  <si>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</si>
  <si>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</si>
  <si>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</si>
  <si>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</si>
  <si>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</si>
  <si>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</si>
  <si>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</si>
  <si>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</si>
  <si>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</si>
  <si>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</si>
  <si>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</si>
  <si>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</si>
  <si>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</si>
  <si>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</si>
  <si>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</si>
  <si>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</si>
  <si>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</si>
  <si>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</si>
  <si>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</si>
  <si>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</si>
  <si>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</si>
  <si>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</si>
  <si>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</si>
  <si>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</si>
  <si>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</si>
  <si>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</si>
  <si>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</si>
  <si>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</si>
  <si>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</si>
  <si>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</si>
  <si>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</si>
  <si>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</si>
  <si>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</si>
  <si>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</si>
  <si>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</si>
  <si>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</si>
  <si>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</si>
  <si>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</si>
  <si>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</si>
  <si>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</si>
  <si>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</si>
  <si>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</si>
  <si>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</si>
  <si>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</si>
  <si>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</si>
  <si>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</si>
  <si>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</si>
  <si>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</si>
  <si>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</si>
  <si>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</si>
  <si>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</si>
  <si>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</si>
  <si>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</si>
  <si>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</si>
  <si>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</si>
  <si>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</si>
  <si>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</si>
  <si>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</si>
  <si>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</si>
  <si>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</si>
  <si>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</si>
  <si>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</si>
  <si>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</si>
  <si>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</si>
  <si>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</si>
  <si>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</si>
  <si>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</si>
  <si>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</si>
  <si>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</si>
  <si>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</si>
  <si>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</si>
  <si>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</si>
  <si>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</si>
  <si>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</si>
  <si>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</si>
  <si>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</si>
  <si>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</si>
  <si>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</si>
  <si>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</si>
  <si>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</si>
  <si>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</si>
  <si>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</si>
  <si>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</si>
  <si>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</si>
  <si>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</si>
  <si>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</si>
  <si>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</si>
  <si>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</si>
  <si>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</si>
  <si>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</si>
  <si>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</si>
  <si>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</si>
  <si>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</si>
  <si>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</si>
  <si>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</si>
  <si>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</si>
  <si>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</si>
  <si>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</si>
  <si>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</si>
  <si>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</si>
  <si>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</si>
  <si>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</si>
  <si>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</si>
  <si>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</si>
  <si>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</si>
  <si>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</si>
  <si>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</si>
  <si>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</si>
  <si>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</si>
  <si>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</si>
  <si>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</si>
  <si>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</si>
  <si>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</si>
  <si>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</si>
  <si>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</si>
  <si>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</si>
  <si>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</si>
  <si>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</si>
  <si>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</si>
  <si>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</si>
  <si>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</si>
  <si>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</si>
  <si>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</si>
  <si>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</si>
  <si>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AULAS</t>
  </si>
  <si>
    <t>TALLERES</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</si>
  <si>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</si>
  <si>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</si>
  <si>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</si>
  <si>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</si>
  <si>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</si>
  <si>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</si>
  <si>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</si>
  <si>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</si>
  <si>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</si>
  <si>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</si>
  <si>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</si>
  <si>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</si>
  <si>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</si>
  <si>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</si>
  <si>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</si>
  <si>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</si>
  <si>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</si>
  <si>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</si>
  <si>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</si>
  <si>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</si>
  <si>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</si>
  <si>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</si>
  <si>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</si>
  <si>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</si>
  <si>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</si>
  <si>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</si>
  <si>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</si>
  <si>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</si>
  <si>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</si>
  <si>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</si>
  <si>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</si>
  <si>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</si>
  <si>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</si>
  <si>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</si>
  <si>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</si>
  <si>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</si>
  <si>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</si>
  <si>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</si>
  <si>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</si>
  <si>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</si>
  <si>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</si>
  <si>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</si>
  <si>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</si>
  <si>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</si>
  <si>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</si>
  <si>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</si>
  <si>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</si>
  <si>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</si>
  <si>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</si>
  <si>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</si>
  <si>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</si>
  <si>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</si>
  <si>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</si>
  <si>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</si>
  <si>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</si>
  <si>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</si>
  <si>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</si>
  <si>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</si>
  <si>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</si>
  <si>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</si>
  <si>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</si>
  <si>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</si>
  <si>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</si>
  <si>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</si>
  <si>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</si>
  <si>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</si>
  <si>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</si>
  <si>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</si>
  <si>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</si>
  <si>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</si>
  <si>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</si>
  <si>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</si>
  <si>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</si>
  <si>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</si>
  <si>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</si>
  <si>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</si>
  <si>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</si>
  <si>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</si>
  <si>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</si>
  <si>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</si>
  <si>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</si>
  <si>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</si>
  <si>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</si>
  <si>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</si>
  <si>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</si>
  <si>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</si>
  <si>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</si>
  <si>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</si>
  <si>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</si>
  <si>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</si>
  <si>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</si>
  <si>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</si>
  <si>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</si>
  <si>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</si>
  <si>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</si>
  <si>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</si>
  <si>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</si>
  <si>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</si>
  <si>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</si>
  <si>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</si>
  <si>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</si>
  <si>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</si>
  <si>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</si>
  <si>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</si>
  <si>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</si>
  <si>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</si>
  <si>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</si>
  <si>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</si>
  <si>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</si>
  <si>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</si>
  <si>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</si>
  <si>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</si>
  <si>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</si>
  <si>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</si>
  <si>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</si>
  <si>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</si>
  <si>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</si>
  <si>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</si>
  <si>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</si>
  <si>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</si>
  <si>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</si>
  <si>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</si>
  <si>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</si>
  <si>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</si>
  <si>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</si>
  <si>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</si>
  <si>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</si>
  <si>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</si>
  <si>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</si>
  <si>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</si>
  <si>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</si>
  <si>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</si>
  <si>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</si>
  <si>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</si>
  <si>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</si>
  <si>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</si>
  <si>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</si>
  <si>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</si>
  <si>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</si>
  <si>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</si>
  <si>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</si>
  <si>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</si>
  <si>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</si>
  <si>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</si>
  <si>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</si>
  <si>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</si>
  <si>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</si>
  <si>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</si>
  <si>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</si>
  <si>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</si>
  <si>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</si>
  <si>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</si>
  <si>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</si>
  <si>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</si>
  <si>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</si>
  <si>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</si>
  <si>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</si>
  <si>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</si>
  <si>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</si>
  <si>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</si>
  <si>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</si>
  <si>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</si>
  <si>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</si>
  <si>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</si>
  <si>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</si>
  <si>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</si>
  <si>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</si>
  <si>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</si>
  <si>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</si>
  <si>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</si>
  <si>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</si>
  <si>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</si>
  <si>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</si>
  <si>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</si>
  <si>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</si>
  <si>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</si>
  <si>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</si>
  <si>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</si>
  <si>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</si>
  <si>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</si>
  <si>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</si>
  <si>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</si>
  <si>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</si>
  <si>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</si>
  <si>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</si>
  <si>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</si>
  <si>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</si>
  <si>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</si>
  <si>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</si>
  <si>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</si>
  <si>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</si>
  <si>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</si>
  <si>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</si>
  <si>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</si>
  <si>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</si>
  <si>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</si>
  <si>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</si>
  <si>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</si>
  <si>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</si>
  <si>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</si>
  <si>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</si>
  <si>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</si>
  <si>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</si>
  <si>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</si>
  <si>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</si>
  <si>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</si>
  <si>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</si>
  <si>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</si>
  <si>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</si>
  <si>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</si>
  <si>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</si>
  <si>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</si>
  <si>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</si>
  <si>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</si>
  <si>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</si>
  <si>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</si>
  <si>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</si>
  <si>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</si>
  <si>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</si>
  <si>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</si>
  <si>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</si>
  <si>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</si>
  <si>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</si>
  <si>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</si>
  <si>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</si>
  <si>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</si>
  <si>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</si>
  <si>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</si>
  <si>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</si>
  <si>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</si>
  <si>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</si>
  <si>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</si>
  <si>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</si>
  <si>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</si>
  <si>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</si>
  <si>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</si>
  <si>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</si>
  <si>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</si>
  <si>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</si>
  <si>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</si>
  <si>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</si>
  <si>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</si>
  <si>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</si>
  <si>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</si>
  <si>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</si>
  <si>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</si>
  <si>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</si>
  <si>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</si>
  <si>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</si>
  <si>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</si>
  <si>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</si>
  <si>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</si>
  <si>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</si>
  <si>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</si>
  <si>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</si>
  <si>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</si>
  <si>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</si>
  <si>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</si>
  <si>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</si>
  <si>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</si>
  <si>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</si>
  <si>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</si>
  <si>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</si>
  <si>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</si>
  <si>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</si>
  <si>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</si>
  <si>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</si>
  <si>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</si>
  <si>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</si>
  <si>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</si>
  <si>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</si>
  <si>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</si>
  <si>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</si>
  <si>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</si>
  <si>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</si>
  <si>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</si>
  <si>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</si>
  <si>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</si>
  <si>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</si>
  <si>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</si>
  <si>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</si>
  <si>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</si>
  <si>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</si>
  <si>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</si>
  <si>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</si>
  <si>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</si>
  <si>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</si>
  <si>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</si>
  <si>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</si>
  <si>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</si>
  <si>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</si>
  <si>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</si>
  <si>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</si>
  <si>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</si>
  <si>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</si>
  <si>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</si>
  <si>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</si>
  <si>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</si>
  <si>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</si>
  <si>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</si>
  <si>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</si>
  <si>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</si>
  <si>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</si>
  <si>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</si>
  <si>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</si>
  <si>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</si>
  <si>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</si>
  <si>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</si>
  <si>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</si>
  <si>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</si>
  <si>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</si>
  <si>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</si>
  <si>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</si>
  <si>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</si>
  <si>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</si>
  <si>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</si>
  <si>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</si>
  <si>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</si>
  <si>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</si>
  <si>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</si>
  <si>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</si>
  <si>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</si>
  <si>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</si>
  <si>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</si>
  <si>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</si>
  <si>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</si>
  <si>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</si>
  <si>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</si>
  <si>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</si>
  <si>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</si>
  <si>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</si>
  <si>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</si>
  <si>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</si>
  <si>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</si>
  <si>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</si>
  <si>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</si>
  <si>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</si>
  <si>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</si>
  <si>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</si>
  <si>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</si>
  <si>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</si>
  <si>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</si>
  <si>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</si>
  <si>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</si>
  <si>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</si>
  <si>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</si>
  <si>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</si>
  <si>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</si>
  <si>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</si>
  <si>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</si>
  <si>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</si>
  <si>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</si>
  <si>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</si>
  <si>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</si>
  <si>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</si>
  <si>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</si>
  <si>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</si>
  <si>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</si>
  <si>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</si>
  <si>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</si>
  <si>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</si>
  <si>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</si>
  <si>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</si>
  <si>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</si>
  <si>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</si>
  <si>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</si>
  <si>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</si>
  <si>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</si>
  <si>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</si>
  <si>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</si>
  <si>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</si>
  <si>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</si>
  <si>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</si>
  <si>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</si>
  <si>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</si>
  <si>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</si>
  <si>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</si>
  <si>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</si>
  <si>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</si>
  <si>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</si>
  <si>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</si>
  <si>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</si>
  <si>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</si>
  <si>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</si>
  <si>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</si>
  <si>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</si>
  <si>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</si>
  <si>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</si>
  <si>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</si>
  <si>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</si>
  <si>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</si>
  <si>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</si>
  <si>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</si>
  <si>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</si>
  <si>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</si>
  <si>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</si>
  <si>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</si>
  <si>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</si>
  <si>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</si>
  <si>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</si>
  <si>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</si>
  <si>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</si>
  <si>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</si>
  <si>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</si>
  <si>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</si>
  <si>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</si>
  <si>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</si>
  <si>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</si>
  <si>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</si>
  <si>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</si>
  <si>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</si>
  <si>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</si>
  <si>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</si>
  <si>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</si>
  <si>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</si>
  <si>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</si>
  <si>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</si>
  <si>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</si>
  <si>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</si>
  <si>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</si>
  <si>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</si>
  <si>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</si>
  <si>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</si>
  <si>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</si>
  <si>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</si>
  <si>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</si>
  <si>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</si>
  <si>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</si>
  <si>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</si>
  <si>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</si>
  <si>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</si>
  <si>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</si>
  <si>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</si>
  <si>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</si>
  <si>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</si>
  <si>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</si>
  <si>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</si>
  <si>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</si>
  <si>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</si>
  <si>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</si>
  <si>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</si>
  <si>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</si>
  <si>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</si>
  <si>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</si>
  <si>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</si>
  <si>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</si>
  <si>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</si>
  <si>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</si>
  <si>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</si>
  <si>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</si>
  <si>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</si>
  <si>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</si>
  <si>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</si>
  <si>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</si>
  <si>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</si>
  <si>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</si>
  <si>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</si>
  <si>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</si>
  <si>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</si>
  <si>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</si>
  <si>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</si>
  <si>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</si>
  <si>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</si>
  <si>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</si>
  <si>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</si>
  <si>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</si>
  <si>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</si>
  <si>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</si>
  <si>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</si>
  <si>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</si>
  <si>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</si>
  <si>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</si>
  <si>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</si>
  <si>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</si>
  <si>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</si>
  <si>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</si>
  <si>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</si>
  <si>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</si>
  <si>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</si>
  <si>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</si>
  <si>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</si>
  <si>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</si>
  <si>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</si>
  <si>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</si>
  <si>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</si>
  <si>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</si>
  <si>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</si>
  <si>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</si>
  <si>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</si>
  <si>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</si>
  <si>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</si>
  <si>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</si>
  <si>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</si>
  <si>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</si>
  <si>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</si>
  <si>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</si>
  <si>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</si>
  <si>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</si>
  <si>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</si>
  <si>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</si>
  <si>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</si>
  <si>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</si>
  <si>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</si>
  <si>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</si>
  <si>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</si>
  <si>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</si>
  <si>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</si>
  <si>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</si>
  <si>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</si>
  <si>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</si>
  <si>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</si>
  <si>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</si>
  <si>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</si>
  <si>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</si>
  <si>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</si>
  <si>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</si>
  <si>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</si>
  <si>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</si>
  <si>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</si>
  <si>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</si>
  <si>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</si>
  <si>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</si>
  <si>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</si>
  <si>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</si>
  <si>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</si>
  <si>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</si>
  <si>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</si>
  <si>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</si>
  <si>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</si>
  <si>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</si>
  <si>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</si>
  <si>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</si>
  <si>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</si>
  <si>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</si>
  <si>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</si>
  <si>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</si>
  <si>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</si>
  <si>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</si>
  <si>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</si>
  <si>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</si>
  <si>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</si>
  <si>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</si>
  <si>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</si>
  <si>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</si>
  <si>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</si>
  <si>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</si>
  <si>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</si>
  <si>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</si>
  <si>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</si>
  <si>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</si>
  <si>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</si>
  <si>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</si>
  <si>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</si>
  <si>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</si>
  <si>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</si>
  <si>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</si>
  <si>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</si>
  <si>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</si>
  <si>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</si>
  <si>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</si>
  <si>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</si>
  <si>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</si>
  <si>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</si>
  <si>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</si>
  <si>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</si>
  <si>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</si>
  <si>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</si>
  <si>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</si>
  <si>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</si>
  <si>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</si>
  <si>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</si>
  <si>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</si>
  <si>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</si>
  <si>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</si>
  <si>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</si>
  <si>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</si>
  <si>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</si>
  <si>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</si>
  <si>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</si>
  <si>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</si>
  <si>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</si>
  <si>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</si>
  <si>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</si>
  <si>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</si>
  <si>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</si>
  <si>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</si>
  <si>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</si>
  <si>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</si>
  <si>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</si>
  <si>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</si>
  <si>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</si>
  <si>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</si>
  <si>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</si>
  <si>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</si>
  <si>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</si>
  <si>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</si>
  <si>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</si>
  <si>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</si>
  <si>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</si>
  <si>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</si>
  <si>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</si>
  <si>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</si>
  <si>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</si>
  <si>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</si>
  <si>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</si>
  <si>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</si>
  <si>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</si>
  <si>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</si>
  <si>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</si>
  <si>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</si>
  <si>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</si>
  <si>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</si>
  <si>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</si>
  <si>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</si>
  <si>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</si>
  <si>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</si>
  <si>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</si>
  <si>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</si>
  <si>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</si>
  <si>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</si>
  <si>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</si>
  <si>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</si>
  <si>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</si>
  <si>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</si>
  <si>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</si>
  <si>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</si>
  <si>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</si>
  <si>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</si>
  <si>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</si>
  <si>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</si>
  <si>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</si>
  <si>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</si>
  <si>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</si>
  <si>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</si>
  <si>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</si>
  <si>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</si>
  <si>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</si>
  <si>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</si>
  <si>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</si>
  <si>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</si>
  <si>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</si>
  <si>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</si>
  <si>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</si>
  <si>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</si>
  <si>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</si>
  <si>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</si>
  <si>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</si>
  <si>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</si>
  <si>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</si>
  <si>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</si>
  <si>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</si>
  <si>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</si>
  <si>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</si>
  <si>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</si>
  <si>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</si>
  <si>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</si>
  <si>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</si>
  <si>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</si>
  <si>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</si>
  <si>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</si>
  <si>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</si>
  <si>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</si>
  <si>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</si>
  <si>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</si>
  <si>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</si>
  <si>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</si>
  <si>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</si>
  <si>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</si>
  <si>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</si>
  <si>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</si>
  <si>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</si>
  <si>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</si>
  <si>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</si>
  <si>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</si>
  <si>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</si>
  <si>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</si>
  <si>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</si>
  <si>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</si>
  <si>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</si>
  <si>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</si>
  <si>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</si>
  <si>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</si>
  <si>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</si>
  <si>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</si>
  <si>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</si>
  <si>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</si>
  <si>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</si>
  <si>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</si>
  <si>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</si>
  <si>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</si>
  <si>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</si>
  <si>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</si>
  <si>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</si>
  <si>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</si>
  <si>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</si>
  <si>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</si>
  <si>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</si>
  <si>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</si>
  <si>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</si>
  <si>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</si>
  <si>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</si>
  <si>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</si>
  <si>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</si>
  <si>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</si>
  <si>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</si>
  <si>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</si>
  <si>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</si>
  <si>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</si>
  <si>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</si>
  <si>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</si>
  <si>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</si>
  <si>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</si>
  <si>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</si>
  <si>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</si>
  <si>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</si>
  <si>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</si>
  <si>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</si>
  <si>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</si>
  <si>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</si>
  <si>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</si>
  <si>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</si>
  <si>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</si>
  <si>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</si>
  <si>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</si>
  <si>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</si>
  <si>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</si>
  <si>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</si>
  <si>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</si>
  <si>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</si>
  <si>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</si>
  <si>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</si>
  <si>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</si>
  <si>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</si>
  <si>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</si>
  <si>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</si>
  <si>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</si>
  <si>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</si>
  <si>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</si>
  <si>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</si>
  <si>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</si>
  <si>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</si>
  <si>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</si>
  <si>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</si>
  <si>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</si>
  <si>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</si>
  <si>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</si>
  <si>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</si>
  <si>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</si>
  <si>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</si>
  <si>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</si>
  <si>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</si>
  <si>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</si>
  <si>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</si>
  <si>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</si>
  <si>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</si>
  <si>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</si>
  <si>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</si>
  <si>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</si>
  <si>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</si>
  <si>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</si>
  <si>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</si>
  <si>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</si>
  <si>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</si>
  <si>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</si>
  <si>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</si>
  <si>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</si>
  <si>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</si>
  <si>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</si>
  <si>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</si>
  <si>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</si>
  <si>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</si>
  <si>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</si>
  <si>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</si>
  <si>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</si>
  <si>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</si>
  <si>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</si>
  <si>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</si>
  <si>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</si>
  <si>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</si>
  <si>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</si>
  <si>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</si>
  <si>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</si>
  <si>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</si>
  <si>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</si>
  <si>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</si>
  <si>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</si>
  <si>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</si>
  <si>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</si>
  <si>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</si>
  <si>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</si>
  <si>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</si>
  <si>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</si>
  <si>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</si>
  <si>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</si>
  <si>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</si>
  <si>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</si>
  <si>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</si>
  <si>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</si>
  <si>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</si>
  <si>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</si>
  <si>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</si>
  <si>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</si>
  <si>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</si>
  <si>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</si>
  <si>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</si>
  <si>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</si>
  <si>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</si>
  <si>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</si>
  <si>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</si>
  <si>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</si>
  <si>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</si>
  <si>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</si>
  <si>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</si>
  <si>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</si>
  <si>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</si>
  <si>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</si>
  <si>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</si>
  <si>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</si>
  <si>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</si>
  <si>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</si>
  <si>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</si>
  <si>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</si>
  <si>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</si>
  <si>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</si>
  <si>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</si>
  <si>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</si>
  <si>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</si>
  <si>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</si>
  <si>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</si>
  <si>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</si>
  <si>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</si>
  <si>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</si>
  <si>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</si>
  <si>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</si>
  <si>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</si>
  <si>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</si>
  <si>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</si>
  <si>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</si>
  <si>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</si>
  <si>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</si>
  <si>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</si>
  <si>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</si>
  <si>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</si>
  <si>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</si>
  <si>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</si>
  <si>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</si>
  <si>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</si>
  <si>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</si>
  <si>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</si>
  <si>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</si>
  <si>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</si>
  <si>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</si>
  <si>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</si>
  <si>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</si>
  <si>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</si>
  <si>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</si>
  <si>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</si>
  <si>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</si>
  <si>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</si>
  <si>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</si>
  <si>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</si>
  <si>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</si>
  <si>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</si>
  <si>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</si>
  <si>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</si>
  <si>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</si>
  <si>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</si>
  <si>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</si>
  <si>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</si>
  <si>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</si>
  <si>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</si>
  <si>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</si>
  <si>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</si>
  <si>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</si>
  <si>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</si>
  <si>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</si>
  <si>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</si>
  <si>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</si>
  <si>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</si>
  <si>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</si>
  <si>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</si>
  <si>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</si>
  <si>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</si>
  <si>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</si>
  <si>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</si>
  <si>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</si>
  <si>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</si>
  <si>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</si>
  <si>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</si>
  <si>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</si>
  <si>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</si>
  <si>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</si>
  <si>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</si>
  <si>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</si>
  <si>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</si>
  <si>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</si>
  <si>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</si>
  <si>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</si>
  <si>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</si>
  <si>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</si>
  <si>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</si>
  <si>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</si>
  <si>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</si>
  <si>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</si>
  <si>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</si>
  <si>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</si>
  <si>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</si>
  <si>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</si>
  <si>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</si>
  <si>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</si>
  <si>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</si>
  <si>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</si>
  <si>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</si>
  <si>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</si>
  <si>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</si>
  <si>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</si>
  <si>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</si>
  <si>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</si>
  <si>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</si>
  <si>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</si>
  <si>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</si>
  <si>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</si>
  <si>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</si>
  <si>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</si>
  <si>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</si>
  <si>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</si>
  <si>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</si>
  <si>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</si>
  <si>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</si>
  <si>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</si>
  <si>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</si>
  <si>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</si>
  <si>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</si>
  <si>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</si>
  <si>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</si>
  <si>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</si>
  <si>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</si>
  <si>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</si>
  <si>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</si>
  <si>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</si>
  <si>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</si>
  <si>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</si>
  <si>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</si>
  <si>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</si>
  <si>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</si>
  <si>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</si>
  <si>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</si>
  <si>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</si>
  <si>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</si>
  <si>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</si>
  <si>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</si>
  <si>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</si>
  <si>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</si>
  <si>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</si>
  <si>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</si>
  <si>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</si>
  <si>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</si>
  <si>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</si>
  <si>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</si>
  <si>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</si>
  <si>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</si>
  <si>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</si>
  <si>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</si>
  <si>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</si>
  <si>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</si>
  <si>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</si>
  <si>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</si>
  <si>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</si>
  <si>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</si>
  <si>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</si>
  <si>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</si>
  <si>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</si>
  <si>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</si>
  <si>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</si>
  <si>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</si>
  <si>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</si>
  <si>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</si>
  <si>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</si>
  <si>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</si>
  <si>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</si>
  <si>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</si>
  <si>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</si>
  <si>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</si>
  <si>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</si>
  <si>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</si>
  <si>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</si>
  <si>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</si>
  <si>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</si>
  <si>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</si>
  <si>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</si>
  <si>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</si>
  <si>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</si>
  <si>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</si>
  <si>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</si>
  <si>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</si>
  <si>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</si>
  <si>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</si>
  <si>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</si>
  <si>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</si>
  <si>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</si>
  <si>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</si>
  <si>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</si>
  <si>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</si>
  <si>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</si>
  <si>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</si>
  <si>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</si>
  <si>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</si>
  <si>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</si>
  <si>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</si>
  <si>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</si>
  <si>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</si>
  <si>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</si>
  <si>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</si>
  <si>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</si>
  <si>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</si>
  <si>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</si>
  <si>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</si>
  <si>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</si>
  <si>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</si>
  <si>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</si>
  <si>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</si>
  <si>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</si>
  <si>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</si>
  <si>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</si>
  <si>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</si>
  <si>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</si>
  <si>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</si>
  <si>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</si>
  <si>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</si>
  <si>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</si>
  <si>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</si>
  <si>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</si>
  <si>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</si>
  <si>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</si>
  <si>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</si>
  <si>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</si>
  <si>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</si>
  <si>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</si>
  <si>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</si>
  <si>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</si>
  <si>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</si>
  <si>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</si>
  <si>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</si>
  <si>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</si>
  <si>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</si>
  <si>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</si>
  <si>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</si>
  <si>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</si>
  <si>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</si>
  <si>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</si>
  <si>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</si>
  <si>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</si>
  <si>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</si>
  <si>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</si>
  <si>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</si>
  <si>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</si>
  <si>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</si>
  <si>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</si>
  <si>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</si>
  <si>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</si>
  <si>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</si>
  <si>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</si>
  <si>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</si>
  <si>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</si>
  <si>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</si>
  <si>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</si>
  <si>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</si>
  <si>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</si>
  <si>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</si>
  <si>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</si>
  <si>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</si>
  <si>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</si>
  <si>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</si>
  <si>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</si>
  <si>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</si>
  <si>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</si>
  <si>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</si>
  <si>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</si>
  <si>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</si>
  <si>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</si>
  <si>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</si>
  <si>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</si>
  <si>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</si>
  <si>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</si>
  <si>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</si>
  <si>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</si>
  <si>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</si>
  <si>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</si>
  <si>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</si>
  <si>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</si>
  <si>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</si>
  <si>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</si>
  <si>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</si>
  <si>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</si>
  <si>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</si>
  <si>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</si>
  <si>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</si>
  <si>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</si>
  <si>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</si>
  <si>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</si>
  <si>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</si>
  <si>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</si>
  <si>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</si>
  <si>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</si>
  <si>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</si>
  <si>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</si>
  <si>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</si>
  <si>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</si>
  <si>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</si>
  <si>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</si>
  <si>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</si>
  <si>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</si>
  <si>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</si>
  <si>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</si>
  <si>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</si>
  <si>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</si>
  <si>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</si>
  <si>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</si>
  <si>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</si>
  <si>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</si>
  <si>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</si>
  <si>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</si>
  <si>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</si>
  <si>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</si>
  <si>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</si>
  <si>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</si>
  <si>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</si>
  <si>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</si>
  <si>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</si>
  <si>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</si>
  <si>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</si>
  <si>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</si>
  <si>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</si>
  <si>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</si>
  <si>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</si>
  <si>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</si>
  <si>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</si>
  <si>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</si>
  <si>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</si>
  <si>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</si>
  <si>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</si>
  <si>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</si>
  <si>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</si>
  <si>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</si>
  <si>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</si>
  <si>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</si>
  <si>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</si>
  <si>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</si>
  <si>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</si>
  <si>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</si>
  <si>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</si>
  <si>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</si>
  <si>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</si>
  <si>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</si>
  <si>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</si>
  <si>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</si>
  <si>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</si>
  <si>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</si>
  <si>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</si>
  <si>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</si>
  <si>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</si>
  <si>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</si>
  <si>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</si>
  <si>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</si>
  <si>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</si>
  <si>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</si>
  <si>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</si>
  <si>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</si>
  <si>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</si>
  <si>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</si>
  <si>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</si>
  <si>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</si>
  <si>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</si>
  <si>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</si>
  <si>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</si>
  <si>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</si>
  <si>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</si>
  <si>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</si>
  <si>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</si>
  <si>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</si>
  <si>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</si>
  <si>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</si>
  <si>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</si>
  <si>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</si>
  <si>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</si>
  <si>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</si>
  <si>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</si>
  <si>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</si>
  <si>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</si>
  <si>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</si>
  <si>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</si>
  <si>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</si>
  <si>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</si>
  <si>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</si>
  <si>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</si>
  <si>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</si>
  <si>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</si>
  <si>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</si>
  <si>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</si>
  <si>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</si>
  <si>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</si>
  <si>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</si>
  <si>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</si>
  <si>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</si>
  <si>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</si>
  <si>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</si>
  <si>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</si>
  <si>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</si>
  <si>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</si>
  <si>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</si>
  <si>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</si>
  <si>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</si>
  <si>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</si>
  <si>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</si>
  <si>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</si>
  <si>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</si>
  <si>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</si>
  <si>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</si>
  <si>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</si>
  <si>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</si>
  <si>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</si>
  <si>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</si>
  <si>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</si>
  <si>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</si>
  <si>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</si>
  <si>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</si>
  <si>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</si>
  <si>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</si>
  <si>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</si>
  <si>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</si>
  <si>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</si>
  <si>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</si>
  <si>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</si>
  <si>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</si>
  <si>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</si>
  <si>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</si>
  <si>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</si>
  <si>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</si>
  <si>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</si>
  <si>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</si>
  <si>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</si>
  <si>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</si>
  <si>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</si>
  <si>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</si>
  <si>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</si>
  <si>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</si>
  <si>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</si>
  <si>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</si>
  <si>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</si>
  <si>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</si>
  <si>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</si>
  <si>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</si>
  <si>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</si>
  <si>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</si>
  <si>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</si>
  <si>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</si>
  <si>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</si>
  <si>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</si>
  <si>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</si>
  <si>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</si>
  <si>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</si>
  <si>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</si>
  <si>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</si>
  <si>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</si>
  <si>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</si>
  <si>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</si>
  <si>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</si>
  <si>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</si>
  <si>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</si>
  <si>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</si>
  <si>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</si>
  <si>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</si>
  <si>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</si>
  <si>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</si>
  <si>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</si>
  <si>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</si>
  <si>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</si>
  <si>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</si>
  <si>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</si>
  <si>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</si>
  <si>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</si>
  <si>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</si>
  <si>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</si>
  <si>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</si>
  <si>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</si>
  <si>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</si>
  <si>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</si>
  <si>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</si>
  <si>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</si>
  <si>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</si>
  <si>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</si>
  <si>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</si>
  <si>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</si>
  <si>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</si>
  <si>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</si>
  <si>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</si>
  <si>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</si>
  <si>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</si>
  <si>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</si>
  <si>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</si>
  <si>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</si>
  <si>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</si>
  <si>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</si>
  <si>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INSTRUCTIVO PARA DILIGENCIAR EL INSTRUMENTO DE VERIFICACION DE LAS CONDICIONES DE PRESTACION DEL SERVICIO - CASA DE PROTECCION (Victimas del conflicto armado)</t>
  </si>
  <si>
    <t>Portada</t>
  </si>
  <si>
    <t>DESCRIPCIÓN</t>
  </si>
  <si>
    <t>DILIGENCIAMIENTO 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</si>
  <si>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</si>
  <si>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</si>
  <si>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</si>
  <si>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</si>
  <si>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</si>
  <si>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</si>
  <si>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</si>
  <si>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</si>
  <si>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celular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</si>
  <si>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</si>
  <si>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</si>
  <si>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</si>
  <si>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</si>
  <si>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</si>
  <si>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</si>
  <si>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</si>
  <si>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</si>
  <si>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</si>
  <si>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</si>
  <si>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</si>
  <si>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</si>
  <si>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</si>
  <si>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</si>
  <si>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</si>
  <si>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</si>
  <si>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</si>
  <si>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</si>
  <si>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</si>
  <si>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</si>
  <si>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t>
  </si>
  <si>
    <t xml:space="preserve">1.1. SEDE / UNIDAD OPERATIVA </t>
  </si>
  <si>
    <t xml:space="preserve">Cambie la X por el número de Unidad Operativa asignada de acuerdo a la designación realizada por el o la coordinador (a) o el o la líder del Grupo de Inspección y Vigilancia. </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</si>
  <si>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</si>
  <si>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</si>
  <si>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</si>
  <si>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</si>
  <si>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</si>
  <si>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</si>
  <si>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</si>
  <si>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</si>
  <si>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</si>
  <si>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celular que el representante legal indica como número de contacto de la unidad operativa.</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</si>
  <si>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</si>
  <si>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</si>
  <si>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</si>
  <si>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inmueble indique personas naturales o jurídicas que participan. Ejemplo: en el comodato participa la Institución y la Gobernación de Cundinamarca, cuando se trate del Instituto Colombiano de Bienestar Familiar solo coloque ICBF.</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</si>
  <si>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</si>
  <si>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</si>
  <si>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</si>
  <si>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</si>
  <si>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</si>
  <si>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</si>
  <si>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</si>
  <si>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</si>
  <si>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</si>
  <si>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 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</si>
  <si>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</si>
  <si>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</si>
  <si>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</si>
  <si>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</si>
  <si>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</si>
  <si>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</si>
  <si>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</si>
  <si>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</si>
  <si>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</si>
  <si>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</si>
  <si>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</si>
  <si>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</si>
  <si>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</si>
  <si>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</si>
  <si>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</si>
  <si>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</si>
  <si>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</si>
  <si>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</si>
  <si>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</si>
  <si>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</si>
  <si>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</si>
  <si>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</si>
  <si>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</si>
  <si>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</si>
  <si>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</si>
  <si>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</si>
  <si>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</si>
  <si>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</si>
  <si>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</si>
  <si>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</si>
  <si>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</si>
  <si>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</si>
  <si>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</si>
  <si>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</si>
  <si>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</si>
  <si>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</si>
  <si>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</si>
  <si>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</si>
  <si>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</si>
  <si>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</si>
  <si>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</si>
  <si>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</si>
  <si>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</si>
  <si>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</si>
  <si>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</si>
  <si>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</si>
  <si>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</si>
  <si>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</si>
  <si>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DILIGENCIAMIENTO DE LOS COMPONENTES</t>
  </si>
  <si>
    <t>Responsable del Registro</t>
  </si>
  <si>
    <t>Rol responsable del diligenciamiento del verificable:</t>
  </si>
  <si>
    <t>ING / ARQ: Ingeniero (a) o Arquitecto (a)</t>
  </si>
  <si>
    <t>ND / ING AL: Nutricionista Dietista o Ingeniero (a) de Alimentos</t>
  </si>
  <si>
    <t>PSIC / TS: Psicólogo (a) o Trabajador (a) Social</t>
  </si>
  <si>
    <t>CONT / ADM / ECON: Contador (a) o Administrador (a) o Economista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</si>
  <si>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</si>
  <si>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</si>
  <si>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</si>
  <si>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</si>
  <si>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</si>
  <si>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</si>
  <si>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Diligenciamiento Componente 4. Modelo de Atención</t>
  </si>
  <si>
    <t xml:space="preserve">En observación de la atención, diálogos con las niñas, niños, adolescentes, jóvenes, familias, el talento humano y contrastado con el anexo de historia de atención se evidencia que:
</t>
  </si>
  <si>
    <r>
      <t xml:space="preserve">Este enunciado tiene  los siguientes propósitos generales y aplica para el componente del Modelo de Atención, </t>
    </r>
    <r>
      <rPr>
        <sz val="11"/>
        <rFont val="Aptos Narrow"/>
        <family val="2"/>
        <scheme val="minor"/>
      </rPr>
      <t xml:space="preserve"> Anexo 4. </t>
    </r>
    <r>
      <rPr>
        <sz val="11"/>
        <color theme="1"/>
        <rFont val="Aptos Narrow"/>
        <family val="2"/>
        <scheme val="minor"/>
      </rPr>
      <t xml:space="preserve"> de Situaciones de Riesgo y  los Anexos: Violencia, Discapacidad y Gestantes:
a. Escuchar y tener en cuenta la voz de las niñas, niños, adolescentes y jóvenes acorde con el enfoque diferencial, características, realidades, recursos y curso de vida.
b. Escuchar y tener en cuenta la voz de las familias y/o red vincular.
c. Identificar que las niñas, niños, adolescentes, jóvenes, familias y/o red vincular conocen el propósito del servicio en el cual se encuentran.
d. Identificar la gestión y/o articulación con la autoridad administrativa y con el SNBF.
e. Identificar la trazabilidad del proceso de atención. (Que la información corresponde al niño, niña, adolescente o joven, su familia o red vincular, con su proceso, que las actuaciones se realizan en los tiempos establecidos, que se realiza el registro ordenado en el anexo de la historia de atención, entre otros).
f. Abordar situaciones que dieron origen al PARD, así como a las particularidades del niño, niña, adolescente o joven, su familia o red vincular.
g. Incluir demás situaciones que el niño, niña, adolescente o joven, su familia o red vincular y el talento humano manifieste en los diálogos.
</t>
    </r>
    <r>
      <rPr>
        <b/>
        <sz val="11"/>
        <color theme="1"/>
        <rFont val="Aptos Narrow"/>
        <family val="2"/>
        <scheme val="minor"/>
      </rPr>
      <t xml:space="preserve">ESTOS ASPECTOS DEBERÁN INCORPORARSE DE FORMA INTRÍNSECA EN EL DESARROLLO DE LA EVALUACIÓN DEL COMPONENTE Y LOS ANEXOS ENUNCIADOS. 
</t>
    </r>
  </si>
  <si>
    <t>4.1.2. 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</si>
  <si>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Se entenderá que la Propuesta de Implementación y Cualificación -PIYC  es pertinente y coherente cuando coincida: lo observado, lo manifestado por las niñas, niños, adolescentes, familias o red vincular y talento humano, los soportes de implementación presentados por el operador, con la población atendida al momento de la acción de inspección y vigilancia.</t>
  </si>
  <si>
    <t>4.1.3.a. Son implementadas con enfoques de derechos, diferenciales, con gestión basada en resultados, desarrollo de capacidades y ecológico.</t>
  </si>
  <si>
    <t>Se entenderá que las acciones de ejecución de la Propuesta de Implementación y Cualificación -PIYC responden a los enfoques de derechos, diferencial, gestión basada en resultados, desarrollo de capacidades y ecológico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Enfoque Derechos: acciones en las que los niños, las niñas, y los adolescentes son sujetos de la atención, titulares de sus derechos y por ende promueven su desarrollo integral, se previenen vulneraciones y garantizan el restablecimiento de sus derechos. Esto incluye la participación en escenarios de actividad física (45 minutos), deporte, recreación, cultural, arte, así como la articulación con escenarios de participación ciudadana.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Enfoque de Gestión basada en resultados: articulando los actores para favorecer la toma de decisiones en el proceso administrativo de restablecimiento de derechos de las niñas, niños, adolescentes, jóvenes y sus familias y/o redes vinculares de apoyo, y comunidades a las que pertenecen.
Enfoque Desarrollo de capacidades: posibilitan el desarrollo de las niñas, niños, adolescentes, jóvenes y sus familias y/o redes vinculares de apoyo y comunidades a las que pertenecen desde sus recursos y potencialidades.
Enfoque Ecológico: redefiniendo sus interacciones en cada uno de los niveles de atención (microsistema, mesosistema, exosistema), de manera contextual, dinámica, holística y adaptativa con las niñas, niños, adolescentes, jóvenes y sus familias y/o redes vinculares de apoyo y comunidades a las que pertenecen.</t>
  </si>
  <si>
    <t>4.1.3.b. Responden al propósito del modelo de atención (desarrollo integral y fortalecimiento familiar)</t>
  </si>
  <si>
    <t>Se entenderá que las acciones de ejecución de la Propuesta de Implementación y Cualificación -PIYC responde al modelo de intención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Desarrollo integral comprende: 
(i).Resignificación de eventos adversos en la historia de vida: acciones para el abordaje de eventos adversos de la historia de vida.
(ii). Resiliencia: acciones dirigidas al desarrollo de estrategias de afrontamiento para sobreponerse a la adversidad. (Ver Cartilla Desarrollo Integral ICBF 2021 o el documento que lo sustituya o actualice).
(iii). Realizaciones: acciones dirigidas al desarrollo integral del niño, niña, adolescente o jóvenes, materializando las realizaciones (se sienten acogidos, están saludables y nutridos, desarrollan sus capacidades, construyen su identidad libremente, desarrollan su creatividad, son escuchados y tenidos en cuenta, crecen en entornos protectores y construyen libremente su sexualidad) según el curso de vida. (Ver Cartilla Desarrollo Integral ICBF 2021 o el documento que lo sustituya o actualice). 
Fortalecimiento familiar comprende: 
(i). Parentalidad positiva: acciones dirigidas para desarrollar comportamientos de padres, madres, cuidadores y cuidadoras, fundamentados en el interés superior de niños, niñas y adolescentes, que cuidan, desarrollan sus capacidades, no son violentos y ofrecen reconocimiento y orientación, incluyen el establecimiento de límites que permitan el pleno desarrollo de niñas, niños y adolescentes
(ii) Competencias parentales: acciones dirigidas para desarrollar las capacidades: reflexivas, protectoras, vinculares y formativas.
(Ver Cartilla Parentalidad Positiva ICBF 2021 o el documento que lo sustituya o actualice).</t>
  </si>
  <si>
    <t>4.1.3.c.Desarrollan herramientas de participación.</t>
  </si>
  <si>
    <r>
      <t xml:space="preserve">Se entenderá que las acciones de ejecución de la Propuesta de Implementación y Cualificación -PIYC desarrolla herramientas de participación cuando coincida lo observado, lo manifestado por las niñas, niños, adolescentes, familias o red vincular y talento humano, los soportes de implementación presentados por el operador, con la población atendida al momento de la acción de inspección y vigilancia.
</t>
    </r>
    <r>
      <rPr>
        <b/>
        <sz val="11"/>
        <color theme="1"/>
        <rFont val="Aptos Narrow"/>
        <family val="2"/>
        <scheme val="minor"/>
      </rPr>
      <t>Nota:</t>
    </r>
    <r>
      <rPr>
        <sz val="11"/>
        <color theme="1"/>
        <rFont val="Aptos Narrow"/>
        <family val="2"/>
        <scheme val="minor"/>
      </rPr>
      <t xml:space="preserve"> Para la verificación tenga en cuenta que, las herramientas de participación las desarrollará el operador de acuerdo con los instrumentos y periodos que él mismo establece para ello.</t>
    </r>
  </si>
  <si>
    <t>Diligenciamiento 5. Situaciones de Riesgo</t>
  </si>
  <si>
    <t>Para la verificación de este anexo tenga en cuenta:</t>
  </si>
  <si>
    <t>1. El primer criterio de selección de la muestra son las situaciones de riesgo encontradas.
2. Solicite información de los últimos seis (6) meses relacionada con la ocurrencia de situaciones identificadas.</t>
  </si>
  <si>
    <t>5.1.1. 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</si>
  <si>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Para la verificación de este ítem además de tener en cuenta lo dispuesto por el componente técnico, se debe tener presente la evaluación de:
a. Las medidas específicas de prevención de accidentes y lesiones relacionadas con infraestructura que hagan los Arquitectos o Ingenieros Civiles.
b. Las medidas de prevención de accidentes y lesiones relacionadas con medicamentos que hagan las Nutricionista Dietista o Ingeniero (a) de Alimentos.</t>
  </si>
  <si>
    <t>Diligenciamiento 6. Código de Etica</t>
  </si>
  <si>
    <t>6.1.1. La institución cuenta con el código ético de acuerdo con lo establecido por el ICBF:
a. Firmado por todos los colaboradores, consultores, voluntarios, pasantes, provisional (ocasional, permanente).</t>
  </si>
  <si>
    <t>Para la evaluación de este verificable confirme con el Contador (a) o Administrador (a) o Economista que de acuerdo con la muestra seleccionada los colaboradores, consultores, voluntarios, pasantes, provisional (ocasional, permanente) del servicio firmaron el Código de Ética.</t>
  </si>
  <si>
    <t>Anexo 1 Violencias
Anexo 2. Discapacidad
Anexo 3. Gestantes y Lactantes	El diligenciamiento de estas pestañas se realizará de acuerdo con la población identificada en el servicio así como de la muestra seleccionada.</t>
  </si>
  <si>
    <t>El diligenciamiento de estas pestañas se realizará de acuerdo con la población identificada en el servicio así como de la muestra seleccionada.</t>
  </si>
  <si>
    <t>Diligenciamiento Componente 7. Talento Humano</t>
  </si>
  <si>
    <t xml:space="preserve">7.3.2. Cuenta con archivo físico y/o digital del talento humano vinculado con la hoja de vida y los soportes de identificación, formación académica de la hoja de vida, certificaciones de experiencia laboral de la hoja vida, antecedentes fiscales, disciplinarios y judiciales.
Nota: No se podrá vincular talento humano que tenga antecedentes fiscales, disciplinarios ni judiciales. Verificar cada 3 meses, durante la vinculación en la modalidad.
Nota: Solicitar la verificación de los antecedes judiciales en las páginas oficiales de la muestra seleccionada. </t>
  </si>
  <si>
    <t>En caso de encontrar situaciones de "no cumple" además de tener en cuenta lo previsto en la fila 64 de este instructivo, para este verificable tenga en cuenta, registrar en la columna denominada "SITUACIÓN ENCONTRADA DEL NO CUMPLE": el nombre de la persona contratada con la inconsistencia, su identificación, perfil, el cargo para el cual fue contratado y fecha en cual fue contratada.</t>
  </si>
  <si>
    <t xml:space="preserve">7.4.1. 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
Nota 1: No se podrá vincular a quienes se encuentren inhabilitados por delitos contra la libertad, integridad y formación sexuales contra las niñas, los niños y los adolescentes, de acuerdo con lo establecido decreto 753 del 30 de abril de 2019. </t>
  </si>
  <si>
    <t>7.4.2. Cuenta con los soportes de verificación de consulta del registro de inhabilidades por delitos sexuales cometidos contra personas menores de edad, cada cuatro (4) meses del talento humano, en cumplimiento de lo establecido en la Ley 1918 de 2018, modificada por la Ley 2375 de 2024.
Nota: Solicitar la verificación de inhabilidades por delitos sexuales cometidos contra personas menores de edad de la muestra seleccionada, en la pág. oficial.</t>
  </si>
  <si>
    <t>7.5.3. En entrevista con el talento humano de la muestra y contrastado con los soportes del verificable
7.5.2 verifique el conocimiento adquirido de acuerdo con el plan de inducción, formación y cualificación.</t>
  </si>
  <si>
    <t>Para la evaluación de este verificable además de realizar la contrastación de la información del numeral 7.5.2, confirme con Nutricionista Dietista o Ingeniero (a) de Alimentos la formación del talento humano en la promoción, protección y apoyo de la práctica de lactancia humana y con el Psicólogo (a) o Trabajador (a) Social la cualificación en las temáticas propias del servicio.</t>
  </si>
  <si>
    <t>Diligenciamiento Componente 9 Dotación</t>
  </si>
  <si>
    <t>9.3.1. La dotación personal es acorde a las particularidades de los usuarios (edad, origen étnico, discapacidad, orientación de género, condición, características, entre otras).</t>
  </si>
  <si>
    <t>Previo a la evaluación de este verificable indague con el profesional del componente de modelo de atención, si de la muestra seleccionada se requiere identificar y precisar particularidades en la dotación personal acorde con  la implementación del enfoque diferencial según corresponda.</t>
  </si>
  <si>
    <t>9.4.1. La institución cuenta con elementos lúdico deportivos de acuerdo con la edad de la población, que permita dar cumplimiento a lo establecido en la Propuesta de Implementación y Cualificación (PIYC).</t>
  </si>
  <si>
    <t>Previo a la evaluación de este verificable indague con el profesional del componente de modelo de atención las particularidades que se requieran acorde con lo establecido en la Propuesta de Implementación y Cualificación (PIYC)</t>
  </si>
  <si>
    <t>Diligenciamiento Tabla 2 de Talento Humano</t>
  </si>
  <si>
    <t>Cantidad de usuarios del servicio</t>
  </si>
  <si>
    <t>Registre la cantidad de usuarios que encuentra en el servicio. La tabla calculará automáticamente el personal requerido de acuerdo con el Manual Operativo.</t>
  </si>
  <si>
    <t>Diligenciamiento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</si>
  <si>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</si>
  <si>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</si>
  <si>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</si>
  <si>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</si>
  <si>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</si>
  <si>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</si>
  <si>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</si>
  <si>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</si>
  <si>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</si>
  <si>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2. SEDE / UNIDAD OPERATIVA 1</t>
  </si>
  <si>
    <t>zona urbana o rural</t>
  </si>
  <si>
    <t>Seleccione el estado de tenencia del inmueble:</t>
  </si>
  <si>
    <t>Capacidad Instalada</t>
  </si>
  <si>
    <t>3. INFORMACIÓN GENERAL DE LA VISITA</t>
  </si>
  <si>
    <t>Fecha de finalización Visita</t>
  </si>
  <si>
    <t>Número de auto de la visita</t>
  </si>
  <si>
    <t>Número de la bitácora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</si>
  <si>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</si>
  <si>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</si>
  <si>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</si>
  <si>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</si>
  <si>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</si>
  <si>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</si>
  <si>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</si>
  <si>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</si>
  <si>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</si>
  <si>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</si>
  <si>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</si>
  <si>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</si>
  <si>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</si>
  <si>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</si>
  <si>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</si>
  <si>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</si>
  <si>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</si>
  <si>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</si>
  <si>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4. INFORMACIÓN DEL CONTRATO</t>
  </si>
  <si>
    <t>Regional 1</t>
  </si>
  <si>
    <t>Regional 2</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</si>
  <si>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</si>
  <si>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</si>
  <si>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</si>
  <si>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</si>
  <si>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</si>
  <si>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</si>
  <si>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</si>
  <si>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</si>
  <si>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</si>
  <si>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Pág. (20-21)</t>
  </si>
  <si>
    <t>ING / ARQ</t>
  </si>
  <si>
    <t>2.1.1</t>
  </si>
  <si>
    <t xml:space="preserve">Cuenta con un Plan de Emergencias documentado en función del espacio donde se presta el servicio. </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</si>
  <si>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4.2 ASPECTOS POR EVALUAR EN LOS ESPACIOS EN LOS CUALES EL OPERADOR PRESTA EL SERVICIO 
Tabla 1. Aspectos para tener en cuenta a la hora de evaluar el espacio de prestación del servicio. pág. (20 - 21)</t>
  </si>
  <si>
    <t>2.1.2</t>
  </si>
  <si>
    <r>
      <t xml:space="preserve">Cuenta con los soportes de realización de simulacros en los cuales se haga participe a toda la población de la sede operativa. 
</t>
    </r>
    <r>
      <rPr>
        <b/>
        <sz val="11"/>
        <color theme="1"/>
        <rFont val="Arial"/>
        <family val="2"/>
      </rPr>
      <t>Nota 1:</t>
    </r>
    <r>
      <rPr>
        <sz val="11"/>
        <color theme="1"/>
        <rFont val="Arial"/>
        <family val="2"/>
      </rPr>
      <t xml:space="preserve"> Verificar que cuente con al menos un simulacro.
</t>
    </r>
    <r>
      <rPr>
        <b/>
        <sz val="11"/>
        <color theme="1"/>
        <rFont val="Arial"/>
        <family val="2"/>
      </rPr>
      <t>Nota 2:</t>
    </r>
    <r>
      <rPr>
        <sz val="11"/>
        <color theme="1"/>
        <rFont val="Arial"/>
        <family val="2"/>
      </rPr>
      <t xml:space="preserve"> El registro de los simulacros podrá contener la siguiente información: el número de participantes, tiempo de respuesta ante la emergencia, resultados, plan de acción y mejora.</t>
    </r>
  </si>
  <si>
    <t>2.2</t>
  </si>
  <si>
    <t>Cuenta con el certificado del cumplimiento de las normas de seguridad de la piscina. Si el inmueble cuenta con piscina.</t>
  </si>
  <si>
    <t xml:space="preserve">Manual Operativo Modalidades y Servicio para la atención de niñas, niños y adolescentes, con Proceso Administrativo de Restablecimiento de Derechos - MO3.P - Versión 2 del 08/07/2022. Pág. 27
</t>
  </si>
  <si>
    <t>2.2.1</t>
  </si>
  <si>
    <t>En caso de que el inmueble cuente con piscina y esta vaya a ser utilizada por los usuarios, se cuenta con el documento expedido por la autoridad competente que certifique el cumplimiento de las normas de seguridad reglamentarias.</t>
  </si>
  <si>
    <t>Manual Operativo Modalidades y Servicio para la atención de niñas, niños y adolescentes, con Proceso Administrativo de Restablecimiento de Derechos - MO3.P - Versión 2 del 08/07/2022. 
Tabla 4. Pág. 27.
Para piscinas normativa vigente:
Ley 1209 del 2008.
Decreto 2171 del 2009  
Resolución 4113 del 2012
Decreto 554 de 2015</t>
  </si>
  <si>
    <t>2.3</t>
  </si>
  <si>
    <t>Cuenta con el concepto sanitario favorable si el inmueble cuenta con piscina y es del uso de los usuarios.</t>
  </si>
  <si>
    <t xml:space="preserve">Manual Operativo Modalidades y Servicio para la atención de niñas, niños y adolescentes, con Proceso Administrativo de Restablecimiento de Derechos - MO3.P - Versión 2 del 08/07/2022. Pág. 27.
</t>
  </si>
  <si>
    <t>2.3.1</t>
  </si>
  <si>
    <t>En caso de que el inmueble cuente con piscina y esta sea utilizada por los usuarios, se cuenta con el concepto sanitario favorable expedido por la autoridad sanitaria competente.</t>
  </si>
  <si>
    <t>2.4</t>
  </si>
  <si>
    <t>Cuenta con concepto sanitario favorable del inmueble.</t>
  </si>
  <si>
    <t>Ley 9 de 1979 "Por la cual se dictan Medidas Sanitarias.</t>
  </si>
  <si>
    <t>2.4.1</t>
  </si>
  <si>
    <t>El inmueble cuenta con el concepto sanitario favorable expedido por la autoridad de salud competente.</t>
  </si>
  <si>
    <t>2.5</t>
  </si>
  <si>
    <t>Cuenta con una planta física adecuada, en buen estado, con mantenimiento permanente.</t>
  </si>
  <si>
    <t>Manual Operativo Modalidades y Servicio para la atención de niñas, niños y adolescentes, con Proceso Administrativo de Restablecimiento de Derechos. - MO3.P - Versión 2 del 08/07/2022. Pág. (25 - 26)</t>
  </si>
  <si>
    <t>2.5.1</t>
  </si>
  <si>
    <t>La infraestructura cuenta con abastecimiento de agua potable.</t>
  </si>
  <si>
    <t>Manual Operativo Modalidades y Servicio para la atención de niñas, niños y adolescentes, con Proceso Administrativo de Restablecimiento de Derechos. - MO3.P - Versión 2 del 08/07/2022.
3.1.1. Infraestructura física pág. (25 - 26)</t>
  </si>
  <si>
    <t>2.5.2</t>
  </si>
  <si>
    <t>La infraestructura cuenta con sistema de eliminación de aguas residuales.</t>
  </si>
  <si>
    <t>2.5.3</t>
  </si>
  <si>
    <r>
      <t xml:space="preserve">La infraestructura cuenta con el servicio de gas (natural o propano).
</t>
    </r>
    <r>
      <rPr>
        <b/>
        <sz val="11"/>
        <rFont val="Arial"/>
        <family val="2"/>
      </rPr>
      <t xml:space="preserve">Nota: </t>
    </r>
    <r>
      <rPr>
        <sz val="11"/>
        <rFont val="Arial"/>
        <family val="2"/>
      </rPr>
      <t>Este ítem no aplica cuando el servicio de alimentación es tercerizado en su totalidad.</t>
    </r>
  </si>
  <si>
    <t>2.5.4</t>
  </si>
  <si>
    <t>La infraestructura cuenta con energía eléctrica.</t>
  </si>
  <si>
    <t>2.5.5</t>
  </si>
  <si>
    <t>Cuenta con sistema de comunicación (internet, telefonía fija y móvil), según oferta en el territorio.</t>
  </si>
  <si>
    <t>2.5.6</t>
  </si>
  <si>
    <t>Las duchas cuentan con agua caliente, si se requiere por la ubicación de la sede (clima) y población atendida.</t>
  </si>
  <si>
    <t>2.5.7</t>
  </si>
  <si>
    <t>Los dormitorios se encuentran separados por curso de vida, considerando que:
- Primera infancia: 0 - 5 años.
- Infancia: 6 - 11 años.
- Adolescencia: 12 - 18 años.
- Juventud: 14-26 años.
- Adultez: 27-59 años.
-Persona Mayor: 60 años o más
*Clasificación establecida por el Ministerio de Salud y Protección Social</t>
  </si>
  <si>
    <t>2.5.8</t>
  </si>
  <si>
    <r>
      <t xml:space="preserve">Los dormitorios se encuentran separados por sexo.
</t>
    </r>
    <r>
      <rPr>
        <b/>
        <sz val="11"/>
        <rFont val="Arial"/>
        <family val="2"/>
      </rPr>
      <t>Nota:</t>
    </r>
    <r>
      <rPr>
        <sz val="11"/>
        <rFont val="Arial"/>
        <family val="2"/>
      </rPr>
      <t xml:space="preserve"> Aplica para población mayor a seis (06) años.</t>
    </r>
  </si>
  <si>
    <t>2.5.9</t>
  </si>
  <si>
    <t>Los espacio proporcionan los ajustes y apoyos requeridos para la atención de las niñas, los niños y los adolescentes con discapacidad según la categoría.</t>
  </si>
  <si>
    <t>Manual Operativo Modalidades Y Servicio Para La Atención De Niñas, Niños Y Adolescentes, Con Proceso Administrativo De Restablecimiento De Derechos. - Mo3.P - Versión 2 Del 08/07/2022.
3.1.1. Infraestructura Física Pág. (25 - 26)</t>
  </si>
  <si>
    <t>2.5.10</t>
  </si>
  <si>
    <t xml:space="preserve">Los espacios promueven el desarrollo de capacidades de la población con discapacidad garantizando la accesibilidad a los espacios en el marco de la inclusión social. </t>
  </si>
  <si>
    <t>2.5.11</t>
  </si>
  <si>
    <t>Las cerraduras de los dormitorios no cuentan con seguro por dentro ni por fuera.</t>
  </si>
  <si>
    <t>2.6</t>
  </si>
  <si>
    <t>Cuenta con las condiciones locativas adecuadas para la prestación del servicio.</t>
  </si>
  <si>
    <t>Manual Operativo Modalidades y Servicio para la atención de niñas, niños y adolescentes, con Proceso Administrativo de Restablecimiento de Derechos - MO3.P - Versión 2 del 08/07/2022. Pág. (26 - 27)</t>
  </si>
  <si>
    <t>2.6.1</t>
  </si>
  <si>
    <t>El inmueble cuenta con todos los espacios limpios y libres de residuos.</t>
  </si>
  <si>
    <t xml:space="preserve">Manual Operativo Modalidades y Servicio para la atención de niñas, niños y adolescentes, con Proceso Administrativo de Restablecimiento de Derechos - MO3.P - Versión 2 del 08/07/2022.
Tabla 4. Condiciones locativas. Pág. (26 - 27)
</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</si>
  <si>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</si>
  <si>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</si>
  <si>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</si>
  <si>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</si>
  <si>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</si>
  <si>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</si>
  <si>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</si>
  <si>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</si>
  <si>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</si>
  <si>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</si>
  <si>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</si>
  <si>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seguros, no resbalosos y sin grietas.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</si>
  <si>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</si>
  <si>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</si>
  <si>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</si>
  <si>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</si>
  <si>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</si>
  <si>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</si>
  <si>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</si>
  <si>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</si>
  <si>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</si>
  <si>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r>
      <t xml:space="preserve">Los espejos se encuentran en perfecto estado.
</t>
    </r>
    <r>
      <rPr>
        <b/>
        <sz val="11"/>
        <rFont val="Arial"/>
        <family val="2"/>
      </rPr>
      <t xml:space="preserve">Nota 1: </t>
    </r>
    <r>
      <rPr>
        <sz val="11"/>
        <rFont val="Arial"/>
        <family val="2"/>
      </rPr>
      <t>libres de fisuras, manchas, deformaciones, sin bordes cortantes y con película de seguridad para proteger a los usuarios de los efectos causados por su rompimiento.</t>
    </r>
    <r>
      <rPr>
        <b/>
        <sz val="11"/>
        <rFont val="Arial"/>
        <family val="2"/>
      </rPr>
      <t xml:space="preserve">
Nota 2:</t>
    </r>
    <r>
      <rPr>
        <sz val="11"/>
        <rFont val="Arial"/>
        <family val="2"/>
      </rPr>
      <t xml:space="preserve"> Pueden omitirse cuando por las características de la población, este elemento represente un riesgo para la integridad de las niñas, los niños y los adolescentes.</t>
    </r>
  </si>
  <si>
    <t>2.6.13</t>
  </si>
  <si>
    <t>Todos los bombillos son ahorradores de energía.</t>
  </si>
  <si>
    <t>2.6.14</t>
  </si>
  <si>
    <t>El inmueble cuenta con señalización de acuerdo con la normatividad vigente.</t>
  </si>
  <si>
    <t>2.6.15</t>
  </si>
  <si>
    <t>Las escaleras cuentan con pasamanos o barandas no escalables.</t>
  </si>
  <si>
    <t>2.6.16</t>
  </si>
  <si>
    <t>Si el inmueble presenta balcones estos cuentan con protección.</t>
  </si>
  <si>
    <t>2.6.17</t>
  </si>
  <si>
    <t>Si el inmueble cuenta con aljibes, albercas y depósitos de agua o piscina cuentan con protección.</t>
  </si>
  <si>
    <t>Manual Operativo Modalidades y Servicio para la atención de niñas, niños y adolescentes, con Proceso Administrativo de Restablecimiento de Derechos - MO3.P - Versión 2 del 08/07/2022.
Tabla 4. Condiciones locativas. Pág. (26 - 27)
Para piscinas norma vigente:
Ley 1209 del 2008.
Decreto 2171 del 2009  
Resolución 4113 del 2012
Decreto 554 de 2015.</t>
  </si>
  <si>
    <t>2.6.18</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</si>
  <si>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Certificado de cumplimiento de las normas de seguridad de piscinas expedido por la autoridad competente.
• Contar con cubiertas antientrampamientos.</t>
  </si>
  <si>
    <t xml:space="preserve">Manual Operativo Modalidades y Servicio para la atención de niñas, niños y adolescentes, con Proceso Administrativo de Restablecimiento de Derechos - MO3.P - Versión 2 del 08/07/2022.
Tabla 4. Condiciones locativas. Pág. (26 - 27)
Para piscinas norma vigente:
Ley 1209 del 2008.
Decreto 2171 del 2009  
Resolución 4113 del 2012
Decreto 554 de 2015.
</t>
  </si>
  <si>
    <t>2.6.19</t>
  </si>
  <si>
    <t>El inmueble cuenta con cables cubiertos.</t>
  </si>
  <si>
    <t>2.6.20</t>
  </si>
  <si>
    <r>
      <t xml:space="preserve">Los techos son seguros y sin riesgos.
</t>
    </r>
    <r>
      <rPr>
        <b/>
        <sz val="11"/>
        <rFont val="Arial"/>
        <family val="2"/>
      </rPr>
      <t>Nota:</t>
    </r>
    <r>
      <rPr>
        <sz val="11"/>
        <rFont val="Arial"/>
        <family val="2"/>
      </rPr>
      <t xml:space="preserve"> sin pandeo, fisuras, roturas, desprendimientos, sin riesgo de colapso o caída.</t>
    </r>
  </si>
  <si>
    <t>2.6.21</t>
  </si>
  <si>
    <t>Las sustancias tóxicas y medicamentos están fuera del alcance de los usuarios.</t>
  </si>
  <si>
    <t>2.6.22</t>
  </si>
  <si>
    <t>Los extintores cuentan con carga vigente y están ubicados conforme a la normatividad vigente.</t>
  </si>
  <si>
    <t>2.6.23</t>
  </si>
  <si>
    <t xml:space="preserve">Las tomas eléctricas cuentan con tapas protectoras, cableado fijado adecuadamente, sin enchufes o tornillos sueltos, sin cables pelados o expuestos al calor o la humedad. </t>
  </si>
  <si>
    <t>2.6.24</t>
  </si>
  <si>
    <t>Los dormitorios, baños y espacios de atención están libres de cámaras de vigilancia.</t>
  </si>
  <si>
    <t xml:space="preserve">Manual Operativo Modalidades y Servicio para la atención de niñas, niños y adolescentes, con Proceso Administrativo de Restablecimiento de Derechos - MO3.P - Versión 2 del 08/07/2022.
Tabla 4. Condiciones locativas. Pág. 26 - 27
Para el no uso de cámaras en espacios de atención:
Concepto Jurídico 29 de 2017 de la Oficina Asesora Jurídica del ICBF. Concepto Jurídico 29 de 2017 de la Oficina Asesora Jurídica del ICBF. Memorando Radicado No. 202020000000112093 </t>
  </si>
  <si>
    <t>2.6.25</t>
  </si>
  <si>
    <t>El inmueble cuenta con un espacio para el almacenamiento de sustancias químicas usadas durante las actividades de mantenimiento, limpieza y desinfección.</t>
  </si>
  <si>
    <t>Click</t>
  </si>
  <si>
    <t>2.7</t>
  </si>
  <si>
    <t xml:space="preserve">Cuenta los espacios del inmueble con la capacidad instalada en proporción a los usuarios atendidos en la modalidad. </t>
  </si>
  <si>
    <t>Manual Operativo Modalidades y Servicio para la atención de niñas, niños y adolescentes, con Proceso Administrativo de Restablecimiento de Derechos. - MO3.P - Versión 2 del 08/07/2022.
3.1.2. Proporcionalidad de espacios. Pág. (27-28)</t>
  </si>
  <si>
    <t>2.7.1</t>
  </si>
  <si>
    <r>
      <t xml:space="preserve">El área de los dormitorios cumple con mínimo 3.0 m² por usuario, donde el área incluye la cama, el armario, la mesa de noche y el espacio de circulación. 
</t>
    </r>
    <r>
      <rPr>
        <b/>
        <sz val="11"/>
        <rFont val="Arial"/>
        <family val="2"/>
      </rPr>
      <t>Nota:</t>
    </r>
    <r>
      <rPr>
        <sz val="11"/>
        <rFont val="Arial"/>
        <family val="2"/>
      </rPr>
      <t xml:space="preserve"> para la toma de la capacidad instalada, es con base en el espacio de los dormitorios. 
</t>
    </r>
    <r>
      <rPr>
        <b/>
        <sz val="11"/>
        <rFont val="Arial"/>
        <family val="2"/>
      </rPr>
      <t>Nota</t>
    </r>
    <r>
      <rPr>
        <sz val="11"/>
        <rFont val="Arial"/>
        <family val="2"/>
      </rPr>
      <t>: la medición de la capacidad instalada en dormitorios debe ser calculada de forma independiente para cada dormitorio.</t>
    </r>
  </si>
  <si>
    <t>Manual Operativo Modalidades y Servicio para la atención de niñas, niños y adolescentes, con Proceso Administrativo de Restablecimiento de Derechos. - MO3.P - Versión 2 del 08/07/2022.
3.1.2. Proporcionalidad de espacios. Pág. (27-28)
Tabla 5. Proporcionalidad de los espacios.</t>
  </si>
  <si>
    <t>2.7.2</t>
  </si>
  <si>
    <t>Los camarotes no deben ser utilizados para niñas y niños menores de seis (6) años, ni población con discapacidad.</t>
  </si>
  <si>
    <t>2.7.3</t>
  </si>
  <si>
    <t xml:space="preserve"> El área del aula o salón es mínimo de 1.50 m² por usuario atendido. </t>
  </si>
  <si>
    <t>2.8</t>
  </si>
  <si>
    <t>Cumple la infraestructura con las áreas, espacios y elementos para la modalidad de atención.</t>
  </si>
  <si>
    <t xml:space="preserve">Manual Operativo Modalidades y Servicio para la atención de niñas, niños y adolescentes, con Proceso Administrativo de Restablecimiento de Derechos. - MO3.P - Versión 2 del 08/07/2022
3.2.1. Dotación institucional página (28-30)
Tabla 6. Dotación institucional de áreas y elementos.  </t>
  </si>
  <si>
    <t>2.8.1</t>
  </si>
  <si>
    <t>La infraestructura cuenta con el espacio de oficina.</t>
  </si>
  <si>
    <t>2.8.2</t>
  </si>
  <si>
    <t>La oficina cuenta con la dotación requerida:
a. un computador.
b. una impresora.
c. un teléfono.
d. un escritorio.
e. tres sillas.</t>
  </si>
  <si>
    <t>2.8.3</t>
  </si>
  <si>
    <t>La infraestructura cuenta con el espacio para la atención de los usuarios por parte del equipo técnico.</t>
  </si>
  <si>
    <t>2.8.4</t>
  </si>
  <si>
    <r>
      <t xml:space="preserve">El espacio de atención cuenta con la siguiente dotación requerida:
a. un archivador.
b. un escritorio.
c. tres sillas.
e. un botiquín.
</t>
    </r>
    <r>
      <rPr>
        <b/>
        <sz val="11"/>
        <rFont val="Arial"/>
        <family val="2"/>
      </rPr>
      <t>Nota:</t>
    </r>
    <r>
      <rPr>
        <sz val="11"/>
        <rFont val="Arial"/>
        <family val="2"/>
      </rPr>
      <t xml:space="preserve"> el botiquín no debe contar con medicamentos recetados y termómetros de mercurio.</t>
    </r>
  </si>
  <si>
    <t>2.8.5</t>
  </si>
  <si>
    <r>
      <t>La infraestructura cuenta con un espacio de cocina.</t>
    </r>
    <r>
      <rPr>
        <b/>
        <u/>
        <sz val="11"/>
        <rFont val="Arial"/>
        <family val="2"/>
      </rPr>
      <t xml:space="preserve">
</t>
    </r>
    <r>
      <rPr>
        <b/>
        <sz val="11"/>
        <rFont val="Arial"/>
        <family val="2"/>
      </rPr>
      <t xml:space="preserve">Nota: </t>
    </r>
    <r>
      <rPr>
        <sz val="11"/>
        <rFont val="Arial"/>
        <family val="2"/>
      </rPr>
      <t>No aplica cuando el servicio de alimentación es tercerizado en su totalidad.</t>
    </r>
  </si>
  <si>
    <t>2.8.6</t>
  </si>
  <si>
    <r>
      <t xml:space="preserve">El servicio de alimentación está ubicado en un espacio separado del área de atención de los usuarios.
</t>
    </r>
    <r>
      <rPr>
        <b/>
        <sz val="11"/>
        <rFont val="Arial"/>
        <family val="2"/>
      </rPr>
      <t xml:space="preserve">Nota: </t>
    </r>
    <r>
      <rPr>
        <sz val="11"/>
        <rFont val="Arial"/>
        <family val="2"/>
      </rPr>
      <t>No aplica cuando el servicio de alimentación es tercerizado en su totalidad.</t>
    </r>
  </si>
  <si>
    <t>Manual Operativo Modalidades y Servicio para la atención de niñas, niños y adolescentes, con Proceso Administrativo de Restablecimiento de Derechos. - MO3.P - Versión 2 del 08/07/2022
3.2.1. Dotación institucional página (28-30)
Tabla 6. Dotación institucional de áreas y elementos.  
- Guía para el impulso a la soberanía alimentaria por el derecho humano a la alimentación adecuada en las modalidades y servicios del ICBF. G36.PP. Versión 1 del 04/12/2024 pág. 71 a 73.
- Resolución 2674 de 2013 MinSalud.</t>
  </si>
  <si>
    <t>2.8.7</t>
  </si>
  <si>
    <r>
      <t xml:space="preserve">Todas las áreas del servicio de alimentación están delimitadas visualmente, con avisos alusivos al lugar.
</t>
    </r>
    <r>
      <rPr>
        <b/>
        <sz val="11"/>
        <rFont val="Arial"/>
        <family val="2"/>
      </rPr>
      <t>Nota:</t>
    </r>
    <r>
      <rPr>
        <sz val="11"/>
        <rFont val="Arial"/>
        <family val="2"/>
      </rPr>
      <t xml:space="preserve"> No aplica cuando el servicio de alimentación es tercerizado en su totalidad.</t>
    </r>
  </si>
  <si>
    <t>2.8.8</t>
  </si>
  <si>
    <r>
      <t xml:space="preserve">La ubicación de los servicios de alimentación están aislados de lugares que representen un riesgo de contaminación para los productos.
</t>
    </r>
    <r>
      <rPr>
        <b/>
        <sz val="11"/>
        <rFont val="Arial"/>
        <family val="2"/>
      </rPr>
      <t>Nota:</t>
    </r>
    <r>
      <rPr>
        <sz val="11"/>
        <rFont val="Arial"/>
        <family val="2"/>
      </rPr>
      <t xml:space="preserve"> No aplica cuando el servicio de alimentación es tercerizado en su totalidad.</t>
    </r>
  </si>
  <si>
    <t>2.8.9</t>
  </si>
  <si>
    <r>
      <t xml:space="preserve">Los accesos del servicio de alimentación y alrededores están limpios, libres de acumulación de basuras y apartado de la generación de polvo, estancamiento de aguas, suciedades, plagas u otras fuentes de contaminación para los alimentos. 
</t>
    </r>
    <r>
      <rPr>
        <b/>
        <sz val="11"/>
        <rFont val="Arial"/>
        <family val="2"/>
      </rPr>
      <t>Nota:</t>
    </r>
    <r>
      <rPr>
        <sz val="11"/>
        <rFont val="Arial"/>
        <family val="2"/>
      </rPr>
      <t xml:space="preserve"> No aplica cuando el servicio de alimentación es tercerizado en su totalidad.</t>
    </r>
  </si>
  <si>
    <t>2.8.10</t>
  </si>
  <si>
    <r>
      <t xml:space="preserve">El servicio de alimentación cuenta con el espacio suficiente para el manejo de los equipos disponibles, la circulación de las personas, el traslado de materiales o productos.
</t>
    </r>
    <r>
      <rPr>
        <b/>
        <sz val="11"/>
        <rFont val="Arial"/>
        <family val="2"/>
      </rPr>
      <t>Nota:</t>
    </r>
    <r>
      <rPr>
        <sz val="11"/>
        <rFont val="Arial"/>
        <family val="2"/>
      </rPr>
      <t xml:space="preserve"> No aplica cuando el servicio de alimentación es tercerizado en su totalidad.</t>
    </r>
  </si>
  <si>
    <t>2.8.11</t>
  </si>
  <si>
    <r>
      <t xml:space="preserve">La infraestructura del servicio de alimentos está construida de manera que facilite las operaciones de limpieza, desinfección y mantenimiento. 
</t>
    </r>
    <r>
      <rPr>
        <b/>
        <sz val="11"/>
        <rFont val="Arial"/>
        <family val="2"/>
      </rPr>
      <t xml:space="preserve">Nota: </t>
    </r>
    <r>
      <rPr>
        <sz val="11"/>
        <rFont val="Arial"/>
        <family val="2"/>
      </rPr>
      <t>No aplica cuando el servicio de alimentación es tercerizado en su totalidad.</t>
    </r>
  </si>
  <si>
    <t>2.8.12</t>
  </si>
  <si>
    <r>
      <t xml:space="preserve">Los pisos del servicio de alimentos están construidos con materiales que no generan sustancias o contaminantes tóxicos, son resistentes, no porosos, impermeables, no absorbentes ni deslizantes y con acabados libres de grietas.
</t>
    </r>
    <r>
      <rPr>
        <b/>
        <sz val="11"/>
        <rFont val="Arial"/>
        <family val="2"/>
      </rPr>
      <t>Nota:</t>
    </r>
    <r>
      <rPr>
        <sz val="11"/>
        <rFont val="Arial"/>
        <family val="2"/>
      </rPr>
      <t xml:space="preserve"> No aplica cuando el servicio de alimentación es tercerizado en su totalidad.</t>
    </r>
  </si>
  <si>
    <t>2.8.13</t>
  </si>
  <si>
    <r>
      <t xml:space="preserve">Las instalaciones del servicio de alimentos cuentan con un espacio de vestuario y zona de lavamanos señalizado de acuerdo a la normatividad vigente.
</t>
    </r>
    <r>
      <rPr>
        <b/>
        <sz val="11"/>
        <rFont val="Arial"/>
        <family val="2"/>
      </rPr>
      <t xml:space="preserve">Nota: </t>
    </r>
    <r>
      <rPr>
        <sz val="11"/>
        <rFont val="Arial"/>
        <family val="2"/>
      </rPr>
      <t>No aplica cuando el servicio de alimentación es tercerizado en su totalidad.</t>
    </r>
  </si>
  <si>
    <t>2.8.14</t>
  </si>
  <si>
    <r>
      <t xml:space="preserve">El sistema de tuberías y drenajes del servicio de alimentos permite la salida rápida y efectiva de las aguas residuales producidas en el servicio y que los drenajes de piso cuentan con rejilla. 
</t>
    </r>
    <r>
      <rPr>
        <b/>
        <sz val="11"/>
        <rFont val="Arial"/>
        <family val="2"/>
      </rPr>
      <t>Nota:</t>
    </r>
    <r>
      <rPr>
        <sz val="11"/>
        <rFont val="Arial"/>
        <family val="2"/>
      </rPr>
      <t xml:space="preserve"> No aplica cuando el servicio de alimentación es tercerizado en su totalidad.</t>
    </r>
  </si>
  <si>
    <t>2.8.15</t>
  </si>
  <si>
    <r>
      <t xml:space="preserve">Las paredes del servicio de alimentos son de materiales resistentes, impermeables, no absorbentes y de fácil limpieza y desinfección, de acabado liso y sin grietas.
</t>
    </r>
    <r>
      <rPr>
        <b/>
        <sz val="11"/>
        <rFont val="Arial"/>
        <family val="2"/>
      </rPr>
      <t>Nota:</t>
    </r>
    <r>
      <rPr>
        <sz val="11"/>
        <rFont val="Arial"/>
        <family val="2"/>
      </rPr>
      <t xml:space="preserve"> No aplica cuando el servicio de alimentación es tercerizado en su totalidad.</t>
    </r>
  </si>
  <si>
    <t>2.8.16</t>
  </si>
  <si>
    <r>
      <t xml:space="preserve">Las uniones pared - pared, pared - techo y pared - piso del servicio de alimentos están selladas y se encuentran redondeadas.
</t>
    </r>
    <r>
      <rPr>
        <b/>
        <sz val="11"/>
        <rFont val="Arial"/>
        <family val="2"/>
      </rPr>
      <t>Nota:</t>
    </r>
    <r>
      <rPr>
        <sz val="11"/>
        <rFont val="Arial"/>
        <family val="2"/>
      </rPr>
      <t xml:space="preserve"> No aplica cuando el servicio de alimentación es tercerizado en su totalidad.</t>
    </r>
  </si>
  <si>
    <t>2.8.17</t>
  </si>
  <si>
    <r>
      <t xml:space="preserve">Los techos del servicio de alimentos evitan la acumulación de suciedad, condensación, formación de hongos y mohos, desprendimiento superficial y son de fácil limpieza y mantenimiento. 
</t>
    </r>
    <r>
      <rPr>
        <b/>
        <sz val="11"/>
        <rFont val="Arial"/>
        <family val="2"/>
      </rPr>
      <t>Nota:</t>
    </r>
    <r>
      <rPr>
        <sz val="11"/>
        <rFont val="Arial"/>
        <family val="2"/>
      </rPr>
      <t xml:space="preserve"> No aplica cuando el servicio de alimentación es tercerizado en su totalidad.</t>
    </r>
  </si>
  <si>
    <t>2.8.18</t>
  </si>
  <si>
    <r>
      <t xml:space="preserve">Las ventanas u otras aberturas del servicio de alimentos evitan la acumulación de polvo, suciedad y facilite la limpieza y que aquellas que se comuniquen con el ambiente exterior estén provistas por mallas anti-insectos u otro material que sea de fácil limpieza y buena conservación que impida la entrada de éstos y de roedores.
</t>
    </r>
    <r>
      <rPr>
        <b/>
        <sz val="11"/>
        <rFont val="Arial"/>
        <family val="2"/>
      </rPr>
      <t>Nota:</t>
    </r>
    <r>
      <rPr>
        <sz val="11"/>
        <rFont val="Arial"/>
        <family val="2"/>
      </rPr>
      <t xml:space="preserve"> No aplica cuando el servicio de alimentación es tercerizado en su totalidad.</t>
    </r>
  </si>
  <si>
    <t>2.8.19</t>
  </si>
  <si>
    <r>
      <t xml:space="preserve">Las puertas del servicio de alimentos son de superficie lisa, resistentes, no absorbentes y de suficiente amplitud procurando que la abertura entre la puerta exterior y el piso no sea mayor a 1 cm. 
</t>
    </r>
    <r>
      <rPr>
        <b/>
        <sz val="11"/>
        <rFont val="Arial"/>
        <family val="2"/>
      </rPr>
      <t>Nota:</t>
    </r>
    <r>
      <rPr>
        <sz val="11"/>
        <rFont val="Arial"/>
        <family val="2"/>
      </rPr>
      <t xml:space="preserve"> No aplica cuando el servicio de alimentación es tercerizado en su totalidad.</t>
    </r>
  </si>
  <si>
    <t>2.8.20</t>
  </si>
  <si>
    <r>
      <t xml:space="preserve">Las escaleras, rampas o plataformas del servicio de alimentos no dificultan la limpieza del lugar que causan contaminación de los alimentos; y que eviten la acumulación de suciedad, minimizando la condensación, el desarrollo de hongos y mohos y el descamado superficial. 
</t>
    </r>
    <r>
      <rPr>
        <b/>
        <sz val="11"/>
        <rFont val="Arial"/>
        <family val="2"/>
      </rPr>
      <t xml:space="preserve">Nota: </t>
    </r>
    <r>
      <rPr>
        <sz val="11"/>
        <rFont val="Arial"/>
        <family val="2"/>
      </rPr>
      <t>No aplica cuando el servicio de alimentación es tercerizado en su totalidad.</t>
    </r>
  </si>
  <si>
    <t>2.8.21</t>
  </si>
  <si>
    <r>
      <t xml:space="preserve">Las instalaciones eléctricas, mecánicas y de prevención de incendios del servicio de alimentos no tienen un acabado que impida la acumulación de suciedades o el albergue de plagas. 
</t>
    </r>
    <r>
      <rPr>
        <b/>
        <sz val="11"/>
        <rFont val="Arial"/>
        <family val="2"/>
      </rPr>
      <t>Nota:</t>
    </r>
    <r>
      <rPr>
        <sz val="11"/>
        <rFont val="Arial"/>
        <family val="2"/>
      </rPr>
      <t xml:space="preserve"> No aplica cuando el servicio de alimentación es tercerizado en su totalidad.</t>
    </r>
  </si>
  <si>
    <t>2.8.22</t>
  </si>
  <si>
    <r>
      <t xml:space="preserve">La iluminación del servicio de alimentos es adecuada y suficiente, ya sea natural o artificial con rejilla de protección. 
</t>
    </r>
    <r>
      <rPr>
        <b/>
        <sz val="11"/>
        <rFont val="Arial"/>
        <family val="2"/>
      </rPr>
      <t>Nota 1:</t>
    </r>
    <r>
      <rPr>
        <sz val="11"/>
        <rFont val="Arial"/>
        <family val="2"/>
      </rPr>
      <t xml:space="preserve"> La iluminación adecuada hace referencia a iluminación uniforme que no altere los colores naturales.
</t>
    </r>
    <r>
      <rPr>
        <b/>
        <sz val="11"/>
        <rFont val="Arial"/>
        <family val="2"/>
      </rPr>
      <t>Nota 2:</t>
    </r>
    <r>
      <rPr>
        <sz val="11"/>
        <rFont val="Arial"/>
        <family val="2"/>
      </rPr>
      <t xml:space="preserve"> No aplica cuando el servicio de alimentación es tercerizado en su totalidad.</t>
    </r>
  </si>
  <si>
    <t>2.8.23</t>
  </si>
  <si>
    <r>
      <t xml:space="preserve">Las áreas de elaboración de alimentos están ventiladas de manera directa o indirecta por sistemas que no contribuyan a la contaminación de los alimentos o a la incomodidad del personal. 
</t>
    </r>
    <r>
      <rPr>
        <b/>
        <sz val="11"/>
        <rFont val="Arial"/>
        <family val="2"/>
      </rPr>
      <t>Nota:</t>
    </r>
    <r>
      <rPr>
        <sz val="11"/>
        <rFont val="Arial"/>
        <family val="2"/>
      </rPr>
      <t xml:space="preserve"> No aplica cuando el servicio de alimentación es tercerizado en su totalidad.</t>
    </r>
  </si>
  <si>
    <t>2.8.24</t>
  </si>
  <si>
    <r>
      <t xml:space="preserve">Las aberturas que se utilizan para ventilación en el servicio de alimentos, deben estar protegidas con mallas de material no corrosivo y de fácil limpieza y reparación. 
</t>
    </r>
    <r>
      <rPr>
        <b/>
        <sz val="11"/>
        <rFont val="Arial"/>
        <family val="2"/>
      </rPr>
      <t xml:space="preserve">Nota: </t>
    </r>
    <r>
      <rPr>
        <sz val="11"/>
        <rFont val="Arial"/>
        <family val="2"/>
      </rPr>
      <t>No aplica cuando el servicio de alimentación es tercerizado en su totalidad.</t>
    </r>
  </si>
  <si>
    <t>2.8.25</t>
  </si>
  <si>
    <r>
      <t xml:space="preserve">La infraestructura cuenta con despensa para la recepción de los alimentos cuando el servicio de alimentos sea administrado por la institución.
</t>
    </r>
    <r>
      <rPr>
        <b/>
        <sz val="11"/>
        <rFont val="Arial"/>
        <family val="2"/>
      </rPr>
      <t xml:space="preserve">Nota: </t>
    </r>
    <r>
      <rPr>
        <sz val="11"/>
        <rFont val="Arial"/>
        <family val="2"/>
      </rPr>
      <t>No aplica cuando el servicio de alimentación es tercerizado en su totalidad.</t>
    </r>
  </si>
  <si>
    <t>2.8.26</t>
  </si>
  <si>
    <r>
      <t xml:space="preserve">La despensa cuenta con </t>
    </r>
    <r>
      <rPr>
        <b/>
        <sz val="11"/>
        <rFont val="Arial"/>
        <family val="2"/>
      </rPr>
      <t>un</t>
    </r>
    <r>
      <rPr>
        <sz val="11"/>
        <rFont val="Arial"/>
        <family val="2"/>
      </rPr>
      <t xml:space="preserve"> estante.
</t>
    </r>
    <r>
      <rPr>
        <b/>
        <sz val="11"/>
        <rFont val="Arial"/>
        <family val="2"/>
      </rPr>
      <t>Nota:</t>
    </r>
    <r>
      <rPr>
        <sz val="11"/>
        <rFont val="Arial"/>
        <family val="2"/>
      </rPr>
      <t xml:space="preserve"> No aplica cuando el servicio de alimentación es tercerizado en su totalidad.</t>
    </r>
  </si>
  <si>
    <t>2.8.27</t>
  </si>
  <si>
    <r>
      <t xml:space="preserve">La despensa cuenta con </t>
    </r>
    <r>
      <rPr>
        <b/>
        <sz val="11"/>
        <rFont val="Arial"/>
        <family val="2"/>
      </rPr>
      <t>tres (3)</t>
    </r>
    <r>
      <rPr>
        <sz val="11"/>
        <rFont val="Arial"/>
        <family val="2"/>
      </rPr>
      <t xml:space="preserve"> canastas para almacenar.
</t>
    </r>
    <r>
      <rPr>
        <b/>
        <sz val="11"/>
        <rFont val="Arial"/>
        <family val="2"/>
      </rPr>
      <t>Nota:</t>
    </r>
    <r>
      <rPr>
        <sz val="11"/>
        <rFont val="Arial"/>
        <family val="2"/>
      </rPr>
      <t xml:space="preserve"> No aplica cuando el servicio de alimentación es tercerizado en su totalidad.</t>
    </r>
  </si>
  <si>
    <t>2.8.28</t>
  </si>
  <si>
    <t>La infraestructura cuenta con espacio de comedor con puesto en mesa con silla según capacidad y organización por turnos.</t>
  </si>
  <si>
    <t>2.8.29</t>
  </si>
  <si>
    <t>La infraestructura cuenta con lavandería. (zona de lavado)</t>
  </si>
  <si>
    <t>2.8.30</t>
  </si>
  <si>
    <r>
      <t xml:space="preserve">La lavandería cuenta con la dotación requerida:
a. espacio para mínimo </t>
    </r>
    <r>
      <rPr>
        <b/>
        <sz val="11"/>
        <rFont val="Arial"/>
        <family val="2"/>
      </rPr>
      <t xml:space="preserve">3 </t>
    </r>
    <r>
      <rPr>
        <sz val="11"/>
        <rFont val="Arial"/>
        <family val="2"/>
      </rPr>
      <t xml:space="preserve">lavaderos o lavadoras, por cada </t>
    </r>
    <r>
      <rPr>
        <b/>
        <sz val="11"/>
        <rFont val="Arial"/>
        <family val="2"/>
      </rPr>
      <t>30</t>
    </r>
    <r>
      <rPr>
        <sz val="11"/>
        <rFont val="Arial"/>
        <family val="2"/>
      </rPr>
      <t xml:space="preserve"> usuarios.
b. un tendedero.</t>
    </r>
  </si>
  <si>
    <t>2.8.31</t>
  </si>
  <si>
    <t>La infraestructura cuenta con aula.</t>
  </si>
  <si>
    <t>2.8.32</t>
  </si>
  <si>
    <t>El aula cuenta con la dotación requerida:
a. una silla o pupitre por usuario.
b. un tablero por salón.
c. biblioteca física o virtual.</t>
  </si>
  <si>
    <t>2.8.33</t>
  </si>
  <si>
    <t>La infraestructura cuenta con el espacio de taller de acuerdo con lo establecido en el PIYC.</t>
  </si>
  <si>
    <t>2.8.34</t>
  </si>
  <si>
    <r>
      <t xml:space="preserve">La infraestructura cuenta con un área diferenciada para cuidados auxiliares.
</t>
    </r>
    <r>
      <rPr>
        <b/>
        <sz val="11"/>
        <rFont val="Arial"/>
        <family val="2"/>
      </rPr>
      <t>Nota:</t>
    </r>
    <r>
      <rPr>
        <sz val="11"/>
        <rFont val="Arial"/>
        <family val="2"/>
      </rPr>
      <t xml:space="preserve"> Se entiende por área para cuidados auxiliares: espacio aséptico para cuidados especiales en casos de enfermedades, cuadros virales que requieran aislamiento, egreso de hospitalización o recuperación de post operatorio, etcétera. </t>
    </r>
  </si>
  <si>
    <t>2.8.35</t>
  </si>
  <si>
    <t>El área de cuidades auxiliares cuenta con la dotación requerida:
a. una cama o cuna con colchón.
b. una mesa de noche.</t>
  </si>
  <si>
    <t>2.8.36</t>
  </si>
  <si>
    <t>El inmueble cuenta con baños requeridos para la atención de los usuarios:</t>
  </si>
  <si>
    <t>2.8.37</t>
  </si>
  <si>
    <r>
      <t xml:space="preserve">Los baños cuentan con la dotación requerida:
a. </t>
    </r>
    <r>
      <rPr>
        <b/>
        <sz val="11"/>
        <rFont val="Arial"/>
        <family val="2"/>
      </rPr>
      <t xml:space="preserve">cinco (5) </t>
    </r>
    <r>
      <rPr>
        <sz val="11"/>
        <rFont val="Arial"/>
        <family val="2"/>
      </rPr>
      <t xml:space="preserve">sanitarios  por cada 30 usuarios.
b. </t>
    </r>
    <r>
      <rPr>
        <b/>
        <sz val="11"/>
        <rFont val="Arial"/>
        <family val="2"/>
      </rPr>
      <t xml:space="preserve">tres (3) </t>
    </r>
    <r>
      <rPr>
        <sz val="11"/>
        <rFont val="Arial"/>
        <family val="2"/>
      </rPr>
      <t xml:space="preserve">orinales para hombres (Cuando se atienda).
c. </t>
    </r>
    <r>
      <rPr>
        <b/>
        <sz val="11"/>
        <rFont val="Arial"/>
        <family val="2"/>
      </rPr>
      <t xml:space="preserve">tres (3) </t>
    </r>
    <r>
      <rPr>
        <sz val="11"/>
        <rFont val="Arial"/>
        <family val="2"/>
      </rPr>
      <t xml:space="preserve">lavamanos por cada 30 usuarios.
d. </t>
    </r>
    <r>
      <rPr>
        <b/>
        <sz val="11"/>
        <rFont val="Arial"/>
        <family val="2"/>
      </rPr>
      <t xml:space="preserve">cinco (5) </t>
    </r>
    <r>
      <rPr>
        <sz val="11"/>
        <rFont val="Arial"/>
        <family val="2"/>
      </rPr>
      <t xml:space="preserve">duchas por cada 30 usuarios.
e. </t>
    </r>
    <r>
      <rPr>
        <b/>
        <sz val="11"/>
        <rFont val="Arial"/>
        <family val="2"/>
      </rPr>
      <t>cinco (5)</t>
    </r>
    <r>
      <rPr>
        <sz val="11"/>
        <rFont val="Arial"/>
        <family val="2"/>
      </rPr>
      <t xml:space="preserve"> espejos por cada 30 usuarios.
</t>
    </r>
    <r>
      <rPr>
        <b/>
        <sz val="11"/>
        <rFont val="Arial"/>
        <family val="2"/>
      </rPr>
      <t>Nota:</t>
    </r>
    <r>
      <rPr>
        <sz val="11"/>
        <rFont val="Arial"/>
        <family val="2"/>
      </rPr>
      <t xml:space="preserve"> Para más de 50 usuarios, el número de espejos será proporcional al número de niñas, niños y adolescentes.
</t>
    </r>
  </si>
  <si>
    <t>2.8.38</t>
  </si>
  <si>
    <t>La infraestructura cuenta con salón múltiple</t>
  </si>
  <si>
    <t>2.8.39</t>
  </si>
  <si>
    <r>
      <t>El salón múltiple cuenta con la dotación requerida:
a. silla por usuario.
b. sonido.
c.</t>
    </r>
    <r>
      <rPr>
        <b/>
        <sz val="11"/>
        <rFont val="Arial"/>
        <family val="2"/>
      </rPr>
      <t xml:space="preserve"> una (1)</t>
    </r>
    <r>
      <rPr>
        <sz val="11"/>
        <rFont val="Arial"/>
        <family val="2"/>
      </rPr>
      <t xml:space="preserve"> mesa.
d. Pantalla o tablero </t>
    </r>
  </si>
  <si>
    <t>2.8.40</t>
  </si>
  <si>
    <r>
      <t xml:space="preserve">La infraestructura cuenta con el espacio de manejo de residuos. 
</t>
    </r>
    <r>
      <rPr>
        <b/>
        <u/>
        <sz val="11"/>
        <rFont val="Arial"/>
        <family val="2"/>
      </rPr>
      <t>Nota:</t>
    </r>
    <r>
      <rPr>
        <sz val="11"/>
        <rFont val="Arial"/>
        <family val="2"/>
      </rPr>
      <t xml:space="preserve"> El espacio de almacenamiento de residuos debe cumplir con la normatividad vigente que le aplique según la naturaleza de la entidad.</t>
    </r>
  </si>
  <si>
    <t>Manual Operativo Modalidades y Servicio para la atención de niñas, niños y adolescentes, con Proceso Administrativo de Restablecimiento de Derechos. - MO3.P - Versión 2 del 08/07/2022
3.2.1. Dotación institucional página (28-30)
Tabla 6. Dotación institucional de áreas y elementos.  
Para Espacio de residuos:
Decreto 1077 del 26/05/2015.
ARTÍCULO 2.3.2.2.2.2.19. Sistemas de almacenamiento colectivo de residuos sólidos.
Resolución 2184 de 2019.</t>
  </si>
  <si>
    <t>2.8.41</t>
  </si>
  <si>
    <r>
      <t xml:space="preserve">El área de manejo de residuos cuenta con </t>
    </r>
    <r>
      <rPr>
        <b/>
        <sz val="11"/>
        <rFont val="Arial"/>
        <family val="2"/>
      </rPr>
      <t>tres (3)</t>
    </r>
    <r>
      <rPr>
        <sz val="11"/>
        <rFont val="Arial"/>
        <family val="2"/>
      </rPr>
      <t xml:space="preserve"> canecas marcadas.
</t>
    </r>
    <r>
      <rPr>
        <b/>
        <sz val="11"/>
        <rFont val="Arial"/>
        <family val="2"/>
      </rPr>
      <t>Nota:</t>
    </r>
    <r>
      <rPr>
        <sz val="11"/>
        <rFont val="Arial"/>
        <family val="2"/>
      </rPr>
      <t xml:space="preserve"> para color y uso de canecas tener en cuenta normatividad vigente.</t>
    </r>
  </si>
  <si>
    <t>2.8.42</t>
  </si>
  <si>
    <t>Los acabados del área de manejo de residuos sólidos permitan su fácil limpieza y desinfección.</t>
  </si>
  <si>
    <t>2.8.43</t>
  </si>
  <si>
    <t>El área de manejo de residuos sólidos cuenta ventilación tales como rejillas o ventanas</t>
  </si>
  <si>
    <t>2.8.44</t>
  </si>
  <si>
    <t>El área de manejo de residuos sólidos cuenta con un sistema de prevención y control de incendios, como extintores y suministro cercano de agua y drenaje.</t>
  </si>
  <si>
    <t>2.8.45</t>
  </si>
  <si>
    <t>El área de manejo de residuos sólidos cuenta con drenaje con rejilla fija.</t>
  </si>
  <si>
    <t>2.8.46</t>
  </si>
  <si>
    <t>El área de manejo de residuos sólidos impide el acceso y proliferación de vectores y el ingreso de animales domésticos.</t>
  </si>
  <si>
    <t>Cantidad de Condiciones que CUMPLE</t>
  </si>
  <si>
    <t>Cantidad de Condiciones que NO CUMPLE CONDICIÓN</t>
  </si>
  <si>
    <t>Cantidad de Condiciones que NO APLICA</t>
  </si>
  <si>
    <t>3. COMPONENTE ALIMENTACION Y NUTRICIÓN</t>
  </si>
  <si>
    <t>SITUACIÓN ENCONTRADA
(UNIFICACIÓN DE CRITERIOS)</t>
  </si>
  <si>
    <t>3.1.</t>
  </si>
  <si>
    <t>Cuenta con el seguimiento a la atención, promoción y mantenimiento de la salud.</t>
  </si>
  <si>
    <t>Guía para el impulso a la soberanía alimentaria por el derecho humano a la alimentación adecuada en las modalidades y servicios del ICBF. G6.PP. Versión 2 del 30/12/2025. Pág. 113. Guía de Orientaciones para la Prevención y Manejo de Situaciones de Riesgo de las niñas, niños y adolescentes en las Modalidades y Servicio de Restablecimiento de derechos G17.P 6/6/2023. Código Ético  pág.  78.</t>
  </si>
  <si>
    <t>ND / ING AL</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</si>
  <si>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</si>
  <si>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 xml:space="preserve">Nota 2: </t>
    </r>
    <r>
      <rPr>
        <sz val="11"/>
        <rFont val="Arial"/>
        <family val="2"/>
      </rPr>
      <t>en caso de no contar con el soporte verificar la gestión en coordinación con la Autoridad Administrativa.</t>
    </r>
  </si>
  <si>
    <t>Guía para el impulso a la soberanía alimentaria por el derecho humano a la alimentación adecuada en las modalidades y servicios del ICBF. G6.PP. Versión 2 del 30/12/2025. Pág. 113.</t>
  </si>
  <si>
    <t>3.1.2.</t>
  </si>
  <si>
    <r>
      <t xml:space="preserve">Cuenta con los soportes de las atenciones periódicas y/o gestiones en salud para dar cumplimiento con lo descrito en la Ruta Integral de Atención en Salud:
Soporte de valoración integral por: medicina general o especialista en pediatría o medicina familiar, profesional de enfermería y salud bucal por profesional de odontología.
</t>
    </r>
    <r>
      <rPr>
        <b/>
        <sz val="11"/>
        <rFont val="Arial"/>
        <family val="2"/>
      </rPr>
      <t xml:space="preserve">Nota 1: </t>
    </r>
    <r>
      <rPr>
        <sz val="11"/>
        <rFont val="Arial"/>
        <family val="2"/>
      </rPr>
      <t xml:space="preserve">En caso que los adolescentes y jóvenes requieran consultas de salud especializadas verificar la asistencia a las mismas.
</t>
    </r>
    <r>
      <rPr>
        <b/>
        <sz val="11"/>
        <rFont val="Arial"/>
        <family val="2"/>
      </rPr>
      <t xml:space="preserve">Nota 2: </t>
    </r>
    <r>
      <rPr>
        <sz val="11"/>
        <rFont val="Arial"/>
        <family val="2"/>
      </rPr>
      <t>en caso de no contar con el soporte verificar</t>
    </r>
    <r>
      <rPr>
        <b/>
        <sz val="11"/>
        <rFont val="Arial"/>
        <family val="2"/>
      </rPr>
      <t xml:space="preserve"> </t>
    </r>
    <r>
      <rPr>
        <sz val="11"/>
        <rFont val="Arial"/>
        <family val="2"/>
      </rPr>
      <t xml:space="preserve">la gestión en coordinación con la Autoridad Administrativa. 
</t>
    </r>
    <r>
      <rPr>
        <b/>
        <sz val="11"/>
        <rFont val="Arial"/>
        <family val="2"/>
      </rPr>
      <t>Nota 3:</t>
    </r>
    <r>
      <rPr>
        <sz val="11"/>
        <rFont val="Arial"/>
        <family val="2"/>
      </rPr>
      <t xml:space="preserve"> En caso de que se hayan realizado activaciones en salud cuentan con los soportes de las atenciones.</t>
    </r>
  </si>
  <si>
    <t>Guía para el impulso a la soberanía alimentaria por el derecho humano a la alimentación adecuada en las modalidades y servicios del ICBF. G6.PP. Versión 2 del 30/12/2025. Pág. 113.
Protocolo intervención en crisis para servicios de restablecimiento en administración de justicia.  PT1.P.  Versión 1 del 09/03/2020.
Pág.- 7 - 26.</t>
  </si>
  <si>
    <t>3.1.3.</t>
  </si>
  <si>
    <r>
      <t xml:space="preserve">Cuenta con soporte en físico o digital de la aplicación del esquema de vacunación completo para la edad.
</t>
    </r>
    <r>
      <rPr>
        <b/>
        <sz val="11"/>
        <rFont val="Arial"/>
        <family val="2"/>
      </rPr>
      <t>Nota:</t>
    </r>
    <r>
      <rPr>
        <sz val="11"/>
        <rFont val="Arial"/>
        <family val="2"/>
      </rPr>
      <t xml:space="preserve"> en caso de no contar con el soporte verificar la gestión en coordinación con la Autoridad Administrativa.</t>
    </r>
  </si>
  <si>
    <t>3.1.4.</t>
  </si>
  <si>
    <t>Cuenta con prescripción médica y  soportes del suministro de  medicamentos.</t>
  </si>
  <si>
    <t>Guía de Orientaciones para la Prevención y Manejo de Situaciones de Riesgo de las niñas, niños y adolescentes en las Modalidades y Servicio de Restablecimiento de derechos G17.P 6/6/2023.
Código Ético  pág.  78.Numeral F</t>
  </si>
  <si>
    <t>3.1.5.</t>
  </si>
  <si>
    <t>En diálogo con los adolescentes y jóvenes, se evidencia la asistencia a las valoraciones integrales.</t>
  </si>
  <si>
    <t>Guía de Orientaciones para la Prevención y Manejo de Situaciones de Riesgo de las niñas, niños y adolescentes en las Modalidades y Servicio de Restablecimiento de derechos G17.P 6/6/2023.
Código Ético  pág.  78. Numeral F</t>
  </si>
  <si>
    <t>3.1.6.</t>
  </si>
  <si>
    <r>
      <t xml:space="preserve">En observación de la atención y diálogo con los adolescentes y jóvenes se evidencia, que se le están suministrando los medicamentos en los horarios establecidos, según lo prescrito.
</t>
    </r>
    <r>
      <rPr>
        <b/>
        <sz val="11"/>
        <rFont val="Arial"/>
        <family val="2"/>
      </rPr>
      <t xml:space="preserve">Nota: </t>
    </r>
    <r>
      <rPr>
        <sz val="11"/>
        <rFont val="Arial"/>
        <family val="2"/>
      </rPr>
      <t>Verifica mediante observación que el suministro de medicamentos se realiza aplicando los cinco correctos: 1. Usuario correcto. 2. Medicamento correcto. 3. Dosis correcta. 4. Hora correcta. 5. Vía correcta.</t>
    </r>
  </si>
  <si>
    <t>3.1.7.</t>
  </si>
  <si>
    <t xml:space="preserve">En observación de la atención se evidencia que no existen medicamentos vencidos. </t>
  </si>
  <si>
    <t>Guía de Orientaciones para la Prevención y Manejo de Situaciones de Riesgo de las niñas, niños y adolescentes en las Modalidades y Servicio de Restablecimiento de derechos G17.P 6/6/2023.
Código Ético  pág.  78.</t>
  </si>
  <si>
    <t>3.1.8.</t>
  </si>
  <si>
    <t>El talento humano identifica los pasos a seguir ante la presencia de una Enfermedad Transmitida por Alimentos (ETA).</t>
  </si>
  <si>
    <t>Guía para el impulso a la soberanía alimentaria por el derecho humano a la alimentación adecuada en las modalidades y servicios del ICBF. G6.PP. Versión 2 del 30/12/2025. . 
Caso Vs Brote de ETA.  Pág.  84.</t>
  </si>
  <si>
    <t>3.2.</t>
  </si>
  <si>
    <t xml:space="preserve">Cumple con la toma periódica de medidas antropométricas a cada adolescente y joven, así como hace seguimiento a los resultados. </t>
  </si>
  <si>
    <t xml:space="preserve">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para el impulso a la soberanía alimentaria por el derecho humano a la alimentación adecuada en las modalidades y servicios del ICBF. G6.PP. Versión 2 del 30/12/2025.  Pag 91. </t>
  </si>
  <si>
    <t>3.2.1</t>
  </si>
  <si>
    <r>
      <t xml:space="preserve">Cuenta con el registro de la toma de los datos antropométricos de los usuarios en el formato o herramienta que contiene:
1. Toma de peso y talla a los adolescentes y jóvenes con su respectiva identificación.
</t>
    </r>
    <r>
      <rPr>
        <b/>
        <sz val="11"/>
        <rFont val="Arial"/>
        <family val="2"/>
      </rPr>
      <t>Nota 1</t>
    </r>
    <r>
      <rPr>
        <sz val="11"/>
        <rFont val="Arial"/>
        <family val="2"/>
      </rPr>
      <t xml:space="preserve">: La toma inicial se realiza máximo al quinto día hábil del ingreso. 
</t>
    </r>
    <r>
      <rPr>
        <b/>
        <sz val="11"/>
        <rFont val="Arial"/>
        <family val="2"/>
      </rPr>
      <t>Nota 2:</t>
    </r>
    <r>
      <rPr>
        <sz val="11"/>
        <rFont val="Arial"/>
        <family val="2"/>
      </rPr>
      <t xml:space="preserve"> Tomas periódicas, así: 
c. De 5 a 17 años 11 meses, y adultos: semestral. 
</t>
    </r>
    <r>
      <rPr>
        <b/>
        <sz val="11"/>
        <rFont val="Arial"/>
        <family val="2"/>
      </rPr>
      <t>Nota 3:</t>
    </r>
    <r>
      <rPr>
        <sz val="11"/>
        <rFont val="Arial"/>
        <family val="2"/>
      </rPr>
      <t xml:space="preserve"> Los datos son registrados de manera inmediata en el momento de la toma.
</t>
    </r>
    <r>
      <rPr>
        <b/>
        <sz val="11"/>
        <rFont val="Arial"/>
        <family val="2"/>
      </rPr>
      <t>Nota 4:</t>
    </r>
    <r>
      <rPr>
        <sz val="11"/>
        <rFont val="Arial"/>
        <family val="2"/>
      </rPr>
      <t xml:space="preserve"> registro firmado por el profesional en Nutrición y Dietética.
</t>
    </r>
    <r>
      <rPr>
        <b/>
        <sz val="11"/>
        <rFont val="Arial"/>
        <family val="2"/>
      </rPr>
      <t xml:space="preserve">Nota 5: </t>
    </r>
    <r>
      <rPr>
        <sz val="11"/>
        <rFont val="Arial"/>
        <family val="2"/>
      </rPr>
      <t>Cuenta con los apoyos necesarios y los ajustes razonables para la toma de peso y talla de la población con discapacidad de acuerdo con la categoría.</t>
    </r>
  </si>
  <si>
    <t xml:space="preserve">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Técnica Del Componentes De Alimentación Y Nutrición Para Las Personas Con Discapacidad En El Marco De Los Procesos De Atención Del Icbf  G7Pp Versión 2 Del 8/8/2022.
10 CONSIDERACIONES EN LA VALORACIÓN ANTROPOMÉTRICA.  Pág.  65-66.
Guía para el impulso a la soberanía alimentaria por el derecho humano a la alimentación adecuada en las modalidades y servicios del ICBF. G6.PP. Versión 2 del 30/12/2025.  
4.6. Valoración y Seguimiento del Estado Nutricional y de Salud.
Pág. 91.
</t>
  </si>
  <si>
    <t>3.2.2</t>
  </si>
  <si>
    <t>Cuenta con los soportes de las valoraciones y seguimientos del estado nutricional de los usuarios realizadas por  el nutricionista dietista del equipo de la autoridad administrativa o el soporte de la gestión del operador.</t>
  </si>
  <si>
    <t>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para el impulso a la soberanía alimentaria por el derecho humano a la alimentación adecuada en las modalidades y servicios del ICBF. G6.PP. Versión 2 del 30/12/2025.  
4.6. Valoración y Seguimiento del Estado Nutricional y de Salud.
a. indicadores directos Pág. 92.</t>
  </si>
  <si>
    <t>3.2.3</t>
  </si>
  <si>
    <t>En observación de la atención se solicita toma de los datos antropométricos de los adolescentes y jóvenes, según muestra y se verifica adecuada técnica según lo establecida en la Guía de metrología ICBF vigente.</t>
  </si>
  <si>
    <t>3.3.</t>
  </si>
  <si>
    <t xml:space="preserve">Cuenta con instalaciones, equipos y utensilios en el área del servicio de alimentos, que contribuyen a la garantía de la inocuidad de los mismos en las diferentes etapas. </t>
  </si>
  <si>
    <t>Guía para el impulso a la soberanía alimentaria por el derecho humano a la alimentación adecuada en las modalidades y servicios del ICBF. G36.PP. Versión 1 del 04/12/2024. Pág. 72, 73 y 74.</t>
  </si>
  <si>
    <t>En observación del área de servicio de alimentos se evidencia:</t>
  </si>
  <si>
    <t>3.3.1</t>
  </si>
  <si>
    <t xml:space="preserve">Que el espacio permite la secuencia lógica de los procesos y es adecuado para el manejo de equipos, circulación, traslado de productos y permite la inocuidad de los alimentos. </t>
  </si>
  <si>
    <t xml:space="preserve">Guía para el impulso a la soberanía alimentaria por el derecho humano a la alimentación adecuada en las modalidades y servicios del ICBF. G36.PP. Versión 2 del 30/12/2025.                                                                                                                                             4.5.Complementación alimentaria con calidad. pag 50.
4.5.4. Calidad e inocuidad en los alimentos, condiciones básicas de higiene en la preparación y manufactura de alimentos (BPM).pag 72.
4.5.4.1. Requisitos sanitarios del servicio de alimentos, Infraestructura, Planta física
Pág. 72                                                  </t>
  </si>
  <si>
    <t>3.3.2</t>
  </si>
  <si>
    <t xml:space="preserve">Que las instalaciones sanitarias están limpias, están separadas de las áreas de elaboración y están dotadas con los instrumentos y elementos para facilitar la higiene personal. </t>
  </si>
  <si>
    <t>3.3.3</t>
  </si>
  <si>
    <t>Que no hay presencia de animales domésticos en el servicio de alimentos.</t>
  </si>
  <si>
    <t>3.3.4</t>
  </si>
  <si>
    <t xml:space="preserve">Que los equipos y utensilios del servicio de alimentos son suficientes para la prestación del servicio. </t>
  </si>
  <si>
    <t>3.3.5</t>
  </si>
  <si>
    <t>Que 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t>
  </si>
  <si>
    <t xml:space="preserve">Guía para el impulso a la soberanía alimentaria por el derecho humano a la alimentación adecuada en las modalidades y servicios del ICBF. G36.PP. Versión 2 del 30/12/2025.                                                                                                                                             4.5.Complementación alimentaria con calidad. pag 50.
4.5.4. Calidad e inocuidad en los alimentos, condiciones básicas de higiene en la preparación y manufactura de alimentos (BPM).pag 72.
4.5.4.1. Requisitos sanitarios del servicio de alimentos, Infraestructura, 
Pág. 72                                                  </t>
  </si>
  <si>
    <t>3.4.</t>
  </si>
  <si>
    <t>Cuenta con el ciclo de menús de acuerdo con la minuta patrón, teniendo en cuenta las prácticas culturales de alimentación y de consumo, de acuerdo con el Modelo de Enfoque Diferencial de Derechos - MEDD</t>
  </si>
  <si>
    <t>Manual Operativo Modalidades  y Servicio para la Atención De  Niñas, Niños y Adolescentes, con Proceso  Administrativo de Restablecimiento de  Derechos.  Versión 2 del 08/07/2022.  
3.4. Alimentación y nutrición.  Pag. 55.
Guía para el impulso a la soberanía alimentaria por el derecho humano a la alimentación adecuada en las modalidades y servicios del ICBF. G6.PP. Versión 2 del 30/12/2025.
4.5. COMPLEMENTACIÓN ALIMENTARIA CON CALIDAD
4.5.1.2.  Tipos de ración. 
Población con discapacidad o con alteración de la deglución voluntaria y/o enfermedades crónicas no transmisibles.
Pág. 57
4.5.2. Formatos de control y seguimiento para la planeación de la complementación alimentaria.
Tabla 3.Aplicación de formatos del servicio de alimentos y presentación a ICBF
Página 62-64</t>
  </si>
  <si>
    <t>3.4.1</t>
  </si>
  <si>
    <r>
      <t xml:space="preserve">Documento ciclo de menús con el visto bueno del nutricionista del Centro Zonal o Dirección Regional del ICBF.
</t>
    </r>
    <r>
      <rPr>
        <b/>
        <sz val="11"/>
        <rFont val="Arial"/>
        <family val="2"/>
      </rPr>
      <t>Nota 1</t>
    </r>
    <r>
      <rPr>
        <sz val="11"/>
        <rFont val="Arial"/>
        <family val="2"/>
      </rPr>
      <t xml:space="preserve">: Acta de modificaciones del menú establecido por motivo de celebraciones, festividades, entre otras.  Firmada por el Nutricionista Dietista y el Coordinador de la modalidad.
Soporte de aprobación por el supervisor de contrato.
</t>
    </r>
    <r>
      <rPr>
        <b/>
        <sz val="11"/>
        <rFont val="Arial"/>
        <family val="2"/>
      </rPr>
      <t>Nota 2:</t>
    </r>
    <r>
      <rPr>
        <sz val="11"/>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rFont val="Arial"/>
        <family val="2"/>
      </rPr>
      <t>Nota 3:</t>
    </r>
    <r>
      <rPr>
        <sz val="11"/>
        <rFont val="Arial"/>
        <family val="2"/>
      </rPr>
      <t xml:space="preserve"> Verificar los cambios del ciclo de menú, que evidencien la implementación de las modificaciones o ajustes razonables para los niños, niñas,  adolescentes o jóvenes a los que se les haya ordenado una dieta especial por la Nutricionista-Dietista del equipo de la Autoridad Administrativa o del Sistema de Salud.
</t>
    </r>
    <r>
      <rPr>
        <b/>
        <sz val="11"/>
        <rFont val="Arial"/>
        <family val="2"/>
      </rPr>
      <t xml:space="preserve">Nota 4: </t>
    </r>
    <r>
      <rPr>
        <sz val="11"/>
        <rFont val="Arial"/>
        <family val="2"/>
      </rPr>
      <t>Verificar los cambios del ciclo de menú, que evidencien la mejora de acuerdo con los resultados de la encuesta de satisfacción. Soporte de aprobación por el supervisor de contrato.</t>
    </r>
  </si>
  <si>
    <t xml:space="preserve">Manual Operativo Modalidades  y Servicio para la Atención De  Niñas, Niños y Adolescentes, con Proceso  Administrativo de Restablecimiento de  Derechos.  Versión 2 del 08/07/2022. 
3.4. Alimentación y nutrición.  Pág.  55.
Guía para el impulso a la soberanía alimentaria por el derecho humano a la alimentación adecuada en las modalidades y servicios del ICBF. G6.PP. Versión 2 del 30/12/2025.
4.5. COMPLEMENTACIÓN ALIMENTARIA CON CALIDAD
4.5.1.2.  Tipos de ración. 
Población con discapacidad o con alteración de la deglución voluntaria y/o enfermedades crónicas no transmisibles.
Pág. 57
4.5.2. Formatos de control y seguimiento para la planeación de la complementación alimentaria.
Tabla 3.Aplicación de formatos del servicio de alimentos y presentación a ICBF
Página 62. </t>
  </si>
  <si>
    <t>3.4.2</t>
  </si>
  <si>
    <t>Cuenta con registro de intercambios de alimentos con la respectiva justificación, fecha y tiempo de alimentación, no excede dos (2) en la minuta diaria.</t>
  </si>
  <si>
    <t>Manual Operativo Modalidades  y Servicio para la Atención De  Niñas, Niños y Adolescentes, con Proceso  Administrativo de Restablecimiento de  Derechos.  Versión 2 del 08/07/2022. 
3.4. Alimentación y nutrición.  Pag. 57.
Guía para el impulso a la soberanía alimentaria por el derecho humano a la alimentación adecuada en las modalidades y servicios del ICBF. G6.PP. Versión 2 del 30/12/2025.
Homogeneidad en el servicio.  Pág. 66</t>
  </si>
  <si>
    <t>3.4.3</t>
  </si>
  <si>
    <t xml:space="preserve">Soporte de aplicación de dos (2) encuestas de satisfacción de los ciclos de menús dirigidas a mínimo el 20% de los usuarios directos y al total de usuarios indirectos del servicio. </t>
  </si>
  <si>
    <t>Guía para el impulso a la soberanía alimentaria por el derecho humano a la alimentación adecuada en las modalidades y servicios del ICBF. G6.PP. Versión 2 del 30/12/2025.
4.5.3. Prestación del servicio de alimentación por tipo de ración.
4.5.3.1. Preparación y distribución de Ración Preparada.
Acciones de mejora y evaluación de los ciclos de menús.
Pág.  65.</t>
  </si>
  <si>
    <t>3.5.</t>
  </si>
  <si>
    <t>Implementa el ciclo de menús de acuerdo con la minuta patrón, teniendo en cuenta las prácticas culturales de alimentación y de consumo, de acuerdo con el Modelo de Enfoque Diferencial de Derechos - MEDD</t>
  </si>
  <si>
    <t xml:space="preserve">Manual Operativo Modalidades  y Servicio para la Atención De  Niñas, Niños y Adolescentes, con Proceso  Administrativo de Restablecimiento de  Derechos.  Versión 2 del 08/07/2022. Pág. 53, 54 y 63. 
Guía para el impulso a la soberanía alimentaria por el derecho humano a la alimentación adecuada en las modalidades y servicios del ICBF. G6.PP. Versión 2 del 30/12/2025.
4.5. COMPLEMENTACIÓN ALIMENTARIA CON CALIDAD
Págs 62-64. </t>
  </si>
  <si>
    <t>3.5.1</t>
  </si>
  <si>
    <t xml:space="preserve">Indagar, mediante diálogo informal, sobre la entrega de refrigerio (el que esté contemplado en el menú de ese día) más agua para hidratación  en el  momento que el usuario ingrese a la institución, sin importar la hora de ingreso, adicional a la alimentación contemplada para ese día.  </t>
  </si>
  <si>
    <t>Manual Operativo Modalidades  y Servicio para la Atención De  Niñas, Niños y Adolescentes, con Proceso  Administrativo de Restablecimiento de  Derechos.  Versión 2 del 08/07/2022. Pág. 53 y 54.</t>
  </si>
  <si>
    <t>3.5.2</t>
  </si>
  <si>
    <t>En observación y muestreo en sitio se evidencia que se cumple con las porciones servidas, garantizando la uniformidad del servido y el cumplimiento a la minuta patrón.</t>
  </si>
  <si>
    <t xml:space="preserve">Guía para el impulso a la soberanía alimentaria por el derecho humano a la alimentación adecuada en las modalidades y servicios del ICBF. G6.PP. Versión 2 del 30/12/2025.
4.5. Complementación Alimentaria con Calidad.
Pág.  64. </t>
  </si>
  <si>
    <t>3.5.3</t>
  </si>
  <si>
    <t xml:space="preserve">En observación se evidencia que el ciclo de menús se encuentran publicado en el área común y en el área de preparación de alimentos. </t>
  </si>
  <si>
    <t xml:space="preserve">Guía para el impulso a la soberanía alimentaria por el derecho humano a la alimentación adecuada en las modalidades y servicios del ICBF. G6.PP. Versión 2 del 30/12/2025.
4.5. Complementación Alimentaria con Calidad.
4.5.2. Formatos de control y seguimiento para la planeación de la complementación alimentaria 
Tabla 3 Aplicación de formatos del servicio de alimentos y presentación al ICBF.
Pág.  62. </t>
  </si>
  <si>
    <t>3.5.4</t>
  </si>
  <si>
    <t xml:space="preserve">En observación y muestreo se evidencia la implementación de las modificaciones o ajustes razonables a los que haya lugar de acuerdo con:
a. Las valoraciones y seguimientos del estado nutricional realizados por la Autoridad Administrativa y/o entidades del sector salud, y la toma de peso y talla tomadas en la modalidad, ajusta el plan de alimentación de la niña, el niño o el adolescente según se requiera. 
b. El Modelo de Enfoque Diferencial de Derechos - MEDD para la construcción de ciclos de menú. Los intercambios no exceden dos (2) en la minuta diaria. </t>
  </si>
  <si>
    <t xml:space="preserve">Manual Operativo Modalidades  y Servicio para la Atención De  Niñas, Niños y Adolescentes, con Proceso  Administrativo de Restablecimiento de  Derechos.  Versión 2 del 08/07/2022. Pág. 53.
Guía para el impulso a la soberanía alimentaria por el derecho humano a la alimentación adecuada en las modalidades y servicios del ICBF. G6.PP. Versión 2 del 30/12/2025.
4.5. Complementación Alimentaria con Calidad.
4.5.3. Prestación del servicio de alimentación por tipo de ración
Homogeneidad del servicio. Pág. 65. </t>
  </si>
  <si>
    <t>3.6.</t>
  </si>
  <si>
    <t>Cuenta e implementa programa de capacitación a cargo del servicio de alimentación</t>
  </si>
  <si>
    <t xml:space="preserve">
Guía para el impulso a la soberanía alimentaria por el derecho humano a la alimentación adecuada en las modalidades y servicios del ICBF. G36.PP. Versión 2 del 30/12/2025.
Población con discapacidad o con alteración de la deglución voluntaria y/o enfermedades
crónicas no trasmisibles.  Pág. 89.</t>
  </si>
  <si>
    <t>3.6.1</t>
  </si>
  <si>
    <r>
      <t xml:space="preserve">Cuenta con el programa de capacitación al personal a cargo del servicio de alimentación en físico o digital, que contenga metodología, duración, cronograma y temas específicos a impartir.
</t>
    </r>
    <r>
      <rPr>
        <b/>
        <sz val="11"/>
        <rFont val="Arial"/>
        <family val="2"/>
      </rPr>
      <t>Nota 1:</t>
    </r>
    <r>
      <rPr>
        <sz val="11"/>
        <rFont val="Arial"/>
        <family val="2"/>
      </rPr>
      <t xml:space="preserve"> temas como: Buenas prácticas de manufactura o Uso de la guía de preparaciones  o Uso de la lista de intercambios o Estandarización de porciones e implementos de servido o Adecuado uso de implementos.
</t>
    </r>
    <r>
      <rPr>
        <b/>
        <sz val="11"/>
        <rFont val="Arial"/>
        <family val="2"/>
      </rPr>
      <t>Nota 2</t>
    </r>
    <r>
      <rPr>
        <sz val="11"/>
        <rFont val="Arial"/>
        <family val="2"/>
      </rPr>
      <t>: Duración mínima de 10 horas anuales.</t>
    </r>
  </si>
  <si>
    <t>3.6.2</t>
  </si>
  <si>
    <t xml:space="preserve">Cuenta con actas o listados de asistencia, registros fotográficos, etc. que soporten la implementación del programa de capacitación al personal gestor de alimentos, incluyendo el manejo e implementación de la minuta patrón, guía de preparaciones, listas de intercambios y estandarización de porciones de alimentos servidos. </t>
  </si>
  <si>
    <t>3.6.3</t>
  </si>
  <si>
    <t>Mediante diálogo con el personal gestor de alimentos se indaga sobre conocimiento de las temáticas del programa de capacitación, la minuta patrón, guía de preparaciones, listas de intercambios y estandarización de porciones de alimentos servidos.</t>
  </si>
  <si>
    <t>3.7.</t>
  </si>
  <si>
    <t>Cuenta con el concepto higiénico sanitario Favorable, emitido por la autoridad sanitaria competente.</t>
  </si>
  <si>
    <t>Manual Operativo Modalidades  y Servicio para la Atención De  Niñas, Niños y Adolescentes, con Proceso  Administrativo de Restablecimiento de  Derechos.  Versión 2 del 08/07/2022. Pág. 54.</t>
  </si>
  <si>
    <t>3.7.1</t>
  </si>
  <si>
    <r>
      <t xml:space="preserve">Cuenta con el concepto higiénico sanitario favorable, emitido por la autoridad sanitaria competente.
</t>
    </r>
    <r>
      <rPr>
        <b/>
        <sz val="11"/>
        <rFont val="Arial"/>
        <family val="2"/>
      </rPr>
      <t>Nota:</t>
    </r>
    <r>
      <rPr>
        <sz val="11"/>
        <rFont val="Arial"/>
        <family val="2"/>
      </rPr>
      <t xml:space="preserve"> en caso de no contar con el concepto, verifica el trámite ante la autoridad sanitaria competente para solicitar la nueva visita, en caso de concepto favorable con requerimientos, o favorable condicionado.</t>
    </r>
  </si>
  <si>
    <t>3.8.</t>
  </si>
  <si>
    <t>Cuenta e implementa el Plan de Saneamiento Básico en coherencia con la particularidad del servicio.</t>
  </si>
  <si>
    <t xml:space="preserve">Guía para el impulso a la soberanía alimentaria por el derecho humano a la alimentación adecuada en las modalidades y servicios del ICBF. G6.PP. Versión 2 del 30/12/2025  Págs.. 80-83. </t>
  </si>
  <si>
    <t>3.8.1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</si>
  <si>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</si>
  <si>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Guía para el impulso a la soberanía alimentaria por el derecho humano a la alimentación adecuada en las modalidades y servicios del ICBF. G6.PP. Versión 2 del 30/12/2025.
4.5.4.5.  Requisitos del servicio de alimentos
Plan de saneamiento básico.
Pág. 87-89.</t>
  </si>
  <si>
    <t>3.8.2</t>
  </si>
  <si>
    <t>Cuenta con actas, listados de asistencia, registros fotográficos, etc., que evidencien la capacitación del talento humano en los programas del plan de saneamiento básico.</t>
  </si>
  <si>
    <t>3.8.3</t>
  </si>
  <si>
    <t>En observación de la atención se evidencia la implementación de los cuatro (4) programas básicos del plan de saneamiento básico.</t>
  </si>
  <si>
    <t>3.8.4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</si>
  <si>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</si>
  <si>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3.8.5</t>
  </si>
  <si>
    <t>En diálogo con el talento humano se evidencia el conocimiento sobre temas específicos del Plan de Saneamiento Básico.</t>
  </si>
  <si>
    <t>3.9.</t>
  </si>
  <si>
    <t xml:space="preserve">Implementa las Buenas Prácticas de Manufactura - BPM en los procesos con alimentos. </t>
  </si>
  <si>
    <t>Guía para el impulso a la soberanía alimentaria por el derecho humano a la alimentación adecuada en las modalidades y servicios del ICBF. G6.PP. Versión 2 del 30/12/2025..  Págs.. 71.
Guía orientadora para la estrategia del abastecimiento alimentario. G38.PP.  Versión 1 del 16/01/2025. Págs. 19, 21, 22 y 23. Guía técnica para la metrología aplicable a los programas de los procesos misionales del ICBF.  G8.PP.  Versión 8 del 5/03/2025. Pág.  30.</t>
  </si>
  <si>
    <t>En observación de la atención se evidencia que:</t>
  </si>
  <si>
    <t>3.9.1</t>
  </si>
  <si>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r>
  </si>
  <si>
    <t>Guía orientadora para la estrategia del abastecimiento alimentario. G38.PP.  Versión 1 del 16/01/2025.
4.3.4. Recepción.  Pág. 19.</t>
  </si>
  <si>
    <t>3.9.2</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</si>
  <si>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</si>
  <si>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t>Guía orientadora para la estrategia del abastecimiento alimentario. G38.PP.  Versión 1 del 16/01/2025.
4.3.4. Almacenamiento.  Pág. 22-24.</t>
  </si>
  <si>
    <t>3.9.3</t>
  </si>
  <si>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2.Descongelar los alimentos como carnes y frutas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</si>
  <si>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t>Guía para el impulso a la soberanía alimentaria por el derecho humano a la alimentación adecuada en las modalidades y servicios del ICBF. G36.PP. Versión 2 del 30/12/2025.
4.5.1.2.  Tipos de ración.  Pág. 52- 54.
Procesos con alimentos, en los servicios de alimentación 
Aspectos a tener en cuenta en la Preparación.  Pág.  81 y 82.</t>
  </si>
  <si>
    <t>3.9.4</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</si>
  <si>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usuarios en ellas.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</si>
  <si>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para el impulso a la soberanía alimentaria por el derecho humano a la alimentación adecuada en las modalidades y servicios del ICBF. G36.PP. Versión 2 del 30/12/2025.
Procesos con alimentos, en los servicios de alimentación
Servido y distribución Pag 82 y 83. 
Guía técnica para la metrología aplicable a los programas de los procesos misionales del ICBF.  G8.PP.  Versión 8 del 5/03/2025.
Pág.  30.</t>
  </si>
  <si>
    <t>3.9.5</t>
  </si>
  <si>
    <t>El gestor de alimentos cumple con las prácticas higiénicas y medidas de protección mientras trabaja en la manipulación o elaboración de alimentos.</t>
  </si>
  <si>
    <t>Guía para el impulso a la soberanía alimentaria por el derecho humano a la alimentación adecuada en las modalidades y servicios del ICBF. G36.PP. Versión 2 del 30/12/2025.
Prácticas higiénicas y medidas de protección Pág. 80.</t>
  </si>
  <si>
    <t>3.9.6</t>
  </si>
  <si>
    <r>
      <t xml:space="preserve">El personal gestor de alimentos, 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</si>
  <si>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Guía para el impulso a la soberanía alimentaria por el derecho humano a la alimentación adecuada en las modalidades y servicios del ICBF. G36.PP. Versión 2 del 30/12/2025.
4.5.4.3. Talento Humano.
Estado de Salud.. Pág. 78.</t>
  </si>
  <si>
    <t>3.9.7</t>
  </si>
  <si>
    <t xml:space="preserve">El personal gestor de alimentos, cuenta con certificado de capacitación en Buenas Practicas de Manufactura y Prácticas Higiénicas en manipulación de Alimentos con vigencia no superior a un año. </t>
  </si>
  <si>
    <t>Guía para el impulso a la soberanía alimentaria por el derecho humano a la alimentación adecuada en las modalidades y servicios del ICBF. G36.PP. Versión 2 del 30/12/2025.
4.5.4.3. Talento Humano.
Educación y capacitación.  Pág. 79.</t>
  </si>
  <si>
    <t>3.10.</t>
  </si>
  <si>
    <t>Cumple con los criterios de metrología para los equipos de prestación del servicio.</t>
  </si>
  <si>
    <t>Guía técnica para la metrología aplicable a los programas de los procesos misionales del ICBF.  G8.PP.  Versión 8 del 05/03/2025. Págs. 13 ,14 ,16, 17, 21 , 22, 25 y 39. Guía orientadora para la estrategia del abastecimiento alimentario.  G38.PP.  Versión 1 del 16/01/2025. Pág.  23.</t>
  </si>
  <si>
    <t>3.10.1</t>
  </si>
  <si>
    <t xml:space="preserve">Cuenta con la documentación para los equipos de refrigeración y congelación: 
-Hoja de vida.
-Inspección de equipos.
-Registros de control de temperaturas. </t>
  </si>
  <si>
    <t>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</si>
  <si>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3.10.2</t>
  </si>
  <si>
    <t xml:space="preserve">Cuenta con la documentación el termómetro de punzón para alimentos:  
-Hoja de vida.
-Certificado de calibración.
-Verificaciones intermedias.
-Inspección de equipos. </t>
  </si>
  <si>
    <t>3.10.3</t>
  </si>
  <si>
    <t>Cuenta con la documentación para la balanza pesa alimentos o gramera:  
-Hoja de vida.
-Certificado de calibración.
-Inspección de equipos. 
- Verificación Intermedia.</t>
  </si>
  <si>
    <t>Guía técnica para la metrología aplicable a los programas de los procesos misionales del ICBF.  G8.PP.  Versión 8 del 05/03/2025.  
4. DOCUMENTACIÓN. Pág. 13.
II.  METROLOGIA APLICADA AL COMPONENTE ALIMENTARIO
1.1.  Instrumentos y equipos para la medición.
Pág.  25.</t>
  </si>
  <si>
    <t>3.10.4</t>
  </si>
  <si>
    <t>Cuenta con la documentación para la báscula pesa personas: 
-Hoja de vida.
-Certificado de calibración.
-Verificaciones intermedias.</t>
  </si>
  <si>
    <t>Guía técnica para la metrología aplicable a los programas de los procesos misionales del icbf.  g8.pp.  versión 8 del 05/03/2025. 
4. documentación. pág. 13.
6. verificación intermedia de termómetros y balanzas.  pág. 16 y 17.
7.inspección de operación de los equipos.  pág.  21.
ii.  metrología aplicada al componente alimentario. pág.  25.
1. medición de peso y volumen de alimentos pág.  25.
1.1.  instrumentos y equipos para la medición.
pág.  25.</t>
  </si>
  <si>
    <t>3.10.5</t>
  </si>
  <si>
    <t>Cuenta con la documentación del tallímetro: 
-Hoja de vida (con la totalidad de criterios establecidos en la norma)
-Certificado de calibración.</t>
  </si>
  <si>
    <t>3.10.6</t>
  </si>
  <si>
    <t xml:space="preserve">Documentación para la cinta métrica antropométrica, en los casos en los que aplique (discapacidad): 
-Hoja de vida (con la totalidad de criterios establecidos en la norma)
-Certificado de calibración.
</t>
  </si>
  <si>
    <t>Guía técnica para la metrología aplicable a los programas de los procesos misionales del ICBF.  g8.pp.  versión 8 del 05/03/2025. 
4. documentación. pág. 13.
6. verificación intermedia de termómetros y balanzas.  pág. 16 y 17.
7.inspección de operación de los equipos.  pág.  21.
II.  metrología aplicada al componente alimentario. pág.  25.
1. medición de peso y volumen de alimentos pág.  25.
1.1.  instrumentos y equipos para la medición.
pág.  25.</t>
  </si>
  <si>
    <t>3.10.7</t>
  </si>
  <si>
    <t>En observación de la atención se evidencia el uso de instrumentos estandarizados (especializados o caseros acondicionados) (Cucharas, cucharones, tazas etc.) para la entrega de porciones de alimentos.</t>
  </si>
  <si>
    <t>3.10.8</t>
  </si>
  <si>
    <t>En observación de la atención se evidencia que se cuenta con vasos medidores estandarizados para los alimentos en presentación líquida (ej.: sopa, lácteos líquidos, jugos, etc.) y son de material resistente al calor.</t>
  </si>
  <si>
    <t>3.10.9</t>
  </si>
  <si>
    <t>En observación de la atención se evidencia que los equipos de metrología se encuentran en buen estado.</t>
  </si>
  <si>
    <t>3.11.</t>
  </si>
  <si>
    <t>Cuenta e implementa el Programa de Selección y Evaluación de Proveedores.</t>
  </si>
  <si>
    <t xml:space="preserve">Guía orientadora para la estrategia del abastecimiento alimentario. G38.PP.  Versión 1 del 16/01/2025. Págs. 16 y 17.
</t>
  </si>
  <si>
    <t>3.11.1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</si>
  <si>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</si>
  <si>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</si>
  <si>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3.11.2</t>
  </si>
  <si>
    <t xml:space="preserve">En observación de la atención se evidencia el cumplimiento del programa de selección y evaluación de proveedores, asegurando los criterios de aceptabilidad y calificación de proveedores para la compra de alimentos. </t>
  </si>
  <si>
    <t>3.12.</t>
  </si>
  <si>
    <t xml:space="preserve">Implementa acciones de educación para la salud alimentaría. </t>
  </si>
  <si>
    <t>Guía para el impulso a la soberanía alimentaria por el derecho humano a la alimentación adecuada en las modalidades y servicios del ICBF. G33.PP. Versión 2 del 30/12/2025.
4.4. Ruta Metodológica de la Educación para la salud Alimentaria. Pag. 39-41</t>
  </si>
  <si>
    <t>3.12.1</t>
  </si>
  <si>
    <t>Cuenta con evidencias de implementación de la planeación de acciones de educación para la salud alimentaría.
Nota: estas evidencias pueden ser fotografías, videos, actas firmadas, listados de asistencia,etc.</t>
  </si>
  <si>
    <t>Guía para el impulso a la soberanía alimentaria por el derecho humano a la alimentación adecuada en las modalidades y servicios del ICBF. G33.PP. Versión 2 del 30/12/2025.
4.4. Ruta Metodológica de la Educación para la salud Alimentaria.
4.4.1.2. Segundo momento: Vamos a construir
4.4.2. Acciones de movilización social para la educación en salud alimentaria
Página 39 - 41.</t>
  </si>
  <si>
    <t>3.13.</t>
  </si>
  <si>
    <t xml:space="preserve">Cumple con los requisitos para el servicio de alimentos contratados con terceros o descentralizados (Si aplica). </t>
  </si>
  <si>
    <t>Guía para el impulso a la soberanía alimentaria por el derecho humano a la alimentación adecuada en las modalidades y servicios del ICBF. G33.PP. Versión 2 del 30/12/2025. Págs.  71 y 72.</t>
  </si>
  <si>
    <t>3.13.1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</si>
  <si>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</si>
  <si>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3.13.2</t>
  </si>
  <si>
    <t>Cuenta con concepto higiénico sanitario Favorable, emitido por la autoridad sanitaria competente.</t>
  </si>
  <si>
    <t>3.13.3</t>
  </si>
  <si>
    <t xml:space="preserve">Cuenta con certificado médico vigente que registre la aptitud para manipular alimentos.
Nota: Certificado de reconocimiento médico, por lo menos una (1) vez al año o cada vez que se considere necesario por razones clínicas y epidemiológicas. </t>
  </si>
  <si>
    <t>3.13.4</t>
  </si>
  <si>
    <t xml:space="preserve">Cuenta con certificado de capacitación en Buenas Practicas de Manufactura y Prácticas Higiénicas en manipulación de Alimentos con vigencia no superior a un año. </t>
  </si>
  <si>
    <t>3.13.5</t>
  </si>
  <si>
    <t>Manual de Buenas Practicas de Manufactura y Prácticas Higiénico Sanitarias, donde se detallan los procedimientos y equipos para asegurar el cumplimiento de las normas higiénico-sanitarias.</t>
  </si>
  <si>
    <t>3.13.6</t>
  </si>
  <si>
    <t>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</si>
  <si>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 xml:space="preserve">4. COMPONENTE MODELO DE ATENCIÓN </t>
  </si>
  <si>
    <t>4.1.</t>
  </si>
  <si>
    <t>Cuenta y desarrolla la Propuesta de Implementación y Cualificación - PIYC</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</si>
  <si>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Págs. 48 Y 49 Y Anexo 3. 
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t>
  </si>
  <si>
    <t>PSIC / TS</t>
  </si>
  <si>
    <t>4.1.1.</t>
  </si>
  <si>
    <t>La Institución cuenta con la Propuesta de Implementación y Cualificación -PIYC  digital o física y aprobada.</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</si>
  <si>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4.5.2. Enfoques Diferenciales De Derechos.
Numeral 5.2 Propuesta De Implementación Y Cualificación – Piyc, Págs. 48 Y 49
Anexo 3 : Estructura De Propuesta De Implementación Y Cualificación -Piyc.</t>
  </si>
  <si>
    <t>4.1.2</t>
  </si>
  <si>
    <t>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</si>
  <si>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4.1.3.</t>
  </si>
  <si>
    <t>En observación de la atención, diálogos con las niñas, niños, adolescentes, jóvenes, familias o red vincular de apoyo, el talento humano y registros documentales se evidencia que las acciones desarrolladas por la Institución en desarrollo de la Propuesta de Implementación y Cualificación – PIYC:  
a. Son implementadas con enfoques de derechos, diferenciales, con gestión basada en resultados, desarrollo de capacidades y ecológico.
b. Responden al propósito del modelo de atención (desarrollo integral y fortalecimiento familiar)
c.Desarrollan herramientas de participación.
d.Documentan e implementan estrategias para la prevención de situaciones de riesgo.</t>
  </si>
  <si>
    <t xml:space="preserve">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
</t>
  </si>
  <si>
    <t>4.2.</t>
  </si>
  <si>
    <t>Cuenta e implementa el proceso de atención del programa especializado.</t>
  </si>
  <si>
    <t>En observación de la atención, diálogos con las niñas, niños, adolescentes, jóvenes, familias, el talento humano y contrastado con el anexo de historia de atención se evidencia que:</t>
  </si>
  <si>
    <t/>
  </si>
  <si>
    <t>4.2.1.</t>
  </si>
  <si>
    <t>Se da conocer a las niñas, niños y adolescentes los derechos que tienen como víctimas del conflicto armado en relación con la oferta de servicios de la Agencia Colombiana para la Reincorporación y Normalización – ARN y de Reparación Integral con la Unidad para las Víctimas UARIV</t>
  </si>
  <si>
    <t>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versión 2 del 20/04/2022
2.4.1 Hito I: Prospectiva del caso . Nota. Pág.34</t>
  </si>
  <si>
    <t>4.2.2.</t>
  </si>
  <si>
    <t>Se desarrollan las acciones correspondientes a los ejes de la estrategia de acompañamiento psicosocial para el restablecimiento de derechos y contribución a la reparación integral de niñas, niños y adolescentes víctimas del conflicto armado interno, en relación con:
* Construcción de vínculos centrados en la confianza
* Identidad
* Consolidación de un sujeto de derechos
* Fortalecimiento de vínculos afectivos familiares
* Lazos comunitarios
* Elaboración de experiencias y situaciones de duelo
* Construcción y fortalecimiento de redes sociales
* Configuración de trayectos de vida
* Articulación de los sistemas SNBF y SNARIV</t>
  </si>
  <si>
    <t>4.2.3.</t>
  </si>
  <si>
    <t>Cuenta con soporte de gestiones para la articulación con la autoridad administrativa para la gestión y acompañamiento frente al acceso a las medidas  reparación integral: Rehabilitación, Indemnización, Garantías de no Repetición, Restitución y Medidas de Satisfacción.</t>
  </si>
  <si>
    <t xml:space="preserve">
Lineamiento técnico estrategia de acompañamiento psicosocial para el restablecimiento de derechos y contribución a la reparación integral a niñas, nños y adolescentes víctimas de conflicto interno. Versión 2 del 20/04/2022. Anexo 1 Acciones recomendadas por eje de acompañamiento psicosocial. 9: ARTICULACIÓN DE LOS SISTEMAS SNBF Y SNARIV . Pág. 93-94</t>
  </si>
  <si>
    <t>4.2.4.</t>
  </si>
  <si>
    <t>Cuenta con registro de reporte a la autoridad administrativa, en caso que el grupo familiar no haya declarado ante el Ministerio Público el hecho victimizante específico de violencia sexual en el marco del conflicto armado en los casos que aplique.</t>
  </si>
  <si>
    <t>Lineamiento Técnico Para La Atención A Niños, Niñas Y Adolescentes, Con Derechos Amenazados O Vulnerados, Víctimas De Violencia Sexual, Versión 2 Del 04/07/2018
9.3. Acciones De Atención Especializada. Tabla 4 Acciones Especializadas. Pág.108
Coordinación De Acciones. Pág. 136</t>
  </si>
  <si>
    <t>4.2.5.</t>
  </si>
  <si>
    <t>Cuenta con registro del seguimiento a las atenciones y acompañamiento a los servicios que incluye el protocolo de atención para víctimas de violencia sexual, de acuerdo a la Resolución 459 de 2012 del sector salud. De no ser así, evidencia de la solicitud de la remisión a la Autoridad Administrativa, en los casos que aplique.</t>
  </si>
  <si>
    <t>Lineamiento Técnico Para La Atención A Niños, Niñas Y Adolescentes, Con Derechos Amenazados O Vulnerados, Víctimas De Violencia Sexual, Versión 2 Del 04/07/2018
9.3. Acciones De Atención Especializada. Tabla 4 Acciones Especializadas. 
Coordinación De Acciones. Pág. 136</t>
  </si>
  <si>
    <t>4.2.6.</t>
  </si>
  <si>
    <t>Cuenta con actas, registros fotográficos, etc., que evidencien acciones de sensibilización para los niños, niñas y adolescente frente al uso debido de redes sociales y otros medios tecnológicos, o entornos virtuales, que los exponga a situaciones de vulnerabilidad para los casos de violencia sexual.</t>
  </si>
  <si>
    <t>Lineamiento Técnico Para La Atención A Niños, Niñas Y Adolescentes, Con Derechos Amenazados O Vulnerados, Víctimas De Violencia Sexual, Versión 2 Del 04/07/2018
9.3. Acciones De Atención Especializada. Tabla 4 Acciones Especializadas.Pág.126
Coordinación De Acciones. Págs.134, 135</t>
  </si>
  <si>
    <t>4.2.7.</t>
  </si>
  <si>
    <t>Cuenta con registro de la información actualizada sobre las rutas de atención integral a niños, niñas y adolescentes víctimas y los derechos que les asisten en materia de cubrimientos médicos, ayudas humanitarias y reparación integral así como en casos de violencia sexual (cuando aplique este último).</t>
  </si>
  <si>
    <t>Lineamiento Técnico Para La Atención A Niños, Niñas Y Adolescentes, Con Derechos Amenazados O Vulnerados, Víctimas De Violencia Sexual, Versión 2 Del 04/07/2018
9.3. Acciones De Atención Especializada. Tabla 4 Acciones Especializadas.Págs.130, 131
Lineamiento técnico estrategia de acompañamiento psicosocial para el restablecimiento de derechos y contribución a la reparación integral a niñas, nños y adolescentes víctimas de conflicto interno. Versión 2 del 20/04/2022. Anexo 1 Acciones recomendadas por eje de acompañamiento psicosocial. 9: ARTICULACIÓN DE LOS SISTEMAS SNBF Y SNARIV . Pág. 93-94</t>
  </si>
  <si>
    <t>4.2.8.</t>
  </si>
  <si>
    <t>Se identifica la planeación e implementación de las fases para el desarrollo de los encuentros colectivos a que haya lugar, así:
* pre-encuentro
* encuentro
* post-encuentro</t>
  </si>
  <si>
    <t>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versión 2 del 20/04/2022
ANEXO 3. Orientaciones para la realización de encuentros colectivos con familias y redes vinculares de apoyo. Pág. 65 al 79</t>
  </si>
  <si>
    <t>4.2.9.</t>
  </si>
  <si>
    <t xml:space="preserve">Se implementan las orientaciones de seguridad en el Programa de atención especializada para la mitigación de  riesgos, atención rápida y preventiva frente a posibles situaciones de violencia, amenazas o actos que vulneren el derecho a la integridad personal de las niñas, niños y adolescentes desvinculados de los grupos armados, las familias, operadores y/o servidores públicos a las que haya lugar.  </t>
  </si>
  <si>
    <t>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versión 2 del 20/04/2022
ANEXO 4. Orientaciones de seguridad en el Programa de atención especializada a niñas, niños y adolescentes desvinculados de los grupos armados. Pág.80 al 83</t>
  </si>
  <si>
    <t>4.3.</t>
  </si>
  <si>
    <t>Cuenta e implementa con las herramientas de monitoreo del proceso de atención acorde con los criterios establecidos en los documentos técnicos.</t>
  </si>
  <si>
    <t>Lineamiento Técnico Para La Implementación Del Modelo De Atención, Dirigido A Los Niños, Las Niñas, Y Los Adolescentes En Las Modalidades De Restablecimiento De Derechos, Versión1 Del 27/07/2021. Pág.33
Lineamiento Técnico Para La Atención A Niños, Niñas Y Adolescentes, Con Derechos Amenazados O Vulnerados, Víctimas De Violencia Sexual, Versión 2 Del 04/07/2018.Pág.119</t>
  </si>
  <si>
    <t>4.3.1.</t>
  </si>
  <si>
    <t>Se realiza evaluación preliminar elaborada máximo a los cinco (5) días hábiles de ubicación de la niña, niño, adolescente, joven en la modalidad, identificando de manera oportuna riesgos físicos y emocionales que requieran gestión para la atención de emergencia</t>
  </si>
  <si>
    <t>Lineamiento Técnico Para La Implementación Del Modelo De Atención, Dirigido A Los Niños, Las Niñas, Y Los Adolescentes En Las Modalidades De Restablecimiento De Derechos, Versión1 Del 27/07/2021.
4.7.1. Hito 1: Prospectiva De Caso. Momento 1 Evaluación Integradora. Pág.33
Lineamiento Técnico Para La Atención A Niños, Niñas Y Adolescentes, Con Derechos Amenazados O Vulnerados, Víctimas De Violencia Sexual, Versión 2 Del 04/07/2018
9.3. Acciones De Atención Especializada. Tabla 4 Acciones Especializadas.Pág.119</t>
  </si>
  <si>
    <t>4.3.2.</t>
  </si>
  <si>
    <r>
      <t xml:space="preserve">Se realiza evaluación integradora elaborada como insumo del plan de caso (30 días calendario), dando una lectura integral y contextual transdiciplinaria, incluyendo recursos y aspectos a fortalecer, incorporando la percepción de la niña, niño, adolescente, joven, familia respecto de la situación que dio origen al PARD.
</t>
    </r>
    <r>
      <rPr>
        <b/>
        <sz val="11"/>
        <rFont val="Arial"/>
        <family val="2"/>
      </rPr>
      <t>Nota</t>
    </r>
    <r>
      <rPr>
        <sz val="11"/>
        <rFont val="Arial"/>
        <family val="2"/>
      </rPr>
      <t>: Cuenta con la caracterización del niño, la niña, adolescente y su familia evidenciando las principales necesidades de atención y reparación integral, teniendo en cuenta el hecho victimizante y la perspectiva diferencial, así como la oferta institucional y el trabajo en articulación con la Unidad para las Víctimas</t>
    </r>
  </si>
  <si>
    <t>Lineamiento Técnico Para La Implementación Del Modelo De Atención, Dirigido A Los Niños, Las Niñas, Y Los Adolescentes En Las Modalidades De Restablecimiento De Derechos, Versión1 Del 27/07/2021.
4.7.1. Hito 1: Prospectiva De Caso. Momento 1 Evaluación Integradora. Pág.33
Lineamiento Técnico Para La Atención A Niños, Niñas Y Adolescentes, Con Derechos Amenazados O Vulnerados, Víctimas De Violencia Sexual, Versión 2 Del 04/07/2018
9.3. Acciones De Atención Especializada. Tabla 4 Acciones Especializadas.Pág.119
Linteamiento técnico estrategia de acompañamiento psicosocial para el restablecimiento de derechos y contribución a la reparación integral a niñas, nños y adolescentes víctimas de conflicto interno. Versión 2 del 20/04/2022. Anexo 1 Acciones recomendadas por eje de acompañamiento psicosocial. 9: ARTICULACIÓN DE LOS SISTEMAS SNBF Y SNARIV . Pág. 93</t>
  </si>
  <si>
    <t>4.3.3.</t>
  </si>
  <si>
    <t>Se formula plan de caso elaborado a los 30 días calendario a partir del ingreso del niño, niña, adolescente, joven en la modalidad, remitido a la autoridad administrativa cinco (05) días calendario después de la fecha de elaboración; que contenga:
a. Orientado a potenciar capacidades del niño, niña, adolescente, joven, familia o red vincular de apoyo 
b. Responda a un enfoque diferencial, 
c. Aborda situaciones que dieron origen al PARD, expectativas y temores frente a su ingreso al programa.
d. Tiempos específicos y priorización de las atenciones, 
e. Reformulado cuando se realiza la declaratoria de adoptabilidad (en los casos que aplique).</t>
  </si>
  <si>
    <t>Lineamiento Técnico Para La Implementación Del Modelo De Atención, Dirigido A Los Niños, Las Niñas, Y Los Adolescentes En Las Modalidades De Restablecimiento De Derechos, Versión1 Del 27/07/2021.
4.7.1. Hito 1: Prospectiva De Caso. Momento 2 Diseño Del Plan De Caso. Págs.33 Y 34.
5.1. Herramientas De Monitoreo Al Proceso De Atención. Tabla 3. Herramientas Y Formatos De Informe Para El Monitoreo Del Proceso De Atención. Pág.46
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Págs.35, 37,41,44, 45
Lineamiento Técnico Para La Atención A Niños, Niñas Y Adolescentes, Con Derechos Amenazados O Vulnerados, Víctimas De Violencia Sexual, Versión 2 Del 04/07/2018
9.3. Acciones De Atención Especializada. Tabla 4 Acciones Especializadas.Págs.109, 119, 110, 133</t>
  </si>
  <si>
    <t>4.3.4.</t>
  </si>
  <si>
    <t>Se realizan seguimientos del proceso de atención acorde al nivel de riesgo, complejidad y frecuencia identificados en las herramientas de monitoreo, así como las atenciones efectuadas</t>
  </si>
  <si>
    <t>Lineamiento Técnico Para La Implementación Del Modelo De Atención, Dirigido A Los Niños, Las Niñas, Y Los Adolescentes En Las Modalidades De Restablecimiento De Derechos, Versión1 Del 27/07/2021. Pág. 63</t>
  </si>
  <si>
    <t>4.3.5.</t>
  </si>
  <si>
    <t>Se hace seguimiento al plan de caso, elaborado cada tres (3) meses, remitido a la autoridad administrativa cinco (5) días calendario después de la fecha de elaboración, el cual debe: 
a. Estar orientado a generar estrategias que favorezcan la participación, adherencia y empoderamiento al proceso por parte de los niños, las niñas, los adolescentes, sus familias y redes de apoyo 
b. Articularse y contar con acompañamiento por parte del equipo técnico y autoridad administrativa, así como del SNBF para superar las situaciones que dieron origen al PARD</t>
  </si>
  <si>
    <t>Lineamiento Técnico Para La Implementación Del Modelo De Atención, Dirigido A Los Niños, Las Niñas, Y Los Adolescentes En Las Modalidades De Restablecimiento De Derechos, Versión1 Del 27/07/2021.
4.7.2. Hito 2: Gestión Del Caso. Momento 3. Implementación Del Plan De Caso. Págs. 34 Y 35. Pág. 63.
5.1. Herramientas De Monitoreo Al Proceso De Atención. Tabla 3. Herramientas Y Formatos De Informe Para El Monitoreo Del Proceso De Atención. Pág.46
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Págs.35, 37,41,44, 45
Lineamiento Técnico Para La Atención A Niños, Niñas Y Adolescentes, Con Derechos Amenazados O Vulnerados, Víctimas De Violencia Sexual, Versión 2 Del 04/07/2018
9.3. Acciones De Atención Especializada. Tabla 4 Acciones Especializadas.Págs.109, 110,133</t>
  </si>
  <si>
    <t>4.3.6.</t>
  </si>
  <si>
    <t>Se implementan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</si>
  <si>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Lineamiento Técnico Para La Implementación Del Modelo De Atención, Dirigido A Los Niños, Las Niñas, Y Los Adolescentes En Las Modalidades De Restablecimiento De Derechos, Versión1 Del 27/07/2021.
4.8.3. Técnicas Específicas Del Mac. Técnicas Del Mac Para La Micro Gestión. Tabla 1. Técnicas Para La Micro Gestión. Pág.42
4.8.3. Técnicas Específicas Del Mac. Técnicas Del Mac Para La Macro Gestión. Tabla 2. Técnicas Para La Macrogestión.Pág.43 Y 44</t>
  </si>
  <si>
    <t>4.3.7.</t>
  </si>
  <si>
    <t>Se elabora y  entrega el informe de superación de situaciones que generaron el ingreso a PARD al día hábil siguiente del egreso de la niña, niño, adolescente, joven, a la autoridad administrativa.</t>
  </si>
  <si>
    <t>Lineamiento técnico para la implementación del modelo de atención, dirigido a los niños, las niñas, y los adolescentes en las modalidades de restablecimiento de derechos, versión1 del 27/07/2021.
5.1. herramientas de monitoreo al proceso de atención. tabla 3. herramientas y formatos de informe para el monitoreo del proceso de atención. pág.46</t>
  </si>
  <si>
    <t>5. SITUACIONES DE RIESGO</t>
  </si>
  <si>
    <t xml:space="preserve">No </t>
  </si>
  <si>
    <t>SITUACIONES A VERIFICAR</t>
  </si>
  <si>
    <t>NORMATIVIDAD</t>
  </si>
  <si>
    <t>5.1</t>
  </si>
  <si>
    <t>Implementa las actividades establecidas en la guía de orientaciones para la prevención y manejo de situaciones de riesgo de acuerdo con los eventos presentados y las características de la población atendida.</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</si>
  <si>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Pág.6,18 y 20.</t>
  </si>
  <si>
    <t>5.1.1</t>
  </si>
  <si>
    <t>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</si>
  <si>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5.2</t>
  </si>
  <si>
    <t>Implementa  acciones de prevención y manejo para las salidas deportivas, pedagógicas, recreativas o culturales.</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</si>
  <si>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Aspectos Prioritarios Para Tener En Cuenta. Págs.7 Y 8</t>
  </si>
  <si>
    <t>En observación de la atención y diálogo con el niño, niña, adolescente, joven, familias y/o colaboradores así como en los documentos aportados se evidencia:</t>
  </si>
  <si>
    <t>5.2.1</t>
  </si>
  <si>
    <t>La solicitud de autorización a la autoridad administrativa  con mínimo ocho (8) días de antelación para garantizar la participación de todos los usuarios.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</si>
  <si>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Págs.7 Y 8</t>
  </si>
  <si>
    <t>5.2.2</t>
  </si>
  <si>
    <t xml:space="preserve">Soportes de la socialización a los usuarios, sobre la actividad que se realizará y da indicaciones sobre el comportamiento adecuado en los diferentes espacios que se visiten durante la salida; los puntos de encuentro antes de iniciar la actividad y las indicaciones en caso de extravío.
</t>
  </si>
  <si>
    <t>5.2.3</t>
  </si>
  <si>
    <t xml:space="preserve">Acciones para salvaguardar su vida e integridad e informa de manera inmediata a la autoridad administrativa y al supervisor de contrato, si durante la salida se presenta una situación de desastre natural o riesgo a la integridad física, mental, emocional y sexual de los niños, niñas y adolescentes </t>
  </si>
  <si>
    <t>5.3</t>
  </si>
  <si>
    <t xml:space="preserve">Implementa acciones de prevención y manejo de accidentes o lesiones.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</si>
  <si>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23 y 29.</t>
  </si>
  <si>
    <t>5.3.1</t>
  </si>
  <si>
    <t>Comunicación con la autoridad administrativa y representante legal en caso de accidentes, dolencias o dolencias leves como vómito, diarrea, gripe, tos, entre otros cuando requiere traslado a servicio médico.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</si>
  <si>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23</t>
  </si>
  <si>
    <t>5.3.2</t>
  </si>
  <si>
    <t>Realiza la separación del grupo al niño, bajo supervisión permanente, consignando en la bitácora la actividad respectiva, comunicando a la autoridad administrativa para que a su vez se informe a la familia, red vincular o autoridad tradicional, ante la ocurrencia de accidentes graves que impliquen riesgo vital o secuelas funcionales.</t>
  </si>
  <si>
    <t>5.3.3</t>
  </si>
  <si>
    <t>Comunica a la autoridad administrativa del traslado a urgencias del usuario, cuenta con la epicrisis y deja evidencia escrita de la situación en el anexo de historia de atención.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</si>
  <si>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29</t>
  </si>
  <si>
    <t>5.3.4</t>
  </si>
  <si>
    <t>Reporta la situación al/la profesional delegada de la Regional del ICBF con copia a quien supervisa el contrato de aporte en el formato establecido.</t>
  </si>
  <si>
    <t>5.3.5</t>
  </si>
  <si>
    <t>Registra y adelanta los procedimientos establecidos ante la ocurrencia de lesiones diferentes expuestas en la guía de orientaciones.</t>
  </si>
  <si>
    <t>5.3.6</t>
  </si>
  <si>
    <t>Presenta a la autoridad administrativa el informe sobre aspectos relacionados con la atención del niño, niña o adolescente, al día siguiente del ingreso a la atención en la entidad de salud.</t>
  </si>
  <si>
    <t>5.4</t>
  </si>
  <si>
    <t xml:space="preserve">Implementa acciones de prevención y manejo conducta suicida: ideación e intento suicida y suicidio consumado.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</si>
  <si>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31, 33, 34, 35, 36 y 37.</t>
  </si>
  <si>
    <t>5.4.1</t>
  </si>
  <si>
    <t>Identifican los factores de riesgo y se despliegan acciones para el  niño, niña o adolescente que presenta riesgo frente a conducta suicida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</si>
  <si>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 31</t>
  </si>
  <si>
    <t>5.4.2</t>
  </si>
  <si>
    <t>Desarrollan competencias para la atención de conductas suicidas en niños, niñas, adolescentes extranjeros con diferencias socioculturales de acuerdo con sus costumbres, particularidades y necesidades específicas.</t>
  </si>
  <si>
    <t>5.4.3</t>
  </si>
  <si>
    <t>El anexo de historia de atención registra acciones que contribuyen a la solución de problemas y promuevan una convivencia saludable.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</si>
  <si>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34.</t>
  </si>
  <si>
    <t>5.4.4</t>
  </si>
  <si>
    <t xml:space="preserve">En la evaluación preliminar se identificaron factores de riesgo de ideación, amenaza e intento de suicidio y se determinó hasta qué punto estas ideas pueden llegar a materializarse.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</si>
  <si>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35.</t>
  </si>
  <si>
    <t>5.4.5</t>
  </si>
  <si>
    <t xml:space="preserve">El anexo de historia de atención  cuenta con registro de llamada a la línea de emergencias, la gestión de cita de atención primaria.
</t>
  </si>
  <si>
    <t>5.4.6</t>
  </si>
  <si>
    <t>El anexo de historia de atención cuenta con el informe de situación o novedad y correo electrónico enviado a la autoridad administrativa por el medio más expedito.</t>
  </si>
  <si>
    <t>5.4.7</t>
  </si>
  <si>
    <t>El anexo de historia de atención cuenta con el informe de seguimiento de la situación y/o conducta, mediante correo electrónico enviado a la autoridad administrativa y supervisión de contrato máximo a los cinco (5) días calendario.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</si>
  <si>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Pág.36</t>
  </si>
  <si>
    <t>5.4.8</t>
  </si>
  <si>
    <t>Cuenta con acta de reunión de caso posterior al evento de intento suicida, estableciendo acciones de prevención y reducción del riesgo a implementar con toda la población atendida y familias.</t>
  </si>
  <si>
    <t>5.4.9</t>
  </si>
  <si>
    <t>En el anexo de historia de atención identifique si en las herramientas de monitoreo y evaluación se evidencia seguimiento al cumplimiento de las actividades propuestas en la reunión de caso.</t>
  </si>
  <si>
    <t>5.4.10</t>
  </si>
  <si>
    <t>Reporta la situación al/la profesional delegada de la Regional del ICBF en el formato establecido.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</si>
  <si>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Pág.37</t>
  </si>
  <si>
    <t>5.4.11</t>
  </si>
  <si>
    <t>Para los casos donde se presente el suicidio se llevan a cabo las acciones planteadas para fallecimiento.</t>
  </si>
  <si>
    <t>5.5</t>
  </si>
  <si>
    <t xml:space="preserve">Implementa acciones de prevención y manejo ante situaciones de violencia.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</si>
  <si>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Pág.44, 45, 46, 47, 51, 52, 53, 54 y 55.</t>
  </si>
  <si>
    <t>5.5.1</t>
  </si>
  <si>
    <t>Realiza de manera periódica (mínimo una vez al mes) acciones de sensibilización, promoción y prevención que estén dirigidas al talento humano, lo que incluye a voluntarios(as), pasantes, y practicantes.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</si>
  <si>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Pág.44</t>
  </si>
  <si>
    <t>5.5.2</t>
  </si>
  <si>
    <t>Acta de reunión de las metodologías participativas con  los niños, niñas y adolescentes sobre la identificación y reporte de posibles situaciones de violencia física, psicológica, sexual, omisión y/o negligencia al interior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</si>
  <si>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Págs.45 Y 46</t>
  </si>
  <si>
    <t>5.5.3</t>
  </si>
  <si>
    <t xml:space="preserve"> Acciones de seguimiento a nivel individual y grupal, así como estrategias de mitigación a estos comportamientos, en los casos de niños, niñas y adolescentes que presenten conductas y comportamientos sexuales que requieren de intervención profesional</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</si>
  <si>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Pág.47</t>
  </si>
  <si>
    <t>5.5.4</t>
  </si>
  <si>
    <t>Informa de manera inmediata la situación de violencia o negligencia al coordinador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</si>
  <si>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t>
  </si>
  <si>
    <t>5.5.5</t>
  </si>
  <si>
    <t>Realiza un informe a la autoridad administrativa para la comunicación a la familia y activación de ruta, describiendo claramente los hechos (fecha, hora, lugar), circunstancias en las cuales fue identificada la situación de violencia, identificación del niño, niña, adolescente afectado y de la presunta persona agresora.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</si>
  <si>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t>
  </si>
  <si>
    <t>5.5.6</t>
  </si>
  <si>
    <t>Comunicación a la Junta Directiva en los casos en que la presunta persona agresora es el (la) coordinadora de la modalidad .</t>
  </si>
  <si>
    <t>5.5.7</t>
  </si>
  <si>
    <t>Separar de manera inmediata, a la presunta persona agresora de la atención directa e indirecta de los niños, niñas y adolescentes, en atención a la solicitud elevada por el (la) supervisor(a) de contrato.</t>
  </si>
  <si>
    <t>5.5.8</t>
  </si>
  <si>
    <t>En los casos de violencia entre usuarios se realiza la separación del presunto agresor.</t>
  </si>
  <si>
    <t>5.5.9</t>
  </si>
  <si>
    <t>Generan estrategias de mayor vigilancia y control sobre la situación por parte de la institución, para los casos en que el traslado de usuarios no es efectivo de manera inmediata.</t>
  </si>
  <si>
    <t>5.5.10</t>
  </si>
  <si>
    <t>Informa de manera inmediata la situación presentada a la autoridad administrativa y quien supervisa el contrato.</t>
  </si>
  <si>
    <t>5.5.11</t>
  </si>
  <si>
    <t>Identifica si requiere atención por el sector salud y cuenta con epicrisis.</t>
  </si>
  <si>
    <t>5.5.12</t>
  </si>
  <si>
    <t xml:space="preserve"> Cuenta con remisión para valoración médica tanto a la víctima como a la presunta ofensora o agresora, En casos de violencia sexual ocurrido entre usuarios.</t>
  </si>
  <si>
    <t>5.5.13</t>
  </si>
  <si>
    <t xml:space="preserve">Realiza traslado a centro de atención de urgencias, en caso de violencia física con riesgo vital.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</si>
  <si>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Pág.52</t>
  </si>
  <si>
    <t>5.5.14</t>
  </si>
  <si>
    <t xml:space="preserve"> Solicita cita por psicología, en caso de violencia psicológica.
</t>
  </si>
  <si>
    <t>5.5.15</t>
  </si>
  <si>
    <t xml:space="preserve">Traslada de manera inmediata al servicio de salud más cercano, en caso de violencia sexual.
</t>
  </si>
  <si>
    <t>5.5.16</t>
  </si>
  <si>
    <t>Se registra en la bitácora de la institución y en el anexo de historia de atención el evento presentado con los criterios de información establecidos en la guía.</t>
  </si>
  <si>
    <t>5.5.17</t>
  </si>
  <si>
    <t>Indaga con el niño, niña o adolescente sobre la situación presentada y remite el acta de reunión a/ a la coordinadora de la modalidad con los criterios de información establecidos en la guía.</t>
  </si>
  <si>
    <t>5.5.18</t>
  </si>
  <si>
    <t>Identifica y entrevista a los demás niños, niñas y adolescentes que estaban a su cargo, en caso que el presunto agresor sea un cuidador.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</si>
  <si>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Pág.53</t>
  </si>
  <si>
    <t>5.5.19</t>
  </si>
  <si>
    <t>Cuenta con informe elaborado con los criterios de información establecidos en la guía y remitido a través de comunicación oficial a la autoridad administrativa, supervisor de contrato y Dirección Regional máximo al día hábil siguiente de conocerse el evento.</t>
  </si>
  <si>
    <t>5.5.20</t>
  </si>
  <si>
    <t xml:space="preserve">Realiza reunión de caso máximo a los tres (3) días hábiles de conocerse el evento, convocando al equipo técnico interdisciplinario de la autoridad
administrativa, del operador y el supervisor del contrato; e incluyen un plan de acción frente a la situación presentada.
En caso de ser necesario, convocan además a la Regional ICBF y al coordinador de la modalidad.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</si>
  <si>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Pág.54</t>
  </si>
  <si>
    <t>5.5.21</t>
  </si>
  <si>
    <t>Reporta la situación al/la profesional delegada de la Regional del ICBF con copia a la supervisión de contrato en el formato  establecido.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</si>
  <si>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Págs.54 Y 55.</t>
  </si>
  <si>
    <t>5.6</t>
  </si>
  <si>
    <t xml:space="preserve">Implementa acciones de prevención y manejo ante situaciones de fallecimiento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</si>
  <si>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Pág.57, 58 y 59.</t>
  </si>
  <si>
    <t>5.6.1</t>
  </si>
  <si>
    <t>Evalúan  con la autoridad administrativa la necesidad y pertinencia de las intervenciones y acompañamientos que deban darse a la familia red vincular o comunidad indígena en el proceso de duelo.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</si>
  <si>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Pág.57</t>
  </si>
  <si>
    <t>5.6.2</t>
  </si>
  <si>
    <t>Realizan acciones individuales y grupales con los niños, niñas y adolescentes para el manejo del duelo frente a la pérdida de un(a) compañero(a), ya sea que ésta ocurra por muerte natural, accidente o suicidio</t>
  </si>
  <si>
    <t>5.6.3</t>
  </si>
  <si>
    <t>Cuenta con documento que registra la identificación del lugar y contexto del fallecimiento.</t>
  </si>
  <si>
    <t>5.6.4</t>
  </si>
  <si>
    <t>Cuenta con documento que registra la comunicación de manera inmediata a la estación de policía y/o línea de emergencia los datos mínimos de nombre del niño, niña o adolescente, fecha y hora en que realiza la llamada y persona que la recibe.</t>
  </si>
  <si>
    <t>5.6.5</t>
  </si>
  <si>
    <t>En el anexo de historia de atención se identifica correo electrónico y registro de llamada con la autoridad administrativa y a quien supervisa el contrato informando el fallecimiento.</t>
  </si>
  <si>
    <t>5.6.6</t>
  </si>
  <si>
    <t>Elabora y entrega  el informe de acciones adelantadas a la autoridad administrativa, a quien supervisa el contrato  y a la Coordinación del Centro Zonal del ICBF, al día hábil siguiente al fallecimiento, acorde con los criterios establecidos en la guía.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</si>
  <si>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Págs.58 Y 59</t>
  </si>
  <si>
    <t>5.7</t>
  </si>
  <si>
    <t>Implementa acciones de prevención y manejo  ante situaciones complejas a nivel de convivencia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</si>
  <si>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Pág.60</t>
  </si>
  <si>
    <t>5.7.1</t>
  </si>
  <si>
    <t>Generan espacios de análisis participativos sobre las situaciones de convivencia, evaluando aquellas donde el bienestar pueda verse comprometido por gravedad o  derive a situaciones de crisis que desestabilicen la cotidianidad, dando relevancia  a las acciones de protección hacia los usuarios como al talento humano.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</si>
  <si>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 Acciones Orientadoras En Posibles Situaciones Complejas A Nivel De Convivencia (Situaciones De Crisis Personal, Riñas Y Peleas Y Desordenes Disciplinarios). Pág.60</t>
  </si>
  <si>
    <t>5.8</t>
  </si>
  <si>
    <t>Cuenta con los soportes y gestiones ante situaciones de crisis personal</t>
  </si>
  <si>
    <t xml:space="preserve">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63 y 64. </t>
  </si>
  <si>
    <t>5.8.1</t>
  </si>
  <si>
    <t>En el anexo de historia de atención se identifica la intervención individual del niño, niña o adolescente para favorecer su estabilidad emocional y manejo asertivo de la situación.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</si>
  <si>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63</t>
  </si>
  <si>
    <t>5.8.2</t>
  </si>
  <si>
    <t>En el anexo de historia de atención se identifica el acompañamiento realizado para que el niño, niña o adolescente, identifique y fortalezca los recursos para hacer frente a la situación que ha generado la crisis.</t>
  </si>
  <si>
    <t>5.8.3</t>
  </si>
  <si>
    <t>En el anexo de historia de atención se identifica el medio más expedito a través del cual se informó de la situación de crisis a la Autoridad administrativa, coordinadora del Centro Zonal ICBF y supervisor de contrato.</t>
  </si>
  <si>
    <t>5.8.4</t>
  </si>
  <si>
    <t>En el anexo de historia de atención se identifica la solicitud efectuada a la autoridad administrativa para poner en conocimiento de la familia, red vincular y/o autoridad tradicional indígena de la comunidad étnica, la situación; y, evaluar, si lo considera pertinente, que un referente afectivo positivo pueda ayudar en la regulación emocional, previa consulta con el niño, niña y adolescente.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</si>
  <si>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64</t>
  </si>
  <si>
    <t>5.8.5</t>
  </si>
  <si>
    <t>En el anexo de historia de atención se identifica la atención en salud para el niño, niña o adolescente en caso que la situación no haya podido ser controlada y tiene implicaciones en la convivencia y en su bienestar físico y mental.</t>
  </si>
  <si>
    <t>5.8.6</t>
  </si>
  <si>
    <t>En el anexo de historia de atención se encuentra el informe enviado a la autoridad administrativa máximo al día (1) hábil siguiente de presentado el evento conforme los criterios de información establecidos en la guía.</t>
  </si>
  <si>
    <t>5.8.7</t>
  </si>
  <si>
    <t>En el anexo de historia de atención se encuentra el seguimiento a las acciones propuestas para la intervención y prevención de situaciones de crisis que se presentaron en la modalidad.</t>
  </si>
  <si>
    <t>5.8.8</t>
  </si>
  <si>
    <t>En el anexo de historia de atención se encuentra el seguimiento y acompañamiento del sector salud, en caso de no haber superado la crisis.</t>
  </si>
  <si>
    <t>5.8.9</t>
  </si>
  <si>
    <t>Desarrollan acciones para prevenir el evento que originó la crisis para que esta no vuelva a ocurrir, implementando estrategias como: reunión/análisis de caso, acompañamiento psicosocial a los(as) demás niños, niñas o adolescentes ubicados(as) en la modalidad; y, a la familia o red vincular de apoyo.</t>
  </si>
  <si>
    <t>5.9</t>
  </si>
  <si>
    <t xml:space="preserve">Implementa acciones de prevención y manejo ante situaciones de riñas.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</si>
  <si>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Pág.65 y 66.</t>
  </si>
  <si>
    <t>5.9.1</t>
  </si>
  <si>
    <t>En el anexo de historia de atención se identifica el abordaje a los niños, niñas, adolescentes implicados en la situación de agresión.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</si>
  <si>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Pág.65</t>
  </si>
  <si>
    <t>5.9.2</t>
  </si>
  <si>
    <t>En el anexo de historia de atención se identifica el traslado al servicio de urgencias en salud y solicitud de epicrisis en caso que los niños, niñas, adolescentes implicados presenten afectación física.</t>
  </si>
  <si>
    <t>5.9.3</t>
  </si>
  <si>
    <t>Generan un espacio de reflexión y establecimiento de compromisos con
los niños, niñas y adolescentes involucrados(as).</t>
  </si>
  <si>
    <t>5.9.4</t>
  </si>
  <si>
    <t>En el anexo de historia de atención se encuentra el análisis de caso efectuado para considerar los factores que dieron origen a la situación.</t>
  </si>
  <si>
    <t>5.9.5</t>
  </si>
  <si>
    <t>Cuentan con acta de reunión del encuentro grupal efectuado con los niños, niñas o adolescentes que participaron indirectamente o fueron testigos de la agresión,  de acuerdo a las herramientas de participación o resolución de conflictos propuestas en la propuesta de implementación y cualificación - PIYC.</t>
  </si>
  <si>
    <t>5.9.6</t>
  </si>
  <si>
    <t>En el anexo de historia de atención se identifica  un informe que contiene los aspectos relevantes de la situación, el manejo dado por la institución, y remitido a la autoridad administrativa y a quien supervisa el contrato, máximo a los tres (3) días calendario después de presentado el evento.</t>
  </si>
  <si>
    <t>5.9.7</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</si>
  <si>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Pág.66</t>
  </si>
  <si>
    <t>5.10</t>
  </si>
  <si>
    <t xml:space="preserve">Implementa acciones de prevención y manejo ante situaciones de desordenes disciplinarios.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</si>
  <si>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Págs.66 y 67.</t>
  </si>
  <si>
    <t>5.10.1</t>
  </si>
  <si>
    <t>Se informa de manera inmediata a la Policía de Infancia y Adolescencia definiendo el alcance de su intervención, a la autoridad administrativa y quien supervisa el contrato de la situación del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</si>
  <si>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Pág.66</t>
  </si>
  <si>
    <t>5.10.2</t>
  </si>
  <si>
    <t>Se informa a otras entidades de prevención y atención de riesgos en caso de incendio o inundación.</t>
  </si>
  <si>
    <t>5.10.3</t>
  </si>
  <si>
    <t>Se identifica en el anexo de historia de atención la información suministrada a la familia o representante legal del niño, niña o adolescente, sobre la situación de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</si>
  <si>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Págs.66 Y 67.</t>
  </si>
  <si>
    <t>5.10.4</t>
  </si>
  <si>
    <t>Se identifica la generación de espacios de diálogo con los niños, niñas, adolescentes que dieron origen o movilizaron la situación de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</si>
  <si>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 67.</t>
  </si>
  <si>
    <t>5.10.5</t>
  </si>
  <si>
    <t>Cuenta con un informe escrito máximo a los (2) dos días calendario después de presentado el evento, acorde con los criterios establecidos en la guía, remitido a la autoridad administrativa y a quien supervisa el contrato,</t>
  </si>
  <si>
    <t>5.10.6</t>
  </si>
  <si>
    <t>En el anexo de historia de atención se identifica acta de reunión de caso con la autoridad administrativa, analizando los factores que dieron origen al desorden disciplinario y la generación de estrategias para mitigar estas posibles situaciones.</t>
  </si>
  <si>
    <t>5.11</t>
  </si>
  <si>
    <t xml:space="preserve">Implementa acciones de prevención y manejo  ante situaciones para el manejo del componente afectivo en el marco del cambio de medida, modalidad de atención, o traslado entre instituciones.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</si>
  <si>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Pág.70</t>
  </si>
  <si>
    <t>5.11.1</t>
  </si>
  <si>
    <t>El anexo de historia de atención cuenta con la comunicación efectuada por parte del operador saliente, con la familia o red vincular y/o referentes afectivos, informando el lugar donde va a estar ubicado el niño, niña o adolescente.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</si>
  <si>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</si>
  <si>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5.11.2</t>
  </si>
  <si>
    <t>El anexo de historia de atención cuenta con la solicitud efectuada por parte del nuevo operador dirigida a la autoridad administrativa, solicitando encuentros familiares.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</si>
  <si>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</si>
  <si>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5.11.3</t>
  </si>
  <si>
    <t>El anexo de historia de atención registra el contacto telefónico del niño, niña, adolescente con su familia o red vincular de apoyo, antes y después de ser ubicados.</t>
  </si>
  <si>
    <t>5.11.4</t>
  </si>
  <si>
    <t>El anexo de historia de atención registra la preparación efectuada a los usuarios para el proceso de traslado o cambio de medida, acorde con los criterios establecidos en la guía.</t>
  </si>
  <si>
    <t>5.11.5</t>
  </si>
  <si>
    <t>Cuenta con el acta de entrega por parte del operador saliente, del traslado del niño, niña, adolescente así como la entrega del anexo de historia de atención a la coordinación del nuevo operador, el mismo día de la ubicación del usuario.</t>
  </si>
  <si>
    <t>5.11.6</t>
  </si>
  <si>
    <t>El anexo de historia de atención evidencia el proceso de acogida y seguimiento a la adaptación y vinculación emocional del niño, niña o adolescente.</t>
  </si>
  <si>
    <t>5.12</t>
  </si>
  <si>
    <t>Implementa acciones de prevención y manejo frente al abandono y/o desistimiento irregular por parte del niño, niña o adolescente de la modalidad o servicio de restablecimiento de derechos.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</si>
  <si>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Págs.71, 72 y 73.
Lineamiento Técnico Del Programa Especializado Para La Atención A Adolescentes Y Mujeres Mayores De 18 Años, Gestantes O En Periodo De Lactancia, Con Sus Derechos Inobservados, Amenazados O Vulnerados, Versión 1 Del 14/09/2016. Pág.27.</t>
  </si>
  <si>
    <t>5.12.1</t>
  </si>
  <si>
    <t>El anexo de historia de atención cuenta con el aviso previo efectuado por la vía más expedita a la autoridad administrativa y las acciones de búsqueda activa inmediata.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</si>
  <si>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Pág.72</t>
  </si>
  <si>
    <t>5.12.2</t>
  </si>
  <si>
    <t>El anexo de historia de atención cuenta con la comunicación efectuada a la Fiscalía General de la Nación y/o Policía Nacional de la desaparición del niño, niña o adolescente.</t>
  </si>
  <si>
    <t>5.12.3</t>
  </si>
  <si>
    <t>El anexo de historia de atención cuenta con el informe enviado a la autoridad administrativa y supervisión de contrato con los soportes de las acciones adelantadas para la búsqueda.</t>
  </si>
  <si>
    <t>5.12.4</t>
  </si>
  <si>
    <t>Cuenta con acta de análisis de caso cuando el niño, niña o adolescente retorne voluntariamente o sea puesto a disposición, considerando además la pertinencia de realizar reunión de caso.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</si>
  <si>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Pág.73</t>
  </si>
  <si>
    <t>5.12.5</t>
  </si>
  <si>
    <t>En el Sistema de Información Misional -SIM se registra la novedad o confirmación de egreso del usuario.</t>
  </si>
  <si>
    <t>5.12.6</t>
  </si>
  <si>
    <t>Realizan un trabajo pedagógico y de reflexión con el usuario a partir de su retorno a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</si>
  <si>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
Lineamiento Técnico Del Programa Especializado Para La Atención A Adolescentes Y Mujeres Mayores De 18 Años, Gestantes O En Periodo De Lactancia, Con Sus Derechos Inobservados, Amenazados O Vulnerados, Versión 1 Del 14/09/2016
4.2.3. Consideraciones En Reingreso Al Programa. Pág.27</t>
  </si>
  <si>
    <t>5.12.7</t>
  </si>
  <si>
    <t>Cuenta con reunión de caso efectuada con la autoridad administrativa para adoptar las decisiones a que haya lugar con aquellos usuarios que presentan una comprobada tendencia al abandono o desistimiento irregular.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</si>
  <si>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t>
  </si>
  <si>
    <t>6. CODIGO DE ETICA</t>
  </si>
  <si>
    <t>6.1.</t>
  </si>
  <si>
    <t>Cuenta, conoce e implementa el código ético del ICBF, estableciendo condiciones y garantías para propiciar el pleno desarrollo, en atención al principio del interés superior de las niñas, niños, adolescentes, jóvenes durante su atención en la modalidad.</t>
  </si>
  <si>
    <t>Guía De Orientaciones Para La Prevención Y Manejo De Situaciones De Riesgo De Las Niñas, Niños Y Adolescentes En Las Modalidades Y Servicio De Restablecimiento De Derechos. Versión 7 Del 06/06/2023. Código Ético Pág. 73.</t>
  </si>
  <si>
    <t>6.1.1</t>
  </si>
  <si>
    <t>La institución cuenta con el código ético de acuerdo con lo establecido por el ICBF:
a. Firmado por todos los colaboradores, consultores, voluntarios, pasantes, provisional (ocasional, permanente)
b. Publicado en un lugar visible de la sede operativa
c. Socializado con los niños, las niñas y los adolescentes, los(as) profesionales, familiares, redes de apoyo y comunidades étnicas (Este último cuando aplique)</t>
  </si>
  <si>
    <t>CONT / ADM / ECON</t>
  </si>
  <si>
    <t>6.1.2</t>
  </si>
  <si>
    <t>El código de ética: 
a. Se encuentra en el Reglamento Interno de Trabajo.
b. Hace parte integral del contrato de trabajo.</t>
  </si>
  <si>
    <t>Guía de orientaciones para la prevención y manejo de situaciones de riesgo de las niñas, niños y adolescentes en las modalidades y servicio de restablecimiento de derechos.
versión 7 del 06 de junio de 2023. 4.4. sobre el código ético</t>
  </si>
  <si>
    <t>En observación de la atención y diálogo con el niño, niña, adolescente, joven, familias y/o talento humano y contrastado con los soportes presentados por el operador se evidencia que:</t>
  </si>
  <si>
    <t>6.1.3</t>
  </si>
  <si>
    <t>El reconocimiento de la diversidad  y se previene la discriminación por:
a. Etnia
b. Sexo
c. Género
d. Estrato social
e. Religión
f. Orientación sexual
g. Discapacidad
h.Nacionalidad
i. Afiliación política;
* Por cualquier otra condición.</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</si>
  <si>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73.</t>
  </si>
  <si>
    <t>6.1.4</t>
  </si>
  <si>
    <t>Que no se imponen o usan sanciones o castigos que atenten contra la integridad física o mental y el desarrollo de su personalidad, especialmente aquellas que: 
a. Constituyan tortura o tratos crueles, inhumanos o degradantes.
b. Medidas de aislamiento, 
c. Cualquier otra forma de violencia física o psicológica que puedan poner en peligro la salud física o mental de conformidad con las normas internacionales de derechos humanos.</t>
  </si>
  <si>
    <t>6.1.5</t>
  </si>
  <si>
    <t>Que no se excluye a los niños, niñas o adolescentes de las estrategias de formación académica, de capacitación o recreación, por razones de raza, género, orientación sexual, discapacidad o cualquier otra situación de discriminación.</t>
  </si>
  <si>
    <t>6.1.6</t>
  </si>
  <si>
    <t>Que permite el derecho a las visitas o a la comunicación de los niños, las niñas y los adolescentes, con la familia o red vincular de apoyo, autoridades tradicionales, excepto en casos en los cuales la autoridad administrativa competente lo haya determinado de manera justificada</t>
  </si>
  <si>
    <t>6.1.7</t>
  </si>
  <si>
    <t>Que no hay permisividad ni tolerancia frente a actos de acoso y/o violencia entre los niños, las niñas y los adolescentes, que interactúan en la modalidad o servicio.</t>
  </si>
  <si>
    <t>6.1.8</t>
  </si>
  <si>
    <t xml:space="preserve">Que presuntamente no se ejerce violencia sexual en su contra de manera física o virtual. </t>
  </si>
  <si>
    <t>6.1.9</t>
  </si>
  <si>
    <t>Que presuntamente no se sostienen relaciones afectivas y/o sexuales con las y los adolescentes mayores de 14 años dentro o fuera de la modalidad o servicio.</t>
  </si>
  <si>
    <t>6.1.10</t>
  </si>
  <si>
    <t xml:space="preserve">Que no se ofrece dinero, empleo, productos o servicios a cambio de relaciones sexuales, incluidos relaciones o actividades de tipo sexual u otras formas de comportamiento humillante, explotador o degradante. </t>
  </si>
  <si>
    <t>6.1.11</t>
  </si>
  <si>
    <t>Que no se obtiene, distribuye o utiliza materiales pornográficos dentro o fuera del hogar sustituto o institución, lo que incluye la visita de sitios web pornográficos, así como el envío de mensajes pornográficos vía virtual o telefónica. (sexting y groming)</t>
  </si>
  <si>
    <t>6.1.12</t>
  </si>
  <si>
    <t>Que se identifique y se denuncia o comunica los actos de violencia y se realizan acciones para su protección frente a vulneraciones de derechos.</t>
  </si>
  <si>
    <t>6.1.13</t>
  </si>
  <si>
    <t>Que no se utilizan a los niños, las niñas o adolescentes con fines de explotación económica o en trabajos que atenten contra su salud física y emocional o su integridad personal</t>
  </si>
  <si>
    <t>6.1.14</t>
  </si>
  <si>
    <t>Que no se tolera, ni se tienen comportamientos ilegales o peligrosos con niños, niñas o adolescentes, entre otras, consumo de sustancias psicoactivas, fumar, beber alcohol.</t>
  </si>
  <si>
    <t>6.1.15</t>
  </si>
  <si>
    <t>Que no se da egreso del proceso de atención, ni se suspende la atención sin la autorización de la autoridad administrativa encargada del caso.</t>
  </si>
  <si>
    <t>6.1.16</t>
  </si>
  <si>
    <t>Que no se oculta, demora o entrega parcialmente al ICBF la información de los usuarios, específicamente la que da lugar a un cambio de medida o toma de decisiones importantes en el marco del proceso de atención.</t>
  </si>
  <si>
    <t>6.1.17</t>
  </si>
  <si>
    <t>Que se asume un rol de consideración y respeto como sujetos de derechos y se exige de igual manera a quienes estén en interacción con ellos y ellas.</t>
  </si>
  <si>
    <t>6.1.18</t>
  </si>
  <si>
    <t>Que se respeta la privacidad y el derecho a la intimidad.</t>
  </si>
  <si>
    <t>6.1.19</t>
  </si>
  <si>
    <t>Las personas que atienden y cuidan o trabajan directa o indirectamente, o que realiza actividades permanentes o temporales con las niñas, niños, adolescentes, jóvenes cumplen con:
* Garantizar la atención y cuidados necesarios para el desarrollo integral, tanto físico como cognitivo, relacional, emocional, espiritual y ético de las niñas, niños, adolescentes, jóvenes acuerdo con el proceso de atención establecido para la modalidad.
*Prevenir la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hacia ellos.
* Velar por la identificación oportuna de situaciones que pongan en riesgo la vida e integridad física, mental, emocional y sexual de los niños, las niñas y adolescentes a su cargo, durante el tiempo que estén bajo su cuidado y responsabilidad, poniendo en conocimiento inmediato de las mismas para adelantar prontas intervenciones.
*Compartir con los niños, las niñas o adolescentes, familias, actividades en el marco del respeto, la confianza, la empatía y el buen trato.</t>
  </si>
  <si>
    <t>6.1.20</t>
  </si>
  <si>
    <t>Se tiene mecanismos de prevención de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de los niños, las niñas y los adolescentes.</t>
  </si>
  <si>
    <t>6.1.21</t>
  </si>
  <si>
    <t xml:space="preserve">Que se cuida directamente a los niños, las niñas y los adolescentes, sin delegarlo, o dejándolos a cargo de personas que no hagan parte de la modalidad o servicio de atención, a menos que esté debidamente autorizado(a) por la autoridad administrativa a cargo del caso. </t>
  </si>
  <si>
    <t>6.1.22</t>
  </si>
  <si>
    <t>Que no se administra, o administra parcialmente, modifica las dosis, vía y horarios de los medicamentos que han sido ordenados por el médico tratante al niño, niña o adolescente. Que se suministra medicamentos vencidos o que no hayan sido formulados por un médico autorizado para el ejercicio de la profesión.</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</si>
  <si>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t>
  </si>
  <si>
    <t>6.1.23</t>
  </si>
  <si>
    <t xml:space="preserve">Que no realiza las gestiones necesarias y pertinentes en la prestación oportuna del servicio de salud cuando lo requiera un niño, una niña o un adolescente bajo su responsabilidad o cuidado. </t>
  </si>
  <si>
    <t>6.1.24</t>
  </si>
  <si>
    <t>Que se provee la dotación personal (cama, colchón, ropa de cama, vestuario, elementos de aseo, material pedagógico o lúdico deportivo, o dotación de acuerdo con las prácticas culturales de los grupos étnicos) a los niños, las niñas o adolescentes bajo su responsabilidad o cuidado; o, suministrar dotación inadecuada o en malas condiciones para su uso.</t>
  </si>
  <si>
    <t>6.1.25</t>
  </si>
  <si>
    <t>Que no se identifica el uso de la fuerza o medidas de coerción de cualquier tipo o actos de violencia física, verbal, psicológica, sexual o negligencia en su cuidado.</t>
  </si>
  <si>
    <r>
      <rPr>
        <sz val="5"/>
        <color theme="1"/>
        <rFont val="Arial"/>
        <family val="2"/>
      </rPr>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t>
    </r>
  </si>
  <si>
    <t>6.1.26</t>
  </si>
  <si>
    <t>Que se denuncia o comunica los actos de violencia y se realizan acciones para su protección frente a vulneraciones de derechos.</t>
  </si>
  <si>
    <t>6.1.27</t>
  </si>
  <si>
    <t xml:space="preserve">Que se cumplen las normas de seguridad y prevención de desastres o de cualquier riesgo para la salud y la integridad de los niños, las niñas o los adolescentes. </t>
  </si>
  <si>
    <t>6.1.28</t>
  </si>
  <si>
    <t>El talento humano de la institución usa lenguaje respetuoso, tiene disposición a la escucha y demuestra actitud empática, en sus interacciones con los usuarios y sus compañeros. 
Nota: En observación del personal se evidencia que utilizan lenguaje verbal respetuoso (sin sarcasmos, gritos o descalificaciones), mantienen un tono de voz adecuado y cordial, escuchan activamente sin interrumpir a las otras personas, dan respuestas claras, respetuosas y oportunas, muestran disposición para ayudar o resolver inquietudes con amabilidad, mantienen contacto visual y lenguaje corporal que denota atención y respeto, evita actitudes discriminatorias, indiferentes o humillantes, se dirige a las personas por su nombre y con fórmulas de cortesía, respeta los turnos de atención y evita tratos preferenciales injustificados.</t>
  </si>
  <si>
    <t>7. COMPONENTE TALENTO HUMANO</t>
  </si>
  <si>
    <t>7.1.</t>
  </si>
  <si>
    <t>Cumple con el personal de talento humano requerido de acuerdo con el manual operativo de la modalidad y cupos contratados, aprobada por la supervisión de contrato</t>
  </si>
  <si>
    <t>Manual Operativo Modalidades Y Servicio Para La Atención De Las Niñas, Los Niños Y  Los Adolescentes, Con Proceso Administrativo De  Restablecimiento De Derechos. Versión 2 Del 8 De Julio De 2022. Pag. 52.</t>
  </si>
  <si>
    <t>7.1.1.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</si>
  <si>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</si>
  <si>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Manual Operativo Modalidades Y Servicio Para La Atención De Las Niñas, Los Niños Y  Los Adolescentes, Con Proceso Administrativo De  Restablecimiento De Derechos. Versión 2 Del 8 De Julio De 2022.
Numeral 3.3. Talento Humano. Pág. 52</t>
  </si>
  <si>
    <t>7.2.</t>
  </si>
  <si>
    <t>Cuenta con un manual de funciones que permita identificar las funciones u obligaciones de cada uno de los perfiles establecidos para la modalidad.</t>
  </si>
  <si>
    <t>Manual Operativo Modalidades Y Servicio Para La Atención De Las Niñas, Los Niños Y  Los Adolescentes, Con Proceso Administrativo De  Restablecimiento De Derechos. Versión 2 Del 8 De Julio De 2022.Pág. 48</t>
  </si>
  <si>
    <t>7.2.1.</t>
  </si>
  <si>
    <t>Cuenta con un manual que contenga las obligaciones y funciones de los perfiles del talento humano vinculado para la modalidad o servicio</t>
  </si>
  <si>
    <t>Manual Operativo Modalidades Y Servicio Para La Atención De Las Niñas, Los Niños Y  Los Adolescentes, Con Proceso Administrativo De  Restablecimiento De Derechos. Versión 2 Del 8 De Julio De 2022.
Numeral 3.3. Talento Humano. Pág. 48</t>
  </si>
  <si>
    <t>7.2.2.</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</si>
  <si>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</si>
  <si>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7.2.3.</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</si>
  <si>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</si>
  <si>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7.3.</t>
  </si>
  <si>
    <t>Cuenta e implementa con un proceso de selección del talento humano, basado en criterios de idoneidad profesional, evaluación de competencias y verificación de antecedentes.</t>
  </si>
  <si>
    <t>Manual Operativo Modalidades Y Servicio Para La Atención De Las Niñas, Los Niños Y  Los Adolescentes, Con Proceso Administrativo De  Restablecimiento De Derechos. Versión 2 Del 8 De Julio De 2022. Págs. 45-48.</t>
  </si>
  <si>
    <t>7.3.1</t>
  </si>
  <si>
    <t>Cuenta con un proceso documentado para la selección del talento humano</t>
  </si>
  <si>
    <t>Manual Operativo Modalidades Y Servicio Para La Atención De Las Niñas, Los Niños Y  Los Adolescentes, Con Proceso Administrativo De  Restablecimiento De Derechos. Versión 2 Del 8 De Julio De 2022.
Numeral 3.3. Talento Humano. Pág. 47</t>
  </si>
  <si>
    <t>7.3.2</t>
  </si>
  <si>
    <r>
      <rPr>
        <sz val="11"/>
        <color rgb="FF000000"/>
        <rFont val="Arial"/>
        <family val="2"/>
      </rP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y medidas correctivas.
</t>
    </r>
    <r>
      <rPr>
        <b/>
        <sz val="11"/>
        <color rgb="FF000000"/>
        <rFont val="Arial"/>
        <family val="2"/>
      </rPr>
      <t xml:space="preserve"> 
Nota 1:</t>
    </r>
    <r>
      <rPr>
        <sz val="11"/>
        <color rgb="FF000000"/>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
</t>
    </r>
    <r>
      <rPr>
        <b/>
        <sz val="11"/>
        <color rgb="FF000000"/>
        <rFont val="Arial"/>
        <family val="2"/>
      </rPr>
      <t>Nota 3:</t>
    </r>
    <r>
      <rPr>
        <sz val="11"/>
        <color rgb="FF000000"/>
        <rFont val="Arial"/>
        <family val="2"/>
      </rPr>
      <t xml:space="preserve"> Solicitar la verificación de los antecedes judiciales en las páginas oficiales de la muestra seleccionada.</t>
    </r>
  </si>
  <si>
    <t xml:space="preserve">Manual Operativo Modalidades Y Servicio Para La Atención De Las Niñas, Los Niños Y  Los Adolescentes, Con Proceso Administrativo De  Restablecimiento De Derechos. Versión 2 Del 8 De Julio De 2022.
Numeral 3.3. Talento Humano. Págs. 45-48.
</t>
  </si>
  <si>
    <t>7.3.3</t>
  </si>
  <si>
    <t>Se cuenta con los soportes documentales de los resultados de la evaluación de los requisitos establecidos para la selección del talento humano, en concordancia con el perfil del cargo.</t>
  </si>
  <si>
    <t>7.4.</t>
  </si>
  <si>
    <t>Cumple con la verificación del cumplimiento de lo establecido en la Ley 1918 de 2018, modificada por la Ley 2375 de 2024, referente a la consulta del registro de inhabilidades por delitos sexuales cometidos contra personas menores de edad.</t>
  </si>
  <si>
    <t>Manual Operativo Modalidades Y Servicio Para La Atención De Las Niñas, Los Niños Y  Los Adolescentes, Con Proceso Administrativo De  Restablecimiento De Derechos. Versión 2 Del 8 De Julio De 2022. Pág. 45.</t>
  </si>
  <si>
    <t>7.4.1</t>
  </si>
  <si>
    <r>
      <rPr>
        <sz val="11"/>
        <color rgb="FF000000"/>
        <rFont val="Arial"/>
        <family val="2"/>
      </rP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rgb="FF000000"/>
        <rFont val="Arial"/>
        <family val="2"/>
      </rPr>
      <t xml:space="preserve">.
Nota 1: </t>
    </r>
    <r>
      <rPr>
        <b/>
        <u/>
        <sz val="11"/>
        <color rgb="FF000000"/>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rgb="FF000000"/>
        <rFont val="Arial"/>
        <family val="2"/>
      </rPr>
      <t xml:space="preserve">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t>
    </r>
  </si>
  <si>
    <t>Manual Operativo Modalidades Y Servicio Para La Atención De Las Niñas, Los Niños Y  Los Adolescentes, Con Proceso Administrativo De  Restablecimiento De Derechos. Versión 2 Del 8 De Julio De 2022.
Numeral 3.3. Talento Humano. Pág. 45</t>
  </si>
  <si>
    <t>7.4.2</t>
  </si>
  <si>
    <r>
      <rPr>
        <sz val="11"/>
        <color rgb="FF000000"/>
        <rFont val="Arial"/>
        <family val="2"/>
      </rPr>
      <t xml:space="preserve">Cuenta con los soportes de verificación de consulta del registro de inhabilidades por delitos sexuales cometidos contra personas menores de edad, cada </t>
    </r>
    <r>
      <rPr>
        <b/>
        <u/>
        <sz val="11"/>
        <color rgb="FF000000"/>
        <rFont val="Arial"/>
        <family val="2"/>
      </rPr>
      <t>cuatro (4) meses</t>
    </r>
    <r>
      <rPr>
        <sz val="11"/>
        <color rgb="FF000000"/>
        <rFont val="Arial"/>
        <family val="2"/>
      </rPr>
      <t xml:space="preserve"> del talento humano, en cumplimiento de lo establecido en la Ley 1918 de 2018, modificada por la Ley 2375 de 2024.
</t>
    </r>
    <r>
      <rPr>
        <b/>
        <sz val="11"/>
        <color rgb="FF000000"/>
        <rFont val="Arial"/>
        <family val="2"/>
      </rPr>
      <t>Nota:</t>
    </r>
    <r>
      <rPr>
        <sz val="11"/>
        <color rgb="FF000000"/>
        <rFont val="Arial"/>
        <family val="2"/>
      </rPr>
      <t xml:space="preserve"> Solicitar la verificación de inhabilidades por delitos sexuales cometidos contra personas menores de edad de la muestra seleccionada, en la pág oficial.</t>
    </r>
  </si>
  <si>
    <t>7.5</t>
  </si>
  <si>
    <t>Documenta e implementa un proceso de inducción, formación y capacitación continua del talento humano.</t>
  </si>
  <si>
    <t>7.5.1</t>
  </si>
  <si>
    <t>Cuenta con un plan de inducción, formación y cualificación dirigido al talento humano, que incorpora las temáticas definidas en los lineamientos, manuales operativos y guías del ICBF para los servicios de atención a niños, niñas y adolescentes con PARD.</t>
  </si>
  <si>
    <t>7.5.2</t>
  </si>
  <si>
    <t>Cuenta con los soportes que evidencian la implementación del plan de inducción, formación y cualificación que incluyen: cronograma de actividades, actas de socialización con listado de asistencia, registros audiovisuales (fotográficos y/o fílmicos), y demás documentos que certifiquen la capacitación del personal.</t>
  </si>
  <si>
    <t>Manual Operativo Modalidades Y Servicio Para La Atención De Las Niñas, Los Niños Y  Los Adolescentes, Con Proceso Administrativo De  Restablecimiento De Derechos. Versión 2 Del 8 De Julio De 2022.
Numeral 3.3. Talento Humano. Pág. 47.</t>
  </si>
  <si>
    <t>7.5.3</t>
  </si>
  <si>
    <t>En entrevista con el talento humano de la muestra y contrastado con los soportes del verificable 7.5.2 verifique el conocimiento adquirido de acuerdo con el plan de inducción, formación y cualificación.</t>
  </si>
  <si>
    <t>8. COMPONENTE FINANCIERO</t>
  </si>
  <si>
    <t>8.1</t>
  </si>
  <si>
    <t>Lleva la contabilidad conforme a las Normas de Información Financiera (NIIF) y demás normas contables vigentes en Colombia.</t>
  </si>
  <si>
    <t>GUÍA DE REQUISITOS LEGALES Y FINANCIEROS PARAOPERADORES DE MODALIDADES DEL SISTEMA DE RESPONSABILIDAD PENAL ADOLESCENTE - SRPA  Versión 1 8 de octubre de 2020 Pag 7, 8 y 9</t>
  </si>
  <si>
    <t>8.1.1</t>
  </si>
  <si>
    <t>Cuenta con un Manual de Políticas  Contables.</t>
  </si>
  <si>
    <t>GUÍA DE REQUISITOS LEGALES Y FINANCIEROS PARA OPERADORES DE MODALIDADES DEL SISTEMA DE RESPONSABILIDAD PENAL ADOLESCENTE - SRPA  Versión 1 8 de octubre de 2020 Pag 7, 8 y 9</t>
  </si>
  <si>
    <t>8.1.2</t>
  </si>
  <si>
    <t>Cuenta con el reconocimiento contable de los ingresos, gastos, activos y pasivos en los estados financieros se realiza de conformidad con sus políticas contables alineadas a las Normas de Información Financiera vigentes en Colombia.</t>
  </si>
  <si>
    <t>8.1.3</t>
  </si>
  <si>
    <t>Cuenta con el Registro Único Tributario - RUT.</t>
  </si>
  <si>
    <t>8.1.4</t>
  </si>
  <si>
    <t>Estados financieros completos del último año fiscal aprobados por el órgano máximo de administración.</t>
  </si>
  <si>
    <t>8.2</t>
  </si>
  <si>
    <t>Cumple con la estructura de costos establecida para el desarrollo de la modalidad</t>
  </si>
  <si>
    <t>MANUAL OPERATIVO DE LAS MODALIDADES QUE ATIENDEN Y SANCIONES DEL PROCESO JUDICIAL - SPRA GUÍA DE REQUISITOS LEGALES Y FINANCIEROS PARA 
OPERADORES DE MODALIDADES DEL SISTEMA DE RESPONSABILIDAD PENAL ADOLESCENTE - SRPA Version 4 del 25 de julio de 2024 Pag 101  y 102
GUÍA DE REQUISITOS LEGALES Y FINANCIEROS PARA OPERADORES DE MODALIDADES DEL SISTEMA DE RESPONSABILIDAD PENAL ADOLESCENTE - SRPA  Versión 1 8 de octubre de 2020 Pag 7 y 8</t>
  </si>
  <si>
    <t>8.2.1</t>
  </si>
  <si>
    <t>Lleva la contabilidad desagregada por centro de costos.</t>
  </si>
  <si>
    <t>GUÍA DE REQUISITOS LEGALES Y FINANCIEROS PARA OPERADORES DE MODALIDADES DEL SISTEMA DE RESPONSABILIDAD PENAL ADOLESCENTE - SRPA  Versión 1 8 de octubre de 2020 Pag 8 y 9</t>
  </si>
  <si>
    <t>8.2.2</t>
  </si>
  <si>
    <t>Cuenta con un balance de prueba por centro de costos.</t>
  </si>
  <si>
    <t>8.2.3</t>
  </si>
  <si>
    <t xml:space="preserve">Cuenta con evidencia de que los recursos financieros han sido utilizados para garantizar la adecuada alimentación de los niños, niñas y adolescentes.
</t>
  </si>
  <si>
    <t>GUÍA DE REQUISITOS LEGALES Y FINANCIEROS PARA OPERADORES DE MODALIDADES DEL SISTEMA DE RESPONSABILIDAD PENAL ADOLESCENTE - SRPA  Versión 1 8 de octubre de 2020 Pag 10, 11, 12, 13, 14, 15, 16 y 17</t>
  </si>
  <si>
    <t>8.2.4</t>
  </si>
  <si>
    <t xml:space="preserve">Cuenta con evidencia documentada del pago oportuno de los salarios y honorarios del talento humano, así como de los aportes realizados al Sistema General de Seguridad Social (salud, pensión, riesgos laborales y parafiscales), conforme a los términos legales.
</t>
  </si>
  <si>
    <t>GUÍA DE REQUISITOS LEGALES Y FINANCIEROS PARA OPERADORES DE MODALIDADES DEL SISTEMA DE RESPONSABILIDAD PENAL ADOLESCENTE - SRPA  Versión 1 8 de octubre de 2020 Pag 9, 10</t>
  </si>
  <si>
    <t>8.2.5</t>
  </si>
  <si>
    <t>Cuenta con la evidencia de los recursos financieros que han sido utilizados en dotación de dormitorio, dotación personal, dotación de aseo e higiene personal, dotacion ludico y deportivo, dotación escolar, deportivo de acuerdo con la edad de la población, dotación de menaje alimentación, de emergencia y botiquin.</t>
  </si>
  <si>
    <t>GUÍA DE REQUISITOS LEGALES Y FINANCIEROS PARA OPERADORES DE MODALIDADES DEL SISTEMA DE RESPONSABILIDAD PENAL ADOLESCENTE - SRPA  Versión 1 8 de octubre de 2020 Pag 10, 11, 12, 13, 14, 15,</t>
  </si>
  <si>
    <t>8.2.6</t>
  </si>
  <si>
    <t xml:space="preserve">Cuenta con la evidencia de los recursos financieros para el deesarrollo del Centro de interes - Artes </t>
  </si>
  <si>
    <t>GUÍA DE REQUISITOS LEGALES Y FINANCIEROS PARA OPERADORES DE MODALIDADES DEL SISTEMA DE RESPONSABILIDAD PENAL ADOLESCENTE - SRPA  Versión 1 8 de octubre de 2020 Pag 15 y 16</t>
  </si>
  <si>
    <t>9. COMPONENTE DOTACIÓN</t>
  </si>
  <si>
    <t>9.1.</t>
  </si>
  <si>
    <t xml:space="preserve">Cuenta con la dotación de dormitorios requerida para la atención de los usuarios. </t>
  </si>
  <si>
    <t>Manual Operativo Modalidades y Servicio para la atención de niñas, niños y adolescentes, con Proceso Administrativo de Restablecimiento de Derechos. - MO3.P - Versión 2 del 08/07/2022.
3.2.2. Dotación de dormitorio. Pág. (31- 32)</t>
  </si>
  <si>
    <t>9.1.1.</t>
  </si>
  <si>
    <t xml:space="preserve">Los dormitorios cuentan con los elementos requeridos para la atención de los usuarios atendiendo al cupo atendido. </t>
  </si>
  <si>
    <t xml:space="preserve">Manual Operativo Modalidades y Servicio para la atención de niñas, niños y adolescentes, con Proceso Administrativo de Restablecimiento de Derechos. - MO3.P - Versión 2 del 08/07/2022.
3.2.2. Dotación de dormitorio. Pág. (31- 32)
Tabla 7. Dotación de dormitorio. </t>
  </si>
  <si>
    <t>9.1.2.</t>
  </si>
  <si>
    <t xml:space="preserve">Realiza reposición periódica de la dotación de dormitorio, según su periodicidad </t>
  </si>
  <si>
    <t>9.1.3.</t>
  </si>
  <si>
    <t xml:space="preserve">Los elementos de dotación del dormitorio se encuentran en óptimo estado para la atención de los usuarios. </t>
  </si>
  <si>
    <t>9.2.</t>
  </si>
  <si>
    <t>Cuenta con la dotación de aseo e higiene personal conforme a las particularidades de los usuarios y a su grupo de edad.</t>
  </si>
  <si>
    <t>Manual Operativo Modalidades y Servicio para la atención de niñas, niños y adolescentes, con Proceso Administrativo de Restablecimiento de Derechos. - MO3.P - Versión 2 del 08/07/2022. 
3.2.4. Dotación de aseo e higiene personal. Pág. (35 - 37)</t>
  </si>
  <si>
    <t>9.2.1</t>
  </si>
  <si>
    <t>Es entregada a los usuarios la dotación de aseo e higiene requerida, atendiendo a su grupo de edad.</t>
  </si>
  <si>
    <t>Manual Operativo Modalidades y Servicio para la atención de niñas, niños y adolescentes, con Proceso Administrativo de Restablecimiento de Derechos. - MO3.P - Versión 2 del 08/07/2022.
3.2.4. Dotación de aseo e higiene personal. Pág. (35-37)
Tabla 10. Dotación de higiene y aseo personal para las modalidades de ubicación inicial y acogimiento.</t>
  </si>
  <si>
    <t>9.2.2</t>
  </si>
  <si>
    <t>Asegura que los elementos de uso personal de aseo e higiene sean de uso individual.</t>
  </si>
  <si>
    <t>9.2.3</t>
  </si>
  <si>
    <t>Implementa un sistema que permita llevar un control de la entrega y del uso adecuado de la dotación de aseo e higiene, que permita que los usuarios cuenten diariamente con esta.</t>
  </si>
  <si>
    <t>9.2.4</t>
  </si>
  <si>
    <t>La dotación de aseo e higiene personal es acorde a las particularidades de los usuarios (origen étnico, orientación de género, condición, características, entre otras)</t>
  </si>
  <si>
    <t>9.3</t>
  </si>
  <si>
    <t>Cuenta con la dotación personal requerida conforme a las particularidades de los usuarios y del territorio</t>
  </si>
  <si>
    <t>Manual Operativo Modalidades y Servicio para la atención de niñas, niños y adolescentes, con Proceso Administrativo de Restablecimiento de Derechos. - MO3.P - Versión 2 del 08/07/2022. Págs. 32-35
LINEAMIENTO DE ATENCIÓN PARA EL DESARROLLO Y FORTALECIMIENTO DE LOS PROYECTOS DE VIDA, DE LOS NIÑOS, NIÑAS, ADOLESCENTES Y JÓVENES ATENDIDOS EN LOS SERVICIOS DE PROTECCIÓN DEL ICBF  V3 del 25/09/2020. pagina 68</t>
  </si>
  <si>
    <t>9.3.1</t>
  </si>
  <si>
    <t>La dotación personal es acorde a las particularidades de los usuarios (edad, origen étnico, discapacidad, orientación de género, condición, características, entre otras) y responde a los gustos personales de los niños, niñas y adolescentes.</t>
  </si>
  <si>
    <t>Manual Operativo Modalidades Y Servicio Para La Atención De Niñas, Niños Y Adolescentes, Con Proceso Administrativo De Restablecimiento De Derechos. - Mo3.P - Versión 2 Del 08/07/2022.
3.2. Dotación.
3.2.3. Dotación Personal Pág. 32 -35
Tabla 8. Dotación Personal Internado, Casa Hogar, Casa Universitaria Y Casa De Protección
LINEAMIENTO DE ATENCIÓN PARA EL DESARROLLO Y FORTALECIMIENTO DE LOS PROYECTOS DE VIDA, DE LOS NIÑOS, NIÑAS, ADOLESCENTES Y JÓVENES ATENDIDOS EN LOS SERVICIOS DE PROTECCIÓN DEL ICBF  V3 del 25/09/2020. pagina 68 y 69</t>
  </si>
  <si>
    <t>9.3.2</t>
  </si>
  <si>
    <r>
      <t xml:space="preserve">La dotación personal entregada a los usuarios es nueva, de uso personal, de buena calidad y de la talla del niño, niña o adolescente.
</t>
    </r>
    <r>
      <rPr>
        <b/>
        <sz val="11"/>
        <rFont val="Arial"/>
        <family val="2"/>
      </rPr>
      <t xml:space="preserve">
Nota: </t>
    </r>
    <r>
      <rPr>
        <sz val="11"/>
        <rFont val="Arial"/>
        <family val="2"/>
      </rPr>
      <t>En ningún caso el adolescente, puede prescindir de sus elementos escolares.</t>
    </r>
  </si>
  <si>
    <t>9.3.3</t>
  </si>
  <si>
    <r>
      <t xml:space="preserve">La institución realiza una reposición de la dotación personal, de acuerdo a la necesidad del niño, niña o adolescente.
</t>
    </r>
    <r>
      <rPr>
        <b/>
        <u/>
        <sz val="11"/>
        <color theme="1"/>
        <rFont val="Arial"/>
        <family val="2"/>
      </rPr>
      <t>Nota</t>
    </r>
    <r>
      <rPr>
        <sz val="11"/>
        <color theme="1"/>
        <rFont val="Arial"/>
        <family val="2"/>
      </rPr>
      <t xml:space="preserve">: podrá entregar como soporte el registro de entrega de dotación a los usuarios. </t>
    </r>
  </si>
  <si>
    <t>LINEAMIENTO DE ATENCIÓN PARA EL DESARROLLO Y FORTALECIMIENTO DE LOS PROYECTOS DE VIDA, DE LOS NIÑOS, NIÑAS, ADOLESCENTES Y JÓVENES ATENDIDOS EN LOS SERVICIOS DE PROTECCIÓN DEL ICBF  V3 del 25/09/2020. pagina 68 y 69</t>
  </si>
  <si>
    <t>9.4.</t>
  </si>
  <si>
    <t>Cuenta con la dotación lúdico – deportiva</t>
  </si>
  <si>
    <t>Manual Operativo Modalidades Y Servicio Para La Atención De Niñas, Niños Y Adolescentes, Con Proceso Administrativo De Restablecimiento De Derechos. - Mo3.P - Versión 2 Del 08/07/2022. Pág. 37.</t>
  </si>
  <si>
    <t>9.4.1</t>
  </si>
  <si>
    <t>La institución cuenta con elementos lúdico deportivos de acuerdo con la edad de la población, que permita dar cumplimiento a lo establecido en la Propuesta de Implementación y Cualificación (PIYC).</t>
  </si>
  <si>
    <t xml:space="preserve">Manual Operativo Modalidades Y Servicio Para La Atención De Niñas, Niños Y Adolescentes, Con Proceso Administrativo De Restablecimiento De Derechos. - Mo3.P - Versión 2 Del 08/07/2022.
3.2. Dotación.
3.2.5. Dotación Lúdico - deportiva Pág. 37.
</t>
  </si>
  <si>
    <t>9.5.</t>
  </si>
  <si>
    <t>Cuenta con dotación escolar-material pedagógico</t>
  </si>
  <si>
    <t>Manual Operativo Modalidades Y Servicio Para La Atención De Niñas, Niños Y Adolescentes, Con Proceso Administrativo De Restablecimiento De Derechos. - Mo3.P - Versión 2 Del 08/07/2022. Pág. 37-38.</t>
  </si>
  <si>
    <t>9.5.1.</t>
  </si>
  <si>
    <r>
      <t xml:space="preserve">La institución entrega dotación escolar y material pedagógico a la niña, el niño o el adolescente de acuerdo con lo requerido por la entidad educativa, así como los insumos para la educación vocacional, ocupacional o educación superior, de acuerdo con lo establecido en el PIYC, la cual debe ser entregada máximo a los 10 días siguientes a la vinculación educativa de la niña, el niño o el adolescente.
</t>
    </r>
    <r>
      <rPr>
        <b/>
        <sz val="11"/>
        <color theme="1"/>
        <rFont val="Arial"/>
        <family val="2"/>
      </rPr>
      <t>Nota 1:</t>
    </r>
    <r>
      <rPr>
        <sz val="11"/>
        <color theme="1"/>
        <rFont val="Arial"/>
        <family val="2"/>
      </rPr>
      <t xml:space="preserve"> En ningún caso, la niña, el niño o el adolescente, puede prescindir de su uniforme de diario ni deportivo, ni de sus elementos escolares. 
</t>
    </r>
    <r>
      <rPr>
        <b/>
        <sz val="11"/>
        <color theme="1"/>
        <rFont val="Arial"/>
        <family val="2"/>
      </rPr>
      <t xml:space="preserve">Nota 2: </t>
    </r>
    <r>
      <rPr>
        <sz val="11"/>
        <color theme="1"/>
        <rFont val="Arial"/>
        <family val="2"/>
      </rPr>
      <t xml:space="preserve">En los casos en que la niña, el niño o el adolescente, no se encuentre vinculado al sistema educativo, bien sea por su edad, o porque presenta discapacidad, se debe contar con elementos de artes plásticas o de estimulación multisensorial, lo cual deberá estar establecido en el plan de caso. 
</t>
    </r>
    <r>
      <rPr>
        <b/>
        <sz val="11"/>
        <color theme="1"/>
        <rFont val="Arial"/>
        <family val="2"/>
      </rPr>
      <t xml:space="preserve">Nota 3: </t>
    </r>
    <r>
      <rPr>
        <sz val="11"/>
        <color theme="1"/>
        <rFont val="Arial"/>
        <family val="2"/>
      </rPr>
      <t>Para adolescentes que se encuentren en procesos de formación diferentes al de colegio, se puede reemplazar por insumos para su proceso formativo, los cuales deben ser entregados a los adolescentes, según lo requerido.</t>
    </r>
  </si>
  <si>
    <t>Manual Operativo Modalidades Y Servicio Para La Atención De Niñas, Niños Y Adolescentes, Con Proceso Administrativo De Restablecimiento De Derechos. - Mo3.P - Versión 2 Del 08/07/2022.
3.2. Dotación.
3.2.6. Dotación Escolar y Matrial Pedagógico Pág. 37-38</t>
  </si>
  <si>
    <t>ANEXO 1 VIOLENCIAS</t>
  </si>
  <si>
    <t>A1</t>
  </si>
  <si>
    <t>Cuenta e Implementa las acciones diferenciales para la atención de víctimas de violencia sexual dentro y fuera del conflicto armado y/o víctimas de trata:</t>
  </si>
  <si>
    <t>Lineamiento Técnico Para La Atención A Niños, Niñas Y Adolescentes, Con Derechos Amenazados O Vulnerados, Víctimas De Violencia Sexual, Versión 2 Del 04/07/2018 Págs.108 , 126, 130, 131, 134 ,135, 136 y  137.</t>
  </si>
  <si>
    <t>En observación de la atención y diálogo con el niño, niña o adolescente victima de violencia sexual y su familia o red vincular, talento humano y contrastado con el contenido de los soportes presentados por el operador se evidencia que:</t>
  </si>
  <si>
    <t>A1.1</t>
  </si>
  <si>
    <t>Cuenta con registro de reporte a la autoridad administrativa, en caso que el grupo familiar no haya declarado ante el Ministerio Público el hecho victimizante específico de violencia sexual en el marco del conflicto armado.</t>
  </si>
  <si>
    <t>A1.2</t>
  </si>
  <si>
    <t>Cuenta con registro del seguimiento a las atenciones y acompañamiento a los servicios que incluye el protocolo de atención para víctimas de violencia sexual, de acuerdo a la Resolución 459 de 2012 del sector salud. De no ser así, evidencia de la solicitud de la remisión a la Autoridad Administrativa.</t>
  </si>
  <si>
    <t>A1.3</t>
  </si>
  <si>
    <t>Lineamiento Técnico Para La Atención A Niños, Niñas Y Adolescentes, Con Derechos Amenazados O Vulnerados, Víctimas De Violencia Sexual, Versión 2 Del 04/07/2018
Coordinación De Acciones. Págs.136,137.</t>
  </si>
  <si>
    <t>A1.4</t>
  </si>
  <si>
    <t>Cuenta con actas, registros fotográficos, etc., que evidencien acciones de sensibilización para los niños, niñas y adolescente frente al uso debido de redes sociales y otros medios tecnológicos, o entornos virtuales, que los exponga a situaciones de vulnerabilidad.</t>
  </si>
  <si>
    <t>A1.5</t>
  </si>
  <si>
    <t>Cuenta con registro de la información actualizada sobre las rutas de atención integral a niños, niñas y adolescentes víctimas de violencia sexual.</t>
  </si>
  <si>
    <t>Lineamiento Técnico Para La Atención A Niños, Niñas Y Adolescentes, Con Derechos Amenazados O Vulnerados, Víctimas De Violencia Sexual, Versión 2 Del 04/07/2018
9.3. Acciones De Atención Especializada. Tabla 4 Acciones Especializadas.Págs.130, 131</t>
  </si>
  <si>
    <t>ANEXO 2. ENFOQUE DIFERENCIAL POBLACION CON DISCAPACIDAD</t>
  </si>
  <si>
    <t>A2.1.</t>
  </si>
  <si>
    <t>Cuenta e Implementa las acciones diferenciales para la atención de población con discapacidad:</t>
  </si>
  <si>
    <t>Lineamiento Técnico Para La Atención De Niños, Niñas Y Adolescentes Con Discapacidad Con Derechos Amenazados Y/O Vulnerados, Versión 2 Del 3/12/2019.
Cuadro 12 Acciones Diferenciales Para La Atención De Población Con Discapacidad. Pag.49,50,51</t>
  </si>
  <si>
    <t>A2.1.1</t>
  </si>
  <si>
    <t>Cuenta con los soportes de la gestión o Certificado de:
- Discapacidad
- Registro de Localización y Caracterización de Personas con Discapacidad
- Registro único de Víctimas - RUV</t>
  </si>
  <si>
    <t>A2.1.2</t>
  </si>
  <si>
    <r>
      <t xml:space="preserve">Cumple con lo establecido en la Guía técnica del componente de alimentación y nutrición para las personas con discapacidad, en el marco de los procesos de atención del ICBF frente a las modificaciones de texturas que lleguen a requerirse.
</t>
    </r>
    <r>
      <rPr>
        <b/>
        <u/>
        <sz val="11"/>
        <rFont val="Arial"/>
        <family val="2"/>
      </rPr>
      <t xml:space="preserve">Nota:
</t>
    </r>
    <r>
      <rPr>
        <sz val="11"/>
        <rFont val="Arial"/>
        <family val="2"/>
      </rPr>
      <t xml:space="preserve">-Cuando la persona usuaria con discapacidad, enfermedad crónica no trasmisible, enfermedad catastrófica u otra similar requiera atención diferencial de alimentación y nutrición se modifica la alimentación a suministrar. 
-La derivación alimentaria se realiza de manera individual y es acorde con las necesidades nutricionales, los ajustes razonables y las instrucciones del médico tratante de la EAPB. </t>
    </r>
  </si>
  <si>
    <t>Guía Técnica Del Componentes De Alimentación Y Nutrición Para Las Personas Con Discapacidad En El Marco De Los Procesos De Atención Del Icbf  G7Pp Versión 2 Del 8/8/2022.
8.1 Generalidades De La Alimentación Y Nutrición En Población Con Discapacidad Pág. 41.
Guía Para El Impulso A La Soberanía Alimentaria Por El Derecho Humano A La Alimentación Adecuada En Las Modalidades Y Servicios Del Icbf. G33.Pp. Versión 1 Del 04/12/2024.
Población Con Discapacidad O Con Alteración De La Deglución Voluntaria Y/O Enfermedades
Crónicas No Trasmisibles.  Pág. 57.</t>
  </si>
  <si>
    <t>A2.1.3</t>
  </si>
  <si>
    <t>Cuenta con los apoyos necesarios y los ajustes razonables para la toma de peso y talla de la población con discapacidad de acuerdo con la categoría.</t>
  </si>
  <si>
    <t xml:space="preserve">Guía para el impulso a la soberanía alimentaria por el derecho humano a la alimentación adecuada en las modalidades y servicios del ICBF. G36.PP. Versión 1 del 04/12/2024.
4.6. Valoración y Seguimiento del Estado Nutricional y de Salud.
a. Indicadores Indirectos pág. 93.
</t>
  </si>
  <si>
    <t>A2.1.4</t>
  </si>
  <si>
    <t>En observación de la atención se solicita toma de los datos antropométricos de los niños, niñas o adolescentes, según muestra y se contrasta su correspondencia con los datos registrados en el formato.</t>
  </si>
  <si>
    <t>Guía para el impulso a la soberanía alimentaria por el derecho humano a la alimentación adecuada en las modalidades y servicios del ICBF. G36.PP. Versión 1 del 04/12/2024.
4.6. Valoración y Seguimiento del Estado Nutricional y de Salud.
a. Indicadores Indirectos pág. 93.</t>
  </si>
  <si>
    <t>A2.1.5</t>
  </si>
  <si>
    <t>Desarrolla actividades en las cuales los niños, niñas, adolescentes y mayores de 18 años con mayor dependencia funcional y restricciones en la participación, puedan tener contacto con la naturaleza.</t>
  </si>
  <si>
    <t>Lineamiento Técnico Para La Atención De Niños, Niñas Y Adolescentes Con Discapacidad Con Derechos Amenazados Y/O Vulnerados, Versión 2 Del 3/12/2019.
I) Ubicación De Niños, Niñas Y Adolescentes Con Discapacidad En Casa Hogar E Internado-Vulneración. Pág.42
Cuadro 12 Acciones Diferenciales Para La Atención De Población Con Discapacidad. Pag.51,52
1) Ajustes Razonables Al Componente Técnico. Pág.72
Anexo 2. Acciones Diferenciales Para Personas Con Discapacidad Con Mayor Dependencia Funcional Y Restricciòn En La Participación. Pág.74</t>
  </si>
  <si>
    <t>A2.1.6</t>
  </si>
  <si>
    <t>Implementa sistemas de comunicación aumentativa y alternativa para incorporar la percepción del niño, niña o adolescente con discapacidad.</t>
  </si>
  <si>
    <t>Lineamiento Técnico Para La Implementacion Del Modelo De Atención, Dirigido A Los Niños, Las Niñas, Y Los Adolescentes En Las Modalidades De Restablecimiento De Derechos, Versión1 Del 27/07/2021.
4.7.1. Hito 1: Prospectiva De Caso. Momento 1 Evaluación Integradora. Págs.32
Lineamiento Técnico Para La Atención De Niños, Niñas Y Adolescentes Con Discapacidad Con Derechos Amenazados Y/O Vulnerados, Versión 2 Del 3/12/2019.
1.2.1. Enfoque Diferencial En Discapacidad Pág.31
1.7 Acciones Diferenciales Para La Atención De Población Con Discapacidad. Pág. 49
Acciones Transversales A Las Tres Fases. Pág. 59
Anexo 2. Acciones Diferenciales Para Personas Con Discapacidad Con Mayor Dependencia Funcional Y Restricciòn En La Participación. Pág.74</t>
  </si>
  <si>
    <t>A2.1.7</t>
  </si>
  <si>
    <t>El cronograma de actividades está organizado por curso de vida teniendo en cuenta la categoría de discapacidad, el nivel de dificultad en el desempeño y el perfil de funcionamiento del niño, niña, adolescente y mayor de 18 años.</t>
  </si>
  <si>
    <t>Lineamiento Técnico Para La Atención De Niños, Niñas Y Adolescentes Con Discapacidad Con Derechos Amenazados Y/O Vulnerados, Versión 2 Del 3/12/2019.
Para Tener En Cuenta. Pag.65</t>
  </si>
  <si>
    <t>A2.1.8</t>
  </si>
  <si>
    <t>Cuenta con los soportes de la gestión para la vinculación al sistema educativo con la Secretaria de Educación o Entidad territorial y brinda el apoyo pedagógico requerido por el niño, niña, adolescente en la preparación para la educación inclusiva.</t>
  </si>
  <si>
    <t>Lineamiento Técnico Para La Atención De Niños, Niñas Y Adolescentes Con Discapacidad Con Derechos Amenazados Y/O Vulnerados, Versión 2 Del 3/12/2019.
Cuadro 12 Acciones Diferenciales Para La Atención De Población Con Discapacidad. Pag.52</t>
  </si>
  <si>
    <t>A2.1.9</t>
  </si>
  <si>
    <t>Registro de acciones  para  la  inclusión laboral de los mayores de 18 años con discapacidad y  la construcción de unidades productivas autosostenibles para los jóvenes o mayores de 18 años con discapacidad que tengan restricción para participación en espacios laborales formales</t>
  </si>
  <si>
    <t>Lineamiento Técnico Para La Atención De Niños, Niñas Y Adolescentes Con Discapacidad Con Derechos Amenazados Y/O Vulnerados, Versión 2 Del 3/12/2019.
Cuadro 12 Acciones Diferenciales Para La Atención De Población Con Discapacidad. Pag.55</t>
  </si>
  <si>
    <t>A2.1.10</t>
  </si>
  <si>
    <r>
      <t xml:space="preserve">Soportes de registro de acciones para la implementación de elementos de Rehabilitación Basada en la Comunidad y posibilitar el desarrollo de competencias personales, sociales y comunitarias en el proceso de atención de los usuarios y las familias.
</t>
    </r>
    <r>
      <rPr>
        <b/>
        <sz val="11"/>
        <rFont val="Arial"/>
        <family val="2"/>
      </rPr>
      <t xml:space="preserve">Nota: </t>
    </r>
    <r>
      <rPr>
        <sz val="11"/>
        <rFont val="Arial"/>
        <family val="2"/>
      </rPr>
      <t>Por registro se entenderá actas de participación, solicitudes para la Secretarías de Salud, fotografías, videos, documentos, etc, que puedan evidenciar la implementación de elementos de Rehabilitación Basada en la Comunidad y posibilitar el desarrollo de competencias personales, sociales y comunitarias en el proceso de atención de los usuarios y las familias.</t>
    </r>
  </si>
  <si>
    <t>Lineamiento Técnico Para La Atención De Niños, Niñas Y Adolescentes Con Discapacidad Con Derechos Amenazados Y/O Vulnerados, Versión 2 Del 3/12/2019.
Cuadro 12 Acciones Diferenciales Para La Atención De Población Con Discapacidad. Pag.63</t>
  </si>
  <si>
    <t>A2.1.11</t>
  </si>
  <si>
    <t>Cuenta con el registro de actividades psicoeducativas con las familias y/o cuidadores responsables del niño, niña o adolescente con discapacidad: "cuidado al cuidador".</t>
  </si>
  <si>
    <t>Lineamiento Técnico Para La Atención De Niños, Niñas Y Adolescentes Con Discapacidad Con Derechos Amenazados Y/O Vulnerados, Versión 2 Del 3/12/2019.
Cuadro 12 Acciones Diferenciales Para La Atención De Población Con Discapacidad. Pag.56</t>
  </si>
  <si>
    <t>CONT / ADM</t>
  </si>
  <si>
    <t>A2.1.12</t>
  </si>
  <si>
    <t>Entrena a su talento humano en prevención de la agitación psicomotora, a través de la adopción de medidas ambientales favorables, identificación temprana de factores psicológicos e individuales de la persona con discapacidad, factores de riesgo y desencadenantes.</t>
  </si>
  <si>
    <t>Lineamiento Técnico Para La Atención De Niños, Niñas Y Adolescentes Con Discapacidad Con Derechos Amenazados Y/O Vulnerados, Versión 2 Del 3/12/2019.
Cuadro 12 Acciones Diferenciales Para La Atención De Población Con Discapacidad. Pag.78</t>
  </si>
  <si>
    <t>ANEXO 3-POBLACIÓN GESTANTES Y LACTANTES</t>
  </si>
  <si>
    <t>A3.1.</t>
  </si>
  <si>
    <t>Cuenta e Implementa las acciones diferenciales para la atención de  la atención de  mujeres y personas en gestación y/o lactantes:</t>
  </si>
  <si>
    <t>Lineamiento Técnico Del Programa Especializado Para La Atención A Adolescentes Y Mujeres Mayores De 18 Años, Gestantes O En Periodo De Lactancia, Con Sus Derechos Inobservados, Amenazados O Vulnerados, Versión 1 Del 14/09/2016 Págs.26,27,29,30,31, 34, 35, 37, 42
Guía Para El Impulso A La Soberanía Alimentaria Por El Derecho Humano A La Alimentación Adecuada En Las Modalidades Y Servicios Del ICBF. G33.Pp. Versión 1 Del 04/12/2024. Pág. 42, 45, 49, 50 y 53.</t>
  </si>
  <si>
    <t>En observación de la atención y diálogo con la persona o mujer gestante y/o lactante, su familia y/o red vincular, talento humano y contrastado con el contenido de los soportes presentados por el operador se evidencia que:</t>
  </si>
  <si>
    <t>A3.1.1</t>
  </si>
  <si>
    <t>Cuenta con el reporte a la autoridad administrativa  para verificación de derechos, los casos de mujeres o personas que ingresan al programa con hijos/as menores de edad.</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</si>
  <si>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t>
  </si>
  <si>
    <t>A3.1.2</t>
  </si>
  <si>
    <t>Cuenta con el reporte a la autoridad administrativa del nacimiento de un bebé, para realizar la verificación de garantía de  derechos.</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</si>
  <si>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
Cuadro 4. Acciones Especializadas Para El Proceso De Atención. Pág.31</t>
  </si>
  <si>
    <t>A3.1.3</t>
  </si>
  <si>
    <t>Cuenta con el certificado de nacido vivo, registro civil de los niños, niñas recién nacidos.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</si>
  <si>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Pág.29</t>
  </si>
  <si>
    <t>A3.1.4</t>
  </si>
  <si>
    <t>Cuenta con el registro de acciones para la vinculación afectiva de la madre con su hijo o hija recién nacido o por nacer y la comunicación e integración con su red psico-afectiva, familiar y social.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</si>
  <si>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Y 37</t>
  </si>
  <si>
    <t>A3.1.5</t>
  </si>
  <si>
    <t>Cuenta con los soportes de gestiones para la movilización del sector educativo para la inclusión de las personas o mujeres menores de edad, mayores de 18 años y los hijos e hijas de cuidado temporal.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</si>
  <si>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35 Y 42</t>
  </si>
  <si>
    <t>A3.1.6</t>
  </si>
  <si>
    <t>Cuenta con los soportes de gestiones para la articulación con el Sistema Nacional de Bienestar Familiar - SNBF para la atención de problemáticas asociadas como situación de vida en calle, consumo de sustancias psicoactivas, discapacidad, violencia sexual, entre otras.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</si>
  <si>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Pág.30</t>
  </si>
  <si>
    <t>A3.1.7</t>
  </si>
  <si>
    <t>Cuenta con los soportes de gestiones para la  articulación con la autoridad administrativa para los permisos o salidas de las adolescentes y personas mayores de 18 años, gestantes o en periodo de lactancia.</t>
  </si>
  <si>
    <t>A3.1.8</t>
  </si>
  <si>
    <t>Cuenta con soportes de acciones de promoción, protección y apoyo de la práctica de la lactancia humana en forma exclusiva (niñas y niños menores de seis meses de edad) y en forma complementaria (de los seis meses a los dos años y más) para las personas en periodo de lactancia, mujeres en gestación, las familias y/o cuidadores y con el talento humano.
Nota 1: fotografías, actas, registros de asistencia, entre otros. 
Nota 2:Las acciones deben estar orientadas a empoderar a las personas en periodo de lactancia y mujeres en gestación, en la exigibilidad del derecho y sobre la importancia de acceder a las atenciones en salud según la Ruta Integral de Atención Materno-Perinatal.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</si>
  <si>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</si>
  <si>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A3.1.9</t>
  </si>
  <si>
    <t>En observación de la atención y diálogo con la persona o mujer gestante y/o lactante, familia y/o red vincular y talento humano, se evidencia la implementación de las acciones en torno a la promoción, protección y apoyo de la práctica en forma exclusiva (niñas y niños menores de seis meses de edad) y en forma complementaria (de los seis meses a los dos años y más).</t>
  </si>
  <si>
    <t>A3.1.10</t>
  </si>
  <si>
    <t xml:space="preserve">Registro de acciones para la generación de conocimientos y habilidades sobre las responsabilidades hacia sus hijos e hijas, para promover la corresponsabilidad, el autocuidado y la garantía de derechos. </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</si>
  <si>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t>
  </si>
  <si>
    <t>A3.1.11</t>
  </si>
  <si>
    <t xml:space="preserve">Registro de acciones de preparación vocacional y formación para la vida, educación formal y no formal cuando se requiera, orientación pre laboral y desarrollo de actividades productivas, así como la articulación con entidades del SNBF para la vinculación a los diferentes programas. </t>
  </si>
  <si>
    <t>A3.1.12</t>
  </si>
  <si>
    <t>En observación de la atención y diálogo con la persona o mujer gestante y/o lactante se evidencia que no se realiza la separación de los hijos recién nacidos de sus madres excepto cuando haya expresado por escrito su voluntad de no permanecer con el bebé.</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</si>
  <si>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Pág.27</t>
  </si>
  <si>
    <t>A3.1.13</t>
  </si>
  <si>
    <t>En observación de la atención y diálogo con la persona o mujer gestante y/o lactante, familia y/o colaborador se evidencia que no se ofrece retribución de dinero o especie ni realiza cobros para que la madre otorgue el consentimiento para la adopción o por los servicios prestados.</t>
  </si>
  <si>
    <t>A3.1.14</t>
  </si>
  <si>
    <t>En observación de la atención se evidencia que existe un entorno seguro y confiable en donde las mujeres y personas en periodo de lactancia puedan ejercer su derecho de amamantar a sus bebes, donde puedan expresar sus inquietudes, preocupaciones y se ayuda a la práctica con información veraz.</t>
  </si>
  <si>
    <t>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</si>
  <si>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A3.1.15</t>
  </si>
  <si>
    <t>En diálogo con el talento humano se evidencia el conocimiento sobre la promoción, protección y apoyo de la práctica de lactancia humana</t>
  </si>
  <si>
    <t xml:space="preserve">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
</t>
  </si>
  <si>
    <t>A3.1.16</t>
  </si>
  <si>
    <t>En caso de que se cuente con la Sala Amiga de la Familia Lactante, se evidencia que se garantiza que la leche humana se almacene y rotule con el nombre de la niña o niño, fecha y hora de recolección, y no tiene más de 3 meses de almacenamiento en caso de que esté congelada, o más de 12 horas en caso de que esté refrigerada.</t>
  </si>
  <si>
    <t>Guía Para El Impulso A La Soberanía Alimentaria Por El Derecho Humano A La Alimentación Adecuada En Las Modalidades Y Servicios Del ICBF. G36.Pp. Versión 1 Del 04/12/2024.
4.4. Ruta Metodológica De La Educación Para La Salud Alimentaria
4.4.2. Acciones De Movilización Social Para La Educación En Salud Alimentaria
4.4.3. Acciones De Promoción, Protección Y Apoyo A La Lactancia Humana Como Primer Acto De Soberanía Alimentaria. 
4.4.3.5. Salas Amigas De La Familia Lactante.
Página 49 Y 50.</t>
  </si>
  <si>
    <t>EVIDENCIA NO CUMPLIMIENTO MODELO DE ATENCIÓN</t>
  </si>
  <si>
    <t>Nombres y apellidos</t>
  </si>
  <si>
    <t>Fecha de ingreso</t>
  </si>
  <si>
    <t>Edad</t>
  </si>
  <si>
    <t>Boleta de ubicación</t>
  </si>
  <si>
    <t>Número Documento de identidad</t>
  </si>
  <si>
    <t>Libreta militar</t>
  </si>
  <si>
    <t>Género con el que se identifica</t>
  </si>
  <si>
    <t>Discapacidad</t>
  </si>
  <si>
    <t>Pertenencia étnica</t>
  </si>
  <si>
    <t>Migrante</t>
  </si>
  <si>
    <t>Vinculado al sistema educativo</t>
  </si>
  <si>
    <r>
      <t xml:space="preserve">Evaluación </t>
    </r>
    <r>
      <rPr>
        <b/>
        <sz val="11"/>
        <rFont val="Aptos Narrow"/>
        <family val="2"/>
        <scheme val="minor"/>
      </rPr>
      <t xml:space="preserve">preliminar 
</t>
    </r>
    <r>
      <rPr>
        <sz val="7"/>
        <rFont val="Aptos Narrow"/>
        <family val="2"/>
        <scheme val="minor"/>
      </rPr>
      <t>(a los 5 días hábiles del ingreso)</t>
    </r>
  </si>
  <si>
    <r>
      <t xml:space="preserve">Evaluación integradora
</t>
    </r>
    <r>
      <rPr>
        <sz val="7"/>
        <rFont val="Aptos Narrow"/>
        <family val="2"/>
        <scheme val="minor"/>
      </rPr>
      <t>(antes de los 30 días calendario del ingreso</t>
    </r>
    <r>
      <rPr>
        <sz val="11"/>
        <rFont val="Aptos Narrow"/>
        <family val="2"/>
        <scheme val="minor"/>
      </rPr>
      <t>)</t>
    </r>
  </si>
  <si>
    <t>Plan de caso</t>
  </si>
  <si>
    <t>Seguimiento al plan de caso
(cada 3 meses - registrar los dos últimos)</t>
  </si>
  <si>
    <t xml:space="preserve">Intervenciones por áreas </t>
  </si>
  <si>
    <r>
      <t xml:space="preserve"> Método de Administración de Caso – M.A.C.
</t>
    </r>
    <r>
      <rPr>
        <b/>
        <sz val="11"/>
        <color theme="1" tint="0.249977111117893"/>
        <rFont val="Aptos Narrow"/>
        <family val="2"/>
        <scheme val="minor"/>
      </rPr>
      <t>Registrar última fecha o N/A</t>
    </r>
  </si>
  <si>
    <t>Informe de superación de situaciones que generaron el ingreso al PARD</t>
  </si>
  <si>
    <t>Observaciones</t>
  </si>
  <si>
    <t>Si/No</t>
  </si>
  <si>
    <t>Fecha</t>
  </si>
  <si>
    <t>Define la frecuencia del seguimiento de acuerdo con el nivel de riesgo y complejidad.</t>
  </si>
  <si>
    <t>Realiza el seguimiento acorde a la frecuencia indicada
Si/No</t>
  </si>
  <si>
    <r>
      <t xml:space="preserve">Fecha de elaboración </t>
    </r>
    <r>
      <rPr>
        <sz val="7"/>
        <rFont val="Aptos Narrow"/>
        <family val="2"/>
        <scheme val="minor"/>
      </rPr>
      <t>(antes de los 30 días calendario del ingreso</t>
    </r>
    <r>
      <rPr>
        <sz val="11"/>
        <rFont val="Aptos Narrow"/>
        <family val="2"/>
        <scheme val="minor"/>
      </rPr>
      <t>)</t>
    </r>
    <r>
      <rPr>
        <b/>
        <sz val="11"/>
        <rFont val="Aptos Narrow"/>
        <family val="2"/>
        <scheme val="minor"/>
      </rPr>
      <t xml:space="preserve">
Fecha</t>
    </r>
  </si>
  <si>
    <r>
      <t xml:space="preserve">Fecha de Entrega 
</t>
    </r>
    <r>
      <rPr>
        <sz val="7"/>
        <rFont val="Aptos Narrow"/>
        <family val="2"/>
        <scheme val="minor"/>
      </rPr>
      <t>(5 días calendario después de la fecha de elaboración)</t>
    </r>
    <r>
      <rPr>
        <sz val="11"/>
        <rFont val="Aptos Narrow"/>
        <family val="2"/>
        <scheme val="minor"/>
      </rPr>
      <t xml:space="preserve">
</t>
    </r>
    <r>
      <rPr>
        <b/>
        <sz val="11"/>
        <rFont val="Aptos Narrow"/>
        <family val="2"/>
        <scheme val="minor"/>
      </rPr>
      <t>Fecha</t>
    </r>
  </si>
  <si>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</si>
  <si>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 xml:space="preserve">Fecha de elaboración
Fecha </t>
  </si>
  <si>
    <r>
      <t xml:space="preserve">Fecha de Entrega 
</t>
    </r>
    <r>
      <rPr>
        <sz val="7"/>
        <rFont val="Aptos Narrow"/>
        <family val="2"/>
        <scheme val="minor"/>
      </rPr>
      <t>(5 días calendario después de la fecha de elaboración)</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</si>
  <si>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</si>
  <si>
    <t xml:space="preserve">Fecha de elaboración </t>
  </si>
  <si>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</si>
  <si>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Análisis de caso</t>
  </si>
  <si>
    <t>Reunión de caso</t>
  </si>
  <si>
    <t>Conferencia de caso</t>
  </si>
  <si>
    <r>
      <t xml:space="preserve">Fecha de elaboración 
</t>
    </r>
    <r>
      <rPr>
        <sz val="7"/>
        <rFont val="Aptos Narrow"/>
        <family val="2"/>
        <scheme val="minor"/>
      </rPr>
      <t>(a partir de la comunicación y hasta el día del egreso definitivo)</t>
    </r>
  </si>
  <si>
    <r>
      <t xml:space="preserve">Fecha de </t>
    </r>
    <r>
      <rPr>
        <b/>
        <sz val="11"/>
        <rFont val="Aptos Narrow"/>
        <family val="2"/>
        <scheme val="minor"/>
      </rPr>
      <t xml:space="preserve">Entrega 
</t>
    </r>
    <r>
      <rPr>
        <sz val="7"/>
        <rFont val="Aptos Narrow"/>
        <family val="2"/>
        <scheme val="minor"/>
      </rPr>
      <t>(al día hábil siguiente del egreso definitivo)</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</si>
  <si>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r>
      <rPr>
        <b/>
        <sz val="11"/>
        <color theme="1"/>
        <rFont val="Aptos Narrow"/>
        <family val="2"/>
        <scheme val="minor"/>
      </rPr>
      <t xml:space="preserve">
Coloque X</t>
    </r>
  </si>
  <si>
    <t>PERFIL</t>
  </si>
  <si>
    <t>PERSONAL REQUERIDO POR USUARIOS DE LA MODALIDAD</t>
  </si>
  <si>
    <t>click</t>
  </si>
  <si>
    <t>Coordinador TC X Unidad</t>
  </si>
  <si>
    <t>Auxiliar Administrativo TC X Unidad</t>
  </si>
  <si>
    <t>Psicólogo TC X 30</t>
  </si>
  <si>
    <t>Trabajador Social o Profesional en Desarrollo Familiar TC X 30</t>
  </si>
  <si>
    <t>Nutricionista dietista MT X 30</t>
  </si>
  <si>
    <t>Profesional de área MT X 30</t>
  </si>
  <si>
    <t>Gestor de Caso TC X 30</t>
  </si>
  <si>
    <t>Instructor de Taller MT X 30</t>
  </si>
  <si>
    <t>Formador Diurno TC X 30</t>
  </si>
  <si>
    <t>Formador Nocturno TC X 30</t>
  </si>
  <si>
    <t>Servicios Generales TC X 30</t>
  </si>
  <si>
    <t>Cocinero TC X 30</t>
  </si>
  <si>
    <t>Fuente: Manual operativo modalidades y servicio para la atención de las niñas, los niños y los adolescentes, con proceso administrativo de restablecimiento de derechos, versión 2 del 08/07/2022. pág. 130 y 131</t>
  </si>
  <si>
    <t>Cantidad de usuarios del servicio
* Corresponde al # cupo atendidos al momento de la visita</t>
  </si>
  <si>
    <t>Ubicación</t>
  </si>
  <si>
    <t>Aula</t>
  </si>
  <si>
    <t>Área (m²)</t>
  </si>
  <si>
    <r>
      <t>Índice
(m</t>
    </r>
    <r>
      <rPr>
        <b/>
        <sz val="11"/>
        <rFont val="Aptos Narrow"/>
        <family val="2"/>
      </rPr>
      <t>²</t>
    </r>
    <r>
      <rPr>
        <b/>
        <sz val="11"/>
        <rFont val="Aptos Narrow"/>
        <family val="2"/>
        <scheme val="minor"/>
      </rPr>
      <t>/persona)</t>
    </r>
  </si>
  <si>
    <t>Capacidad máxima 
(Área / Índice)</t>
  </si>
  <si>
    <t>Cumple - No cumple - No aplica</t>
  </si>
  <si>
    <t>observaciones</t>
  </si>
  <si>
    <r>
      <rPr>
        <b/>
        <sz val="11"/>
        <rFont val="Aptos Narrow"/>
        <family val="2"/>
        <scheme val="minor"/>
      </rPr>
      <t>Nota:</t>
    </r>
    <r>
      <rPr>
        <sz val="11"/>
        <rFont val="Aptos Narrow"/>
        <family val="2"/>
        <scheme val="minor"/>
      </rPr>
      <t xml:space="preserve"> Adicionar las filas que se requieran en caso de ser necesario.</t>
    </r>
  </si>
  <si>
    <t>SEC</t>
  </si>
  <si>
    <t xml:space="preserve">OBSERVACIONES </t>
  </si>
  <si>
    <t>2.Ambientes Adecuados y Seguros</t>
  </si>
  <si>
    <t>3.1</t>
  </si>
  <si>
    <t>3. Alimentacion y Nutrición</t>
  </si>
  <si>
    <t>3.2</t>
  </si>
  <si>
    <t>3.3</t>
  </si>
  <si>
    <t>3.4</t>
  </si>
  <si>
    <t>3.5</t>
  </si>
  <si>
    <t>3.6</t>
  </si>
  <si>
    <t>3.7</t>
  </si>
  <si>
    <t>3.8</t>
  </si>
  <si>
    <t>3.9</t>
  </si>
  <si>
    <t>3.10</t>
  </si>
  <si>
    <t>3.11</t>
  </si>
  <si>
    <t>3.12</t>
  </si>
  <si>
    <t>3.13</t>
  </si>
  <si>
    <t>4.1</t>
  </si>
  <si>
    <t>4. Modelo de Atencion</t>
  </si>
  <si>
    <t>4.2</t>
  </si>
  <si>
    <t>4.3</t>
  </si>
  <si>
    <t>5. Situaciones de Riesgo</t>
  </si>
  <si>
    <t>6.1</t>
  </si>
  <si>
    <t>6. Código de Ética</t>
  </si>
  <si>
    <t>7.1</t>
  </si>
  <si>
    <t>7. Talento Humano</t>
  </si>
  <si>
    <t>7.2</t>
  </si>
  <si>
    <t>7.3</t>
  </si>
  <si>
    <t>7.4</t>
  </si>
  <si>
    <t>8. Financiero</t>
  </si>
  <si>
    <t>9.1</t>
  </si>
  <si>
    <t>9. Dotación</t>
  </si>
  <si>
    <t>9.2</t>
  </si>
  <si>
    <t>9.4</t>
  </si>
  <si>
    <t>9.5</t>
  </si>
  <si>
    <t>A1.</t>
  </si>
  <si>
    <t>Anexo 1 Violencias</t>
  </si>
  <si>
    <t>A2.1</t>
  </si>
  <si>
    <t>Anexo 2. Discapacidad</t>
  </si>
  <si>
    <t>A2.2</t>
  </si>
  <si>
    <t>A2.3</t>
  </si>
  <si>
    <t>A2.4</t>
  </si>
  <si>
    <t>A3.1</t>
  </si>
  <si>
    <t>Anexo 3. Gestantes</t>
  </si>
  <si>
    <t>A3.2</t>
  </si>
  <si>
    <t>A3.3</t>
  </si>
  <si>
    <t>A.3.4</t>
  </si>
  <si>
    <t>CONSOLIDADO DE LAS CONDICIONES CON NO CUMPLIMIENTO</t>
  </si>
  <si>
    <t>Numeral</t>
  </si>
  <si>
    <t>CONDICIONES DE CALIDAD CON NO CUMPLIMIENTO</t>
  </si>
  <si>
    <t>COMPONENTE</t>
  </si>
  <si>
    <t>ACTA DE CIERRE</t>
  </si>
  <si>
    <t xml:space="preserve">Siendo las __________ del dia __________del mes ____________ del _______, </t>
  </si>
  <si>
    <t>el equipo de la Oficina de Inspección, Vigilancia y Control y Calidad de Servicios, realiza socialización de las situaciones encontradas durante la visita por cada uno de los componentes:  y se le informa que podrá pronunciarse frente al desarrollo de la misma.</t>
  </si>
  <si>
    <t>COMPONENTES</t>
  </si>
  <si>
    <t>CONDICIONES</t>
  </si>
  <si>
    <t>CUMPLE</t>
  </si>
  <si>
    <t>NO CUMPLE</t>
  </si>
  <si>
    <t>NO APLICA</t>
  </si>
  <si>
    <t xml:space="preserve">TOTAL </t>
  </si>
  <si>
    <t>AMBIENTES ADECUADOS Y SEGUROS</t>
  </si>
  <si>
    <t>ALIMENTACIÓN Y NUTRICIÓN</t>
  </si>
  <si>
    <t>MODELO DE ATENCIÓN</t>
  </si>
  <si>
    <t>SITUACIONES DE RIESGO</t>
  </si>
  <si>
    <t>CÓDIGO DE ÉTICA</t>
  </si>
  <si>
    <t>TALENTO HUMANO</t>
  </si>
  <si>
    <t>FINANCIERO</t>
  </si>
  <si>
    <t>DOTACIÓN</t>
  </si>
  <si>
    <t>ANEXO 2 DISCAPACIDAD</t>
  </si>
  <si>
    <t>ANEXO 3 GESTANTES</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</si>
  <si>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</si>
  <si>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</si>
  <si>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</si>
  <si>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</si>
  <si>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</si>
  <si>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</si>
  <si>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</si>
  <si>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</si>
  <si>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</si>
  <si>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</si>
  <si>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PROFESIÓN</t>
  </si>
  <si>
    <t>6. Código de Etica</t>
  </si>
  <si>
    <t>9. Dotacion</t>
  </si>
  <si>
    <t>1. INFORMACIÓN DE LA INSTITUCIÓN</t>
  </si>
  <si>
    <t>Fecha de Finalización Visita</t>
  </si>
  <si>
    <r>
      <rPr>
        <b/>
        <i/>
        <sz val="12"/>
        <color theme="1"/>
        <rFont val="Tempus Sans ITC"/>
      </rPr>
      <t xml:space="preserve">¡Antes de imprimir este documento… piense en el medio ambiente!  </t>
    </r>
    <r>
      <rPr>
        <b/>
        <sz val="12"/>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</si>
  <si>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PROCESO DE INSPECCIÓN, VIGILANCIA Y CONTROL
INSTRUMENTO IV
CASA DE PROTECCION (Victimas del Conflicto Armado)</t>
  </si>
  <si>
    <t>IN102.IVC
Versión 1
28/07/2026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</si>
</sst>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67" x14ac:knownFonts="1">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5"/>
      <name val="Arial"/>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i/>
      <sz val="12"/>
      <color theme="1"/>
      <name val="Arial"/>
      <family val="2"/>
    </font>
    <font>
      <sz val="11"/>
      <color theme="1"/>
      <name val="Aptos Narrow"/>
      <family val="2"/>
      <scheme val="minor"/>
    </font>
    <font>
      <sz val="8"/>
      <color theme="1"/>
      <name val="Aptos Narrow"/>
      <family val="2"/>
      <scheme val="minor"/>
    </font>
    <font>
      <sz val="11"/>
      <name val="Arial"/>
      <family val="2"/>
    </font>
    <font>
      <b/>
      <sz val="16"/>
      <color theme="1"/>
      <name val="Arial"/>
      <family val="2"/>
    </font>
    <font>
      <b/>
      <u/>
      <sz val="11"/>
      <name val="Arial"/>
      <family val="2"/>
    </font>
    <font>
      <sz val="8"/>
      <name val="Aptos Narrow"/>
      <family val="2"/>
      <scheme val="minor"/>
    </font>
    <font>
      <sz val="5"/>
      <color theme="1"/>
      <name val="Arial"/>
      <family val="2"/>
    </font>
    <font>
      <sz val="9"/>
      <color theme="1"/>
      <name val="Arial"/>
      <family val="2"/>
    </font>
    <font>
      <sz val="11"/>
      <name val="Aptos Narrow"/>
      <family val="2"/>
      <scheme val="minor"/>
    </font>
    <font>
      <b/>
      <sz val="5"/>
      <color theme="1"/>
      <name val="Aptos Narrow"/>
      <family val="2"/>
      <scheme val="minor"/>
    </font>
    <font>
      <b/>
      <sz val="5"/>
      <color theme="1"/>
      <name val="Arial"/>
      <family val="2"/>
    </font>
    <font>
      <sz val="10"/>
      <color theme="1"/>
      <name val="Aptos Narrow"/>
      <family val="2"/>
      <scheme val="minor"/>
    </font>
    <font>
      <sz val="11"/>
      <name val="Arial Narrow"/>
      <family val="2"/>
    </font>
    <font>
      <b/>
      <sz val="11"/>
      <name val="Aptos Narrow"/>
      <family val="2"/>
    </font>
    <font>
      <u/>
      <sz val="11"/>
      <color theme="10"/>
      <name val="Aptos Narrow"/>
      <family val="2"/>
      <scheme val="minor"/>
    </font>
    <font>
      <sz val="11"/>
      <color rgb="FFFF0000"/>
      <name val="Arial"/>
      <family val="2"/>
    </font>
    <font>
      <sz val="5"/>
      <name val="Aptos Display"/>
      <family val="2"/>
      <scheme val="major"/>
    </font>
    <font>
      <sz val="10"/>
      <color theme="1"/>
      <name val="Arial"/>
      <family val="2"/>
    </font>
    <font>
      <b/>
      <sz val="12"/>
      <color theme="1"/>
      <name val="Aptos Narrow"/>
      <family val="2"/>
      <scheme val="minor"/>
    </font>
    <font>
      <sz val="7"/>
      <name val="Aptos Narrow"/>
      <family val="2"/>
      <scheme val="minor"/>
    </font>
    <font>
      <b/>
      <sz val="10"/>
      <name val="Aptos Narrow"/>
      <family val="2"/>
      <scheme val="minor"/>
    </font>
    <font>
      <b/>
      <sz val="8"/>
      <color theme="0"/>
      <name val="Arial"/>
      <family val="2"/>
    </font>
    <font>
      <sz val="11"/>
      <color theme="1"/>
      <name val="Arial Narrow"/>
      <family val="2"/>
    </font>
    <font>
      <b/>
      <sz val="11"/>
      <color theme="1" tint="0.249977111117893"/>
      <name val="Aptos Narrow"/>
      <family val="2"/>
      <scheme val="minor"/>
    </font>
    <font>
      <b/>
      <sz val="11"/>
      <color rgb="FF000000"/>
      <name val="Aptos Narrow"/>
      <family val="2"/>
    </font>
    <font>
      <sz val="11"/>
      <color rgb="FFFF0000"/>
      <name val="Aptos Display"/>
      <family val="2"/>
      <scheme val="major"/>
    </font>
    <font>
      <b/>
      <u/>
      <sz val="11"/>
      <color theme="0"/>
      <name val="Aptos Narrow"/>
      <family val="2"/>
      <scheme val="minor"/>
    </font>
    <font>
      <sz val="12"/>
      <name val="Arial"/>
      <family val="2"/>
    </font>
    <font>
      <sz val="5"/>
      <name val="Aptos Narrow"/>
      <family val="2"/>
      <scheme val="minor"/>
    </font>
    <font>
      <b/>
      <u/>
      <sz val="11"/>
      <color rgb="FF000000"/>
      <name val="Arial"/>
      <family val="2"/>
    </font>
    <font>
      <b/>
      <u/>
      <sz val="11"/>
      <color theme="1"/>
      <name val="Arial"/>
      <family val="2"/>
    </font>
    <font>
      <b/>
      <u/>
      <sz val="9"/>
      <color theme="0"/>
      <name val="Aptos Narrow"/>
      <family val="2"/>
      <scheme val="minor"/>
    </font>
    <font>
      <b/>
      <u/>
      <sz val="11"/>
      <name val="Aptos Narrow"/>
      <family val="2"/>
      <scheme val="minor"/>
    </font>
    <font>
      <b/>
      <sz val="10"/>
      <color theme="1"/>
      <name val="Arial"/>
      <family val="2"/>
    </font>
    <font>
      <b/>
      <i/>
      <sz val="12"/>
      <color theme="1"/>
      <name val="Tempus Sans ITC"/>
    </font>
    <font>
      <b/>
      <sz val="12"/>
      <color theme="1"/>
      <name val="Tempus Sans ITC"/>
    </font>
    <font>
      <sz val="6"/>
      <color theme="1"/>
      <name val="Arial"/>
      <family val="2"/>
    </font>
  </fonts>
  <fills count="50">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rgb="FFC0E6F5"/>
        <bgColor indexed="64"/>
      </patternFill>
    </fill>
    <fill>
      <patternFill patternType="solid">
        <fgColor rgb="FF9DC3E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1D4FA"/>
        <bgColor indexed="64"/>
      </patternFill>
    </fill>
    <fill>
      <patternFill patternType="solid">
        <fgColor rgb="FF4DD0E1"/>
        <bgColor indexed="64"/>
      </patternFill>
    </fill>
    <fill>
      <patternFill patternType="solid">
        <fgColor rgb="FF80CBC4"/>
        <bgColor indexed="64"/>
      </patternFill>
    </fill>
    <fill>
      <patternFill patternType="solid">
        <fgColor rgb="FFB3E5FC"/>
        <bgColor indexed="64"/>
      </patternFill>
    </fill>
    <fill>
      <patternFill patternType="solid">
        <fgColor rgb="FFFFCCBC"/>
        <bgColor indexed="64"/>
      </patternFill>
    </fill>
    <fill>
      <patternFill patternType="solid">
        <fgColor rgb="FFFFE0B2"/>
        <bgColor indexed="64"/>
      </patternFill>
    </fill>
    <fill>
      <patternFill patternType="solid">
        <fgColor rgb="FFFFE0B2"/>
        <bgColor theme="4" tint="0.79998168889431442"/>
      </patternFill>
    </fill>
    <fill>
      <patternFill patternType="solid">
        <fgColor rgb="FFF8BBD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0070C0"/>
        <bgColor indexed="64"/>
      </patternFill>
    </fill>
    <fill>
      <patternFill patternType="solid">
        <fgColor theme="2" tint="-0.499984740745262"/>
        <bgColor indexed="64"/>
      </patternFill>
    </fill>
    <fill>
      <patternFill patternType="solid">
        <fgColor theme="7" tint="0.79998168889431442"/>
        <bgColor rgb="FF000000"/>
      </patternFill>
    </fill>
    <fill>
      <patternFill patternType="solid">
        <fgColor theme="6" tint="0.59999389629810485"/>
        <bgColor rgb="FF000000"/>
      </patternFill>
    </fill>
    <fill>
      <patternFill patternType="solid">
        <fgColor theme="5" tint="0.59999389629810485"/>
        <bgColor rgb="FF000000"/>
      </patternFill>
    </fill>
    <fill>
      <patternFill patternType="solid">
        <fgColor theme="3" tint="0.499984740745262"/>
        <bgColor rgb="FF000000"/>
      </patternFill>
    </fill>
    <fill>
      <patternFill patternType="solid">
        <fgColor theme="2" tint="-0.249977111117893"/>
        <bgColor indexed="64"/>
      </patternFill>
    </fill>
    <fill>
      <patternFill patternType="solid">
        <fgColor rgb="FFFF99FF"/>
        <bgColor indexed="64"/>
      </patternFill>
    </fill>
    <fill>
      <patternFill patternType="solid">
        <fgColor theme="5"/>
        <bgColor indexed="64"/>
      </patternFill>
    </fill>
    <fill>
      <patternFill patternType="solid">
        <fgColor theme="9" tint="0.79998168889431442"/>
        <bgColor indexed="64"/>
      </patternFill>
    </fill>
    <fill>
      <patternFill patternType="solid">
        <fgColor theme="9"/>
        <bgColor indexed="64"/>
      </patternFill>
    </fill>
    <fill>
      <patternFill patternType="solid">
        <fgColor theme="5" tint="0.39997558519241921"/>
        <bgColor indexed="64"/>
      </patternFill>
    </fill>
    <fill>
      <patternFill patternType="solid">
        <fgColor rgb="FFFFC000"/>
        <bgColor indexed="64"/>
      </patternFill>
    </fill>
  </fills>
  <borders count="82">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medium">
        <color indexed="64"/>
      </right>
      <top style="medium">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s>
  <cellStyleXfs count="5">
    <xf numFmtId="0" fontId="0" fillId="0" borderId="0"/>
    <xf numFmtId="0" fontId="22" fillId="0" borderId="0"/>
    <xf numFmtId="0" fontId="22" fillId="0" borderId="0"/>
    <xf numFmtId="9" fontId="30" fillId="0" borderId="0" applyFont="0" applyFill="0" applyBorder="0" applyAlignment="0" applyProtection="0"/>
    <xf numFmtId="0" fontId="44" fillId="0" borderId="0" applyNumberFormat="0" applyFill="0" applyBorder="0" applyAlignment="0" applyProtection="0"/>
  </cellStyleXfs>
  <cellXfs count="545">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3" fillId="2" borderId="3" xfId="0" applyFont="1" applyFill="1" applyBorder="1" applyAlignment="1">
      <alignment vertical="center" wrapText="1"/>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10" fillId="7" borderId="2" xfId="0" applyFont="1" applyFill="1" applyBorder="1" applyAlignment="1" applyProtection="1">
      <alignment horizontal="center" vertical="center" wrapText="1"/>
      <protection locked="0"/>
    </xf>
    <xf numFmtId="0" fontId="18" fillId="0" borderId="0" xfId="0" applyFont="1" applyAlignment="1">
      <alignment horizontal="center" vertical="center"/>
    </xf>
    <xf numFmtId="0" fontId="11" fillId="0" borderId="0" xfId="0" applyFont="1" applyAlignment="1">
      <alignment horizontal="justify" vertical="center" wrapText="1"/>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5" fillId="11" borderId="12" xfId="0" applyFont="1" applyFill="1" applyBorder="1" applyAlignment="1">
      <alignment horizontal="center" vertical="center" wrapText="1"/>
    </xf>
    <xf numFmtId="0" fontId="27" fillId="0" borderId="0" xfId="0" applyFont="1" applyAlignment="1">
      <alignment vertical="center"/>
    </xf>
    <xf numFmtId="0" fontId="28" fillId="0" borderId="0" xfId="0" applyFont="1"/>
    <xf numFmtId="0" fontId="28" fillId="0" borderId="0" xfId="0" applyFont="1" applyAlignment="1">
      <alignment vertical="top"/>
    </xf>
    <xf numFmtId="0" fontId="28" fillId="9" borderId="0" xfId="0" applyFont="1" applyFill="1"/>
    <xf numFmtId="0" fontId="29" fillId="9" borderId="0" xfId="0" applyFont="1" applyFill="1"/>
    <xf numFmtId="0" fontId="11" fillId="0" borderId="0" xfId="0" applyFont="1" applyAlignment="1">
      <alignment vertical="center" wrapText="1"/>
    </xf>
    <xf numFmtId="0" fontId="15" fillId="0" borderId="0" xfId="0" applyFont="1" applyAlignment="1">
      <alignment horizontal="justify" vertical="center" wrapText="1"/>
    </xf>
    <xf numFmtId="0" fontId="11" fillId="0" borderId="0" xfId="0" applyFont="1" applyAlignment="1">
      <alignment wrapText="1"/>
    </xf>
    <xf numFmtId="0" fontId="16" fillId="0" borderId="0" xfId="0" applyFont="1" applyAlignment="1">
      <alignment horizontal="justify" vertical="justify" wrapText="1"/>
    </xf>
    <xf numFmtId="0" fontId="31" fillId="0" borderId="0" xfId="0" applyFont="1"/>
    <xf numFmtId="0" fontId="19" fillId="0" borderId="7" xfId="0" applyFont="1" applyBorder="1" applyAlignment="1" applyProtection="1">
      <alignment vertical="center" wrapText="1"/>
      <protection locked="0"/>
    </xf>
    <xf numFmtId="0" fontId="11" fillId="0" borderId="45" xfId="0" applyFont="1" applyBorder="1" applyAlignment="1">
      <alignment vertical="center" wrapText="1"/>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0" borderId="38" xfId="0" applyFont="1" applyBorder="1" applyAlignment="1">
      <alignment horizontal="center" vertical="center"/>
    </xf>
    <xf numFmtId="0" fontId="4" fillId="5" borderId="11" xfId="0" applyFont="1" applyFill="1" applyBorder="1" applyAlignment="1">
      <alignment horizontal="center" vertical="center"/>
    </xf>
    <xf numFmtId="0" fontId="4" fillId="6" borderId="8" xfId="0" applyFont="1" applyFill="1" applyBorder="1" applyAlignment="1">
      <alignment vertical="center" wrapText="1"/>
    </xf>
    <xf numFmtId="0" fontId="32"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10" xfId="0" applyFont="1" applyFill="1" applyBorder="1" applyAlignment="1">
      <alignment horizontal="center" vertical="center"/>
    </xf>
    <xf numFmtId="0" fontId="4" fillId="0" borderId="14" xfId="0" applyFont="1" applyBorder="1" applyAlignment="1">
      <alignment horizontal="justify" vertical="center" wrapText="1"/>
    </xf>
    <xf numFmtId="0" fontId="4" fillId="0" borderId="8" xfId="0" applyFont="1" applyBorder="1" applyAlignment="1">
      <alignment vertical="center" wrapText="1"/>
    </xf>
    <xf numFmtId="0" fontId="32" fillId="9" borderId="8" xfId="0" applyFont="1" applyFill="1" applyBorder="1" applyAlignment="1">
      <alignment horizontal="left" vertical="center" wrapText="1"/>
    </xf>
    <xf numFmtId="0" fontId="32" fillId="5" borderId="8" xfId="0" applyFont="1" applyFill="1" applyBorder="1" applyAlignment="1">
      <alignment vertical="center" wrapText="1"/>
    </xf>
    <xf numFmtId="0" fontId="32" fillId="9" borderId="8" xfId="0" applyFont="1" applyFill="1" applyBorder="1" applyAlignment="1">
      <alignment horizontal="justify" vertical="center" wrapText="1"/>
    </xf>
    <xf numFmtId="0" fontId="4" fillId="5" borderId="27" xfId="0" applyFont="1" applyFill="1" applyBorder="1" applyAlignment="1">
      <alignment horizontal="center" vertical="center"/>
    </xf>
    <xf numFmtId="0" fontId="4" fillId="5" borderId="12" xfId="0" applyFont="1" applyFill="1" applyBorder="1" applyAlignment="1">
      <alignment vertical="center" wrapText="1"/>
    </xf>
    <xf numFmtId="0" fontId="4" fillId="5" borderId="29" xfId="0" applyFont="1" applyFill="1" applyBorder="1" applyAlignment="1">
      <alignment vertical="center" wrapText="1"/>
    </xf>
    <xf numFmtId="0" fontId="0" fillId="0" borderId="8" xfId="0" applyBorder="1" applyAlignment="1">
      <alignment vertical="center" wrapText="1"/>
    </xf>
    <xf numFmtId="0" fontId="0" fillId="0" borderId="0" xfId="0" applyAlignment="1">
      <alignment vertical="center" wrapText="1"/>
    </xf>
    <xf numFmtId="0" fontId="3" fillId="5" borderId="2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7" borderId="47"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7"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5" fillId="5" borderId="32" xfId="2" applyFont="1" applyFill="1" applyBorder="1" applyAlignment="1" applyProtection="1">
      <alignment horizontal="center" vertical="center" wrapText="1"/>
      <protection locked="0"/>
    </xf>
    <xf numFmtId="0" fontId="37" fillId="0" borderId="0" xfId="0" applyFont="1"/>
    <xf numFmtId="0" fontId="37"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32" fillId="17" borderId="11" xfId="0" applyFont="1" applyFill="1" applyBorder="1" applyAlignment="1">
      <alignment horizontal="center" vertical="center"/>
    </xf>
    <xf numFmtId="0" fontId="32" fillId="17" borderId="12" xfId="0" applyFont="1" applyFill="1" applyBorder="1" applyAlignment="1">
      <alignment horizontal="left" vertical="center" wrapText="1"/>
    </xf>
    <xf numFmtId="0" fontId="32" fillId="17" borderId="8" xfId="0" applyFont="1" applyFill="1" applyBorder="1" applyAlignment="1">
      <alignment horizontal="justify" vertical="center" wrapText="1"/>
    </xf>
    <xf numFmtId="0" fontId="32" fillId="17" borderId="8" xfId="0" applyFont="1" applyFill="1" applyBorder="1" applyAlignment="1">
      <alignment horizontal="center" vertical="center"/>
    </xf>
    <xf numFmtId="0" fontId="32" fillId="17" borderId="27" xfId="0" applyFont="1" applyFill="1" applyBorder="1" applyAlignment="1">
      <alignment horizontal="center" vertical="center"/>
    </xf>
    <xf numFmtId="0" fontId="32" fillId="17" borderId="28" xfId="0" applyFont="1" applyFill="1" applyBorder="1" applyAlignment="1">
      <alignment horizontal="justify" vertical="center" wrapText="1"/>
    </xf>
    <xf numFmtId="0" fontId="32" fillId="17" borderId="28" xfId="0" applyFont="1" applyFill="1" applyBorder="1" applyAlignment="1">
      <alignment vertical="center"/>
    </xf>
    <xf numFmtId="0" fontId="32" fillId="0" borderId="14" xfId="0" applyFont="1" applyBorder="1" applyAlignment="1">
      <alignment horizontal="justify" vertical="center" wrapText="1"/>
    </xf>
    <xf numFmtId="0" fontId="32" fillId="5" borderId="28" xfId="0" applyFont="1" applyFill="1" applyBorder="1" applyAlignment="1">
      <alignment horizontal="justify" vertical="center" wrapText="1"/>
    </xf>
    <xf numFmtId="0" fontId="32" fillId="5" borderId="8" xfId="0" applyFont="1" applyFill="1" applyBorder="1" applyAlignment="1">
      <alignment horizontal="justify" vertical="center" wrapText="1"/>
    </xf>
    <xf numFmtId="0" fontId="32" fillId="0" borderId="0" xfId="0" applyFont="1" applyAlignment="1">
      <alignment horizontal="right" vertical="center" wrapText="1"/>
    </xf>
    <xf numFmtId="0" fontId="28" fillId="0" borderId="0" xfId="0" applyFont="1" applyAlignment="1">
      <alignment horizontal="center" vertical="center"/>
    </xf>
    <xf numFmtId="0" fontId="0" fillId="0" borderId="8" xfId="0" applyBorder="1" applyAlignment="1">
      <alignment horizontal="center" vertical="center"/>
    </xf>
    <xf numFmtId="0" fontId="19" fillId="7" borderId="0" xfId="0" applyFont="1" applyFill="1" applyAlignment="1" applyProtection="1">
      <alignment horizontal="center" vertical="center" wrapText="1"/>
      <protection locked="0"/>
    </xf>
    <xf numFmtId="0" fontId="10" fillId="0" borderId="0" xfId="0" applyFont="1" applyAlignment="1">
      <alignment horizontal="justify" vertical="center" wrapText="1"/>
    </xf>
    <xf numFmtId="0" fontId="3" fillId="2" borderId="50" xfId="0" applyFont="1" applyFill="1" applyBorder="1" applyAlignment="1">
      <alignment vertical="center" wrapText="1"/>
    </xf>
    <xf numFmtId="0" fontId="5" fillId="2" borderId="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39"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39" fillId="7" borderId="45" xfId="0" applyFont="1" applyFill="1" applyBorder="1" applyAlignment="1" applyProtection="1">
      <alignment horizontal="center" vertical="center" wrapText="1"/>
      <protection locked="0"/>
    </xf>
    <xf numFmtId="0" fontId="11" fillId="13" borderId="0" xfId="0" applyFont="1" applyFill="1" applyAlignment="1">
      <alignment horizontal="center" vertical="center"/>
    </xf>
    <xf numFmtId="0" fontId="15" fillId="15" borderId="0" xfId="0" applyFont="1" applyFill="1" applyAlignment="1">
      <alignment horizontal="center" vertical="center"/>
    </xf>
    <xf numFmtId="0" fontId="15" fillId="14" borderId="0" xfId="0" applyFont="1" applyFill="1" applyAlignment="1">
      <alignment horizontal="center" vertical="center"/>
    </xf>
    <xf numFmtId="0" fontId="19" fillId="0" borderId="7" xfId="0" applyFont="1" applyBorder="1" applyAlignment="1" applyProtection="1">
      <alignment horizontal="justify" vertical="center" wrapText="1"/>
      <protection locked="0"/>
    </xf>
    <xf numFmtId="0" fontId="28" fillId="9" borderId="0" xfId="0" applyFont="1" applyFill="1" applyAlignment="1">
      <alignment horizontal="center" vertical="center"/>
    </xf>
    <xf numFmtId="0" fontId="28" fillId="9" borderId="0" xfId="0" applyFont="1" applyFill="1" applyAlignment="1">
      <alignment vertical="top"/>
    </xf>
    <xf numFmtId="0" fontId="4" fillId="0" borderId="0" xfId="0" applyFont="1"/>
    <xf numFmtId="0" fontId="4" fillId="0" borderId="0" xfId="0" applyFont="1" applyAlignment="1">
      <alignment vertical="top"/>
    </xf>
    <xf numFmtId="0" fontId="32" fillId="17" borderId="8"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12"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0" borderId="12"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32" fillId="9" borderId="8" xfId="0" applyFont="1" applyFill="1" applyBorder="1" applyAlignment="1" applyProtection="1">
      <alignment horizontal="center" vertical="center" wrapText="1"/>
      <protection locked="0"/>
    </xf>
    <xf numFmtId="0" fontId="32" fillId="0" borderId="8" xfId="0" applyFont="1" applyBorder="1" applyAlignment="1" applyProtection="1">
      <alignment horizontal="center" vertical="center" wrapText="1"/>
      <protection locked="0"/>
    </xf>
    <xf numFmtId="0" fontId="23" fillId="4" borderId="8" xfId="2" applyFont="1" applyFill="1" applyBorder="1" applyAlignment="1">
      <alignment horizontal="center" vertical="center" wrapText="1"/>
    </xf>
    <xf numFmtId="0" fontId="23"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50" xfId="0" applyBorder="1" applyAlignment="1">
      <alignment horizontal="left" vertical="center" wrapText="1"/>
    </xf>
    <xf numFmtId="0" fontId="0" fillId="0" borderId="40"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7" fillId="0" borderId="12" xfId="0" applyFont="1" applyBorder="1" applyAlignment="1" applyProtection="1">
      <alignment vertical="center"/>
      <protection locked="0"/>
    </xf>
    <xf numFmtId="0" fontId="27" fillId="0" borderId="15" xfId="0" applyFont="1" applyBorder="1" applyAlignment="1" applyProtection="1">
      <alignment vertical="center"/>
      <protection locked="0"/>
    </xf>
    <xf numFmtId="0" fontId="38" fillId="0" borderId="0" xfId="0" applyFont="1" applyProtection="1">
      <protection locked="0"/>
    </xf>
    <xf numFmtId="0" fontId="32" fillId="0" borderId="9" xfId="0" applyFont="1" applyBorder="1" applyAlignment="1" applyProtection="1">
      <alignment horizontal="justify" vertical="center" wrapText="1"/>
      <protection locked="0"/>
    </xf>
    <xf numFmtId="9" fontId="42" fillId="0" borderId="58" xfId="3" applyFont="1" applyFill="1" applyBorder="1" applyAlignment="1" applyProtection="1">
      <alignment horizontal="center" vertical="center" wrapText="1"/>
      <protection locked="0"/>
    </xf>
    <xf numFmtId="1" fontId="32" fillId="0" borderId="8" xfId="0" applyNumberFormat="1" applyFont="1" applyBorder="1" applyAlignment="1">
      <alignment horizontal="center" vertical="center" wrapText="1"/>
    </xf>
    <xf numFmtId="2" fontId="32" fillId="0" borderId="8" xfId="0" applyNumberFormat="1" applyFont="1" applyBorder="1" applyAlignment="1" applyProtection="1">
      <alignment horizontal="center" vertical="center" wrapText="1"/>
      <protection locked="0"/>
    </xf>
    <xf numFmtId="0" fontId="38" fillId="0" borderId="19" xfId="0" applyFont="1" applyBorder="1" applyAlignment="1" applyProtection="1">
      <alignment horizontal="center" vertical="center"/>
      <protection locked="0"/>
    </xf>
    <xf numFmtId="0" fontId="13" fillId="23" borderId="54" xfId="0" applyFont="1" applyFill="1" applyBorder="1" applyAlignment="1" applyProtection="1">
      <alignment horizontal="center" vertical="center" wrapText="1"/>
      <protection locked="0"/>
    </xf>
    <xf numFmtId="0" fontId="13" fillId="23" borderId="28" xfId="0" applyFont="1" applyFill="1" applyBorder="1" applyAlignment="1" applyProtection="1">
      <alignment horizontal="center" vertical="center" wrapText="1"/>
      <protection locked="0"/>
    </xf>
    <xf numFmtId="0" fontId="13" fillId="23" borderId="33" xfId="0" applyFont="1" applyFill="1" applyBorder="1" applyAlignment="1" applyProtection="1">
      <alignment horizontal="center" vertical="center" wrapText="1"/>
      <protection locked="0"/>
    </xf>
    <xf numFmtId="0" fontId="38" fillId="0" borderId="0" xfId="0" applyFont="1" applyAlignment="1" applyProtection="1">
      <alignment horizontal="center"/>
      <protection locked="0"/>
    </xf>
    <xf numFmtId="0" fontId="13" fillId="0" borderId="0" xfId="0" applyFont="1" applyAlignment="1" applyProtection="1">
      <alignment horizontal="center"/>
      <protection locked="0"/>
    </xf>
    <xf numFmtId="0" fontId="45" fillId="9" borderId="0" xfId="0" applyFont="1" applyFill="1" applyAlignment="1">
      <alignment horizontal="center" vertical="center"/>
    </xf>
    <xf numFmtId="0" fontId="45" fillId="9" borderId="0" xfId="0" applyFont="1" applyFill="1" applyAlignment="1">
      <alignment horizontal="justify" vertical="center" wrapText="1"/>
    </xf>
    <xf numFmtId="0" fontId="45" fillId="0" borderId="0" xfId="0" applyFont="1" applyAlignment="1" applyProtection="1">
      <alignment horizontal="center" vertical="center"/>
      <protection locked="0"/>
    </xf>
    <xf numFmtId="0" fontId="45" fillId="0" borderId="0" xfId="0" applyFont="1" applyAlignment="1" applyProtection="1">
      <alignment vertical="center"/>
      <protection locked="0"/>
    </xf>
    <xf numFmtId="0" fontId="1" fillId="0" borderId="0" xfId="0" applyFont="1" applyAlignment="1">
      <alignment horizontal="left"/>
    </xf>
    <xf numFmtId="0" fontId="4" fillId="0" borderId="27" xfId="0" applyFont="1" applyBorder="1" applyAlignment="1">
      <alignment horizontal="center" vertical="center"/>
    </xf>
    <xf numFmtId="0" fontId="32" fillId="9" borderId="28" xfId="0" applyFont="1" applyFill="1" applyBorder="1" applyAlignment="1">
      <alignment horizontal="justify" vertical="center" wrapText="1"/>
    </xf>
    <xf numFmtId="0" fontId="32" fillId="5" borderId="23" xfId="0" applyFont="1" applyFill="1" applyBorder="1" applyAlignment="1">
      <alignment horizontal="justify" vertical="center" wrapText="1"/>
    </xf>
    <xf numFmtId="0" fontId="48" fillId="16" borderId="13" xfId="0" applyFont="1" applyFill="1" applyBorder="1" applyAlignment="1">
      <alignment horizontal="center" vertical="center" wrapText="1"/>
    </xf>
    <xf numFmtId="0" fontId="26" fillId="0" borderId="0" xfId="0" applyFont="1"/>
    <xf numFmtId="0" fontId="51" fillId="24" borderId="59" xfId="0" applyFont="1" applyFill="1" applyBorder="1" applyAlignment="1">
      <alignment horizontal="center" vertical="center"/>
    </xf>
    <xf numFmtId="0" fontId="1" fillId="25" borderId="59" xfId="0" applyFont="1" applyFill="1" applyBorder="1" applyAlignment="1">
      <alignment vertical="center"/>
    </xf>
    <xf numFmtId="0" fontId="1" fillId="0" borderId="59" xfId="0" applyFont="1" applyBorder="1" applyAlignment="1">
      <alignment vertical="center"/>
    </xf>
    <xf numFmtId="0" fontId="3" fillId="7" borderId="60" xfId="0" applyFont="1" applyFill="1" applyBorder="1" applyAlignment="1">
      <alignment horizontal="center" vertical="center"/>
    </xf>
    <xf numFmtId="0" fontId="3" fillId="7" borderId="55" xfId="0" applyFont="1" applyFill="1" applyBorder="1" applyAlignment="1" applyProtection="1">
      <alignment horizontal="center" vertical="center" wrapText="1"/>
      <protection locked="0"/>
    </xf>
    <xf numFmtId="0" fontId="3" fillId="7" borderId="61" xfId="0" applyFont="1" applyFill="1" applyBorder="1" applyAlignment="1" applyProtection="1">
      <alignment horizontal="center" vertical="center" wrapText="1"/>
      <protection locked="0"/>
    </xf>
    <xf numFmtId="0" fontId="4" fillId="5" borderId="23" xfId="0" applyFont="1" applyFill="1" applyBorder="1" applyAlignment="1">
      <alignment horizontal="justify" vertical="center" wrapText="1"/>
    </xf>
    <xf numFmtId="0" fontId="32" fillId="0" borderId="14" xfId="0" applyFont="1" applyBorder="1" applyAlignment="1" applyProtection="1">
      <alignment horizontal="center" vertical="center" wrapText="1"/>
      <protection locked="0"/>
    </xf>
    <xf numFmtId="0" fontId="10" fillId="26" borderId="23" xfId="0" applyFont="1" applyFill="1" applyBorder="1" applyAlignment="1">
      <alignment horizontal="center" vertical="center" wrapText="1"/>
    </xf>
    <xf numFmtId="0" fontId="10" fillId="26" borderId="14" xfId="0" applyFont="1" applyFill="1" applyBorder="1" applyAlignment="1">
      <alignment horizontal="center" vertical="center" wrapText="1"/>
    </xf>
    <xf numFmtId="0" fontId="13" fillId="26" borderId="14" xfId="0" applyFont="1" applyFill="1" applyBorder="1" applyAlignment="1">
      <alignment horizontal="center" vertical="center"/>
    </xf>
    <xf numFmtId="0" fontId="50" fillId="28" borderId="14" xfId="0" applyFont="1" applyFill="1" applyBorder="1" applyAlignment="1">
      <alignment horizontal="center" vertical="center" wrapText="1"/>
    </xf>
    <xf numFmtId="0" fontId="13" fillId="28" borderId="14" xfId="0" applyFont="1" applyFill="1" applyBorder="1" applyAlignment="1">
      <alignment horizontal="center" vertical="center" wrapText="1"/>
    </xf>
    <xf numFmtId="0" fontId="17" fillId="29" borderId="14" xfId="0" applyFont="1" applyFill="1" applyBorder="1" applyAlignment="1">
      <alignment horizontal="center" vertical="center" wrapText="1"/>
    </xf>
    <xf numFmtId="0" fontId="10" fillId="29" borderId="14" xfId="0" applyFont="1" applyFill="1" applyBorder="1" applyAlignment="1">
      <alignment horizontal="center" vertical="center" wrapText="1"/>
    </xf>
    <xf numFmtId="0" fontId="13" fillId="29" borderId="14" xfId="0" applyFont="1" applyFill="1" applyBorder="1" applyAlignment="1">
      <alignment horizontal="center" vertical="center" wrapText="1"/>
    </xf>
    <xf numFmtId="0" fontId="52" fillId="32" borderId="14" xfId="0" applyFont="1" applyFill="1" applyBorder="1" applyAlignment="1">
      <alignment horizontal="center" vertical="center" wrapText="1"/>
    </xf>
    <xf numFmtId="0" fontId="52" fillId="31" borderId="14" xfId="0" applyFont="1" applyFill="1" applyBorder="1" applyAlignment="1">
      <alignment horizontal="center" vertical="center" wrapText="1"/>
    </xf>
    <xf numFmtId="0" fontId="10" fillId="33" borderId="14" xfId="0" applyFont="1" applyFill="1" applyBorder="1" applyAlignment="1">
      <alignment horizontal="center" vertical="center" wrapText="1"/>
    </xf>
    <xf numFmtId="0" fontId="11" fillId="0" borderId="0" xfId="0" applyFont="1" applyAlignment="1">
      <alignment horizontal="center" vertical="center" wrapText="1"/>
    </xf>
    <xf numFmtId="0" fontId="15" fillId="14" borderId="0" xfId="0" applyFont="1" applyFill="1" applyAlignment="1">
      <alignment horizontal="center" vertical="center" wrapText="1"/>
    </xf>
    <xf numFmtId="0" fontId="46" fillId="14" borderId="0" xfId="0" applyFont="1" applyFill="1" applyAlignment="1">
      <alignment horizontal="center" vertical="center" wrapText="1"/>
    </xf>
    <xf numFmtId="0" fontId="11" fillId="0" borderId="0" xfId="0" applyFont="1" applyAlignment="1">
      <alignment horizontal="justify" vertical="center"/>
    </xf>
    <xf numFmtId="0" fontId="39" fillId="7" borderId="2" xfId="0" applyFont="1" applyFill="1" applyBorder="1" applyAlignment="1" applyProtection="1">
      <alignment horizontal="justify" vertical="center" wrapText="1"/>
      <protection locked="0"/>
    </xf>
    <xf numFmtId="0" fontId="36" fillId="9" borderId="0" xfId="0" applyFont="1" applyFill="1" applyAlignment="1">
      <alignment horizontal="justify" vertical="center" wrapText="1"/>
    </xf>
    <xf numFmtId="0" fontId="36" fillId="0" borderId="0" xfId="0" applyFont="1" applyAlignment="1">
      <alignment horizontal="justify" vertical="center" wrapText="1"/>
    </xf>
    <xf numFmtId="0" fontId="54" fillId="11" borderId="25" xfId="0" applyFont="1" applyFill="1" applyBorder="1" applyAlignment="1">
      <alignment horizontal="left" vertical="center" wrapText="1"/>
    </xf>
    <xf numFmtId="0" fontId="54" fillId="11" borderId="26" xfId="0" applyFont="1" applyFill="1" applyBorder="1" applyAlignment="1">
      <alignment horizontal="left" vertical="center" wrapText="1"/>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38" fillId="0" borderId="0" xfId="0" applyFont="1" applyAlignment="1">
      <alignment horizontal="justify" vertical="center"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0" fillId="0" borderId="0" xfId="0" applyAlignment="1">
      <alignment horizontal="justify" vertical="top" wrapText="1"/>
    </xf>
    <xf numFmtId="0" fontId="40" fillId="7" borderId="6" xfId="0" applyFont="1" applyFill="1" applyBorder="1" applyAlignment="1" applyProtection="1">
      <alignment horizontal="center" vertical="center" wrapText="1"/>
      <protection locked="0"/>
    </xf>
    <xf numFmtId="0" fontId="21" fillId="5" borderId="19" xfId="0" applyFont="1" applyFill="1" applyBorder="1" applyAlignment="1">
      <alignment horizontal="justify" vertical="center" wrapText="1"/>
    </xf>
    <xf numFmtId="0" fontId="32" fillId="21" borderId="12" xfId="0" applyFont="1" applyFill="1" applyBorder="1" applyAlignment="1">
      <alignment horizontal="left" vertical="center" wrapText="1"/>
    </xf>
    <xf numFmtId="0" fontId="32" fillId="9" borderId="12" xfId="0" applyFont="1" applyFill="1" applyBorder="1" applyAlignment="1" applyProtection="1">
      <alignment horizontal="left" vertical="center" wrapText="1"/>
      <protection locked="0"/>
    </xf>
    <xf numFmtId="0" fontId="32" fillId="5" borderId="12" xfId="0" applyFont="1" applyFill="1" applyBorder="1" applyAlignment="1">
      <alignment horizontal="left" vertical="center" wrapText="1"/>
    </xf>
    <xf numFmtId="0" fontId="32" fillId="0" borderId="12" xfId="0" applyFont="1" applyBorder="1" applyAlignment="1" applyProtection="1">
      <alignment horizontal="left" vertical="center" wrapText="1"/>
      <protection locked="0"/>
    </xf>
    <xf numFmtId="0" fontId="32" fillId="0" borderId="15" xfId="0" applyFont="1" applyBorder="1" applyAlignment="1" applyProtection="1">
      <alignment horizontal="left" vertical="center" wrapText="1"/>
      <protection locked="0"/>
    </xf>
    <xf numFmtId="0" fontId="38" fillId="0" borderId="28" xfId="0" applyFont="1" applyBorder="1" applyAlignment="1" applyProtection="1">
      <alignment horizontal="center" vertical="center" wrapText="1"/>
      <protection locked="0"/>
    </xf>
    <xf numFmtId="0" fontId="38" fillId="0" borderId="28" xfId="0" applyFont="1" applyBorder="1" applyAlignment="1" applyProtection="1">
      <alignment vertical="center" wrapText="1"/>
      <protection locked="0"/>
    </xf>
    <xf numFmtId="14" fontId="38" fillId="0" borderId="28" xfId="0" applyNumberFormat="1" applyFont="1" applyBorder="1" applyAlignment="1" applyProtection="1">
      <alignment vertical="center" wrapText="1"/>
      <protection locked="0"/>
    </xf>
    <xf numFmtId="1" fontId="38" fillId="0" borderId="28" xfId="0" applyNumberFormat="1" applyFont="1" applyBorder="1" applyAlignment="1" applyProtection="1">
      <alignment horizontal="center" vertical="center" wrapText="1"/>
      <protection locked="0"/>
    </xf>
    <xf numFmtId="1" fontId="38" fillId="0" borderId="28" xfId="0" applyNumberFormat="1" applyFont="1" applyBorder="1" applyAlignment="1" applyProtection="1">
      <alignment vertical="center" wrapText="1"/>
      <protection locked="0"/>
    </xf>
    <xf numFmtId="0" fontId="0" fillId="0" borderId="28" xfId="0" applyBorder="1" applyAlignment="1" applyProtection="1">
      <alignment horizontal="center" vertical="center" wrapText="1"/>
      <protection locked="0"/>
    </xf>
    <xf numFmtId="14" fontId="38" fillId="0" borderId="28" xfId="0" applyNumberFormat="1" applyFont="1" applyBorder="1" applyAlignment="1" applyProtection="1">
      <alignment horizontal="center" vertical="center" wrapText="1"/>
      <protection locked="0"/>
    </xf>
    <xf numFmtId="0" fontId="38" fillId="0" borderId="28" xfId="0" applyFont="1" applyBorder="1" applyAlignment="1" applyProtection="1">
      <alignment horizontal="left" vertical="center" wrapText="1"/>
      <protection locked="0"/>
    </xf>
    <xf numFmtId="14" fontId="4" fillId="0" borderId="2" xfId="0" applyNumberFormat="1" applyFont="1" applyBorder="1" applyAlignment="1" applyProtection="1">
      <alignment horizontal="center" vertical="center" wrapText="1"/>
      <protection locked="0"/>
    </xf>
    <xf numFmtId="0" fontId="32" fillId="17"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4" fillId="11" borderId="8" xfId="0" applyFont="1" applyFill="1" applyBorder="1" applyAlignment="1">
      <alignment horizontal="center" vertical="center" wrapText="1"/>
    </xf>
    <xf numFmtId="0" fontId="54" fillId="11"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0" borderId="0" xfId="0" applyFont="1" applyAlignment="1">
      <alignment vertical="center" wrapText="1"/>
    </xf>
    <xf numFmtId="0" fontId="4" fillId="0" borderId="8" xfId="0" applyFont="1" applyBorder="1" applyAlignment="1" applyProtection="1">
      <alignment vertical="center" wrapText="1"/>
      <protection locked="0"/>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2" xfId="0" applyFont="1" applyBorder="1" applyAlignment="1" applyProtection="1">
      <alignment vertical="center" wrapText="1"/>
      <protection locked="0"/>
    </xf>
    <xf numFmtId="1" fontId="4" fillId="0" borderId="2" xfId="0" applyNumberFormat="1" applyFont="1" applyBorder="1" applyAlignment="1" applyProtection="1">
      <alignment vertical="center" wrapText="1"/>
      <protection locked="0"/>
    </xf>
    <xf numFmtId="0" fontId="0" fillId="0" borderId="2" xfId="0" applyBorder="1" applyAlignment="1" applyProtection="1">
      <alignment horizontal="center" vertical="center" wrapText="1"/>
      <protection locked="0"/>
    </xf>
    <xf numFmtId="164" fontId="0" fillId="3" borderId="26" xfId="0" applyNumberFormat="1" applyFill="1" applyBorder="1" applyAlignment="1">
      <alignment horizontal="center" vertical="center" wrapText="1"/>
    </xf>
    <xf numFmtId="0" fontId="11" fillId="0" borderId="63" xfId="0" applyFont="1" applyBorder="1" applyAlignment="1">
      <alignment horizontal="justify" vertical="center" wrapText="1"/>
    </xf>
    <xf numFmtId="0" fontId="47" fillId="0" borderId="28" xfId="0" applyFont="1" applyBorder="1" applyAlignment="1">
      <alignment horizontal="left" vertical="center" wrapText="1"/>
    </xf>
    <xf numFmtId="0" fontId="47" fillId="0" borderId="8" xfId="0" applyFont="1" applyBorder="1" applyAlignment="1">
      <alignment horizontal="left" vertical="center" wrapText="1"/>
    </xf>
    <xf numFmtId="2" fontId="1" fillId="0" borderId="0" xfId="0" applyNumberFormat="1" applyFont="1"/>
    <xf numFmtId="0" fontId="47" fillId="0" borderId="27" xfId="0" applyFont="1" applyBorder="1" applyAlignment="1">
      <alignment horizontal="center" vertical="center" wrapText="1"/>
    </xf>
    <xf numFmtId="0" fontId="47" fillId="0" borderId="28" xfId="0" applyFont="1" applyBorder="1" applyAlignment="1">
      <alignment horizontal="center" vertical="center" wrapText="1"/>
    </xf>
    <xf numFmtId="0" fontId="47" fillId="0" borderId="28" xfId="0" applyFont="1" applyBorder="1" applyAlignment="1">
      <alignment vertical="center" wrapText="1"/>
    </xf>
    <xf numFmtId="0" fontId="47" fillId="0" borderId="29" xfId="0" applyFont="1" applyBorder="1" applyAlignment="1">
      <alignment vertical="center" wrapText="1"/>
    </xf>
    <xf numFmtId="0" fontId="47" fillId="0" borderId="11"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8" xfId="0" applyFont="1" applyBorder="1" applyAlignment="1">
      <alignment vertical="center" wrapText="1"/>
    </xf>
    <xf numFmtId="0" fontId="47" fillId="0" borderId="12" xfId="0" applyFont="1" applyBorder="1" applyAlignment="1">
      <alignment vertical="center" wrapText="1"/>
    </xf>
    <xf numFmtId="2" fontId="44" fillId="0" borderId="8" xfId="4" applyNumberFormat="1" applyBorder="1" applyAlignment="1">
      <alignment horizontal="center" vertical="center"/>
    </xf>
    <xf numFmtId="2" fontId="0" fillId="0" borderId="8" xfId="0" applyNumberFormat="1" applyBorder="1" applyAlignment="1">
      <alignment horizontal="center" vertical="center" wrapText="1"/>
    </xf>
    <xf numFmtId="2" fontId="0" fillId="0" borderId="8" xfId="0" applyNumberFormat="1" applyBorder="1" applyAlignment="1">
      <alignment horizontal="center" vertical="center"/>
    </xf>
    <xf numFmtId="0" fontId="0" fillId="22" borderId="47" xfId="0" applyFill="1" applyBorder="1" applyAlignment="1" applyProtection="1">
      <alignment horizontal="center" vertical="center"/>
      <protection locked="0"/>
    </xf>
    <xf numFmtId="0" fontId="10" fillId="0" borderId="0" xfId="0" applyFont="1" applyAlignment="1">
      <alignment horizontal="left" vertical="center" wrapText="1"/>
    </xf>
    <xf numFmtId="0" fontId="14" fillId="0" borderId="0" xfId="0" applyFont="1" applyAlignment="1">
      <alignment horizontal="center" vertical="center"/>
    </xf>
    <xf numFmtId="0" fontId="4" fillId="0" borderId="12" xfId="0" applyFont="1" applyBorder="1" applyAlignment="1" applyProtection="1">
      <alignment vertical="center"/>
      <protection locked="0"/>
    </xf>
    <xf numFmtId="0" fontId="32" fillId="17" borderId="8" xfId="0" applyFont="1" applyFill="1" applyBorder="1" applyAlignment="1">
      <alignment vertical="center" wrapText="1"/>
    </xf>
    <xf numFmtId="0" fontId="32" fillId="17" borderId="8" xfId="0" applyFont="1" applyFill="1" applyBorder="1" applyAlignment="1">
      <alignment vertical="center"/>
    </xf>
    <xf numFmtId="0" fontId="32" fillId="17" borderId="12" xfId="0" applyFont="1" applyFill="1" applyBorder="1" applyAlignment="1">
      <alignment vertical="center"/>
    </xf>
    <xf numFmtId="0" fontId="32" fillId="0" borderId="8" xfId="0" applyFont="1" applyBorder="1" applyAlignment="1">
      <alignment vertical="center" wrapText="1"/>
    </xf>
    <xf numFmtId="0" fontId="32" fillId="9" borderId="8" xfId="0" applyFont="1" applyFill="1" applyBorder="1" applyAlignment="1">
      <alignment vertical="center" wrapText="1"/>
    </xf>
    <xf numFmtId="0" fontId="32" fillId="17" borderId="44" xfId="0" applyFont="1" applyFill="1" applyBorder="1" applyAlignment="1">
      <alignment horizontal="center" vertical="center"/>
    </xf>
    <xf numFmtId="0" fontId="55" fillId="0" borderId="0" xfId="0" applyFont="1" applyAlignment="1">
      <alignment vertical="center" wrapText="1"/>
    </xf>
    <xf numFmtId="0" fontId="18" fillId="0" borderId="0" xfId="0" applyFont="1" applyAlignment="1">
      <alignment horizontal="justify" vertical="center" wrapText="1"/>
    </xf>
    <xf numFmtId="0" fontId="38" fillId="0" borderId="28" xfId="0" applyFont="1" applyBorder="1" applyAlignment="1">
      <alignment horizontal="center" vertical="center" wrapText="1"/>
    </xf>
    <xf numFmtId="14" fontId="38" fillId="0" borderId="28" xfId="0" applyNumberFormat="1" applyFont="1" applyBorder="1" applyAlignment="1">
      <alignment horizontal="center" vertical="center" wrapText="1"/>
    </xf>
    <xf numFmtId="14" fontId="38" fillId="0" borderId="28" xfId="0" applyNumberFormat="1" applyFont="1" applyBorder="1" applyAlignment="1">
      <alignment vertical="center" wrapText="1"/>
    </xf>
    <xf numFmtId="0" fontId="56" fillId="37" borderId="0" xfId="4" applyFont="1" applyFill="1" applyAlignment="1">
      <alignment horizontal="center" vertical="center"/>
    </xf>
    <xf numFmtId="0" fontId="56" fillId="38" borderId="0" xfId="4" quotePrefix="1" applyFont="1" applyFill="1" applyAlignment="1" applyProtection="1">
      <alignment horizontal="center" vertical="center"/>
      <protection locked="0"/>
    </xf>
    <xf numFmtId="0" fontId="4" fillId="0" borderId="9" xfId="0" applyFont="1" applyBorder="1" applyAlignment="1" applyProtection="1">
      <alignment vertical="center" wrapText="1"/>
      <protection locked="0"/>
    </xf>
    <xf numFmtId="0" fontId="4" fillId="0" borderId="17" xfId="0" applyFont="1" applyBorder="1" applyAlignment="1">
      <alignment horizontal="justify" vertical="center" wrapText="1"/>
    </xf>
    <xf numFmtId="0" fontId="3" fillId="7" borderId="21"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17" fillId="7" borderId="7" xfId="0" applyFont="1" applyFill="1" applyBorder="1" applyAlignment="1" applyProtection="1">
      <alignment horizontal="center" vertical="center" wrapText="1"/>
      <protection locked="0"/>
    </xf>
    <xf numFmtId="0" fontId="4" fillId="6" borderId="22" xfId="0" applyFont="1" applyFill="1" applyBorder="1" applyAlignment="1">
      <alignment horizontal="center" vertical="center"/>
    </xf>
    <xf numFmtId="0" fontId="4" fillId="6" borderId="23" xfId="0" applyFont="1" applyFill="1" applyBorder="1" applyAlignment="1">
      <alignment horizontal="justify" vertical="center" wrapText="1"/>
    </xf>
    <xf numFmtId="0" fontId="3" fillId="6" borderId="23" xfId="0" applyFont="1" applyFill="1" applyBorder="1" applyAlignment="1">
      <alignment horizontal="center" vertical="center" wrapText="1"/>
    </xf>
    <xf numFmtId="0" fontId="4" fillId="6" borderId="24" xfId="0" applyFont="1" applyFill="1" applyBorder="1" applyAlignment="1">
      <alignment vertical="center" wrapText="1"/>
    </xf>
    <xf numFmtId="0" fontId="36" fillId="6" borderId="62" xfId="0" applyFont="1" applyFill="1" applyBorder="1" applyAlignment="1">
      <alignment horizontal="justify" vertical="center" wrapText="1"/>
    </xf>
    <xf numFmtId="0" fontId="4" fillId="6" borderId="11" xfId="0" applyFont="1" applyFill="1" applyBorder="1" applyAlignment="1">
      <alignment horizontal="center" vertical="center"/>
    </xf>
    <xf numFmtId="0" fontId="4" fillId="6" borderId="8" xfId="0" applyFont="1" applyFill="1" applyBorder="1" applyAlignment="1">
      <alignment horizontal="justify" vertical="center" wrapText="1"/>
    </xf>
    <xf numFmtId="0" fontId="3" fillId="6" borderId="8" xfId="0" applyFont="1" applyFill="1" applyBorder="1" applyAlignment="1">
      <alignment horizontal="center" vertical="center" wrapText="1"/>
    </xf>
    <xf numFmtId="0" fontId="4" fillId="6" borderId="12" xfId="0" applyFont="1" applyFill="1" applyBorder="1" applyAlignment="1">
      <alignment vertical="center" wrapText="1"/>
    </xf>
    <xf numFmtId="0" fontId="36" fillId="6" borderId="63" xfId="0" applyFont="1" applyFill="1" applyBorder="1" applyAlignment="1">
      <alignment horizontal="justify" vertical="center" wrapText="1"/>
    </xf>
    <xf numFmtId="0" fontId="32" fillId="6" borderId="8" xfId="0" applyFont="1" applyFill="1" applyBorder="1" applyAlignment="1">
      <alignment horizontal="justify" vertical="center" wrapText="1"/>
    </xf>
    <xf numFmtId="0" fontId="11" fillId="0" borderId="63" xfId="0" applyFont="1" applyBorder="1" applyAlignment="1">
      <alignment wrapText="1"/>
    </xf>
    <xf numFmtId="0" fontId="4" fillId="6" borderId="38" xfId="0" applyFont="1" applyFill="1" applyBorder="1" applyAlignment="1">
      <alignment horizontal="center" vertical="center"/>
    </xf>
    <xf numFmtId="0" fontId="32" fillId="6" borderId="17" xfId="0" applyFont="1" applyFill="1" applyBorder="1" applyAlignment="1">
      <alignment horizontal="left" vertical="center" wrapText="1"/>
    </xf>
    <xf numFmtId="0" fontId="3" fillId="6" borderId="17" xfId="0" applyFont="1" applyFill="1" applyBorder="1" applyAlignment="1">
      <alignment horizontal="center" vertical="center" wrapText="1"/>
    </xf>
    <xf numFmtId="0" fontId="4" fillId="6" borderId="39" xfId="0" applyFont="1" applyFill="1" applyBorder="1" applyAlignment="1">
      <alignment horizontal="left" vertical="center" wrapText="1"/>
    </xf>
    <xf numFmtId="0" fontId="36" fillId="6" borderId="63" xfId="0" applyFont="1" applyFill="1" applyBorder="1" applyAlignment="1">
      <alignment horizontal="left" vertical="center" wrapText="1"/>
    </xf>
    <xf numFmtId="0" fontId="56" fillId="43" borderId="0" xfId="4" quotePrefix="1" applyFont="1" applyFill="1" applyAlignment="1">
      <alignment horizontal="center" vertical="center"/>
    </xf>
    <xf numFmtId="0" fontId="0" fillId="9" borderId="0" xfId="0" applyFill="1"/>
    <xf numFmtId="0" fontId="4" fillId="6" borderId="23" xfId="0" applyFont="1" applyFill="1" applyBorder="1" applyAlignment="1">
      <alignment vertical="center" wrapText="1"/>
    </xf>
    <xf numFmtId="0" fontId="11" fillId="0" borderId="7" xfId="0" applyFont="1" applyBorder="1" applyAlignment="1" applyProtection="1">
      <alignment horizontal="justify" vertical="center" wrapText="1"/>
      <protection locked="0"/>
    </xf>
    <xf numFmtId="0" fontId="11" fillId="7" borderId="2" xfId="0" applyFont="1" applyFill="1" applyBorder="1" applyAlignment="1" applyProtection="1">
      <alignment horizontal="center" vertical="center" wrapText="1"/>
      <protection locked="0"/>
    </xf>
    <xf numFmtId="0" fontId="18" fillId="0" borderId="12" xfId="0" applyFont="1" applyBorder="1" applyAlignment="1" applyProtection="1">
      <alignment horizontal="left" wrapText="1"/>
      <protection locked="0"/>
    </xf>
    <xf numFmtId="0" fontId="57" fillId="0" borderId="8" xfId="0" applyFont="1" applyBorder="1" applyAlignment="1">
      <alignment horizontal="justify" vertical="center" wrapText="1"/>
    </xf>
    <xf numFmtId="0" fontId="21" fillId="0" borderId="0" xfId="0" applyFont="1" applyAlignment="1">
      <alignment horizontal="justify" vertical="center" wrapText="1"/>
    </xf>
    <xf numFmtId="0" fontId="4" fillId="5" borderId="12" xfId="0" applyFont="1" applyFill="1" applyBorder="1" applyAlignment="1">
      <alignment horizontal="left" vertical="center" wrapText="1"/>
    </xf>
    <xf numFmtId="0" fontId="32" fillId="0" borderId="8" xfId="0" applyFont="1" applyBorder="1" applyAlignment="1" applyProtection="1">
      <alignment horizontal="center" vertical="center"/>
      <protection locked="0"/>
    </xf>
    <xf numFmtId="0" fontId="18" fillId="0" borderId="0" xfId="0" applyFont="1" applyAlignment="1">
      <alignment wrapText="1"/>
    </xf>
    <xf numFmtId="0" fontId="39" fillId="0" borderId="52" xfId="0" applyFont="1" applyBorder="1" applyAlignment="1" applyProtection="1">
      <alignment vertical="center" wrapText="1"/>
      <protection locked="0"/>
    </xf>
    <xf numFmtId="0" fontId="3" fillId="7" borderId="22" xfId="0" applyFont="1" applyFill="1" applyBorder="1" applyAlignment="1">
      <alignment horizontal="center" vertical="center"/>
    </xf>
    <xf numFmtId="0" fontId="3" fillId="7" borderId="23" xfId="0" applyFont="1" applyFill="1" applyBorder="1" applyAlignment="1">
      <alignment horizontal="center" vertical="center"/>
    </xf>
    <xf numFmtId="0" fontId="3" fillId="7" borderId="23" xfId="0" applyFont="1" applyFill="1" applyBorder="1" applyAlignment="1" applyProtection="1">
      <alignment horizontal="center" vertical="center" wrapText="1"/>
      <protection locked="0"/>
    </xf>
    <xf numFmtId="0" fontId="39" fillId="7" borderId="46" xfId="0" applyFont="1" applyFill="1" applyBorder="1" applyAlignment="1" applyProtection="1">
      <alignment horizontal="center" vertical="center" wrapText="1"/>
      <protection locked="0"/>
    </xf>
    <xf numFmtId="0" fontId="16" fillId="0" borderId="0" xfId="0" applyFont="1" applyAlignment="1">
      <alignment horizontal="center" vertical="center"/>
    </xf>
    <xf numFmtId="0" fontId="5" fillId="9" borderId="8" xfId="0" applyFont="1" applyFill="1" applyBorder="1" applyAlignment="1">
      <alignment horizontal="justify" vertical="center" wrapText="1"/>
    </xf>
    <xf numFmtId="0" fontId="45" fillId="0" borderId="8" xfId="0" applyFont="1" applyBorder="1" applyAlignment="1" applyProtection="1">
      <alignment horizontal="center" vertical="center" wrapText="1"/>
      <protection locked="0"/>
    </xf>
    <xf numFmtId="0" fontId="32" fillId="9" borderId="14" xfId="0" applyFont="1" applyFill="1" applyBorder="1" applyAlignment="1">
      <alignment horizontal="justify" vertical="center" wrapText="1"/>
    </xf>
    <xf numFmtId="0" fontId="4" fillId="5" borderId="11"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32" fillId="17" borderId="11"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5" borderId="8" xfId="0" applyFont="1" applyFill="1" applyBorder="1" applyAlignment="1">
      <alignment horizontal="justify" vertical="center" wrapText="1"/>
    </xf>
    <xf numFmtId="0" fontId="32" fillId="0" borderId="8" xfId="0" applyFont="1" applyBorder="1" applyAlignment="1">
      <alignment horizontal="justify" vertical="top" wrapText="1"/>
    </xf>
    <xf numFmtId="0" fontId="4" fillId="9" borderId="14" xfId="0" applyFont="1" applyFill="1" applyBorder="1" applyAlignment="1">
      <alignment vertical="center" wrapText="1"/>
    </xf>
    <xf numFmtId="0" fontId="58" fillId="0" borderId="45" xfId="0" applyFont="1" applyBorder="1" applyAlignment="1">
      <alignment vertical="center" wrapText="1"/>
    </xf>
    <xf numFmtId="0" fontId="58" fillId="0" borderId="0" xfId="0" applyFont="1" applyAlignment="1">
      <alignment horizontal="center" vertical="center"/>
    </xf>
    <xf numFmtId="0" fontId="58" fillId="0" borderId="0" xfId="0" applyFont="1" applyAlignment="1">
      <alignment vertical="center" wrapText="1"/>
    </xf>
    <xf numFmtId="0" fontId="61" fillId="37" borderId="0" xfId="4" applyFont="1" applyFill="1" applyAlignment="1">
      <alignment horizontal="center" vertical="center"/>
    </xf>
    <xf numFmtId="0" fontId="3" fillId="7" borderId="55" xfId="0" applyFont="1" applyFill="1" applyBorder="1" applyAlignment="1">
      <alignment horizontal="center" vertical="center" wrapText="1"/>
    </xf>
    <xf numFmtId="0" fontId="17" fillId="7" borderId="7" xfId="0" applyFont="1" applyFill="1" applyBorder="1" applyAlignment="1" applyProtection="1">
      <alignment horizontal="justify" vertical="center" wrapText="1"/>
      <protection locked="0"/>
    </xf>
    <xf numFmtId="0" fontId="5" fillId="6" borderId="23" xfId="0" applyFont="1" applyFill="1" applyBorder="1" applyAlignment="1">
      <alignment horizontal="center" vertical="center" wrapText="1"/>
    </xf>
    <xf numFmtId="0" fontId="32" fillId="6" borderId="24" xfId="0" applyFont="1" applyFill="1" applyBorder="1" applyAlignment="1">
      <alignment horizontal="left" vertical="center" wrapText="1"/>
    </xf>
    <xf numFmtId="0" fontId="11" fillId="6" borderId="19" xfId="0" applyFont="1" applyFill="1" applyBorder="1" applyAlignment="1">
      <alignment horizontal="justify" vertical="center" wrapText="1"/>
    </xf>
    <xf numFmtId="0" fontId="15" fillId="14" borderId="9" xfId="0" applyFont="1" applyFill="1" applyBorder="1" applyAlignment="1">
      <alignment horizontal="center" vertical="center" wrapText="1"/>
    </xf>
    <xf numFmtId="0" fontId="11" fillId="0" borderId="19" xfId="0" applyFont="1" applyBorder="1" applyAlignment="1">
      <alignment horizontal="justify" vertical="center" wrapText="1"/>
    </xf>
    <xf numFmtId="0" fontId="5" fillId="6" borderId="8" xfId="0" applyFont="1" applyFill="1" applyBorder="1" applyAlignment="1">
      <alignment horizontal="center" vertical="center" wrapText="1"/>
    </xf>
    <xf numFmtId="0" fontId="32" fillId="6" borderId="12" xfId="0" applyFont="1" applyFill="1" applyBorder="1" applyAlignment="1">
      <alignment horizontal="left" vertical="center" wrapText="1"/>
    </xf>
    <xf numFmtId="0" fontId="27" fillId="0" borderId="8" xfId="0" applyFont="1" applyBorder="1" applyAlignment="1">
      <alignment horizontal="justify" vertical="center" wrapText="1"/>
    </xf>
    <xf numFmtId="0" fontId="4" fillId="0" borderId="14" xfId="0" applyFont="1" applyBorder="1" applyAlignment="1">
      <alignment horizontal="left" vertical="center" wrapText="1"/>
    </xf>
    <xf numFmtId="0" fontId="32" fillId="0" borderId="14" xfId="0" applyFont="1" applyBorder="1" applyAlignment="1" applyProtection="1">
      <alignment horizontal="center" vertical="center"/>
      <protection locked="0"/>
    </xf>
    <xf numFmtId="0" fontId="11" fillId="0" borderId="64" xfId="0" applyFont="1" applyBorder="1" applyAlignment="1">
      <alignment horizontal="justify" vertical="center" wrapText="1"/>
    </xf>
    <xf numFmtId="0" fontId="10" fillId="2" borderId="23" xfId="0" applyFont="1" applyFill="1" applyBorder="1" applyAlignment="1">
      <alignment horizontal="center" vertical="center" wrapText="1"/>
    </xf>
    <xf numFmtId="0" fontId="32" fillId="0" borderId="8" xfId="0" applyFont="1" applyBorder="1" applyAlignment="1">
      <alignment horizontal="left" vertical="center" wrapText="1"/>
    </xf>
    <xf numFmtId="0" fontId="32" fillId="0" borderId="14" xfId="0" applyFont="1" applyBorder="1" applyAlignment="1">
      <alignment vertical="center" wrapText="1"/>
    </xf>
    <xf numFmtId="0" fontId="4" fillId="0" borderId="15" xfId="0" applyFont="1" applyBorder="1" applyAlignment="1" applyProtection="1">
      <alignment horizontal="left" vertical="center" wrapText="1"/>
      <protection locked="0"/>
    </xf>
    <xf numFmtId="0" fontId="39" fillId="7" borderId="36" xfId="0" applyFont="1" applyFill="1" applyBorder="1" applyAlignment="1" applyProtection="1">
      <alignment horizontal="center" vertical="center" wrapText="1"/>
      <protection locked="0"/>
    </xf>
    <xf numFmtId="0" fontId="11" fillId="0" borderId="20" xfId="0" applyFont="1" applyBorder="1"/>
    <xf numFmtId="0" fontId="11" fillId="13" borderId="20" xfId="0" applyFont="1" applyFill="1" applyBorder="1" applyAlignment="1">
      <alignment horizontal="center" vertical="center"/>
    </xf>
    <xf numFmtId="0" fontId="11" fillId="9" borderId="20" xfId="0" applyFont="1" applyFill="1" applyBorder="1"/>
    <xf numFmtId="0" fontId="58" fillId="13" borderId="20" xfId="0" applyFont="1" applyFill="1" applyBorder="1" applyAlignment="1">
      <alignment horizontal="center" vertical="center"/>
    </xf>
    <xf numFmtId="0" fontId="11" fillId="13" borderId="41" xfId="0" applyFont="1" applyFill="1" applyBorder="1" applyAlignment="1">
      <alignment horizontal="center" vertical="center"/>
    </xf>
    <xf numFmtId="0" fontId="58" fillId="0" borderId="45" xfId="0" applyFont="1" applyBorder="1" applyAlignment="1">
      <alignment horizontal="justify" vertical="center" wrapText="1"/>
    </xf>
    <xf numFmtId="0" fontId="58" fillId="9" borderId="45" xfId="0" applyFont="1" applyFill="1" applyBorder="1" applyAlignment="1">
      <alignment horizontal="justify" vertical="center" wrapText="1"/>
    </xf>
    <xf numFmtId="0" fontId="32" fillId="0" borderId="12" xfId="0" applyFont="1" applyBorder="1" applyAlignment="1" applyProtection="1">
      <alignment horizontal="justify" vertical="center" wrapText="1"/>
      <protection locked="0"/>
    </xf>
    <xf numFmtId="16" fontId="4" fillId="5" borderId="11" xfId="0" applyNumberFormat="1" applyFont="1" applyFill="1" applyBorder="1" applyAlignment="1">
      <alignment horizontal="center" vertical="center"/>
    </xf>
    <xf numFmtId="0" fontId="32" fillId="5" borderId="12" xfId="0" applyFont="1" applyFill="1" applyBorder="1" applyAlignment="1">
      <alignment horizontal="justify" vertical="center" wrapText="1"/>
    </xf>
    <xf numFmtId="0" fontId="32" fillId="17" borderId="12" xfId="0" applyFont="1" applyFill="1" applyBorder="1" applyAlignment="1">
      <alignment horizontal="justify" vertical="center" wrapText="1"/>
    </xf>
    <xf numFmtId="0" fontId="32" fillId="9" borderId="12" xfId="0" applyFont="1" applyFill="1" applyBorder="1" applyAlignment="1" applyProtection="1">
      <alignment horizontal="justify" vertical="center" wrapText="1"/>
      <protection locked="0"/>
    </xf>
    <xf numFmtId="0" fontId="4" fillId="9" borderId="11" xfId="0" applyFont="1" applyFill="1" applyBorder="1" applyAlignment="1">
      <alignment horizontal="center" vertical="center"/>
    </xf>
    <xf numFmtId="0" fontId="32" fillId="0" borderId="15" xfId="0" applyFont="1" applyBorder="1" applyAlignment="1" applyProtection="1">
      <alignment horizontal="justify" vertical="center" wrapText="1"/>
      <protection locked="0"/>
    </xf>
    <xf numFmtId="0" fontId="32" fillId="5" borderId="8" xfId="0" applyFont="1" applyFill="1" applyBorder="1" applyAlignment="1">
      <alignment vertical="center"/>
    </xf>
    <xf numFmtId="0" fontId="39" fillId="7" borderId="18" xfId="0" applyFont="1" applyFill="1" applyBorder="1" applyAlignment="1" applyProtection="1">
      <alignment horizontal="center" vertical="center" wrapText="1"/>
      <protection locked="0"/>
    </xf>
    <xf numFmtId="0" fontId="4" fillId="0" borderId="15" xfId="0" applyFont="1" applyBorder="1" applyAlignment="1" applyProtection="1">
      <alignment vertical="center"/>
      <protection locked="0"/>
    </xf>
    <xf numFmtId="0" fontId="11" fillId="9" borderId="46" xfId="0" applyFont="1" applyFill="1" applyBorder="1" applyAlignment="1">
      <alignment horizontal="justify" vertical="center" wrapText="1"/>
    </xf>
    <xf numFmtId="0" fontId="11" fillId="9" borderId="45" xfId="0" applyFont="1" applyFill="1" applyBorder="1" applyAlignment="1">
      <alignment horizontal="justify" vertical="center" wrapText="1"/>
    </xf>
    <xf numFmtId="0" fontId="11" fillId="9" borderId="19" xfId="0" applyFont="1" applyFill="1" applyBorder="1" applyAlignment="1">
      <alignment horizontal="justify" vertical="center" wrapText="1"/>
    </xf>
    <xf numFmtId="0" fontId="15" fillId="9" borderId="19" xfId="0" applyFont="1" applyFill="1" applyBorder="1" applyAlignment="1">
      <alignment horizontal="justify" vertical="center" wrapText="1"/>
    </xf>
    <xf numFmtId="0" fontId="15" fillId="0" borderId="19" xfId="0" applyFont="1" applyBorder="1" applyAlignment="1">
      <alignment horizontal="justify" vertical="center" wrapText="1"/>
    </xf>
    <xf numFmtId="0" fontId="38" fillId="0" borderId="12" xfId="0" applyFont="1" applyBorder="1" applyAlignment="1" applyProtection="1">
      <alignment vertical="center" wrapText="1"/>
      <protection locked="0"/>
    </xf>
    <xf numFmtId="0" fontId="5" fillId="5" borderId="8" xfId="0" applyFont="1" applyFill="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pplyProtection="1">
      <alignment vertical="center" wrapText="1"/>
      <protection locked="0"/>
    </xf>
    <xf numFmtId="1" fontId="0" fillId="0" borderId="0" xfId="0" applyNumberFormat="1"/>
    <xf numFmtId="14" fontId="0" fillId="0" borderId="0" xfId="0" applyNumberFormat="1"/>
    <xf numFmtId="0" fontId="4" fillId="0" borderId="13" xfId="0" applyFont="1" applyBorder="1" applyAlignment="1">
      <alignment horizontal="center" vertical="center" wrapText="1"/>
    </xf>
    <xf numFmtId="0" fontId="4" fillId="5" borderId="27" xfId="0" applyFont="1" applyFill="1" applyBorder="1" applyAlignment="1">
      <alignment horizontal="center" vertical="center" wrapText="1"/>
    </xf>
    <xf numFmtId="0" fontId="62" fillId="49" borderId="0" xfId="4" applyFont="1" applyFill="1" applyAlignment="1">
      <alignment horizontal="center" vertical="center" wrapText="1"/>
    </xf>
    <xf numFmtId="0" fontId="3" fillId="7" borderId="69" xfId="0" applyFont="1" applyFill="1" applyBorder="1" applyAlignment="1">
      <alignment horizontal="center" vertical="center"/>
    </xf>
    <xf numFmtId="0" fontId="3" fillId="7" borderId="70" xfId="0" applyFont="1" applyFill="1" applyBorder="1" applyAlignment="1" applyProtection="1">
      <alignment horizontal="center" vertical="center" wrapText="1"/>
      <protection locked="0"/>
    </xf>
    <xf numFmtId="0" fontId="4" fillId="5" borderId="71" xfId="0" applyFont="1" applyFill="1" applyBorder="1" applyAlignment="1">
      <alignment horizontal="center" vertical="center"/>
    </xf>
    <xf numFmtId="0" fontId="4" fillId="5" borderId="72" xfId="0" applyFont="1" applyFill="1" applyBorder="1" applyAlignment="1">
      <alignment vertical="center" wrapText="1"/>
    </xf>
    <xf numFmtId="0" fontId="4" fillId="0" borderId="73" xfId="0" applyFont="1" applyBorder="1" applyAlignment="1">
      <alignment horizontal="center" vertical="center"/>
    </xf>
    <xf numFmtId="0" fontId="4" fillId="0" borderId="74" xfId="0" applyFont="1" applyBorder="1" applyAlignment="1" applyProtection="1">
      <alignment vertical="center" wrapText="1"/>
      <protection locked="0"/>
    </xf>
    <xf numFmtId="0" fontId="32" fillId="0" borderId="75" xfId="0" applyFont="1" applyBorder="1" applyAlignment="1" applyProtection="1">
      <alignment vertical="center" wrapText="1"/>
      <protection locked="0"/>
    </xf>
    <xf numFmtId="0" fontId="4" fillId="0" borderId="75" xfId="0" applyFont="1" applyBorder="1" applyAlignment="1" applyProtection="1">
      <alignment horizontal="left" vertical="center" wrapText="1"/>
      <protection locked="0"/>
    </xf>
    <xf numFmtId="0" fontId="4" fillId="0" borderId="75" xfId="0" applyFont="1" applyBorder="1" applyAlignment="1" applyProtection="1">
      <alignment vertical="center" wrapText="1"/>
      <protection locked="0"/>
    </xf>
    <xf numFmtId="0" fontId="4" fillId="0" borderId="76" xfId="0" applyFont="1" applyBorder="1" applyAlignment="1">
      <alignment horizontal="center" vertical="center"/>
    </xf>
    <xf numFmtId="0" fontId="32" fillId="0" borderId="77" xfId="0" applyFont="1" applyBorder="1" applyAlignment="1">
      <alignment horizontal="justify" vertical="center" wrapText="1"/>
    </xf>
    <xf numFmtId="0" fontId="32" fillId="0" borderId="77" xfId="0" applyFont="1" applyBorder="1" applyAlignment="1" applyProtection="1">
      <alignment horizontal="center" vertical="center" wrapText="1"/>
      <protection locked="0"/>
    </xf>
    <xf numFmtId="0" fontId="4" fillId="0" borderId="78" xfId="0" applyFont="1" applyBorder="1" applyAlignment="1" applyProtection="1">
      <alignment vertical="center" wrapText="1"/>
      <protection locked="0"/>
    </xf>
    <xf numFmtId="0" fontId="39" fillId="7" borderId="3" xfId="0" applyFont="1" applyFill="1" applyBorder="1" applyAlignment="1" applyProtection="1">
      <alignment horizontal="center" vertical="center" wrapText="1"/>
      <protection locked="0"/>
    </xf>
    <xf numFmtId="0" fontId="3" fillId="7" borderId="79" xfId="0" applyFont="1" applyFill="1" applyBorder="1" applyAlignment="1">
      <alignment horizontal="center" vertical="center"/>
    </xf>
    <xf numFmtId="0" fontId="32" fillId="17" borderId="73" xfId="0" applyFont="1" applyFill="1" applyBorder="1" applyAlignment="1">
      <alignment horizontal="center" vertical="center"/>
    </xf>
    <xf numFmtId="0" fontId="32" fillId="17" borderId="74" xfId="0" applyFont="1" applyFill="1" applyBorder="1" applyAlignment="1">
      <alignment vertical="center" wrapText="1"/>
    </xf>
    <xf numFmtId="0" fontId="4" fillId="0" borderId="80" xfId="0" applyFont="1" applyBorder="1" applyAlignment="1">
      <alignment horizontal="center" vertical="center"/>
    </xf>
    <xf numFmtId="0" fontId="4" fillId="0" borderId="81" xfId="0" applyFont="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right" vertical="center" wrapText="1"/>
    </xf>
    <xf numFmtId="0" fontId="0" fillId="0" borderId="0" xfId="0" applyAlignment="1">
      <alignment horizontal="right" vertical="center"/>
    </xf>
    <xf numFmtId="0" fontId="63" fillId="0" borderId="0" xfId="0" applyFont="1" applyAlignment="1">
      <alignment horizontal="center" vertical="center" wrapText="1"/>
    </xf>
    <xf numFmtId="0" fontId="19" fillId="0" borderId="0" xfId="0" applyFont="1" applyAlignment="1">
      <alignment horizontal="center" vertical="center" wrapText="1"/>
    </xf>
    <xf numFmtId="0" fontId="20" fillId="41" borderId="6" xfId="0" applyFont="1" applyFill="1" applyBorder="1" applyAlignment="1">
      <alignment horizontal="center" vertical="justify" wrapText="1"/>
    </xf>
    <xf numFmtId="0" fontId="20" fillId="40" borderId="6" xfId="0" applyFont="1" applyFill="1" applyBorder="1" applyAlignment="1">
      <alignment horizontal="center" vertical="justify" wrapText="1"/>
    </xf>
    <xf numFmtId="0" fontId="20" fillId="39" borderId="6" xfId="0" applyFont="1" applyFill="1" applyBorder="1" applyAlignment="1">
      <alignment horizontal="center" vertical="justify" wrapText="1"/>
    </xf>
    <xf numFmtId="0" fontId="20" fillId="42" borderId="6" xfId="0" applyFont="1" applyFill="1" applyBorder="1" applyAlignment="1">
      <alignment horizontal="center" vertical="justify" wrapText="1"/>
    </xf>
    <xf numFmtId="0" fontId="20" fillId="18" borderId="50" xfId="0" applyFont="1" applyFill="1" applyBorder="1" applyAlignment="1">
      <alignment horizontal="center" vertical="justify" wrapText="1"/>
    </xf>
    <xf numFmtId="0" fontId="20" fillId="18" borderId="4" xfId="0" applyFont="1" applyFill="1" applyBorder="1" applyAlignment="1">
      <alignment horizontal="center" vertical="justify" wrapText="1"/>
    </xf>
    <xf numFmtId="0" fontId="20" fillId="19" borderId="6" xfId="0" applyFont="1" applyFill="1" applyBorder="1" applyAlignment="1">
      <alignment horizontal="center" vertical="justify" wrapText="1"/>
    </xf>
    <xf numFmtId="0" fontId="20" fillId="20" borderId="44" xfId="0" applyFont="1" applyFill="1" applyBorder="1" applyAlignment="1">
      <alignment horizontal="center" vertical="justify" wrapText="1"/>
    </xf>
    <xf numFmtId="0" fontId="20" fillId="20" borderId="0" xfId="0" applyFont="1" applyFill="1" applyAlignment="1">
      <alignment horizontal="center" vertical="justify" wrapText="1"/>
    </xf>
    <xf numFmtId="0" fontId="10" fillId="0" borderId="8" xfId="0" applyFont="1" applyBorder="1" applyAlignment="1">
      <alignment horizontal="left" vertical="center" wrapText="1"/>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3" fillId="0" borderId="4" xfId="0" applyFont="1" applyBorder="1" applyAlignment="1" applyProtection="1">
      <alignment horizontal="center" vertical="center" wrapText="1"/>
      <protection locked="0"/>
    </xf>
    <xf numFmtId="0" fontId="3" fillId="0" borderId="51" xfId="0" applyFont="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19" fillId="7" borderId="36" xfId="0" applyFont="1" applyFill="1" applyBorder="1" applyAlignment="1" applyProtection="1">
      <alignment horizontal="center" vertical="center" wrapText="1"/>
      <protection locked="0"/>
    </xf>
    <xf numFmtId="0" fontId="19" fillId="7" borderId="37" xfId="0" applyFont="1" applyFill="1" applyBorder="1" applyAlignment="1" applyProtection="1">
      <alignment horizontal="center" vertical="center" wrapText="1"/>
      <protection locked="0"/>
    </xf>
    <xf numFmtId="0" fontId="19" fillId="7" borderId="46"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33" fillId="7" borderId="1" xfId="0" applyFont="1" applyFill="1" applyBorder="1" applyAlignment="1" applyProtection="1">
      <alignment horizontal="center" vertical="center" wrapText="1"/>
      <protection locked="0"/>
    </xf>
    <xf numFmtId="0" fontId="33" fillId="7" borderId="3" xfId="0" applyFont="1" applyFill="1" applyBorder="1" applyAlignment="1" applyProtection="1">
      <alignment horizontal="center" vertical="center" wrapText="1"/>
      <protection locked="0"/>
    </xf>
    <xf numFmtId="0" fontId="33" fillId="7" borderId="2" xfId="0" applyFont="1" applyFill="1" applyBorder="1" applyAlignment="1" applyProtection="1">
      <alignment horizontal="center" vertical="center" wrapText="1"/>
      <protection locked="0"/>
    </xf>
    <xf numFmtId="0" fontId="19" fillId="7" borderId="66" xfId="0" applyFont="1" applyFill="1" applyBorder="1" applyAlignment="1" applyProtection="1">
      <alignment horizontal="center" vertical="center" wrapText="1"/>
      <protection locked="0"/>
    </xf>
    <xf numFmtId="0" fontId="19" fillId="7" borderId="67" xfId="0" applyFont="1" applyFill="1" applyBorder="1" applyAlignment="1" applyProtection="1">
      <alignment horizontal="center" vertical="center" wrapText="1"/>
      <protection locked="0"/>
    </xf>
    <xf numFmtId="0" fontId="19" fillId="7" borderId="68" xfId="0" applyFont="1" applyFill="1" applyBorder="1" applyAlignment="1" applyProtection="1">
      <alignment horizontal="center" vertical="center" wrapText="1"/>
      <protection locked="0"/>
    </xf>
    <xf numFmtId="0" fontId="10" fillId="30" borderId="23" xfId="0" applyFont="1" applyFill="1" applyBorder="1" applyAlignment="1">
      <alignment horizontal="center" vertical="center" wrapText="1"/>
    </xf>
    <xf numFmtId="0" fontId="10" fillId="30" borderId="14" xfId="0" applyFont="1" applyFill="1" applyBorder="1" applyAlignment="1">
      <alignment horizontal="center" vertical="center" wrapText="1"/>
    </xf>
    <xf numFmtId="0" fontId="10" fillId="9" borderId="10" xfId="0" applyFont="1" applyFill="1" applyBorder="1" applyAlignment="1">
      <alignment horizontal="center" vertical="center"/>
    </xf>
    <xf numFmtId="0" fontId="10" fillId="9" borderId="6" xfId="0" applyFont="1" applyFill="1" applyBorder="1" applyAlignment="1">
      <alignment horizontal="center" vertical="center"/>
    </xf>
    <xf numFmtId="0" fontId="10" fillId="9" borderId="7" xfId="0" applyFont="1" applyFill="1" applyBorder="1" applyAlignment="1">
      <alignment horizontal="center" vertical="center"/>
    </xf>
    <xf numFmtId="0" fontId="10" fillId="26" borderId="22" xfId="0" applyFont="1" applyFill="1" applyBorder="1" applyAlignment="1">
      <alignment horizontal="center" vertical="center"/>
    </xf>
    <xf numFmtId="0" fontId="10" fillId="26" borderId="13" xfId="0" applyFont="1" applyFill="1" applyBorder="1" applyAlignment="1">
      <alignment horizontal="center" vertical="center"/>
    </xf>
    <xf numFmtId="0" fontId="10" fillId="26" borderId="23" xfId="0" applyFont="1" applyFill="1" applyBorder="1" applyAlignment="1">
      <alignment horizontal="center" vertical="center"/>
    </xf>
    <xf numFmtId="0" fontId="10" fillId="26" borderId="14" xfId="0" applyFont="1" applyFill="1" applyBorder="1" applyAlignment="1">
      <alignment horizontal="center" vertical="center"/>
    </xf>
    <xf numFmtId="0" fontId="10" fillId="26" borderId="23" xfId="0" applyFont="1" applyFill="1" applyBorder="1" applyAlignment="1">
      <alignment horizontal="center" vertical="center" wrapText="1"/>
    </xf>
    <xf numFmtId="0" fontId="10" fillId="26" borderId="14" xfId="0" applyFont="1" applyFill="1" applyBorder="1" applyAlignment="1">
      <alignment horizontal="center" vertical="center" wrapText="1"/>
    </xf>
    <xf numFmtId="0" fontId="10" fillId="26" borderId="23" xfId="0" applyFont="1" applyFill="1" applyBorder="1" applyAlignment="1">
      <alignment horizontal="center" vertical="center" textRotation="90"/>
    </xf>
    <xf numFmtId="0" fontId="10" fillId="26" borderId="14" xfId="0" applyFont="1" applyFill="1" applyBorder="1" applyAlignment="1">
      <alignment horizontal="center" vertical="center" textRotation="90"/>
    </xf>
    <xf numFmtId="0" fontId="10" fillId="26" borderId="23" xfId="0" applyFont="1" applyFill="1" applyBorder="1" applyAlignment="1">
      <alignment horizontal="center" vertical="center" textRotation="90" wrapText="1"/>
    </xf>
    <xf numFmtId="0" fontId="10" fillId="26" borderId="14" xfId="0" applyFont="1" applyFill="1" applyBorder="1" applyAlignment="1">
      <alignment horizontal="center" vertical="center" textRotation="90" wrapText="1"/>
    </xf>
    <xf numFmtId="0" fontId="13" fillId="31" borderId="23" xfId="0" applyFont="1" applyFill="1" applyBorder="1" applyAlignment="1">
      <alignment horizontal="center" vertical="center" wrapText="1"/>
    </xf>
    <xf numFmtId="0" fontId="10" fillId="33" borderId="23" xfId="0" applyFont="1" applyFill="1" applyBorder="1" applyAlignment="1">
      <alignment horizontal="center" vertical="center" wrapText="1"/>
    </xf>
    <xf numFmtId="0" fontId="10" fillId="0" borderId="24" xfId="0" applyFont="1" applyBorder="1" applyAlignment="1">
      <alignment horizontal="center" vertical="center"/>
    </xf>
    <xf numFmtId="0" fontId="10" fillId="0" borderId="15" xfId="0" applyFont="1" applyBorder="1" applyAlignment="1">
      <alignment horizontal="center" vertical="center"/>
    </xf>
    <xf numFmtId="0" fontId="10" fillId="27" borderId="23" xfId="0" applyFont="1" applyFill="1" applyBorder="1" applyAlignment="1">
      <alignment horizontal="center" vertical="center" wrapText="1"/>
    </xf>
    <xf numFmtId="0" fontId="10" fillId="27" borderId="14" xfId="0" applyFont="1" applyFill="1" applyBorder="1" applyAlignment="1">
      <alignment horizontal="center" vertical="center" wrapText="1"/>
    </xf>
    <xf numFmtId="0" fontId="10" fillId="28" borderId="23" xfId="0" applyFont="1" applyFill="1" applyBorder="1" applyAlignment="1">
      <alignment horizontal="center" vertical="center"/>
    </xf>
    <xf numFmtId="0" fontId="13" fillId="29" borderId="2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41" fillId="0" borderId="34" xfId="0" applyFont="1" applyBorder="1" applyAlignment="1">
      <alignment horizontal="left" vertical="center" wrapText="1"/>
    </xf>
    <xf numFmtId="0" fontId="13" fillId="23" borderId="25" xfId="0" applyFont="1" applyFill="1" applyBorder="1" applyAlignment="1" applyProtection="1">
      <alignment horizontal="center" vertical="center"/>
      <protection locked="0"/>
    </xf>
    <xf numFmtId="0" fontId="13" fillId="23" borderId="26" xfId="0" applyFont="1" applyFill="1" applyBorder="1" applyAlignment="1" applyProtection="1">
      <alignment horizontal="center" vertical="center"/>
      <protection locked="0"/>
    </xf>
    <xf numFmtId="0" fontId="13" fillId="23" borderId="65" xfId="0" applyFont="1" applyFill="1" applyBorder="1" applyAlignment="1" applyProtection="1">
      <alignment horizontal="center" vertical="center"/>
      <protection locked="0"/>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0" fillId="0" borderId="48" xfId="0" applyBorder="1" applyAlignment="1">
      <alignment horizontal="left" vertical="center" wrapText="1"/>
    </xf>
    <xf numFmtId="0" fontId="0" fillId="0" borderId="35" xfId="0" applyBorder="1" applyAlignment="1">
      <alignment horizontal="left" vertical="center" wrapText="1"/>
    </xf>
    <xf numFmtId="0" fontId="27" fillId="0" borderId="20"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0" fillId="0" borderId="44"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24" fillId="6" borderId="22"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24" fillId="6" borderId="24" xfId="0" applyFont="1" applyFill="1" applyBorder="1" applyAlignment="1">
      <alignment horizontal="center" vertical="center" wrapText="1"/>
    </xf>
    <xf numFmtId="0" fontId="25" fillId="10" borderId="49" xfId="0" applyFont="1" applyFill="1" applyBorder="1" applyAlignment="1">
      <alignment horizontal="center" vertical="center"/>
    </xf>
    <xf numFmtId="0" fontId="25" fillId="10" borderId="56" xfId="0" applyFont="1" applyFill="1" applyBorder="1" applyAlignment="1">
      <alignment horizontal="center" vertical="center"/>
    </xf>
    <xf numFmtId="0" fontId="25" fillId="10" borderId="57" xfId="0" applyFont="1" applyFill="1" applyBorder="1" applyAlignment="1">
      <alignment horizontal="center" vertical="center"/>
    </xf>
    <xf numFmtId="0" fontId="25" fillId="11" borderId="20" xfId="0" applyFont="1" applyFill="1" applyBorder="1" applyAlignment="1">
      <alignment horizontal="center" vertical="center"/>
    </xf>
    <xf numFmtId="0" fontId="25" fillId="11" borderId="19" xfId="0" applyFont="1" applyFill="1" applyBorder="1" applyAlignment="1">
      <alignment horizontal="center" vertical="center"/>
    </xf>
    <xf numFmtId="0" fontId="25" fillId="11" borderId="9" xfId="0" applyFont="1" applyFill="1" applyBorder="1" applyAlignment="1">
      <alignment horizontal="center" vertical="center"/>
    </xf>
    <xf numFmtId="0" fontId="25" fillId="11" borderId="18" xfId="0" applyFont="1" applyFill="1" applyBorder="1" applyAlignment="1">
      <alignment horizontal="center" vertical="center"/>
    </xf>
    <xf numFmtId="0" fontId="27" fillId="0" borderId="9" xfId="0" applyFont="1" applyBorder="1" applyAlignment="1" applyProtection="1">
      <alignment horizontal="center" vertical="center"/>
      <protection locked="0"/>
    </xf>
    <xf numFmtId="0" fontId="27" fillId="0" borderId="18" xfId="0" applyFont="1" applyBorder="1" applyAlignment="1" applyProtection="1">
      <alignment horizontal="center" vertical="center"/>
      <protection locked="0"/>
    </xf>
    <xf numFmtId="0" fontId="0" fillId="0" borderId="8" xfId="0" applyBorder="1" applyAlignment="1">
      <alignment horizontal="left" vertical="center" wrapText="1"/>
    </xf>
    <xf numFmtId="0" fontId="24" fillId="0" borderId="48" xfId="0" applyFont="1" applyBorder="1" applyAlignment="1" applyProtection="1">
      <alignment horizontal="left" vertical="center" wrapText="1"/>
      <protection locked="0"/>
    </xf>
    <xf numFmtId="0" fontId="24" fillId="0" borderId="34" xfId="0" applyFont="1" applyBorder="1" applyAlignment="1" applyProtection="1">
      <alignment horizontal="left" vertical="center" wrapText="1"/>
      <protection locked="0"/>
    </xf>
    <xf numFmtId="0" fontId="24" fillId="0" borderId="52" xfId="0" applyFont="1" applyBorder="1" applyAlignment="1" applyProtection="1">
      <alignment horizontal="left" vertical="center" wrapText="1"/>
      <protection locked="0"/>
    </xf>
    <xf numFmtId="0" fontId="24" fillId="0" borderId="44"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5" xfId="0" applyFont="1" applyBorder="1" applyAlignment="1" applyProtection="1">
      <alignment horizontal="left" vertical="center" wrapText="1"/>
      <protection locked="0"/>
    </xf>
    <xf numFmtId="0" fontId="24" fillId="0" borderId="50" xfId="0" applyFont="1" applyBorder="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24" fillId="0" borderId="51" xfId="0" applyFont="1" applyBorder="1" applyAlignment="1" applyProtection="1">
      <alignment horizontal="left" vertical="center" wrapText="1"/>
      <protection locked="0"/>
    </xf>
    <xf numFmtId="0" fontId="27" fillId="0" borderId="41" xfId="0" applyFont="1" applyBorder="1" applyAlignment="1" applyProtection="1">
      <alignment horizontal="center" vertical="center"/>
      <protection locked="0"/>
    </xf>
    <xf numFmtId="0" fontId="27" fillId="0" borderId="30" xfId="0" applyFont="1" applyBorder="1" applyAlignment="1" applyProtection="1">
      <alignment horizontal="center" vertical="center"/>
      <protection locked="0"/>
    </xf>
    <xf numFmtId="0" fontId="27" fillId="0" borderId="42" xfId="0" applyFont="1" applyBorder="1" applyAlignment="1" applyProtection="1">
      <alignment horizontal="center" vertical="center"/>
      <protection locked="0"/>
    </xf>
    <xf numFmtId="0" fontId="27" fillId="0" borderId="43" xfId="0" applyFont="1" applyBorder="1" applyAlignment="1" applyProtection="1">
      <alignment horizontal="center" vertical="center"/>
      <protection locked="0"/>
    </xf>
    <xf numFmtId="0" fontId="27" fillId="0" borderId="3" xfId="0" applyFont="1" applyBorder="1" applyAlignment="1">
      <alignment horizontal="center" vertical="center"/>
    </xf>
    <xf numFmtId="0" fontId="25" fillId="10" borderId="36" xfId="0" applyFont="1" applyFill="1" applyBorder="1" applyAlignment="1">
      <alignment horizontal="center" vertical="center"/>
    </xf>
    <xf numFmtId="0" fontId="25" fillId="10" borderId="37" xfId="0" applyFont="1" applyFill="1" applyBorder="1" applyAlignment="1">
      <alignment horizontal="center" vertical="center"/>
    </xf>
    <xf numFmtId="0" fontId="25" fillId="10" borderId="46" xfId="0" applyFont="1" applyFill="1" applyBorder="1" applyAlignment="1">
      <alignment horizontal="center" vertical="center"/>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6" fillId="0" borderId="8" xfId="0" applyFont="1" applyBorder="1" applyAlignment="1" applyProtection="1">
      <alignment horizontal="left" vertical="center" wrapText="1"/>
      <protection locked="0"/>
    </xf>
    <xf numFmtId="0" fontId="26" fillId="0" borderId="8" xfId="0" applyFont="1" applyBorder="1" applyAlignment="1">
      <alignment horizontal="left" vertical="center" wrapText="1"/>
    </xf>
    <xf numFmtId="0" fontId="23" fillId="4" borderId="11" xfId="2" applyFont="1" applyFill="1" applyBorder="1" applyAlignment="1">
      <alignment horizontal="center" vertical="center" wrapText="1"/>
    </xf>
    <xf numFmtId="0" fontId="23" fillId="4" borderId="8" xfId="2" applyFont="1" applyFill="1" applyBorder="1" applyAlignment="1">
      <alignment horizontal="center" vertical="center" wrapText="1"/>
    </xf>
    <xf numFmtId="0" fontId="0" fillId="34" borderId="0" xfId="0" applyFill="1" applyAlignment="1">
      <alignment horizontal="center" vertical="center"/>
    </xf>
    <xf numFmtId="0" fontId="0" fillId="46" borderId="0" xfId="0" applyFill="1" applyAlignment="1">
      <alignment horizontal="center" vertical="center"/>
    </xf>
    <xf numFmtId="0" fontId="0" fillId="47" borderId="0" xfId="0" applyFill="1" applyAlignment="1">
      <alignment horizontal="center" vertical="center"/>
    </xf>
    <xf numFmtId="0" fontId="0" fillId="4" borderId="0" xfId="0" applyFill="1" applyAlignment="1">
      <alignment horizontal="center" vertical="center"/>
    </xf>
    <xf numFmtId="0" fontId="0" fillId="48" borderId="0" xfId="0" applyFill="1" applyAlignment="1">
      <alignment horizontal="center" vertical="center"/>
    </xf>
    <xf numFmtId="0" fontId="0" fillId="3" borderId="0" xfId="0" applyFill="1" applyAlignment="1">
      <alignment horizontal="center" vertical="center"/>
    </xf>
    <xf numFmtId="0" fontId="0" fillId="44" borderId="56" xfId="0" applyFill="1" applyBorder="1" applyAlignment="1">
      <alignment horizontal="center" vertical="center"/>
    </xf>
    <xf numFmtId="0" fontId="0" fillId="34" borderId="56" xfId="0" applyFill="1" applyBorder="1" applyAlignment="1">
      <alignment horizontal="center" vertical="center"/>
    </xf>
    <xf numFmtId="0" fontId="0" fillId="45" borderId="0" xfId="0" applyFill="1" applyAlignment="1">
      <alignment horizontal="center" vertic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34" borderId="8" xfId="0" applyFont="1" applyFill="1" applyBorder="1" applyAlignment="1" applyProtection="1">
      <alignment horizontal="center" vertical="center"/>
      <protection locked="0"/>
    </xf>
    <xf numFmtId="0" fontId="3" fillId="34" borderId="9" xfId="0" applyFont="1" applyFill="1" applyBorder="1" applyAlignment="1" applyProtection="1">
      <alignment horizontal="center" vertical="center"/>
      <protection locked="0"/>
    </xf>
    <xf numFmtId="0" fontId="3" fillId="35" borderId="8" xfId="0" applyFont="1" applyFill="1" applyBorder="1" applyAlignment="1">
      <alignment horizontal="center" vertical="center"/>
    </xf>
    <xf numFmtId="0" fontId="3" fillId="36" borderId="44" xfId="0" applyFont="1" applyFill="1" applyBorder="1" applyAlignment="1">
      <alignment horizontal="center" vertical="center"/>
    </xf>
    <xf numFmtId="0" fontId="3" fillId="36" borderId="0" xfId="0" applyFont="1" applyFill="1" applyAlignment="1">
      <alignment horizontal="center" vertical="center"/>
    </xf>
    <xf numFmtId="0" fontId="10" fillId="9" borderId="8" xfId="0" applyFont="1" applyFill="1" applyBorder="1" applyAlignment="1">
      <alignment horizontal="center"/>
    </xf>
    <xf numFmtId="0" fontId="10" fillId="9" borderId="9" xfId="0" applyFont="1" applyFill="1" applyBorder="1" applyAlignment="1">
      <alignment horizontal="center"/>
    </xf>
    <xf numFmtId="0" fontId="3" fillId="9" borderId="44" xfId="0" applyFont="1" applyFill="1" applyBorder="1" applyAlignment="1">
      <alignment horizontal="center" vertical="center"/>
    </xf>
    <xf numFmtId="0" fontId="3" fillId="9" borderId="0" xfId="0" applyFont="1" applyFill="1" applyAlignment="1">
      <alignment horizontal="center" vertical="center"/>
    </xf>
  </cellXfs>
  <cellStyles count="5">
    <cellStyle name="Hipervínculo" xfId="4" builtinId="8"/>
    <cellStyle name="Normal" xfId="0" builtinId="0"/>
    <cellStyle name="Normal 2" xfId="2" xr:uid="{00000000-0005-0000-0000-000002000000}"/>
    <cellStyle name="Normal 5" xfId="1" xr:uid="{00000000-0005-0000-0000-000003000000}"/>
    <cellStyle name="Porcentaje" xfId="3" builtinId="5"/>
  </cellStyles>
  <dxfs count="427">
    <dxf>
      <fill>
        <patternFill>
          <bgColor rgb="FFFF99CC"/>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99CC"/>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font>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F99FF"/>
      <color rgb="FF00FFFF"/>
      <color rgb="FFF57C00"/>
      <color rgb="FF66FF33"/>
      <color rgb="FFFFCCCC"/>
      <color rgb="FFFF9800"/>
      <color rgb="FF616161"/>
      <color rgb="FFA45200"/>
      <color rgb="FF28A745"/>
      <color rgb="FF4CAF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on'!A1"/><Relationship Id="rId13" Type="http://schemas.openxmlformats.org/officeDocument/2006/relationships/hyperlink" Target="#'Tabla 1 Evid. no cumpl M.A.'!A1"/><Relationship Id="rId18" Type="http://schemas.openxmlformats.org/officeDocument/2006/relationships/image" Target="../media/image1.jpeg"/><Relationship Id="rId3" Type="http://schemas.openxmlformats.org/officeDocument/2006/relationships/hyperlink" Target="#'2.Ambientes Adecuados y Seguros'!A1"/><Relationship Id="rId7" Type="http://schemas.openxmlformats.org/officeDocument/2006/relationships/hyperlink" Target="#'8. Financiero'!A1"/><Relationship Id="rId12" Type="http://schemas.openxmlformats.org/officeDocument/2006/relationships/hyperlink" Target="#'5. Situaciones de Riesgo'!A1"/><Relationship Id="rId17" Type="http://schemas.openxmlformats.org/officeDocument/2006/relationships/hyperlink" Target="#Acta_Cierre!A1"/><Relationship Id="rId2" Type="http://schemas.openxmlformats.org/officeDocument/2006/relationships/hyperlink" Target="#'1. Informaci&#243;n General'!A1"/><Relationship Id="rId16" Type="http://schemas.openxmlformats.org/officeDocument/2006/relationships/hyperlink" Target="#'Condiciones NO cumplimiento'!A1"/><Relationship Id="rId1" Type="http://schemas.openxmlformats.org/officeDocument/2006/relationships/hyperlink" Target="#INSTRUCTIVO!A1"/><Relationship Id="rId6" Type="http://schemas.openxmlformats.org/officeDocument/2006/relationships/hyperlink" Target="#'7. Talento Humano'!A1"/><Relationship Id="rId11" Type="http://schemas.openxmlformats.org/officeDocument/2006/relationships/hyperlink" Target="#'Anexo 3. Gestantes y Lactan'!A1"/><Relationship Id="rId5" Type="http://schemas.openxmlformats.org/officeDocument/2006/relationships/hyperlink" Target="#'4. Modelo de Atencion'!&#193;rea_de_impresi&#243;n"/><Relationship Id="rId15" Type="http://schemas.openxmlformats.org/officeDocument/2006/relationships/hyperlink" Target="#'Tabla 3. Amb Adec y Seg - &#193;'!&#193;rea_de_impresi&#243;n"/><Relationship Id="rId10" Type="http://schemas.openxmlformats.org/officeDocument/2006/relationships/hyperlink" Target="#'Anexo 2. Discapacidad'!A1"/><Relationship Id="rId19" Type="http://schemas.openxmlformats.org/officeDocument/2006/relationships/hyperlink" Target="#'6. C&#243;digo de Etica'!A1"/><Relationship Id="rId4" Type="http://schemas.openxmlformats.org/officeDocument/2006/relationships/hyperlink" Target="#'3. Alimentacion y Nutrici&#243;n'!A1"/><Relationship Id="rId9" Type="http://schemas.openxmlformats.org/officeDocument/2006/relationships/hyperlink" Target="#'Anexo 1 Violencias'!A1"/><Relationship Id="rId14" Type="http://schemas.openxmlformats.org/officeDocument/2006/relationships/hyperlink" Target="#'Tabla 2. Talento Humano'!A1"/></Relationships>
</file>

<file path=xl/drawings/_rels/drawing2.xml.rels><?xml version="1.0" encoding="UTF-8" standalone="yes"?>
<Relationships xmlns="http://schemas.openxmlformats.org/package/2006/relationships"><Relationship Id="rId1" Type="http://schemas.openxmlformats.org/officeDocument/2006/relationships/hyperlink" Target="#'Tabla 2. Talento Humano'!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559858</xdr:colOff>
      <xdr:row>4</xdr:row>
      <xdr:rowOff>307976</xdr:rowOff>
    </xdr:from>
    <xdr:to>
      <xdr:col>1</xdr:col>
      <xdr:colOff>2077508</xdr:colOff>
      <xdr:row>8</xdr:row>
      <xdr:rowOff>28576</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C376F5AC-74EF-B7ED-A201-C60A1ED26049}"/>
            </a:ext>
          </a:extLst>
        </xdr:cNvPr>
        <xdr:cNvSpPr/>
      </xdr:nvSpPr>
      <xdr:spPr>
        <a:xfrm>
          <a:off x="559858" y="1334559"/>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2</xdr:col>
      <xdr:colOff>422264</xdr:colOff>
      <xdr:row>4</xdr:row>
      <xdr:rowOff>319605</xdr:rowOff>
    </xdr:from>
    <xdr:to>
      <xdr:col>3</xdr:col>
      <xdr:colOff>1834080</xdr:colOff>
      <xdr:row>8</xdr:row>
      <xdr:rowOff>40205</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8385C03C-6DA8-4F6C-B1EE-48D2AABC7D89}"/>
            </a:ext>
          </a:extLst>
        </xdr:cNvPr>
        <xdr:cNvSpPr/>
      </xdr:nvSpPr>
      <xdr:spPr>
        <a:xfrm>
          <a:off x="5407014" y="1579022"/>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3</xdr:col>
      <xdr:colOff>2676496</xdr:colOff>
      <xdr:row>4</xdr:row>
      <xdr:rowOff>331246</xdr:rowOff>
    </xdr:from>
    <xdr:to>
      <xdr:col>4</xdr:col>
      <xdr:colOff>1643563</xdr:colOff>
      <xdr:row>8</xdr:row>
      <xdr:rowOff>51846</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C15BF6CA-E468-4B03-9CB9-4F153471A5B9}"/>
            </a:ext>
          </a:extLst>
        </xdr:cNvPr>
        <xdr:cNvSpPr/>
      </xdr:nvSpPr>
      <xdr:spPr>
        <a:xfrm>
          <a:off x="10158913" y="1590663"/>
          <a:ext cx="3909483"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ADECUADOS Y SEGUROS</a:t>
          </a:r>
          <a:endParaRPr lang="en-US" sz="1600" b="1">
            <a:solidFill>
              <a:sysClr val="windowText" lastClr="000000"/>
            </a:solidFill>
          </a:endParaRPr>
        </a:p>
      </xdr:txBody>
    </xdr:sp>
    <xdr:clientData/>
  </xdr:twoCellAnchor>
  <xdr:twoCellAnchor>
    <xdr:from>
      <xdr:col>0</xdr:col>
      <xdr:colOff>559856</xdr:colOff>
      <xdr:row>9</xdr:row>
      <xdr:rowOff>88890</xdr:rowOff>
    </xdr:from>
    <xdr:to>
      <xdr:col>1</xdr:col>
      <xdr:colOff>2077506</xdr:colOff>
      <xdr:row>12</xdr:row>
      <xdr:rowOff>190490</xdr:rowOff>
    </xdr:to>
    <xdr:sp macro="" textlink="">
      <xdr:nvSpPr>
        <xdr:cNvPr id="7" name="Rectángulo: esquinas redondeadas 6">
          <a:hlinkClick xmlns:r="http://schemas.openxmlformats.org/officeDocument/2006/relationships" r:id="rId4"/>
          <a:extLst>
            <a:ext uri="{FF2B5EF4-FFF2-40B4-BE49-F238E27FC236}">
              <a16:creationId xmlns:a16="http://schemas.microsoft.com/office/drawing/2014/main" id="{5150337B-B948-4A01-8C2F-72BA473009D8}"/>
            </a:ext>
          </a:extLst>
        </xdr:cNvPr>
        <xdr:cNvSpPr/>
      </xdr:nvSpPr>
      <xdr:spPr>
        <a:xfrm>
          <a:off x="559856" y="2491307"/>
          <a:ext cx="3909483"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2</xdr:col>
      <xdr:colOff>422273</xdr:colOff>
      <xdr:row>9</xdr:row>
      <xdr:rowOff>89946</xdr:rowOff>
    </xdr:from>
    <xdr:to>
      <xdr:col>3</xdr:col>
      <xdr:colOff>1834089</xdr:colOff>
      <xdr:row>13</xdr:row>
      <xdr:rowOff>1046</xdr:rowOff>
    </xdr:to>
    <xdr:sp macro="" textlink="">
      <xdr:nvSpPr>
        <xdr:cNvPr id="8" name="Rectángulo: esquinas redondeadas 7">
          <a:hlinkClick xmlns:r="http://schemas.openxmlformats.org/officeDocument/2006/relationships" r:id="rId5"/>
          <a:extLst>
            <a:ext uri="{FF2B5EF4-FFF2-40B4-BE49-F238E27FC236}">
              <a16:creationId xmlns:a16="http://schemas.microsoft.com/office/drawing/2014/main" id="{F659B054-81AE-454A-A609-005F60EF89D4}"/>
            </a:ext>
          </a:extLst>
        </xdr:cNvPr>
        <xdr:cNvSpPr/>
      </xdr:nvSpPr>
      <xdr:spPr>
        <a:xfrm>
          <a:off x="5407023" y="2492363"/>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2</xdr:col>
      <xdr:colOff>396875</xdr:colOff>
      <xdr:row>14</xdr:row>
      <xdr:rowOff>23267</xdr:rowOff>
    </xdr:from>
    <xdr:to>
      <xdr:col>3</xdr:col>
      <xdr:colOff>1852083</xdr:colOff>
      <xdr:row>17</xdr:row>
      <xdr:rowOff>118517</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E4C9BA24-E1B9-41D5-8EFD-5F243618B0D2}"/>
            </a:ext>
          </a:extLst>
        </xdr:cNvPr>
        <xdr:cNvSpPr/>
      </xdr:nvSpPr>
      <xdr:spPr>
        <a:xfrm>
          <a:off x="5381625" y="3378184"/>
          <a:ext cx="3952875" cy="66675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3</xdr:col>
      <xdr:colOff>2693457</xdr:colOff>
      <xdr:row>13</xdr:row>
      <xdr:rowOff>190487</xdr:rowOff>
    </xdr:from>
    <xdr:to>
      <xdr:col>4</xdr:col>
      <xdr:colOff>1661584</xdr:colOff>
      <xdr:row>17</xdr:row>
      <xdr:rowOff>95237</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4EDB2175-C97C-476A-8AAA-BFB76C1D71D6}"/>
            </a:ext>
          </a:extLst>
        </xdr:cNvPr>
        <xdr:cNvSpPr/>
      </xdr:nvSpPr>
      <xdr:spPr>
        <a:xfrm>
          <a:off x="10175874" y="3354904"/>
          <a:ext cx="3910543" cy="66675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a:t>
          </a:r>
          <a:r>
            <a:rPr lang="en-US" sz="1800" b="1">
              <a:solidFill>
                <a:sysClr val="windowText" lastClr="000000"/>
              </a:solidFill>
            </a:rPr>
            <a:t>FINANCIERO</a:t>
          </a:r>
        </a:p>
      </xdr:txBody>
    </xdr:sp>
    <xdr:clientData/>
  </xdr:twoCellAnchor>
  <xdr:twoCellAnchor>
    <xdr:from>
      <xdr:col>0</xdr:col>
      <xdr:colOff>566208</xdr:colOff>
      <xdr:row>18</xdr:row>
      <xdr:rowOff>171437</xdr:rowOff>
    </xdr:from>
    <xdr:to>
      <xdr:col>1</xdr:col>
      <xdr:colOff>2095500</xdr:colOff>
      <xdr:row>22</xdr:row>
      <xdr:rowOff>82537</xdr:rowOff>
    </xdr:to>
    <xdr:sp macro="" textlink="">
      <xdr:nvSpPr>
        <xdr:cNvPr id="11" name="Rectángulo: esquinas redondeadas 10">
          <a:hlinkClick xmlns:r="http://schemas.openxmlformats.org/officeDocument/2006/relationships" r:id="rId8"/>
          <a:extLst>
            <a:ext uri="{FF2B5EF4-FFF2-40B4-BE49-F238E27FC236}">
              <a16:creationId xmlns:a16="http://schemas.microsoft.com/office/drawing/2014/main" id="{92D5BCF7-A00F-4B11-A079-A4FD6D004136}"/>
            </a:ext>
          </a:extLst>
        </xdr:cNvPr>
        <xdr:cNvSpPr/>
      </xdr:nvSpPr>
      <xdr:spPr>
        <a:xfrm>
          <a:off x="566208" y="4288354"/>
          <a:ext cx="3921125" cy="673100"/>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2</xdr:col>
      <xdr:colOff>407461</xdr:colOff>
      <xdr:row>18</xdr:row>
      <xdr:rowOff>169325</xdr:rowOff>
    </xdr:from>
    <xdr:to>
      <xdr:col>3</xdr:col>
      <xdr:colOff>1841500</xdr:colOff>
      <xdr:row>22</xdr:row>
      <xdr:rowOff>80425</xdr:rowOff>
    </xdr:to>
    <xdr:sp macro="" textlink="">
      <xdr:nvSpPr>
        <xdr:cNvPr id="13" name="Rectángulo: esquinas redondeadas 12">
          <a:hlinkClick xmlns:r="http://schemas.openxmlformats.org/officeDocument/2006/relationships" r:id="rId9"/>
          <a:extLst>
            <a:ext uri="{FF2B5EF4-FFF2-40B4-BE49-F238E27FC236}">
              <a16:creationId xmlns:a16="http://schemas.microsoft.com/office/drawing/2014/main" id="{ECD384EE-1B4E-4108-9761-21D5C82CC6ED}"/>
            </a:ext>
          </a:extLst>
        </xdr:cNvPr>
        <xdr:cNvSpPr/>
      </xdr:nvSpPr>
      <xdr:spPr>
        <a:xfrm>
          <a:off x="5392211" y="4286242"/>
          <a:ext cx="3931706"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1. VIOLENCIAS</a:t>
          </a:r>
          <a:endParaRPr lang="en-US" sz="1800" b="1">
            <a:solidFill>
              <a:sysClr val="windowText" lastClr="000000"/>
            </a:solidFill>
          </a:endParaRPr>
        </a:p>
      </xdr:txBody>
    </xdr:sp>
    <xdr:clientData/>
  </xdr:twoCellAnchor>
  <xdr:twoCellAnchor>
    <xdr:from>
      <xdr:col>3</xdr:col>
      <xdr:colOff>2682870</xdr:colOff>
      <xdr:row>18</xdr:row>
      <xdr:rowOff>167201</xdr:rowOff>
    </xdr:from>
    <xdr:to>
      <xdr:col>4</xdr:col>
      <xdr:colOff>1619250</xdr:colOff>
      <xdr:row>22</xdr:row>
      <xdr:rowOff>78301</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9FC2067-A48A-453A-8659-ADD55DC21193}"/>
            </a:ext>
          </a:extLst>
        </xdr:cNvPr>
        <xdr:cNvSpPr/>
      </xdr:nvSpPr>
      <xdr:spPr>
        <a:xfrm>
          <a:off x="10165287" y="4284118"/>
          <a:ext cx="3878796"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2. DISCAPACIDAD</a:t>
          </a:r>
          <a:endParaRPr lang="en-US" sz="1800" b="1">
            <a:solidFill>
              <a:sysClr val="windowText" lastClr="000000"/>
            </a:solidFill>
          </a:endParaRPr>
        </a:p>
      </xdr:txBody>
    </xdr:sp>
    <xdr:clientData/>
  </xdr:twoCellAnchor>
  <xdr:twoCellAnchor>
    <xdr:from>
      <xdr:col>0</xdr:col>
      <xdr:colOff>557741</xdr:colOff>
      <xdr:row>23</xdr:row>
      <xdr:rowOff>146041</xdr:rowOff>
    </xdr:from>
    <xdr:to>
      <xdr:col>1</xdr:col>
      <xdr:colOff>2106083</xdr:colOff>
      <xdr:row>27</xdr:row>
      <xdr:rowOff>57141</xdr:rowOff>
    </xdr:to>
    <xdr:sp macro="" textlink="">
      <xdr:nvSpPr>
        <xdr:cNvPr id="15" name="Rectángulo: esquinas redondeadas 14">
          <a:hlinkClick xmlns:r="http://schemas.openxmlformats.org/officeDocument/2006/relationships" r:id="rId11"/>
          <a:extLst>
            <a:ext uri="{FF2B5EF4-FFF2-40B4-BE49-F238E27FC236}">
              <a16:creationId xmlns:a16="http://schemas.microsoft.com/office/drawing/2014/main" id="{C3AD7F7D-6E51-4FFA-8B70-93B4D3EB2289}"/>
            </a:ext>
          </a:extLst>
        </xdr:cNvPr>
        <xdr:cNvSpPr/>
      </xdr:nvSpPr>
      <xdr:spPr>
        <a:xfrm>
          <a:off x="557741" y="5215458"/>
          <a:ext cx="3940175" cy="673100"/>
        </a:xfrm>
        <a:prstGeom prst="roundRect">
          <a:avLst/>
        </a:prstGeom>
        <a:solidFill>
          <a:schemeClr val="accent5">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 3. GESTANTES</a:t>
          </a:r>
        </a:p>
      </xdr:txBody>
    </xdr:sp>
    <xdr:clientData/>
  </xdr:twoCellAnchor>
  <xdr:twoCellAnchor>
    <xdr:from>
      <xdr:col>3</xdr:col>
      <xdr:colOff>2674407</xdr:colOff>
      <xdr:row>9</xdr:row>
      <xdr:rowOff>40731</xdr:rowOff>
    </xdr:from>
    <xdr:to>
      <xdr:col>4</xdr:col>
      <xdr:colOff>1629834</xdr:colOff>
      <xdr:row>12</xdr:row>
      <xdr:rowOff>142331</xdr:rowOff>
    </xdr:to>
    <xdr:sp macro="" textlink="">
      <xdr:nvSpPr>
        <xdr:cNvPr id="16" name="Rectángulo: esquinas redondeadas 15">
          <a:hlinkClick xmlns:r="http://schemas.openxmlformats.org/officeDocument/2006/relationships" r:id="rId12"/>
          <a:extLst>
            <a:ext uri="{FF2B5EF4-FFF2-40B4-BE49-F238E27FC236}">
              <a16:creationId xmlns:a16="http://schemas.microsoft.com/office/drawing/2014/main" id="{E7DAF0AE-8CB5-4D34-8733-8C06A34ABE15}"/>
            </a:ext>
          </a:extLst>
        </xdr:cNvPr>
        <xdr:cNvSpPr/>
      </xdr:nvSpPr>
      <xdr:spPr>
        <a:xfrm>
          <a:off x="10156824" y="2443148"/>
          <a:ext cx="389784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DE RIESGO</a:t>
          </a:r>
        </a:p>
      </xdr:txBody>
    </xdr:sp>
    <xdr:clientData/>
  </xdr:twoCellAnchor>
  <xdr:twoCellAnchor>
    <xdr:from>
      <xdr:col>2</xdr:col>
      <xdr:colOff>388408</xdr:colOff>
      <xdr:row>23</xdr:row>
      <xdr:rowOff>168263</xdr:rowOff>
    </xdr:from>
    <xdr:to>
      <xdr:col>3</xdr:col>
      <xdr:colOff>1852083</xdr:colOff>
      <xdr:row>27</xdr:row>
      <xdr:rowOff>79363</xdr:rowOff>
    </xdr:to>
    <xdr:sp macro="" textlink="">
      <xdr:nvSpPr>
        <xdr:cNvPr id="17" name="Rectángulo: esquinas redondeadas 16">
          <a:hlinkClick xmlns:r="http://schemas.openxmlformats.org/officeDocument/2006/relationships" r:id="rId13"/>
          <a:extLst>
            <a:ext uri="{FF2B5EF4-FFF2-40B4-BE49-F238E27FC236}">
              <a16:creationId xmlns:a16="http://schemas.microsoft.com/office/drawing/2014/main" id="{6B4700C4-2E19-4D17-8107-8C80B586F749}"/>
            </a:ext>
          </a:extLst>
        </xdr:cNvPr>
        <xdr:cNvSpPr/>
      </xdr:nvSpPr>
      <xdr:spPr>
        <a:xfrm>
          <a:off x="5373158" y="5237680"/>
          <a:ext cx="3961342"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1. EVIDENCIA NO CUMPLIMIENTO MODELO DE ATENCIÓN</a:t>
          </a:r>
        </a:p>
      </xdr:txBody>
    </xdr:sp>
    <xdr:clientData/>
  </xdr:twoCellAnchor>
  <xdr:twoCellAnchor>
    <xdr:from>
      <xdr:col>3</xdr:col>
      <xdr:colOff>2716742</xdr:colOff>
      <xdr:row>23</xdr:row>
      <xdr:rowOff>158207</xdr:rowOff>
    </xdr:from>
    <xdr:to>
      <xdr:col>4</xdr:col>
      <xdr:colOff>1661584</xdr:colOff>
      <xdr:row>27</xdr:row>
      <xdr:rowOff>69307</xdr:rowOff>
    </xdr:to>
    <xdr:sp macro="" textlink="">
      <xdr:nvSpPr>
        <xdr:cNvPr id="18" name="Rectángulo: esquinas redondeadas 17">
          <a:hlinkClick xmlns:r="http://schemas.openxmlformats.org/officeDocument/2006/relationships" r:id="rId14"/>
          <a:extLst>
            <a:ext uri="{FF2B5EF4-FFF2-40B4-BE49-F238E27FC236}">
              <a16:creationId xmlns:a16="http://schemas.microsoft.com/office/drawing/2014/main" id="{BB264CF8-8387-4057-AA60-577ED50F3A44}"/>
            </a:ext>
          </a:extLst>
        </xdr:cNvPr>
        <xdr:cNvSpPr/>
      </xdr:nvSpPr>
      <xdr:spPr>
        <a:xfrm>
          <a:off x="10199159" y="5227624"/>
          <a:ext cx="3887258" cy="673100"/>
        </a:xfrm>
        <a:prstGeom prst="roundRect">
          <a:avLst/>
        </a:prstGeom>
        <a:solidFill>
          <a:schemeClr val="accent3">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2. TALENTO HUMANO</a:t>
          </a:r>
        </a:p>
      </xdr:txBody>
    </xdr:sp>
    <xdr:clientData/>
  </xdr:twoCellAnchor>
  <xdr:twoCellAnchor>
    <xdr:from>
      <xdr:col>0</xdr:col>
      <xdr:colOff>515420</xdr:colOff>
      <xdr:row>28</xdr:row>
      <xdr:rowOff>95234</xdr:rowOff>
    </xdr:from>
    <xdr:to>
      <xdr:col>1</xdr:col>
      <xdr:colOff>2095512</xdr:colOff>
      <xdr:row>32</xdr:row>
      <xdr:rowOff>6334</xdr:rowOff>
    </xdr:to>
    <xdr:sp macro="" textlink="">
      <xdr:nvSpPr>
        <xdr:cNvPr id="19" name="Rectángulo: esquinas redondeadas 18">
          <a:hlinkClick xmlns:r="http://schemas.openxmlformats.org/officeDocument/2006/relationships" r:id="rId15"/>
          <a:extLst>
            <a:ext uri="{FF2B5EF4-FFF2-40B4-BE49-F238E27FC236}">
              <a16:creationId xmlns:a16="http://schemas.microsoft.com/office/drawing/2014/main" id="{940BD7C3-A8BE-4EB4-A616-28E256E1D33F}"/>
            </a:ext>
          </a:extLst>
        </xdr:cNvPr>
        <xdr:cNvSpPr/>
      </xdr:nvSpPr>
      <xdr:spPr>
        <a:xfrm>
          <a:off x="515420" y="6117151"/>
          <a:ext cx="3971925"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ÁREAS</a:t>
          </a:r>
          <a:r>
            <a:rPr lang="en-US" sz="1400" b="1" baseline="0">
              <a:solidFill>
                <a:sysClr val="windowText" lastClr="000000"/>
              </a:solidFill>
            </a:rPr>
            <a:t> AMBIENTES ADECUADOS Y SEGUROS</a:t>
          </a:r>
        </a:p>
      </xdr:txBody>
    </xdr:sp>
    <xdr:clientData/>
  </xdr:twoCellAnchor>
  <xdr:twoCellAnchor>
    <xdr:from>
      <xdr:col>2</xdr:col>
      <xdr:colOff>400049</xdr:colOff>
      <xdr:row>28</xdr:row>
      <xdr:rowOff>91013</xdr:rowOff>
    </xdr:from>
    <xdr:to>
      <xdr:col>3</xdr:col>
      <xdr:colOff>1862666</xdr:colOff>
      <xdr:row>32</xdr:row>
      <xdr:rowOff>2113</xdr:rowOff>
    </xdr:to>
    <xdr:sp macro="" textlink="">
      <xdr:nvSpPr>
        <xdr:cNvPr id="20" name="Rectángulo: esquinas redondeadas 19">
          <a:hlinkClick xmlns:r="http://schemas.openxmlformats.org/officeDocument/2006/relationships" r:id="rId16"/>
          <a:extLst>
            <a:ext uri="{FF2B5EF4-FFF2-40B4-BE49-F238E27FC236}">
              <a16:creationId xmlns:a16="http://schemas.microsoft.com/office/drawing/2014/main" id="{3E24AF59-B423-41C1-9E5B-BA54B4BE0846}"/>
            </a:ext>
          </a:extLst>
        </xdr:cNvPr>
        <xdr:cNvSpPr/>
      </xdr:nvSpPr>
      <xdr:spPr>
        <a:xfrm>
          <a:off x="5384799" y="6112930"/>
          <a:ext cx="3960284"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chemeClr val="bg1"/>
              </a:solidFill>
            </a:rPr>
            <a:t>CONSOLIDADO</a:t>
          </a:r>
          <a:r>
            <a:rPr lang="en-US" sz="1400" b="1" baseline="0">
              <a:solidFill>
                <a:schemeClr val="bg1"/>
              </a:solidFill>
            </a:rPr>
            <a:t> CONDICIONES CON </a:t>
          </a:r>
        </a:p>
        <a:p>
          <a:pPr algn="ctr"/>
          <a:r>
            <a:rPr lang="en-US" sz="1400" b="1" baseline="0">
              <a:solidFill>
                <a:schemeClr val="bg1"/>
              </a:solidFill>
            </a:rPr>
            <a:t>NO CUMPLIMIENTO</a:t>
          </a:r>
          <a:endParaRPr lang="en-US" sz="1400" b="1">
            <a:solidFill>
              <a:schemeClr val="bg1"/>
            </a:solidFill>
          </a:endParaRPr>
        </a:p>
      </xdr:txBody>
    </xdr:sp>
    <xdr:clientData/>
  </xdr:twoCellAnchor>
  <xdr:twoCellAnchor>
    <xdr:from>
      <xdr:col>3</xdr:col>
      <xdr:colOff>2715683</xdr:colOff>
      <xdr:row>28</xdr:row>
      <xdr:rowOff>74079</xdr:rowOff>
    </xdr:from>
    <xdr:to>
      <xdr:col>4</xdr:col>
      <xdr:colOff>1672167</xdr:colOff>
      <xdr:row>31</xdr:row>
      <xdr:rowOff>175679</xdr:rowOff>
    </xdr:to>
    <xdr:sp macro="" textlink="">
      <xdr:nvSpPr>
        <xdr:cNvPr id="21" name="Rectángulo: esquinas redondeadas 20">
          <a:hlinkClick xmlns:r="http://schemas.openxmlformats.org/officeDocument/2006/relationships" r:id="rId17"/>
          <a:extLst>
            <a:ext uri="{FF2B5EF4-FFF2-40B4-BE49-F238E27FC236}">
              <a16:creationId xmlns:a16="http://schemas.microsoft.com/office/drawing/2014/main" id="{3B3533D3-A48F-4CE0-ADF2-04FDA541531C}"/>
            </a:ext>
          </a:extLst>
        </xdr:cNvPr>
        <xdr:cNvSpPr/>
      </xdr:nvSpPr>
      <xdr:spPr>
        <a:xfrm>
          <a:off x="10198100" y="6095996"/>
          <a:ext cx="389890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3</xdr:row>
      <xdr:rowOff>413357</xdr:rowOff>
    </xdr:to>
    <xdr:pic>
      <xdr:nvPicPr>
        <xdr:cNvPr id="2" name="Imagen 1">
          <a:extLst>
            <a:ext uri="{FF2B5EF4-FFF2-40B4-BE49-F238E27FC236}">
              <a16:creationId xmlns:a16="http://schemas.microsoft.com/office/drawing/2014/main" id="{810A41F0-6544-B4C3-464A-B4F8583D4A0F}"/>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82084" y="148166"/>
          <a:ext cx="931333" cy="984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549275</xdr:colOff>
      <xdr:row>14</xdr:row>
      <xdr:rowOff>2104</xdr:rowOff>
    </xdr:from>
    <xdr:to>
      <xdr:col>1</xdr:col>
      <xdr:colOff>2074334</xdr:colOff>
      <xdr:row>17</xdr:row>
      <xdr:rowOff>103704</xdr:rowOff>
    </xdr:to>
    <xdr:sp macro="" textlink="">
      <xdr:nvSpPr>
        <xdr:cNvPr id="4" name="Rectángulo: esquinas redondeadas 3">
          <a:hlinkClick xmlns:r="http://schemas.openxmlformats.org/officeDocument/2006/relationships" r:id="rId19"/>
          <a:extLst>
            <a:ext uri="{FF2B5EF4-FFF2-40B4-BE49-F238E27FC236}">
              <a16:creationId xmlns:a16="http://schemas.microsoft.com/office/drawing/2014/main" id="{3D1F9A69-1396-4C82-B40D-1123CC07286F}"/>
            </a:ext>
          </a:extLst>
        </xdr:cNvPr>
        <xdr:cNvSpPr/>
      </xdr:nvSpPr>
      <xdr:spPr>
        <a:xfrm>
          <a:off x="549275" y="3357021"/>
          <a:ext cx="3916892"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 DE ETICA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112887</xdr:colOff>
      <xdr:row>2</xdr:row>
      <xdr:rowOff>148166</xdr:rowOff>
    </xdr:from>
    <xdr:to>
      <xdr:col>0</xdr:col>
      <xdr:colOff>501825</xdr:colOff>
      <xdr:row>2</xdr:row>
      <xdr:rowOff>378353</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836FAB17-1380-4D1B-B635-E2D009E14EFD}"/>
            </a:ext>
          </a:extLst>
        </xdr:cNvPr>
        <xdr:cNvSpPr/>
      </xdr:nvSpPr>
      <xdr:spPr>
        <a:xfrm>
          <a:off x="112887" y="1354666"/>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carlo/Downloads/Instrumento%20IV%20Apoyo%20Psicologico%20Especializado.xlsx" TargetMode="External"/><Relationship Id="rId2" Type="http://schemas.openxmlformats.org/officeDocument/2006/relationships/externalLinkPath" Target="file:///C:\Users\carlo\Downloads\Instrumento%20IV%20Apoyo%20Psicologico%20Especializado.xlsx" TargetMode="External"/><Relationship Id="rId1" Type="http://schemas.openxmlformats.org/officeDocument/2006/relationships/externalLinkPath" Target="/Users/carlo/Downloads/Instrumento%20IV%20Apoyo%20Psicologico%20Especializado.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carlos_cuervo_icbf_gov_co/Documents/2026/Instrumentos%20IV/INSTRUMENTOS%202026/Para%20configurar/IN.IVC/Para%20publicar/Instrumento%20IV%20Apoyo%20Post%20Institucional%20SRPA.xlsx" TargetMode="External"/><Relationship Id="rId2" Type="http://schemas.openxmlformats.org/officeDocument/2006/relationships/externalLinkPath" Target="https://icbfgob-my.sharepoint.com/personal/carlos_cuervo_icbf_gov_co/Documents/2026/Instrumentos%20IV/INSTRUMENTOS%202026/IN.IVC/Para%20publicar/Instrumento%20IV%20Apoyo%20Post%20Institucional%20SRPA.xlsx" TargetMode="External"/><Relationship Id="rId1" Type="http://schemas.openxmlformats.org/officeDocument/2006/relationships/externalLinkPath" Target="/personal/carlos_cuervo_icbf_gov_co/Documents/2026/Instrumentos%20IV/INSTRUMENTOS%202026/Para%20configurar/IN.IVC/Para%20publicar/Instrumento%20IV%20Apoyo%20Post%20Institucional%20SR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PORTADA"/>
      <sheetName val="INSTRUCTIVO"/>
      <sheetName val="1. Información General"/>
      <sheetName val="2.Ambientes Adecuados y Seguros"/>
      <sheetName val="4. Modelo de Atencion"/>
      <sheetName val="5. Situaciones de Riesgo"/>
      <sheetName val="6. Código de Etica"/>
      <sheetName val="7. Talento Humano"/>
      <sheetName val="8. Financiero"/>
      <sheetName val="9. Dotacion"/>
      <sheetName val="Anexo 1 Violencias"/>
      <sheetName val="Anexo 2. Discapacidad"/>
      <sheetName val="Anexo 3. Gestantes y Lactan"/>
      <sheetName val="Tabla 1 Evid. no cumpl M.A."/>
      <sheetName val="Tabla 2. Talento Humano"/>
      <sheetName val="Tabla 3. Amb Adec y Seg - Á"/>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2">
          <cell r="A22" t="str">
            <v>Número de auto de la visita</v>
          </cell>
          <cell r="E22" t="str">
            <v>Número de la bitácora</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ow r="3">
          <cell r="D3" t="str">
            <v>NO APLICA</v>
          </cell>
        </row>
      </sheetData>
      <sheetData sheetId="13">
        <row r="3">
          <cell r="D3" t="str">
            <v>NO APLICA</v>
          </cell>
        </row>
      </sheetData>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PORTADA"/>
      <sheetName val="INSTRUCTIVO "/>
      <sheetName val="1. Información General"/>
      <sheetName val="2.Ambientes Adecuados y Seguros"/>
      <sheetName val="3. Alimentacion y Nutrición"/>
      <sheetName val="4. Mod. Atención"/>
      <sheetName val="5. Situaciones especiales"/>
      <sheetName val="6. Código Ético"/>
      <sheetName val="7. Talento Humano"/>
      <sheetName val="8. Financiero"/>
      <sheetName val="9. Dotación"/>
      <sheetName val="Tabla . Amb Adec y Seg - Áreas"/>
      <sheetName val="Tabla 2. Talento Humano"/>
      <sheetName val="Tabla 3. Evid. No_Cumplimiento"/>
      <sheetName val="Tabla 4. Registro Talento Human"/>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7">
          <cell r="D27" t="str">
            <v>Primera Infancia</v>
          </cell>
        </row>
        <row r="28">
          <cell r="D28" t="str">
            <v>Infancia</v>
          </cell>
        </row>
        <row r="29">
          <cell r="D29" t="str">
            <v>Adolescencia</v>
          </cell>
        </row>
        <row r="30">
          <cell r="D30" t="str">
            <v>Juventud</v>
          </cell>
        </row>
        <row r="31">
          <cell r="D31" t="str">
            <v>Adultez</v>
          </cell>
        </row>
        <row r="32">
          <cell r="D32" t="str">
            <v>Persona Mayor</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26" dataDxfId="425">
  <autoFilter ref="B89:B91" xr:uid="{00000000-0009-0000-0100-000001000000}"/>
  <tableColumns count="1">
    <tableColumn id="1" xr3:uid="{00000000-0010-0000-0000-000001000000}" name="SERVICIOS" dataDxfId="42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399" dataDxfId="398">
  <autoFilter ref="F10:F13" xr:uid="{00000000-0009-0000-0100-00000A000000}"/>
  <tableColumns count="1">
    <tableColumn id="1" xr3:uid="{00000000-0010-0000-0900-000001000000}" name="POB_RESTABLECIMIENTO_DE_DERECHOS" dataDxfId="397"/>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44">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43">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42">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41">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40">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39">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38">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37">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36">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35" dataDxfId="134">
  <autoFilter ref="H19:H23" xr:uid="{00000000-0009-0000-0100-000070000000}"/>
  <tableColumns count="1">
    <tableColumn id="1" xr3:uid="{00000000-0010-0000-6C00-000001000000}" name="MOD_RESTABLECIMIENTO_DE_DERECHOS" dataDxfId="133"/>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396" dataDxfId="395">
  <autoFilter ref="F34:F35" xr:uid="{00000000-0009-0000-0100-00000B000000}"/>
  <tableColumns count="1">
    <tableColumn id="1" xr3:uid="{00000000-0010-0000-0A00-000001000000}" name="POB_SISTEMA_DE_RESPONSABILIDAD_PENAL_ADOLESCENTES" dataDxfId="394"/>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32" dataDxfId="131">
  <autoFilter ref="J64:J66" xr:uid="{00000000-0009-0000-0100-000071000000}"/>
  <tableColumns count="1">
    <tableColumn id="1" xr3:uid="{00000000-0010-0000-6D00-000001000000}" name="SERV_UBICACION INICIAL" dataDxfId="130"/>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29" dataDxfId="128">
  <autoFilter ref="J68:J72" xr:uid="{00000000-0009-0000-0100-000072000000}"/>
  <tableColumns count="1">
    <tableColumn id="1" xr3:uid="{00000000-0010-0000-6E00-000001000000}" name="SERV_APOYO Y FORTALECIMIENTO A LA FAMILIA Y/O RED VINCULAR" dataDxfId="127"/>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26" dataDxfId="125">
  <autoFilter ref="J74:J75" xr:uid="{00000000-0009-0000-0100-000073000000}"/>
  <tableColumns count="1">
    <tableColumn id="1" xr3:uid="{00000000-0010-0000-6F00-000001000000}" name="SERV_ACOGIMIENTO FAMILIAR" dataDxfId="124"/>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23" dataDxfId="122">
  <autoFilter ref="J77:J81" xr:uid="{00000000-0009-0000-0100-000075000000}"/>
  <tableColumns count="1">
    <tableColumn id="1" xr3:uid="{00000000-0010-0000-7000-000001000000}" name="SERV_ACOGIMIENTO RESIDENCIAL" dataDxfId="121"/>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EC6DF877-D78B-4206-8DAF-A54059F83D24}" name="Tabla_Aulas117" displayName="Tabla_Aulas117" ref="C3:I13" totalsRowShown="0" headerRowDxfId="120" dataDxfId="118" headerRowBorderDxfId="119" tableBorderDxfId="117" totalsRowBorderDxfId="116">
  <autoFilter ref="C3:I13" xr:uid="{00000000-0009-0000-0100-00006E000000}"/>
  <tableColumns count="7">
    <tableColumn id="1" xr3:uid="{EA96DC03-A73D-4DD4-B284-5CE95E4C651B}" name="Ubicación" dataDxfId="115"/>
    <tableColumn id="2" xr3:uid="{850066B0-C60F-4A84-AD27-0897AB30CA6F}" name="Aula" dataDxfId="114"/>
    <tableColumn id="3" xr3:uid="{F2124665-1B49-4769-9BEC-F7E4AE195F6A}" name="Área (m²)" dataDxfId="113"/>
    <tableColumn id="4" xr3:uid="{9DAC5146-1A05-485E-983D-E2A6C3B35F31}" name="Índice_x000a_(m²/persona)" dataDxfId="112"/>
    <tableColumn id="5" xr3:uid="{3DAC2C6A-845B-4FA7-A2B0-599B10A993C0}" name="Capacidad máxima _x000a_(Área / Índice)" dataDxfId="111">
      <calculatedColumnFormula>IFERROR(ROUNDDOWN((Tabla_Aulas117[[#This Row],[Área (m²)]]/Tabla_Aulas117[[#This Row],[Índice
(m²/persona)]]),0)," ")</calculatedColumnFormula>
    </tableColumn>
    <tableColumn id="6" xr3:uid="{81C52807-85A6-4EDE-A574-7B2CEA3E2E3C}" name="Cumple - No cumple - No aplica" dataDxfId="110"/>
    <tableColumn id="7" xr3:uid="{30FE250F-C73B-40CB-88F5-F11E1396BF16}" name="observaciones" dataDxfId="109"/>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393" dataDxfId="392">
  <autoFilter ref="F84:F85" xr:uid="{00000000-0009-0000-0100-00000C000000}"/>
  <tableColumns count="1">
    <tableColumn id="1" xr3:uid="{00000000-0010-0000-0B00-000001000000}" name="POB_ADOPCIONES" dataDxfId="391"/>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390" dataDxfId="389">
  <autoFilter ref="H102:H106" xr:uid="{00000000-0009-0000-0100-00000D000000}"/>
  <tableColumns count="1">
    <tableColumn id="1" xr3:uid="{00000000-0010-0000-0C00-000001000000}" name="MOD_PRIMERA_INFANCIA" dataDxfId="38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387" dataDxfId="386">
  <autoFilter ref="J95:J101" xr:uid="{00000000-0009-0000-0100-00000E000000}"/>
  <tableColumns count="1">
    <tableColumn id="1" xr3:uid="{00000000-0010-0000-0D00-000001000000}" name="SERV_INSTITUCIONAL" dataDxfId="385"/>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384" dataDxfId="383">
  <autoFilter ref="J103:J106" xr:uid="{00000000-0009-0000-0100-00000F000000}"/>
  <tableColumns count="1">
    <tableColumn id="1" xr3:uid="{00000000-0010-0000-0E00-000001000000}" name="SERV_COMUNITARIA" dataDxfId="38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381" dataDxfId="380">
  <autoFilter ref="J108:J111" xr:uid="{00000000-0009-0000-0100-000010000000}"/>
  <tableColumns count="1">
    <tableColumn id="1" xr3:uid="{00000000-0010-0000-0F00-000001000000}" name="SERV_FAMILIAR" dataDxfId="379"/>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378" dataDxfId="377">
  <autoFilter ref="J113:J114" xr:uid="{00000000-0009-0000-0100-000011000000}"/>
  <tableColumns count="1">
    <tableColumn id="1" xr3:uid="{00000000-0010-0000-1000-000001000000}" name="SERV_PROPIA_E_INTERCULTURAL" dataDxfId="376"/>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375" dataDxfId="374">
  <autoFilter ref="H116:H117" xr:uid="{00000000-0009-0000-0100-000012000000}"/>
  <tableColumns count="1">
    <tableColumn id="1" xr3:uid="{00000000-0010-0000-1100-000001000000}" name="MOD_INFANCIA" dataDxfId="373"/>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372" dataDxfId="371">
  <autoFilter ref="J117:J121" xr:uid="{00000000-0009-0000-0100-000013000000}"/>
  <tableColumns count="1">
    <tableColumn id="1" xr3:uid="{00000000-0010-0000-1200-000001000000}" name="SERV_ATRAPASUEÑOS" dataDxfId="37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23" dataDxfId="422">
  <autoFilter ref="D117:D123" xr:uid="{00000000-0009-0000-0100-000002000000}"/>
  <tableColumns count="1">
    <tableColumn id="1" xr3:uid="{00000000-0010-0000-0100-000001000000}" name="DIR_PROMOCIÓN_Y_PREVENCION" dataDxfId="421"/>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369" dataDxfId="368">
  <autoFilter ref="H130:H133" xr:uid="{00000000-0009-0000-0100-000014000000}"/>
  <tableColumns count="1">
    <tableColumn id="1" xr3:uid="{00000000-0010-0000-1300-000001000000}" name="MOD_NUTRICION" dataDxfId="367"/>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366" dataDxfId="365">
  <autoFilter ref="J128:J129" xr:uid="{00000000-0009-0000-0100-000015000000}"/>
  <tableColumns count="1">
    <tableColumn id="1" xr3:uid="{00000000-0010-0000-1400-000001000000}" name="SERV_CENTROS_DE_RECUPERACION_INSTITUCIONAL" dataDxfId="364"/>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363" dataDxfId="362">
  <autoFilter ref="H144:H147" xr:uid="{00000000-0009-0000-0100-000016000000}"/>
  <tableColumns count="1">
    <tableColumn id="1" xr3:uid="{00000000-0010-0000-1500-000001000000}" name="MOD_FAMILIAS_Y_COMUNIDADES" dataDxfId="361"/>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60" dataDxfId="359">
  <autoFilter ref="H10:H14" xr:uid="{00000000-0009-0000-0100-000017000000}"/>
  <tableColumns count="1">
    <tableColumn id="1" xr3:uid="{00000000-0010-0000-1600-000001000000}" name="MOD_RESTABLECIMIENTO_DE_DERECHOS" dataDxfId="358"/>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57" dataDxfId="356">
  <autoFilter ref="J2:J6" xr:uid="{00000000-0009-0000-0100-000018000000}"/>
  <tableColumns count="1">
    <tableColumn id="1" xr3:uid="{00000000-0010-0000-1700-000001000000}" name="SERV_PRIVATIVAS_DE_LA_LIBERTAD" dataDxfId="355"/>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54" dataDxfId="353">
  <autoFilter ref="J8:J11" xr:uid="{00000000-0009-0000-0100-000019000000}"/>
  <tableColumns count="1">
    <tableColumn id="1" xr3:uid="{00000000-0010-0000-1800-000001000000}" name="SERV_NO_PRIVATIVAS_DE_LA_LIBERTAD" dataDxfId="352"/>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51" dataDxfId="350">
  <autoFilter ref="J13:J18" xr:uid="{00000000-0009-0000-0100-00001A000000}"/>
  <tableColumns count="1">
    <tableColumn id="1" xr3:uid="{00000000-0010-0000-1900-000001000000}" name="SERV_COMPLEMENTARIAS_Y_DE_RESTABLECIMIENTO_EN_ADMINISTRACION_DE_JUSTICIA" dataDxfId="349"/>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48" dataDxfId="347">
  <autoFilter ref="J20:J22" xr:uid="{00000000-0009-0000-0100-00001B000000}"/>
  <tableColumns count="1">
    <tableColumn id="1" xr3:uid="{00000000-0010-0000-1A00-000001000000}" name="SERV_PROGRAMA_DE_INCLUSION_SOCIAL" dataDxfId="346"/>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45" dataDxfId="344">
  <autoFilter ref="H32:H37" xr:uid="{00000000-0009-0000-0100-00001C000000}"/>
  <tableColumns count="1">
    <tableColumn id="1" xr3:uid="{00000000-0010-0000-1B00-000001000000}" name="MOD_SISTEMA_DE_RESPONSABILIDAD_PENAL_ADOLESCENTES" dataDxfId="343"/>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42" dataDxfId="341">
  <autoFilter ref="J25:J26" xr:uid="{00000000-0009-0000-0100-00001D000000}"/>
  <tableColumns count="1">
    <tableColumn id="1" xr3:uid="{00000000-0010-0000-1C00-000001000000}" name="SERV_CENTRO_DE_EMERGENCIA" dataDxfId="34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20" dataDxfId="419">
  <autoFilter ref="D22:D25" xr:uid="{00000000-0009-0000-0100-000003000000}"/>
  <tableColumns count="1">
    <tableColumn id="1" xr3:uid="{00000000-0010-0000-0200-000001000000}" name="DIR_PROTECCION" dataDxfId="418"/>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39" dataDxfId="338">
  <autoFilter ref="J28:J36" xr:uid="{00000000-0009-0000-0100-00001E000000}"/>
  <tableColumns count="1">
    <tableColumn id="1" xr3:uid="{00000000-0010-0000-1D00-000001000000}" name="SERV_SERVICIO_DE_APOYO_Y_FORTALECIMIENTO_A_LA_FAMILIA" dataDxfId="337"/>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36" dataDxfId="335">
  <autoFilter ref="J38:J43" xr:uid="{00000000-0009-0000-0100-00001F000000}"/>
  <tableColumns count="1">
    <tableColumn id="1" xr3:uid="{00000000-0010-0000-1E00-000001000000}" name="SERV_ACOGIMIENTO_FAMILIAR" dataDxfId="334"/>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33" dataDxfId="332">
  <autoFilter ref="J45:J58" xr:uid="{00000000-0009-0000-0100-000020000000}"/>
  <tableColumns count="1">
    <tableColumn id="1" xr3:uid="{00000000-0010-0000-1F00-000001000000}" name="SERV_ACOGIMIENTO_RESIDENCIAL" dataDxfId="331"/>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30" dataDxfId="329">
  <autoFilter ref="J60:J61" xr:uid="{00000000-0009-0000-0100-000021000000}"/>
  <tableColumns count="1">
    <tableColumn id="1" xr3:uid="{00000000-0010-0000-2000-000001000000}" name="SERV_ESTRATEGIA_UNIDADES_MOVILES" dataDxfId="328"/>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27" dataDxfId="326">
  <autoFilter ref="H119:H120" xr:uid="{00000000-0009-0000-0100-00002B000000}"/>
  <tableColumns count="1">
    <tableColumn id="1" xr3:uid="{00000000-0010-0000-2100-000001000000}" name="MOD_ADOLESCENCIA" dataDxfId="325"/>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24" dataDxfId="323">
  <autoFilter ref="H122:H123" xr:uid="{00000000-0009-0000-0100-00002C000000}"/>
  <tableColumns count="1">
    <tableColumn id="1" xr3:uid="{00000000-0010-0000-2200-000001000000}" name="MOD_JUVENTUD" dataDxfId="322"/>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21" dataDxfId="320">
  <autoFilter ref="J142:J143" xr:uid="{00000000-0009-0000-0100-00002D000000}"/>
  <tableColumns count="1">
    <tableColumn id="1" xr3:uid="{00000000-0010-0000-2300-000001000000}" name="SERV_SOMOS_FAMILIA_SOMOS_COMUNIDAD" dataDxfId="319"/>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18" dataDxfId="317">
  <autoFilter ref="H84:H85" xr:uid="{00000000-0009-0000-0100-00002E000000}"/>
  <tableColumns count="1">
    <tableColumn id="1" xr3:uid="{00000000-0010-0000-2400-000001000000}" name="MOD_ADOPCIONES" dataDxfId="316"/>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15" dataDxfId="314">
  <autoFilter ref="J84:J85" xr:uid="{00000000-0009-0000-0100-00002F000000}"/>
  <tableColumns count="1">
    <tableColumn id="1" xr3:uid="{00000000-0010-0000-2500-000001000000}" name="SERV_ADOPCIONES" dataDxfId="313"/>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12" dataDxfId="311">
  <autoFilter ref="J131:J132" xr:uid="{00000000-0009-0000-0100-000022000000}"/>
  <tableColumns count="1">
    <tableColumn id="1" xr3:uid="{00000000-0010-0000-2600-000001000000}" name="SERV_1000_DÍAS_PARA_CAMBIAR_EL_MUNDO" dataDxfId="3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17" dataDxfId="416">
  <autoFilter ref="F104:F105" xr:uid="{00000000-0009-0000-0100-000004000000}"/>
  <tableColumns count="1">
    <tableColumn id="1" xr3:uid="{00000000-0010-0000-0300-000001000000}" name="POB_PRIMERA_INFANCIA" dataDxfId="415"/>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09" dataDxfId="308">
  <autoFilter ref="J134:J135" xr:uid="{00000000-0009-0000-0100-000023000000}"/>
  <tableColumns count="1">
    <tableColumn id="1" xr3:uid="{00000000-0010-0000-2700-000001000000}" name="SERV_SERVICIOS_DE_UNIDADES_DE_BUSQUEDA_ACTIVA" dataDxfId="307"/>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06" dataDxfId="305">
  <autoFilter ref="J145:J146" xr:uid="{00000000-0009-0000-0100-000024000000}"/>
  <tableColumns count="1">
    <tableColumn id="1" xr3:uid="{00000000-0010-0000-2800-000001000000}" name="SERV_SOMOS_FAMILIA_CONECTADAS" dataDxfId="304"/>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303" dataDxfId="302">
  <autoFilter ref="J148:J149" xr:uid="{00000000-0009-0000-0100-000025000000}"/>
  <tableColumns count="1">
    <tableColumn id="1" xr3:uid="{00000000-0010-0000-2900-000001000000}" name="SERV_ACOMPAÑAMIENTO_INTERCULTURAL_ETNICA_Y_CAMPESINA_TEJIENDO_INTERCULTURALIDAD" dataDxfId="301"/>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300" dataDxfId="299" tableBorderDxfId="298">
  <autoFilter ref="D171:D172" xr:uid="{00000000-0009-0000-0100-000026000000}"/>
  <tableColumns count="1">
    <tableColumn id="1" xr3:uid="{00000000-0010-0000-2A00-000001000000}" name="AMAZONAS." dataDxfId="297"/>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296" dataDxfId="295" tableBorderDxfId="294">
  <autoFilter ref="E171:E189" xr:uid="{00000000-0009-0000-0100-000027000000}"/>
  <tableColumns count="1">
    <tableColumn id="1" xr3:uid="{00000000-0010-0000-2B00-000001000000}" name="ANTIOQUIA." dataDxfId="293"/>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292" dataDxfId="291" tableBorderDxfId="290">
  <autoFilter ref="F171:F174" xr:uid="{00000000-0009-0000-0100-000028000000}"/>
  <tableColumns count="1">
    <tableColumn id="1" xr3:uid="{00000000-0010-0000-2C00-000001000000}" name="ARAUCA." dataDxfId="289"/>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288" dataDxfId="287" tableBorderDxfId="286">
  <autoFilter ref="G171:G178" xr:uid="{00000000-0009-0000-0100-000029000000}"/>
  <tableColumns count="1">
    <tableColumn id="1" xr3:uid="{00000000-0010-0000-2D00-000001000000}" name="ATLANTICO." dataDxfId="285"/>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284" dataDxfId="283" tableBorderDxfId="282">
  <autoFilter ref="H171:H189" xr:uid="{00000000-0009-0000-0100-00002A000000}"/>
  <tableColumns count="1">
    <tableColumn id="1" xr3:uid="{00000000-0010-0000-2E00-000001000000}" name="BOGOTA." dataDxfId="281"/>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280" dataDxfId="279" tableBorderDxfId="278">
  <autoFilter ref="I171:I179" xr:uid="{00000000-0009-0000-0100-000030000000}"/>
  <tableColumns count="1">
    <tableColumn id="1" xr3:uid="{00000000-0010-0000-2F00-000001000000}" name="BOLIVAR." dataDxfId="277"/>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276" dataDxfId="275" tableBorderDxfId="274">
  <autoFilter ref="J171:J183" xr:uid="{00000000-0009-0000-0100-000031000000}"/>
  <tableColumns count="1">
    <tableColumn id="1" xr3:uid="{00000000-0010-0000-3000-000001000000}" name="BOYACA." dataDxfId="27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14" dataDxfId="413">
  <autoFilter ref="F116:F117" xr:uid="{00000000-0009-0000-0100-000005000000}"/>
  <tableColumns count="1">
    <tableColumn id="1" xr3:uid="{00000000-0010-0000-0400-000001000000}" name="POB_INFANCIA" dataDxfId="412"/>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272" dataDxfId="271" tableBorderDxfId="270">
  <autoFilter ref="K171:K178" xr:uid="{00000000-0009-0000-0100-000032000000}"/>
  <tableColumns count="1">
    <tableColumn id="1" xr3:uid="{00000000-0010-0000-3100-000001000000}" name="CALDAS." dataDxfId="269"/>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268" dataDxfId="267" tableBorderDxfId="266">
  <autoFilter ref="L171:L175" xr:uid="{00000000-0009-0000-0100-000033000000}"/>
  <tableColumns count="1">
    <tableColumn id="1" xr3:uid="{00000000-0010-0000-3200-000001000000}" name="CAQUETA." dataDxfId="265"/>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264" dataDxfId="263" tableBorderDxfId="262">
  <autoFilter ref="M171:M174" xr:uid="{00000000-0009-0000-0100-000034000000}"/>
  <tableColumns count="1">
    <tableColumn id="1" xr3:uid="{00000000-0010-0000-3300-000001000000}" name="CASANARE." dataDxfId="261"/>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60" dataDxfId="259" tableBorderDxfId="258">
  <autoFilter ref="N171:N178" xr:uid="{00000000-0009-0000-0100-000035000000}"/>
  <tableColumns count="1">
    <tableColumn id="1" xr3:uid="{00000000-0010-0000-3400-000001000000}" name="CAUCA." dataDxfId="257"/>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56" dataDxfId="255" tableBorderDxfId="254">
  <autoFilter ref="O171:O176" xr:uid="{00000000-0009-0000-0100-000036000000}"/>
  <tableColumns count="1">
    <tableColumn id="1" xr3:uid="{00000000-0010-0000-3500-000001000000}" name="CESAR." dataDxfId="253"/>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52" dataDxfId="251" tableBorderDxfId="250">
  <autoFilter ref="P171:P177" xr:uid="{00000000-0009-0000-0100-000037000000}"/>
  <tableColumns count="1">
    <tableColumn id="1" xr3:uid="{00000000-0010-0000-3600-000001000000}" name="CHOCO." dataDxfId="249"/>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48" dataDxfId="247" tableBorderDxfId="246">
  <autoFilter ref="Q171:Q179" xr:uid="{00000000-0009-0000-0100-000038000000}"/>
  <tableColumns count="1">
    <tableColumn id="1" xr3:uid="{00000000-0010-0000-3700-000001000000}" name="CORDOBA." dataDxfId="245"/>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44" dataDxfId="243" tableBorderDxfId="242">
  <autoFilter ref="R171:R185" xr:uid="{00000000-0009-0000-0100-000039000000}"/>
  <tableColumns count="1">
    <tableColumn id="1" xr3:uid="{00000000-0010-0000-3800-000001000000}" name="CUNDINAMARCA." dataDxfId="241"/>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40" dataDxfId="239" tableBorderDxfId="238">
  <autoFilter ref="S171:S172" xr:uid="{00000000-0009-0000-0100-00003A000000}"/>
  <tableColumns count="1">
    <tableColumn id="1" xr3:uid="{00000000-0010-0000-3900-000001000000}" name="GUAINIA." dataDxfId="237"/>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36" dataDxfId="235" tableBorderDxfId="234">
  <autoFilter ref="T171:T178" xr:uid="{00000000-0009-0000-0100-00003B000000}"/>
  <tableColumns count="1">
    <tableColumn id="1" xr3:uid="{00000000-0010-0000-3A00-000001000000}" name="LA_GUAJIRA." dataDxfId="23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11" dataDxfId="410">
  <autoFilter ref="F119:F120" xr:uid="{00000000-0009-0000-0100-000006000000}"/>
  <tableColumns count="1">
    <tableColumn id="1" xr3:uid="{00000000-0010-0000-0500-000001000000}" name="POB_ADOLESCENCIA" dataDxfId="409"/>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32" dataDxfId="231" tableBorderDxfId="230">
  <autoFilter ref="U171:U172" xr:uid="{00000000-0009-0000-0100-00003C000000}"/>
  <tableColumns count="1">
    <tableColumn id="1" xr3:uid="{00000000-0010-0000-3B00-000001000000}" name="GUAVIARE." dataDxfId="229"/>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28" dataDxfId="227" tableBorderDxfId="226">
  <autoFilter ref="V171:V176" xr:uid="{00000000-0009-0000-0100-00003D000000}"/>
  <tableColumns count="1">
    <tableColumn id="1" xr3:uid="{00000000-0010-0000-3C00-000001000000}" name="HUILA." dataDxfId="225"/>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24" dataDxfId="223" tableBorderDxfId="222">
  <autoFilter ref="W171:W179" xr:uid="{00000000-0009-0000-0100-00003E000000}"/>
  <tableColumns count="1">
    <tableColumn id="1" xr3:uid="{00000000-0010-0000-3D00-000001000000}" name="MAGDALENA." dataDxfId="221"/>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20" dataDxfId="219" tableBorderDxfId="218">
  <autoFilter ref="X171:X176" xr:uid="{00000000-0009-0000-0100-00003F000000}"/>
  <tableColumns count="1">
    <tableColumn id="1" xr3:uid="{00000000-0010-0000-3E00-000001000000}" name="META." dataDxfId="217"/>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16" dataDxfId="215" tableBorderDxfId="214">
  <autoFilter ref="Y171:Y179" xr:uid="{00000000-0009-0000-0100-000040000000}"/>
  <tableColumns count="1">
    <tableColumn id="1" xr3:uid="{00000000-0010-0000-3F00-000001000000}" name="NARIÑO." dataDxfId="213"/>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12" dataDxfId="211" tableBorderDxfId="210">
  <autoFilter ref="Z171:Z177" xr:uid="{00000000-0009-0000-0100-000041000000}"/>
  <tableColumns count="1">
    <tableColumn id="1" xr3:uid="{00000000-0010-0000-4000-000001000000}" name="NORTE_DE_SANTANDER." dataDxfId="209"/>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08" dataDxfId="207" tableBorderDxfId="206">
  <autoFilter ref="AA171:AA175" xr:uid="{00000000-0009-0000-0100-000042000000}"/>
  <tableColumns count="1">
    <tableColumn id="1" xr3:uid="{00000000-0010-0000-4100-000001000000}" name="PUTUMAYO." dataDxfId="205"/>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04" dataDxfId="203" tableBorderDxfId="202">
  <autoFilter ref="AB171:AB174" xr:uid="{00000000-0009-0000-0100-000043000000}"/>
  <tableColumns count="1">
    <tableColumn id="1" xr3:uid="{00000000-0010-0000-4200-000001000000}" name="QUINDIO." dataDxfId="201"/>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200" dataDxfId="199" tableBorderDxfId="198">
  <autoFilter ref="AC171:AC176" xr:uid="{00000000-0009-0000-0100-000044000000}"/>
  <tableColumns count="1">
    <tableColumn id="1" xr3:uid="{00000000-0010-0000-4300-000001000000}" name="RISARALDA." dataDxfId="197"/>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196" dataDxfId="195" tableBorderDxfId="194">
  <autoFilter ref="AD171:AD173" xr:uid="{00000000-0009-0000-0100-000045000000}"/>
  <tableColumns count="1">
    <tableColumn id="1" xr3:uid="{00000000-0010-0000-4400-000001000000}" name="SAN_ANDRES." dataDxfId="19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08" dataDxfId="407">
  <autoFilter ref="F122:F123" xr:uid="{00000000-0009-0000-0100-000007000000}"/>
  <tableColumns count="1">
    <tableColumn id="1" xr3:uid="{00000000-0010-0000-0600-000001000000}" name="POB_JUVENTUD" dataDxfId="406"/>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192" dataDxfId="191" tableBorderDxfId="190">
  <autoFilter ref="AE171:AE182" xr:uid="{00000000-0009-0000-0100-000046000000}"/>
  <tableColumns count="1">
    <tableColumn id="1" xr3:uid="{00000000-0010-0000-4500-000001000000}" name="SANTANDER." dataDxfId="189"/>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188" dataDxfId="187" tableBorderDxfId="186">
  <autoFilter ref="AF171:AF175" xr:uid="{00000000-0009-0000-0100-000047000000}"/>
  <tableColumns count="1">
    <tableColumn id="1" xr3:uid="{00000000-0010-0000-4600-000001000000}" name="SUCRE." dataDxfId="185"/>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184" dataDxfId="183" tableBorderDxfId="182">
  <autoFilter ref="AG171:AG181" xr:uid="{00000000-0009-0000-0100-000048000000}"/>
  <tableColumns count="1">
    <tableColumn id="1" xr3:uid="{00000000-0010-0000-4700-000001000000}" name="TOLIMA." dataDxfId="181"/>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180" dataDxfId="179" tableBorderDxfId="178">
  <autoFilter ref="AH171:AH186" xr:uid="{00000000-0009-0000-0100-000049000000}"/>
  <tableColumns count="1">
    <tableColumn id="1" xr3:uid="{00000000-0010-0000-4800-000001000000}" name="VALLE_DEL_CAUCA." dataDxfId="177"/>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176" dataDxfId="175" tableBorderDxfId="174">
  <autoFilter ref="AI171:AI172" xr:uid="{00000000-0009-0000-0100-00004A000000}"/>
  <tableColumns count="1">
    <tableColumn id="1" xr3:uid="{00000000-0010-0000-4900-000001000000}" name="VAUPES." dataDxfId="173"/>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172" dataDxfId="171" tableBorderDxfId="170">
  <autoFilter ref="AJ171:AJ172" xr:uid="{00000000-0009-0000-0100-00004B000000}"/>
  <tableColumns count="1">
    <tableColumn id="1" xr3:uid="{00000000-0010-0000-4A00-000001000000}" name="VICHADA." dataDxfId="169"/>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168">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167">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166">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165">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05" dataDxfId="404">
  <autoFilter ref="F130:F131" xr:uid="{00000000-0009-0000-0100-000008000000}"/>
  <tableColumns count="1">
    <tableColumn id="1" xr3:uid="{00000000-0010-0000-0700-000001000000}" name="POB_NUTRICION" dataDxfId="403"/>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164">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163">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162">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61">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60">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59">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58">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57">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56">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55">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402" dataDxfId="401">
  <autoFilter ref="F145:F146" xr:uid="{00000000-0009-0000-0100-000009000000}"/>
  <tableColumns count="1">
    <tableColumn id="1" xr3:uid="{00000000-0010-0000-0800-000001000000}" name="POB_FAMILIAS_Y_COMUNIDADES" dataDxfId="400"/>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54">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53">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52">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51">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50">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49">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48">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47">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46">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45">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topLeftCell="A119" zoomScale="85" zoomScaleNormal="85" workbookViewId="0">
      <selection activeCell="E157" sqref="E157"/>
    </sheetView>
  </sheetViews>
  <sheetFormatPr baseColWidth="10" defaultColWidth="11.42578125" defaultRowHeight="11.25" x14ac:dyDescent="0.2"/>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71093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x14ac:dyDescent="0.2">
      <c r="J2" s="3" t="s">
        <v>0</v>
      </c>
    </row>
    <row r="3" spans="6:13" x14ac:dyDescent="0.2">
      <c r="J3" s="4" t="s">
        <v>1</v>
      </c>
    </row>
    <row r="4" spans="6:13" x14ac:dyDescent="0.2">
      <c r="J4" s="4" t="s">
        <v>2</v>
      </c>
    </row>
    <row r="5" spans="6:13" x14ac:dyDescent="0.2">
      <c r="J5" s="4" t="s">
        <v>3</v>
      </c>
    </row>
    <row r="6" spans="6:13" x14ac:dyDescent="0.2">
      <c r="J6" s="4" t="s">
        <v>4</v>
      </c>
    </row>
    <row r="7" spans="6:13" x14ac:dyDescent="0.2">
      <c r="J7" s="4"/>
    </row>
    <row r="8" spans="6:13" x14ac:dyDescent="0.2">
      <c r="J8" s="3" t="s">
        <v>5</v>
      </c>
      <c r="M8" s="4"/>
    </row>
    <row r="9" spans="6:13" x14ac:dyDescent="0.2">
      <c r="J9" s="4" t="s">
        <v>6</v>
      </c>
    </row>
    <row r="10" spans="6:13" x14ac:dyDescent="0.2">
      <c r="F10" s="3" t="s">
        <v>7</v>
      </c>
      <c r="H10" s="3" t="s">
        <v>8</v>
      </c>
      <c r="J10" s="4" t="s">
        <v>9</v>
      </c>
    </row>
    <row r="11" spans="6:13" x14ac:dyDescent="0.2">
      <c r="F11" s="5" t="s">
        <v>10</v>
      </c>
      <c r="H11" s="4" t="s">
        <v>11</v>
      </c>
      <c r="J11" s="4" t="s">
        <v>12</v>
      </c>
      <c r="M11" s="4"/>
    </row>
    <row r="12" spans="6:13" x14ac:dyDescent="0.2">
      <c r="F12" s="5" t="s">
        <v>13</v>
      </c>
      <c r="H12" s="4" t="s">
        <v>14</v>
      </c>
    </row>
    <row r="13" spans="6:13" x14ac:dyDescent="0.2">
      <c r="F13" s="5" t="s">
        <v>15</v>
      </c>
      <c r="H13" s="5" t="s">
        <v>16</v>
      </c>
      <c r="J13" s="3" t="s">
        <v>17</v>
      </c>
    </row>
    <row r="14" spans="6:13" x14ac:dyDescent="0.2">
      <c r="H14" s="4" t="s">
        <v>18</v>
      </c>
      <c r="J14" s="5" t="s">
        <v>19</v>
      </c>
    </row>
    <row r="15" spans="6:13" x14ac:dyDescent="0.2">
      <c r="J15" s="5" t="s">
        <v>20</v>
      </c>
    </row>
    <row r="16" spans="6:13" x14ac:dyDescent="0.2">
      <c r="J16" s="5" t="s">
        <v>21</v>
      </c>
    </row>
    <row r="17" spans="2:20" x14ac:dyDescent="0.2">
      <c r="J17" s="5" t="s">
        <v>22</v>
      </c>
    </row>
    <row r="18" spans="2:20" x14ac:dyDescent="0.2">
      <c r="C18" s="4"/>
      <c r="E18" s="4"/>
      <c r="G18" s="3"/>
      <c r="H18" s="4"/>
      <c r="J18" s="5" t="s">
        <v>23</v>
      </c>
      <c r="T18" s="4"/>
    </row>
    <row r="19" spans="2:20" x14ac:dyDescent="0.2">
      <c r="C19" s="4"/>
      <c r="E19" s="4"/>
      <c r="G19" s="4"/>
      <c r="H19" s="3" t="s">
        <v>8</v>
      </c>
      <c r="J19" s="4"/>
      <c r="T19" s="4"/>
    </row>
    <row r="20" spans="2:20" x14ac:dyDescent="0.2">
      <c r="C20" s="4"/>
      <c r="E20" s="4"/>
      <c r="G20" s="4"/>
      <c r="H20" s="4" t="s">
        <v>24</v>
      </c>
      <c r="J20" s="3" t="s">
        <v>25</v>
      </c>
      <c r="T20" s="4"/>
    </row>
    <row r="21" spans="2:20" x14ac:dyDescent="0.2">
      <c r="B21" s="4"/>
      <c r="C21" s="4"/>
      <c r="E21" s="4"/>
      <c r="G21" s="4"/>
      <c r="H21" s="4" t="s">
        <v>26</v>
      </c>
      <c r="J21" s="4" t="s">
        <v>27</v>
      </c>
      <c r="T21" s="4"/>
    </row>
    <row r="22" spans="2:20" x14ac:dyDescent="0.2">
      <c r="B22" s="4"/>
      <c r="C22" s="4"/>
      <c r="D22" s="3" t="s">
        <v>28</v>
      </c>
      <c r="E22" s="4"/>
      <c r="G22" s="4"/>
      <c r="H22" s="5" t="s">
        <v>29</v>
      </c>
      <c r="J22" s="4" t="s">
        <v>30</v>
      </c>
      <c r="T22" s="4"/>
    </row>
    <row r="23" spans="2:20" x14ac:dyDescent="0.2">
      <c r="B23" s="4"/>
      <c r="C23" s="4"/>
      <c r="D23" s="4" t="s">
        <v>31</v>
      </c>
      <c r="E23" s="4"/>
      <c r="G23" s="4"/>
      <c r="H23" s="4" t="s">
        <v>32</v>
      </c>
      <c r="T23" s="4"/>
    </row>
    <row r="24" spans="2:20" x14ac:dyDescent="0.2">
      <c r="B24" s="4"/>
      <c r="C24" s="4"/>
      <c r="D24" s="4" t="s">
        <v>33</v>
      </c>
      <c r="E24" s="4"/>
      <c r="G24" s="4"/>
      <c r="H24" s="4"/>
      <c r="T24" s="4"/>
    </row>
    <row r="25" spans="2:20" x14ac:dyDescent="0.2">
      <c r="B25" s="4"/>
      <c r="C25" s="4"/>
      <c r="D25" s="4" t="s">
        <v>34</v>
      </c>
      <c r="E25" s="4"/>
      <c r="G25" s="4"/>
      <c r="J25" s="3" t="s">
        <v>35</v>
      </c>
      <c r="T25" s="4"/>
    </row>
    <row r="26" spans="2:20" x14ac:dyDescent="0.2">
      <c r="B26" s="4"/>
      <c r="C26" s="4"/>
      <c r="D26" s="4"/>
      <c r="E26" s="4"/>
      <c r="G26" s="3"/>
      <c r="J26" s="4" t="s">
        <v>36</v>
      </c>
      <c r="T26" s="4"/>
    </row>
    <row r="27" spans="2:20" x14ac:dyDescent="0.2">
      <c r="B27" s="4"/>
      <c r="C27" s="4"/>
      <c r="D27" s="4"/>
      <c r="E27" s="4"/>
      <c r="G27" s="3"/>
      <c r="T27" s="4"/>
    </row>
    <row r="28" spans="2:20" x14ac:dyDescent="0.2">
      <c r="B28" s="4"/>
      <c r="C28" s="4"/>
      <c r="D28" s="4"/>
      <c r="E28" s="4"/>
      <c r="G28" s="3"/>
      <c r="J28" s="3" t="s">
        <v>37</v>
      </c>
      <c r="M28" s="4"/>
      <c r="T28" s="4"/>
    </row>
    <row r="29" spans="2:20" x14ac:dyDescent="0.2">
      <c r="B29" s="4"/>
      <c r="C29" s="4"/>
      <c r="D29" s="4"/>
      <c r="E29" s="4"/>
      <c r="G29" s="3"/>
      <c r="J29" s="4" t="s">
        <v>38</v>
      </c>
      <c r="M29" s="4"/>
      <c r="T29" s="4"/>
    </row>
    <row r="30" spans="2:20" x14ac:dyDescent="0.2">
      <c r="B30" s="4"/>
      <c r="C30" s="4"/>
      <c r="D30" s="4"/>
      <c r="E30" s="4"/>
      <c r="G30" s="3"/>
      <c r="J30" s="4" t="s">
        <v>39</v>
      </c>
      <c r="M30" s="4"/>
      <c r="T30" s="4"/>
    </row>
    <row r="31" spans="2:20" x14ac:dyDescent="0.2">
      <c r="B31" s="4"/>
      <c r="C31" s="4"/>
      <c r="D31" s="4"/>
      <c r="E31" s="4"/>
      <c r="G31" s="3"/>
      <c r="J31" s="4" t="s">
        <v>40</v>
      </c>
      <c r="M31" s="4"/>
      <c r="T31" s="4"/>
    </row>
    <row r="32" spans="2:20" x14ac:dyDescent="0.2">
      <c r="B32" s="4"/>
      <c r="C32" s="4"/>
      <c r="D32" s="4"/>
      <c r="E32" s="4"/>
      <c r="G32" s="3"/>
      <c r="H32" s="3" t="s">
        <v>41</v>
      </c>
      <c r="J32" s="4" t="s">
        <v>42</v>
      </c>
      <c r="M32" s="4"/>
      <c r="T32" s="4"/>
    </row>
    <row r="33" spans="2:20" x14ac:dyDescent="0.2">
      <c r="B33" s="4"/>
      <c r="C33" s="4"/>
      <c r="D33" s="4"/>
      <c r="E33" s="4"/>
      <c r="G33" s="3"/>
      <c r="H33" s="4" t="s">
        <v>43</v>
      </c>
      <c r="J33" s="4" t="s">
        <v>44</v>
      </c>
      <c r="M33" s="4"/>
      <c r="T33" s="4"/>
    </row>
    <row r="34" spans="2:20" ht="22.5" x14ac:dyDescent="0.2">
      <c r="B34" s="4"/>
      <c r="C34" s="4"/>
      <c r="D34" s="4"/>
      <c r="E34" s="4"/>
      <c r="F34" s="3" t="s">
        <v>45</v>
      </c>
      <c r="G34" s="3"/>
      <c r="H34" s="4" t="s">
        <v>46</v>
      </c>
      <c r="J34" s="5" t="s">
        <v>47</v>
      </c>
      <c r="M34" s="4"/>
      <c r="T34" s="4"/>
    </row>
    <row r="35" spans="2:20" ht="22.5" x14ac:dyDescent="0.2">
      <c r="B35" s="4"/>
      <c r="C35" s="4"/>
      <c r="D35" s="4"/>
      <c r="E35" s="4"/>
      <c r="F35" s="5" t="s">
        <v>48</v>
      </c>
      <c r="G35" s="3"/>
      <c r="H35" s="4" t="s">
        <v>49</v>
      </c>
      <c r="J35" s="5" t="s">
        <v>50</v>
      </c>
      <c r="M35" s="4"/>
      <c r="T35" s="4"/>
    </row>
    <row r="36" spans="2:20" ht="22.5" x14ac:dyDescent="0.2">
      <c r="B36" s="4"/>
      <c r="C36" s="4"/>
      <c r="D36" s="4"/>
      <c r="E36" s="4"/>
      <c r="G36" s="3"/>
      <c r="H36" s="4" t="s">
        <v>51</v>
      </c>
      <c r="J36" s="5" t="s">
        <v>52</v>
      </c>
      <c r="M36" s="4"/>
      <c r="T36" s="4"/>
    </row>
    <row r="37" spans="2:20" x14ac:dyDescent="0.2">
      <c r="B37" s="4"/>
      <c r="C37" s="4"/>
      <c r="D37" s="4"/>
      <c r="E37" s="4"/>
      <c r="G37" s="3"/>
      <c r="H37" s="4" t="s">
        <v>53</v>
      </c>
      <c r="M37" s="4"/>
      <c r="T37" s="4"/>
    </row>
    <row r="38" spans="2:20" x14ac:dyDescent="0.2">
      <c r="B38" s="4"/>
      <c r="C38" s="4"/>
      <c r="D38" s="4"/>
      <c r="E38" s="4"/>
      <c r="G38" s="3"/>
      <c r="J38" s="3" t="s">
        <v>54</v>
      </c>
      <c r="M38" s="4"/>
      <c r="T38" s="4"/>
    </row>
    <row r="39" spans="2:20" x14ac:dyDescent="0.2">
      <c r="B39" s="4"/>
      <c r="C39" s="4"/>
      <c r="D39" s="4"/>
      <c r="E39" s="4"/>
      <c r="G39" s="3"/>
      <c r="J39" s="4" t="s">
        <v>55</v>
      </c>
      <c r="M39" s="4"/>
      <c r="T39" s="4"/>
    </row>
    <row r="40" spans="2:20" x14ac:dyDescent="0.2">
      <c r="B40" s="4"/>
      <c r="C40" s="4"/>
      <c r="D40" s="4"/>
      <c r="E40" s="4"/>
      <c r="G40" s="3"/>
      <c r="J40" s="4" t="s">
        <v>56</v>
      </c>
      <c r="M40" s="4"/>
      <c r="T40" s="4"/>
    </row>
    <row r="41" spans="2:20" x14ac:dyDescent="0.2">
      <c r="B41" s="4"/>
      <c r="C41" s="4"/>
      <c r="D41" s="4"/>
      <c r="E41" s="4"/>
      <c r="G41" s="3"/>
      <c r="J41" s="4" t="s">
        <v>57</v>
      </c>
      <c r="M41" s="4"/>
      <c r="T41" s="4"/>
    </row>
    <row r="42" spans="2:20" x14ac:dyDescent="0.2">
      <c r="B42" s="4"/>
      <c r="C42" s="4"/>
      <c r="D42" s="4"/>
      <c r="E42" s="4"/>
      <c r="G42" s="3"/>
      <c r="J42" s="4" t="s">
        <v>58</v>
      </c>
      <c r="M42" s="4"/>
      <c r="T42" s="4"/>
    </row>
    <row r="43" spans="2:20" x14ac:dyDescent="0.2">
      <c r="B43" s="4"/>
      <c r="C43" s="4"/>
      <c r="D43" s="4"/>
      <c r="E43" s="4"/>
      <c r="G43" s="3"/>
      <c r="J43" s="4" t="s">
        <v>59</v>
      </c>
      <c r="M43" s="4"/>
      <c r="T43" s="4"/>
    </row>
    <row r="44" spans="2:20" x14ac:dyDescent="0.2">
      <c r="B44" s="4"/>
      <c r="C44" s="4"/>
      <c r="D44" s="4"/>
      <c r="E44" s="4"/>
      <c r="G44" s="3"/>
      <c r="M44" s="4"/>
      <c r="T44" s="4"/>
    </row>
    <row r="45" spans="2:20" x14ac:dyDescent="0.2">
      <c r="B45" s="4"/>
      <c r="C45" s="4"/>
      <c r="D45" s="4"/>
      <c r="E45" s="4"/>
      <c r="G45" s="3"/>
      <c r="J45" s="3" t="s">
        <v>60</v>
      </c>
      <c r="M45" s="4"/>
      <c r="T45" s="4"/>
    </row>
    <row r="46" spans="2:20" x14ac:dyDescent="0.2">
      <c r="B46" s="4"/>
      <c r="C46" s="4"/>
      <c r="D46" s="4"/>
      <c r="E46" s="4"/>
      <c r="G46" s="3"/>
      <c r="J46" s="4" t="s">
        <v>61</v>
      </c>
      <c r="M46" s="4"/>
      <c r="T46" s="4"/>
    </row>
    <row r="47" spans="2:20" x14ac:dyDescent="0.2">
      <c r="B47" s="4"/>
      <c r="C47" s="4"/>
      <c r="D47" s="4"/>
      <c r="E47" s="4"/>
      <c r="G47" s="3"/>
      <c r="J47" s="4" t="s">
        <v>62</v>
      </c>
      <c r="M47" s="4"/>
      <c r="T47" s="4"/>
    </row>
    <row r="48" spans="2:20" x14ac:dyDescent="0.2">
      <c r="B48" s="4"/>
      <c r="C48" s="4"/>
      <c r="D48" s="165" t="s">
        <v>63</v>
      </c>
      <c r="E48" s="4"/>
      <c r="G48" s="3"/>
      <c r="J48" s="4" t="s">
        <v>64</v>
      </c>
      <c r="T48" s="4"/>
    </row>
    <row r="49" spans="2:20" x14ac:dyDescent="0.2">
      <c r="B49" s="4"/>
      <c r="C49" s="4"/>
      <c r="D49" s="166" t="s">
        <v>65</v>
      </c>
      <c r="E49" s="4"/>
      <c r="F49" s="5"/>
      <c r="G49" s="3"/>
      <c r="J49" s="4" t="s">
        <v>66</v>
      </c>
      <c r="T49" s="4"/>
    </row>
    <row r="50" spans="2:20" x14ac:dyDescent="0.2">
      <c r="B50" s="4"/>
      <c r="C50" s="4"/>
      <c r="D50" s="167" t="s">
        <v>67</v>
      </c>
      <c r="E50" s="4"/>
      <c r="F50" s="5"/>
      <c r="G50" s="3"/>
      <c r="J50" s="4" t="s">
        <v>68</v>
      </c>
      <c r="T50" s="4"/>
    </row>
    <row r="51" spans="2:20" x14ac:dyDescent="0.2">
      <c r="B51" s="4"/>
      <c r="C51" s="4"/>
      <c r="D51" s="166" t="s">
        <v>69</v>
      </c>
      <c r="E51" s="4"/>
      <c r="F51" s="5"/>
      <c r="G51" s="3"/>
      <c r="J51" s="4" t="s">
        <v>70</v>
      </c>
      <c r="T51" s="4"/>
    </row>
    <row r="52" spans="2:20" x14ac:dyDescent="0.2">
      <c r="B52" s="4"/>
      <c r="C52" s="4"/>
      <c r="D52" s="4"/>
      <c r="E52" s="4"/>
      <c r="F52" s="5"/>
      <c r="G52" s="3"/>
      <c r="J52" s="4" t="s">
        <v>71</v>
      </c>
      <c r="T52" s="4"/>
    </row>
    <row r="53" spans="2:20" x14ac:dyDescent="0.2">
      <c r="B53" s="4"/>
      <c r="C53" s="4"/>
      <c r="D53" s="4"/>
      <c r="E53" s="4"/>
      <c r="F53" s="5"/>
      <c r="G53" s="3"/>
      <c r="J53" s="4" t="s">
        <v>72</v>
      </c>
      <c r="T53" s="4"/>
    </row>
    <row r="54" spans="2:20" x14ac:dyDescent="0.2">
      <c r="B54" s="4"/>
      <c r="C54" s="4"/>
      <c r="D54" s="4"/>
      <c r="E54" s="4"/>
      <c r="F54" s="5"/>
      <c r="G54" s="3"/>
      <c r="J54" s="4" t="s">
        <v>73</v>
      </c>
      <c r="T54" s="4"/>
    </row>
    <row r="55" spans="2:20" x14ac:dyDescent="0.2">
      <c r="B55" s="4"/>
      <c r="C55" s="4"/>
      <c r="D55" s="4"/>
      <c r="E55" s="4"/>
      <c r="F55" s="5"/>
      <c r="G55" s="3"/>
      <c r="H55" s="4"/>
      <c r="J55" s="4" t="s">
        <v>74</v>
      </c>
      <c r="T55" s="4"/>
    </row>
    <row r="56" spans="2:20" x14ac:dyDescent="0.2">
      <c r="B56" s="4"/>
      <c r="C56" s="4"/>
      <c r="D56" s="4"/>
      <c r="E56" s="4"/>
      <c r="F56" s="5"/>
      <c r="G56" s="3"/>
      <c r="H56" s="4"/>
      <c r="J56" s="4" t="s">
        <v>75</v>
      </c>
      <c r="T56" s="4"/>
    </row>
    <row r="57" spans="2:20" x14ac:dyDescent="0.2">
      <c r="B57" s="4"/>
      <c r="C57" s="4"/>
      <c r="D57" s="165" t="s">
        <v>76</v>
      </c>
      <c r="E57" s="4"/>
      <c r="F57" s="5"/>
      <c r="G57" s="3"/>
      <c r="H57" s="4"/>
      <c r="J57" s="4" t="s">
        <v>77</v>
      </c>
      <c r="T57" s="4"/>
    </row>
    <row r="58" spans="2:20" x14ac:dyDescent="0.2">
      <c r="B58" s="4"/>
      <c r="C58" s="4"/>
      <c r="E58" s="4"/>
      <c r="G58" s="3"/>
      <c r="H58" s="4"/>
      <c r="J58" s="4" t="s">
        <v>78</v>
      </c>
      <c r="T58" s="4"/>
    </row>
    <row r="59" spans="2:20" x14ac:dyDescent="0.2">
      <c r="B59" s="4"/>
      <c r="C59" s="4"/>
      <c r="D59" s="4" t="s">
        <v>79</v>
      </c>
      <c r="E59" s="4"/>
      <c r="G59" s="3"/>
      <c r="H59" s="4"/>
      <c r="J59" s="4"/>
      <c r="T59" s="4"/>
    </row>
    <row r="60" spans="2:20" x14ac:dyDescent="0.2">
      <c r="B60" s="4"/>
      <c r="C60" s="4"/>
      <c r="E60" s="4"/>
      <c r="F60" s="5"/>
      <c r="G60" s="3"/>
      <c r="H60" s="4"/>
      <c r="J60" s="3" t="s">
        <v>80</v>
      </c>
      <c r="T60" s="4"/>
    </row>
    <row r="61" spans="2:20" x14ac:dyDescent="0.2">
      <c r="B61" s="4"/>
      <c r="C61" s="4"/>
      <c r="E61" s="4"/>
      <c r="F61" s="5"/>
      <c r="G61" s="3"/>
      <c r="H61" s="4"/>
      <c r="J61" s="4" t="s">
        <v>81</v>
      </c>
      <c r="T61" s="4"/>
    </row>
    <row r="62" spans="2:20" x14ac:dyDescent="0.2">
      <c r="B62" s="4"/>
      <c r="C62" s="4"/>
      <c r="D62" s="4"/>
      <c r="E62" s="4"/>
      <c r="F62" s="5"/>
      <c r="G62" s="3"/>
      <c r="H62" s="4"/>
      <c r="J62" s="4"/>
      <c r="T62" s="4"/>
    </row>
    <row r="63" spans="2:20" x14ac:dyDescent="0.2">
      <c r="B63" s="4"/>
      <c r="C63" s="4"/>
      <c r="D63" s="4"/>
      <c r="E63" s="4"/>
      <c r="F63" s="5"/>
      <c r="G63" s="3"/>
      <c r="H63" s="4"/>
      <c r="J63" s="4"/>
      <c r="T63" s="4"/>
    </row>
    <row r="64" spans="2:20" x14ac:dyDescent="0.2">
      <c r="B64" s="4"/>
      <c r="C64" s="4"/>
      <c r="D64" s="4"/>
      <c r="E64" s="4"/>
      <c r="F64" s="5"/>
      <c r="G64" s="3"/>
      <c r="H64" s="4"/>
      <c r="J64" s="3" t="s">
        <v>82</v>
      </c>
      <c r="T64" s="4"/>
    </row>
    <row r="65" spans="2:20" x14ac:dyDescent="0.2">
      <c r="B65" s="4"/>
      <c r="C65" s="4"/>
      <c r="D65" s="4"/>
      <c r="E65" s="4"/>
      <c r="F65" s="5"/>
      <c r="G65" s="3"/>
      <c r="H65" s="4"/>
      <c r="J65" s="4" t="s">
        <v>36</v>
      </c>
      <c r="T65" s="4"/>
    </row>
    <row r="66" spans="2:20" x14ac:dyDescent="0.2">
      <c r="B66" s="4"/>
      <c r="C66" s="4"/>
      <c r="D66" s="4"/>
      <c r="E66" s="4"/>
      <c r="F66" s="5"/>
      <c r="G66" s="3"/>
      <c r="H66" s="4"/>
      <c r="J66" s="4" t="s">
        <v>83</v>
      </c>
      <c r="T66" s="4"/>
    </row>
    <row r="67" spans="2:20" x14ac:dyDescent="0.2">
      <c r="B67" s="4"/>
      <c r="C67" s="4"/>
      <c r="D67" s="4"/>
      <c r="E67" s="4"/>
      <c r="F67" s="5"/>
      <c r="G67" s="3"/>
      <c r="H67" s="4"/>
      <c r="J67" s="4"/>
      <c r="T67" s="4"/>
    </row>
    <row r="68" spans="2:20" x14ac:dyDescent="0.2">
      <c r="B68" s="4"/>
      <c r="C68" s="4"/>
      <c r="D68" s="4"/>
      <c r="E68" s="4"/>
      <c r="F68" s="5"/>
      <c r="G68" s="3"/>
      <c r="H68" s="4"/>
      <c r="J68" s="3" t="s">
        <v>84</v>
      </c>
      <c r="T68" s="4"/>
    </row>
    <row r="69" spans="2:20" x14ac:dyDescent="0.2">
      <c r="B69" s="4"/>
      <c r="C69" s="4"/>
      <c r="D69" s="4"/>
      <c r="E69" s="4"/>
      <c r="F69" s="5"/>
      <c r="G69" s="3"/>
      <c r="H69" s="4"/>
      <c r="J69" s="4" t="s">
        <v>85</v>
      </c>
      <c r="T69" s="4"/>
    </row>
    <row r="70" spans="2:20" x14ac:dyDescent="0.2">
      <c r="B70" s="4"/>
      <c r="C70" s="4"/>
      <c r="D70" s="4"/>
      <c r="E70" s="4"/>
      <c r="F70" s="5"/>
      <c r="G70" s="3"/>
      <c r="H70" s="4"/>
      <c r="J70" s="4" t="s">
        <v>86</v>
      </c>
      <c r="T70" s="4"/>
    </row>
    <row r="71" spans="2:20" x14ac:dyDescent="0.2">
      <c r="B71" s="4"/>
      <c r="C71" s="4"/>
      <c r="D71" s="4"/>
      <c r="E71" s="4"/>
      <c r="F71" s="5"/>
      <c r="G71" s="3"/>
      <c r="H71" s="4"/>
      <c r="J71" s="4" t="s">
        <v>42</v>
      </c>
      <c r="T71" s="4"/>
    </row>
    <row r="72" spans="2:20" x14ac:dyDescent="0.2">
      <c r="B72" s="4"/>
      <c r="C72" s="4"/>
      <c r="D72" s="4"/>
      <c r="E72" s="4"/>
      <c r="F72" s="5"/>
      <c r="G72" s="3"/>
      <c r="H72" s="4"/>
      <c r="J72" s="4" t="s">
        <v>44</v>
      </c>
      <c r="T72" s="4"/>
    </row>
    <row r="73" spans="2:20" x14ac:dyDescent="0.2">
      <c r="B73" s="4"/>
      <c r="C73" s="4"/>
      <c r="D73" s="4"/>
      <c r="E73" s="4"/>
      <c r="F73" s="5"/>
      <c r="G73" s="3"/>
      <c r="H73" s="4"/>
      <c r="J73" s="4"/>
      <c r="T73" s="4"/>
    </row>
    <row r="74" spans="2:20" x14ac:dyDescent="0.2">
      <c r="B74" s="4"/>
      <c r="C74" s="4"/>
      <c r="D74" s="4"/>
      <c r="E74" s="4"/>
      <c r="F74" s="5"/>
      <c r="G74" s="3"/>
      <c r="H74" s="4"/>
      <c r="J74" s="3" t="s">
        <v>87</v>
      </c>
      <c r="T74" s="4"/>
    </row>
    <row r="75" spans="2:20" x14ac:dyDescent="0.2">
      <c r="B75" s="4"/>
      <c r="C75" s="4"/>
      <c r="D75" s="4"/>
      <c r="E75" s="4"/>
      <c r="F75" s="5"/>
      <c r="G75" s="3"/>
      <c r="H75" s="4"/>
      <c r="J75" s="4" t="s">
        <v>88</v>
      </c>
      <c r="T75" s="4"/>
    </row>
    <row r="76" spans="2:20" x14ac:dyDescent="0.2">
      <c r="B76" s="4"/>
      <c r="C76" s="4"/>
      <c r="D76" s="4"/>
      <c r="E76" s="4"/>
      <c r="F76" s="5"/>
      <c r="G76" s="3"/>
      <c r="H76" s="4"/>
      <c r="J76" s="4"/>
      <c r="T76" s="4"/>
    </row>
    <row r="77" spans="2:20" x14ac:dyDescent="0.2">
      <c r="B77" s="4"/>
      <c r="C77" s="4"/>
      <c r="D77" s="4"/>
      <c r="E77" s="4"/>
      <c r="F77" s="5"/>
      <c r="G77" s="3"/>
      <c r="H77" s="4"/>
      <c r="J77" s="3" t="s">
        <v>89</v>
      </c>
      <c r="T77" s="4"/>
    </row>
    <row r="78" spans="2:20" x14ac:dyDescent="0.2">
      <c r="B78" s="4"/>
      <c r="C78" s="4"/>
      <c r="D78" s="4"/>
      <c r="E78" s="4"/>
      <c r="F78" s="5"/>
      <c r="G78" s="3"/>
      <c r="H78" s="4"/>
      <c r="J78" s="4" t="s">
        <v>61</v>
      </c>
      <c r="T78" s="4"/>
    </row>
    <row r="79" spans="2:20" x14ac:dyDescent="0.2">
      <c r="B79" s="4"/>
      <c r="C79" s="4"/>
      <c r="D79" s="4"/>
      <c r="E79" s="4"/>
      <c r="F79" s="5"/>
      <c r="G79" s="3"/>
      <c r="H79" s="4"/>
      <c r="J79" s="4" t="s">
        <v>90</v>
      </c>
      <c r="T79" s="4"/>
    </row>
    <row r="80" spans="2:20" x14ac:dyDescent="0.2">
      <c r="B80" s="4"/>
      <c r="C80" s="4"/>
      <c r="D80" s="4"/>
      <c r="E80" s="4"/>
      <c r="F80" s="5"/>
      <c r="G80" s="3"/>
      <c r="H80" s="4"/>
      <c r="J80" s="4" t="s">
        <v>91</v>
      </c>
      <c r="T80" s="4"/>
    </row>
    <row r="81" spans="2:20" x14ac:dyDescent="0.2">
      <c r="B81" s="4"/>
      <c r="C81" s="4"/>
      <c r="D81" s="4"/>
      <c r="E81" s="4"/>
      <c r="F81" s="5"/>
      <c r="G81" s="3"/>
      <c r="H81" s="4"/>
      <c r="J81" s="4" t="s">
        <v>92</v>
      </c>
      <c r="T81" s="4"/>
    </row>
    <row r="82" spans="2:20" x14ac:dyDescent="0.2">
      <c r="B82" s="4"/>
      <c r="C82" s="4"/>
      <c r="D82" s="4"/>
      <c r="E82" s="4"/>
      <c r="F82" s="5"/>
      <c r="G82" s="3"/>
      <c r="H82" s="4"/>
      <c r="J82" s="4"/>
      <c r="T82" s="4"/>
    </row>
    <row r="83" spans="2:20" x14ac:dyDescent="0.2">
      <c r="B83" s="4"/>
      <c r="C83" s="4"/>
      <c r="D83" s="4"/>
      <c r="E83" s="4"/>
      <c r="F83" s="5"/>
      <c r="G83" s="3"/>
      <c r="H83" s="4"/>
      <c r="T83" s="4"/>
    </row>
    <row r="84" spans="2:20" x14ac:dyDescent="0.2">
      <c r="B84" s="4"/>
      <c r="C84" s="4"/>
      <c r="D84" s="4"/>
      <c r="E84" s="4"/>
      <c r="F84" s="3" t="s">
        <v>93</v>
      </c>
      <c r="G84" s="3"/>
      <c r="H84" s="3" t="s">
        <v>94</v>
      </c>
      <c r="J84" s="3" t="s">
        <v>95</v>
      </c>
      <c r="T84" s="4"/>
    </row>
    <row r="85" spans="2:20" ht="33.75" x14ac:dyDescent="0.2">
      <c r="B85" s="4"/>
      <c r="C85" s="4"/>
      <c r="D85" s="4"/>
      <c r="E85" s="4"/>
      <c r="F85" s="5" t="s">
        <v>96</v>
      </c>
      <c r="G85" s="3"/>
      <c r="H85" s="4" t="s">
        <v>34</v>
      </c>
      <c r="J85" s="4" t="s">
        <v>34</v>
      </c>
      <c r="T85" s="4"/>
    </row>
    <row r="86" spans="2:20" x14ac:dyDescent="0.2">
      <c r="B86" s="4"/>
      <c r="C86" s="4"/>
      <c r="D86" s="4"/>
      <c r="E86" s="4"/>
      <c r="F86" s="5"/>
      <c r="G86" s="3"/>
      <c r="H86" s="4"/>
      <c r="T86" s="4"/>
    </row>
    <row r="87" spans="2:20" x14ac:dyDescent="0.2">
      <c r="B87" s="4"/>
      <c r="C87" s="4"/>
      <c r="D87" s="4"/>
      <c r="E87" s="4"/>
      <c r="F87" s="5"/>
      <c r="G87" s="3"/>
      <c r="H87" s="4"/>
      <c r="T87" s="4"/>
    </row>
    <row r="88" spans="2:20" x14ac:dyDescent="0.2">
      <c r="B88" s="4"/>
      <c r="C88" s="4"/>
      <c r="D88" s="4"/>
      <c r="E88" s="4"/>
      <c r="F88" s="5"/>
      <c r="G88" s="3"/>
      <c r="H88" s="4"/>
      <c r="T88" s="4"/>
    </row>
    <row r="89" spans="2:20" s="9" customFormat="1" x14ac:dyDescent="0.2">
      <c r="B89" s="3" t="s">
        <v>97</v>
      </c>
      <c r="C89" s="6"/>
      <c r="D89" s="6"/>
      <c r="E89" s="6"/>
      <c r="F89" s="7"/>
      <c r="G89" s="8"/>
      <c r="H89" s="6"/>
      <c r="T89" s="6"/>
    </row>
    <row r="90" spans="2:20" s="9" customFormat="1" x14ac:dyDescent="0.2">
      <c r="B90" s="4" t="s">
        <v>98</v>
      </c>
      <c r="C90" s="6"/>
      <c r="D90" s="6"/>
      <c r="E90" s="6"/>
      <c r="F90" s="7"/>
      <c r="G90" s="8"/>
      <c r="H90" s="6"/>
      <c r="T90" s="6"/>
    </row>
    <row r="91" spans="2:20" s="9" customFormat="1" x14ac:dyDescent="0.2">
      <c r="B91" s="4" t="s">
        <v>99</v>
      </c>
      <c r="C91" s="6"/>
      <c r="D91" s="6"/>
      <c r="E91" s="6"/>
      <c r="F91" s="7"/>
      <c r="G91" s="8"/>
      <c r="H91" s="6"/>
      <c r="T91" s="6"/>
    </row>
    <row r="92" spans="2:20" x14ac:dyDescent="0.2">
      <c r="B92" s="4"/>
      <c r="C92" s="4"/>
      <c r="D92" s="4"/>
      <c r="E92" s="4"/>
      <c r="F92" s="5"/>
      <c r="G92" s="3"/>
      <c r="H92" s="4"/>
      <c r="T92" s="4"/>
    </row>
    <row r="93" spans="2:20" x14ac:dyDescent="0.2">
      <c r="B93" s="4"/>
      <c r="C93" s="4"/>
      <c r="D93" s="4"/>
      <c r="E93" s="4"/>
      <c r="F93" s="5"/>
      <c r="G93" s="3"/>
      <c r="H93" s="4"/>
      <c r="T93" s="4"/>
    </row>
    <row r="94" spans="2:20" x14ac:dyDescent="0.2">
      <c r="B94" s="4"/>
      <c r="C94" s="4"/>
      <c r="D94" s="4"/>
      <c r="E94" s="4"/>
      <c r="F94" s="5"/>
      <c r="G94" s="3"/>
      <c r="H94" s="4"/>
      <c r="T94" s="4"/>
    </row>
    <row r="95" spans="2:20" x14ac:dyDescent="0.2">
      <c r="B95" s="4"/>
      <c r="C95" s="4"/>
      <c r="D95" s="4"/>
      <c r="E95" s="4"/>
      <c r="F95" s="5"/>
      <c r="G95" s="3"/>
      <c r="H95" s="4"/>
      <c r="J95" s="3" t="s">
        <v>100</v>
      </c>
      <c r="T95" s="4"/>
    </row>
    <row r="96" spans="2:20" x14ac:dyDescent="0.2">
      <c r="B96" s="4"/>
      <c r="C96" s="4"/>
      <c r="D96" s="4"/>
      <c r="E96" s="4"/>
      <c r="G96" s="3"/>
      <c r="H96" s="4"/>
      <c r="J96" s="4" t="s">
        <v>101</v>
      </c>
      <c r="T96" s="4"/>
    </row>
    <row r="97" spans="2:20" x14ac:dyDescent="0.2">
      <c r="B97" s="4"/>
      <c r="C97" s="4"/>
      <c r="D97" s="4"/>
      <c r="E97" s="4"/>
      <c r="G97" s="3"/>
      <c r="H97" s="4"/>
      <c r="J97" s="4" t="s">
        <v>102</v>
      </c>
      <c r="T97" s="4"/>
    </row>
    <row r="98" spans="2:20" x14ac:dyDescent="0.2">
      <c r="B98" s="4"/>
      <c r="C98" s="4"/>
      <c r="D98" s="4"/>
      <c r="E98" s="4"/>
      <c r="G98" s="3"/>
      <c r="H98" s="4"/>
      <c r="J98" s="4" t="s">
        <v>103</v>
      </c>
      <c r="T98" s="4"/>
    </row>
    <row r="99" spans="2:20" x14ac:dyDescent="0.2">
      <c r="B99" s="4"/>
      <c r="C99" s="4"/>
      <c r="D99" s="4"/>
      <c r="E99" s="4"/>
      <c r="G99" s="3"/>
      <c r="H99" s="4"/>
      <c r="J99" s="4" t="s">
        <v>104</v>
      </c>
      <c r="T99" s="4"/>
    </row>
    <row r="100" spans="2:20" x14ac:dyDescent="0.2">
      <c r="B100" s="4"/>
      <c r="C100" s="4"/>
      <c r="D100" s="4"/>
      <c r="E100" s="4"/>
      <c r="G100" s="10"/>
      <c r="H100" s="4"/>
      <c r="J100" s="4" t="s">
        <v>105</v>
      </c>
      <c r="T100" s="4"/>
    </row>
    <row r="101" spans="2:20" x14ac:dyDescent="0.2">
      <c r="B101" s="4"/>
      <c r="C101" s="4"/>
      <c r="D101" s="4"/>
      <c r="E101" s="4"/>
      <c r="G101" s="4"/>
      <c r="H101" s="4"/>
      <c r="J101" s="4" t="s">
        <v>106</v>
      </c>
      <c r="T101" s="4"/>
    </row>
    <row r="102" spans="2:20" x14ac:dyDescent="0.2">
      <c r="B102" s="4"/>
      <c r="C102" s="4"/>
      <c r="D102" s="4"/>
      <c r="E102" s="4"/>
      <c r="G102" s="3"/>
      <c r="H102" s="3" t="s">
        <v>107</v>
      </c>
      <c r="T102" s="4"/>
    </row>
    <row r="103" spans="2:20" x14ac:dyDescent="0.2">
      <c r="B103" s="4"/>
      <c r="C103" s="4"/>
      <c r="D103" s="4"/>
      <c r="E103" s="4"/>
      <c r="G103" s="10"/>
      <c r="H103" s="2" t="s">
        <v>108</v>
      </c>
      <c r="J103" s="3" t="s">
        <v>109</v>
      </c>
      <c r="T103" s="4"/>
    </row>
    <row r="104" spans="2:20" x14ac:dyDescent="0.2">
      <c r="B104" s="4"/>
      <c r="C104" s="4"/>
      <c r="D104" s="4"/>
      <c r="E104" s="4"/>
      <c r="F104" s="3" t="s">
        <v>110</v>
      </c>
      <c r="G104" s="4"/>
      <c r="H104" s="2" t="s">
        <v>111</v>
      </c>
      <c r="J104" s="4" t="s">
        <v>112</v>
      </c>
      <c r="T104" s="4"/>
    </row>
    <row r="105" spans="2:20" x14ac:dyDescent="0.2">
      <c r="F105" s="10" t="s">
        <v>113</v>
      </c>
      <c r="G105" s="3"/>
      <c r="H105" s="11" t="s">
        <v>114</v>
      </c>
      <c r="J105" s="4" t="s">
        <v>115</v>
      </c>
      <c r="T105" s="4"/>
    </row>
    <row r="106" spans="2:20" x14ac:dyDescent="0.2">
      <c r="G106" s="10"/>
      <c r="H106" s="2" t="s">
        <v>116</v>
      </c>
      <c r="J106" s="4" t="s">
        <v>117</v>
      </c>
      <c r="T106" s="4"/>
    </row>
    <row r="107" spans="2:20" x14ac:dyDescent="0.2">
      <c r="T107" s="4"/>
    </row>
    <row r="108" spans="2:20" x14ac:dyDescent="0.2">
      <c r="G108" s="3"/>
      <c r="J108" s="3" t="s">
        <v>118</v>
      </c>
      <c r="T108" s="4"/>
    </row>
    <row r="109" spans="2:20" x14ac:dyDescent="0.2">
      <c r="G109" s="3"/>
      <c r="J109" s="4" t="s">
        <v>119</v>
      </c>
      <c r="T109" s="4"/>
    </row>
    <row r="110" spans="2:20" x14ac:dyDescent="0.2">
      <c r="B110" s="4"/>
      <c r="G110" s="3"/>
      <c r="J110" s="4" t="s">
        <v>120</v>
      </c>
      <c r="T110" s="4"/>
    </row>
    <row r="111" spans="2:20" x14ac:dyDescent="0.2">
      <c r="B111" s="4"/>
      <c r="G111" s="3"/>
      <c r="J111" s="4" t="s">
        <v>121</v>
      </c>
      <c r="T111" s="4"/>
    </row>
    <row r="112" spans="2:20" x14ac:dyDescent="0.2">
      <c r="B112" s="4"/>
      <c r="G112" s="3"/>
      <c r="T112" s="4"/>
    </row>
    <row r="113" spans="2:20" x14ac:dyDescent="0.2">
      <c r="B113" s="4"/>
      <c r="G113" s="10"/>
      <c r="J113" s="3" t="s">
        <v>122</v>
      </c>
      <c r="T113" s="4"/>
    </row>
    <row r="114" spans="2:20" x14ac:dyDescent="0.2">
      <c r="B114" s="4"/>
      <c r="G114" s="10"/>
      <c r="J114" s="4" t="s">
        <v>123</v>
      </c>
      <c r="T114" s="4"/>
    </row>
    <row r="115" spans="2:20" x14ac:dyDescent="0.2">
      <c r="G115" s="10"/>
      <c r="T115" s="4"/>
    </row>
    <row r="116" spans="2:20" x14ac:dyDescent="0.2">
      <c r="F116" s="3" t="s">
        <v>124</v>
      </c>
      <c r="G116" s="10"/>
      <c r="H116" s="3" t="s">
        <v>125</v>
      </c>
      <c r="T116" s="4"/>
    </row>
    <row r="117" spans="2:20" x14ac:dyDescent="0.2">
      <c r="D117" s="3" t="s">
        <v>126</v>
      </c>
      <c r="F117" s="10" t="s">
        <v>127</v>
      </c>
      <c r="H117" s="4" t="s">
        <v>128</v>
      </c>
      <c r="J117" s="3" t="s">
        <v>129</v>
      </c>
      <c r="T117" s="4"/>
    </row>
    <row r="118" spans="2:20" x14ac:dyDescent="0.2">
      <c r="D118" s="4" t="s">
        <v>130</v>
      </c>
      <c r="F118" s="4"/>
      <c r="G118" s="3"/>
      <c r="J118" s="4" t="s">
        <v>131</v>
      </c>
      <c r="T118" s="4"/>
    </row>
    <row r="119" spans="2:20" x14ac:dyDescent="0.2">
      <c r="D119" s="4" t="s">
        <v>132</v>
      </c>
      <c r="F119" s="3" t="s">
        <v>133</v>
      </c>
      <c r="G119" s="5"/>
      <c r="H119" s="3" t="s">
        <v>134</v>
      </c>
      <c r="J119" s="4" t="s">
        <v>135</v>
      </c>
      <c r="T119" s="4"/>
    </row>
    <row r="120" spans="2:20" ht="22.5" x14ac:dyDescent="0.2">
      <c r="D120" s="4" t="s">
        <v>136</v>
      </c>
      <c r="F120" s="10" t="s">
        <v>137</v>
      </c>
      <c r="G120" s="5"/>
      <c r="H120" s="4" t="s">
        <v>128</v>
      </c>
      <c r="J120" s="4" t="s">
        <v>138</v>
      </c>
      <c r="T120" s="4"/>
    </row>
    <row r="121" spans="2:20" x14ac:dyDescent="0.2">
      <c r="D121" s="4" t="s">
        <v>139</v>
      </c>
      <c r="G121" s="5"/>
      <c r="J121" s="4" t="s">
        <v>140</v>
      </c>
      <c r="T121" s="4"/>
    </row>
    <row r="122" spans="2:20" x14ac:dyDescent="0.2">
      <c r="D122" s="4" t="s">
        <v>141</v>
      </c>
      <c r="F122" s="3" t="s">
        <v>142</v>
      </c>
      <c r="H122" s="3" t="s">
        <v>143</v>
      </c>
      <c r="T122" s="4"/>
    </row>
    <row r="123" spans="2:20" x14ac:dyDescent="0.2">
      <c r="D123" s="4" t="s">
        <v>144</v>
      </c>
      <c r="F123" s="10" t="s">
        <v>145</v>
      </c>
      <c r="G123" s="3"/>
      <c r="H123" s="4" t="s">
        <v>128</v>
      </c>
      <c r="T123" s="4"/>
    </row>
    <row r="124" spans="2:20" x14ac:dyDescent="0.2">
      <c r="D124" s="4"/>
      <c r="F124" s="10"/>
      <c r="G124" s="3"/>
      <c r="H124" s="4"/>
      <c r="T124" s="4"/>
    </row>
    <row r="125" spans="2:20" x14ac:dyDescent="0.2">
      <c r="G125" s="5"/>
      <c r="T125" s="4"/>
    </row>
    <row r="126" spans="2:20" x14ac:dyDescent="0.2">
      <c r="T126" s="4"/>
    </row>
    <row r="127" spans="2:20" x14ac:dyDescent="0.2">
      <c r="G127" s="3"/>
      <c r="T127" s="4"/>
    </row>
    <row r="128" spans="2:20" x14ac:dyDescent="0.2">
      <c r="F128" s="10"/>
      <c r="G128" s="3"/>
      <c r="J128" s="3" t="s">
        <v>146</v>
      </c>
      <c r="T128" s="4"/>
    </row>
    <row r="129" spans="4:20" x14ac:dyDescent="0.2">
      <c r="F129" s="10"/>
      <c r="G129" s="3"/>
      <c r="J129" s="4" t="s">
        <v>147</v>
      </c>
      <c r="T129" s="4"/>
    </row>
    <row r="130" spans="4:20" x14ac:dyDescent="0.2">
      <c r="F130" s="3" t="s">
        <v>148</v>
      </c>
      <c r="G130" s="3"/>
      <c r="H130" s="3" t="s">
        <v>149</v>
      </c>
      <c r="T130" s="4"/>
    </row>
    <row r="131" spans="4:20" ht="22.5" x14ac:dyDescent="0.2">
      <c r="F131" s="10" t="s">
        <v>150</v>
      </c>
      <c r="G131" s="3"/>
      <c r="H131" s="4" t="s">
        <v>147</v>
      </c>
      <c r="J131" s="3" t="s">
        <v>151</v>
      </c>
      <c r="T131" s="4"/>
    </row>
    <row r="132" spans="4:20" x14ac:dyDescent="0.2">
      <c r="G132" s="5"/>
      <c r="H132" s="4" t="s">
        <v>152</v>
      </c>
      <c r="J132" s="4" t="s">
        <v>152</v>
      </c>
      <c r="T132" s="4"/>
    </row>
    <row r="133" spans="4:20" x14ac:dyDescent="0.2">
      <c r="H133" s="4" t="s">
        <v>153</v>
      </c>
      <c r="T133" s="4"/>
    </row>
    <row r="134" spans="4:20" x14ac:dyDescent="0.2">
      <c r="J134" s="3" t="s">
        <v>154</v>
      </c>
      <c r="T134" s="4"/>
    </row>
    <row r="135" spans="4:20" ht="15" x14ac:dyDescent="0.25">
      <c r="D135" t="s">
        <v>155</v>
      </c>
      <c r="J135" s="4" t="s">
        <v>156</v>
      </c>
      <c r="T135" s="4"/>
    </row>
    <row r="136" spans="4:20" ht="15" x14ac:dyDescent="0.25">
      <c r="D136" t="s">
        <v>157</v>
      </c>
      <c r="J136" s="4"/>
      <c r="T136" s="4"/>
    </row>
    <row r="137" spans="4:20" ht="15" x14ac:dyDescent="0.25">
      <c r="D137" t="s">
        <v>158</v>
      </c>
      <c r="J137" s="4"/>
      <c r="T137" s="4"/>
    </row>
    <row r="138" spans="4:20" ht="15" x14ac:dyDescent="0.25">
      <c r="D138" t="s">
        <v>159</v>
      </c>
      <c r="J138" s="4"/>
      <c r="T138" s="4"/>
    </row>
    <row r="139" spans="4:20" ht="15" x14ac:dyDescent="0.25">
      <c r="D139" t="s">
        <v>160</v>
      </c>
      <c r="T139" s="4"/>
    </row>
    <row r="140" spans="4:20" ht="15" x14ac:dyDescent="0.25">
      <c r="D140" t="s">
        <v>161</v>
      </c>
      <c r="L140" s="4"/>
      <c r="N140" s="4"/>
      <c r="P140" s="4"/>
      <c r="R140" s="4"/>
      <c r="T140" s="4"/>
    </row>
    <row r="141" spans="4:20" ht="15" x14ac:dyDescent="0.25">
      <c r="D141" t="s">
        <v>162</v>
      </c>
      <c r="L141" s="4"/>
      <c r="N141" s="4"/>
      <c r="P141" s="4"/>
      <c r="R141" s="4"/>
      <c r="T141" s="4"/>
    </row>
    <row r="142" spans="4:20" ht="15" x14ac:dyDescent="0.25">
      <c r="D142" t="s">
        <v>163</v>
      </c>
      <c r="J142" s="3" t="s">
        <v>164</v>
      </c>
      <c r="K142" s="4"/>
      <c r="L142" s="4"/>
      <c r="N142" s="4"/>
      <c r="P142" s="4"/>
      <c r="R142" s="4"/>
      <c r="T142" s="4"/>
    </row>
    <row r="143" spans="4:20" ht="15" x14ac:dyDescent="0.25">
      <c r="D143" t="s">
        <v>165</v>
      </c>
      <c r="J143" s="4" t="s">
        <v>166</v>
      </c>
      <c r="L143" s="4"/>
      <c r="M143" s="4"/>
      <c r="N143" s="4"/>
      <c r="P143" s="4"/>
      <c r="R143" s="4"/>
      <c r="T143" s="4"/>
    </row>
    <row r="144" spans="4:20" ht="15" x14ac:dyDescent="0.25">
      <c r="D144" t="s">
        <v>167</v>
      </c>
      <c r="H144" s="3" t="s">
        <v>168</v>
      </c>
      <c r="J144" s="4"/>
      <c r="L144" s="4"/>
      <c r="N144" s="4"/>
      <c r="O144" s="4"/>
      <c r="P144" s="4"/>
      <c r="R144" s="4"/>
      <c r="T144" s="4"/>
    </row>
    <row r="145" spans="4:20" x14ac:dyDescent="0.2">
      <c r="F145" s="3" t="s">
        <v>169</v>
      </c>
      <c r="H145" s="4" t="s">
        <v>166</v>
      </c>
      <c r="J145" s="3" t="s">
        <v>170</v>
      </c>
      <c r="L145" s="4"/>
      <c r="N145" s="4"/>
      <c r="O145" s="4"/>
      <c r="P145" s="4"/>
      <c r="R145" s="4"/>
      <c r="T145" s="4"/>
    </row>
    <row r="146" spans="4:20" ht="22.5" x14ac:dyDescent="0.2">
      <c r="F146" s="10" t="s">
        <v>171</v>
      </c>
      <c r="H146" s="4" t="s">
        <v>172</v>
      </c>
      <c r="I146" s="5"/>
      <c r="J146" s="4" t="s">
        <v>172</v>
      </c>
      <c r="L146" s="4"/>
      <c r="M146" s="4"/>
      <c r="N146" s="4"/>
      <c r="O146" s="4"/>
      <c r="P146" s="4"/>
      <c r="R146" s="4"/>
      <c r="T146" s="4"/>
    </row>
    <row r="147" spans="4:20" x14ac:dyDescent="0.2">
      <c r="H147" s="5" t="s">
        <v>173</v>
      </c>
      <c r="L147" s="4"/>
      <c r="M147" s="4"/>
      <c r="N147" s="4"/>
      <c r="O147" s="4"/>
      <c r="P147" s="4"/>
      <c r="R147" s="4"/>
      <c r="T147" s="4"/>
    </row>
    <row r="148" spans="4:20" x14ac:dyDescent="0.2">
      <c r="J148" s="3" t="s">
        <v>174</v>
      </c>
      <c r="K148" s="4"/>
      <c r="L148" s="4"/>
      <c r="M148" s="4"/>
      <c r="N148" s="4"/>
      <c r="O148" s="4"/>
      <c r="P148" s="4"/>
      <c r="R148" s="4"/>
      <c r="T148" s="4"/>
    </row>
    <row r="149" spans="4:20" x14ac:dyDescent="0.2">
      <c r="J149" s="5" t="s">
        <v>173</v>
      </c>
      <c r="K149" s="4"/>
      <c r="L149" s="4"/>
      <c r="M149" s="4"/>
      <c r="N149" s="4"/>
      <c r="O149" s="4"/>
      <c r="P149" s="4"/>
      <c r="R149" s="4"/>
      <c r="T149" s="4"/>
    </row>
    <row r="150" spans="4:20" x14ac:dyDescent="0.2">
      <c r="K150" s="4"/>
      <c r="L150" s="4"/>
      <c r="M150" s="4"/>
      <c r="N150" s="4"/>
      <c r="O150" s="4"/>
      <c r="P150" s="4"/>
      <c r="R150" s="4"/>
      <c r="T150" s="4"/>
    </row>
    <row r="151" spans="4:20" x14ac:dyDescent="0.2">
      <c r="D151" s="2" t="s">
        <v>175</v>
      </c>
      <c r="K151" s="4"/>
      <c r="L151" s="4"/>
      <c r="M151" s="4"/>
      <c r="N151" s="4"/>
      <c r="O151" s="4"/>
      <c r="P151" s="4"/>
      <c r="R151" s="4"/>
      <c r="T151" s="4"/>
    </row>
    <row r="152" spans="4:20" x14ac:dyDescent="0.2">
      <c r="D152" s="235">
        <v>1.5</v>
      </c>
      <c r="K152" s="4"/>
      <c r="L152" s="4"/>
      <c r="M152" s="4"/>
      <c r="N152" s="4"/>
      <c r="O152" s="4"/>
      <c r="P152" s="4"/>
      <c r="R152" s="4"/>
      <c r="T152" s="4"/>
    </row>
    <row r="153" spans="4:20" x14ac:dyDescent="0.2">
      <c r="D153" s="235">
        <v>1.8</v>
      </c>
      <c r="K153" s="4"/>
      <c r="L153" s="4"/>
      <c r="M153" s="4"/>
      <c r="N153" s="4"/>
      <c r="O153" s="4"/>
      <c r="P153" s="4"/>
      <c r="R153" s="4"/>
      <c r="T153" s="4"/>
    </row>
    <row r="154" spans="4:20" x14ac:dyDescent="0.2">
      <c r="O154" s="4"/>
      <c r="P154" s="4"/>
      <c r="R154" s="4"/>
      <c r="T154" s="4"/>
    </row>
    <row r="155" spans="4:20" x14ac:dyDescent="0.2">
      <c r="O155" s="4"/>
      <c r="P155" s="4"/>
      <c r="R155" s="4"/>
      <c r="T155" s="4"/>
    </row>
    <row r="156" spans="4:20" x14ac:dyDescent="0.2">
      <c r="D156" s="2" t="s">
        <v>176</v>
      </c>
      <c r="O156" s="4"/>
      <c r="P156" s="4"/>
      <c r="Q156" s="4"/>
      <c r="R156" s="4"/>
      <c r="T156" s="4"/>
    </row>
    <row r="157" spans="4:20" x14ac:dyDescent="0.2">
      <c r="D157" s="235">
        <v>2.2999999999999998</v>
      </c>
      <c r="O157" s="4"/>
      <c r="P157" s="4"/>
      <c r="R157" s="4"/>
      <c r="T157" s="4"/>
    </row>
    <row r="158" spans="4:20" x14ac:dyDescent="0.2">
      <c r="D158" s="235">
        <v>2.5</v>
      </c>
      <c r="O158" s="4"/>
      <c r="P158" s="4"/>
      <c r="R158" s="4"/>
      <c r="T158" s="4"/>
    </row>
    <row r="159" spans="4:20" x14ac:dyDescent="0.2">
      <c r="O159" s="4"/>
      <c r="P159" s="4"/>
      <c r="R159" s="4"/>
      <c r="T159" s="4"/>
    </row>
    <row r="160" spans="4:20" x14ac:dyDescent="0.2">
      <c r="O160" s="4"/>
      <c r="P160" s="4"/>
      <c r="R160" s="4"/>
      <c r="T160" s="4"/>
    </row>
    <row r="161" spans="4:36" x14ac:dyDescent="0.2">
      <c r="O161" s="4"/>
      <c r="P161" s="4"/>
      <c r="R161" s="4"/>
      <c r="T161" s="4"/>
    </row>
    <row r="162" spans="4:36" x14ac:dyDescent="0.2">
      <c r="O162" s="4"/>
      <c r="P162" s="4"/>
      <c r="R162" s="4"/>
      <c r="T162" s="4"/>
    </row>
    <row r="163" spans="4:36" x14ac:dyDescent="0.2">
      <c r="O163" s="4"/>
      <c r="P163" s="4"/>
      <c r="R163" s="4"/>
      <c r="T163" s="4"/>
    </row>
    <row r="164" spans="4:36" x14ac:dyDescent="0.2">
      <c r="O164" s="4"/>
      <c r="P164" s="4"/>
      <c r="R164" s="4"/>
      <c r="T164" s="4"/>
    </row>
    <row r="165" spans="4:36" x14ac:dyDescent="0.2">
      <c r="O165" s="4"/>
      <c r="P165" s="4"/>
      <c r="R165" s="4"/>
      <c r="T165" s="4"/>
    </row>
    <row r="166" spans="4:36" x14ac:dyDescent="0.2">
      <c r="O166" s="4"/>
      <c r="P166" s="4"/>
      <c r="R166" s="4"/>
      <c r="T166" s="4"/>
    </row>
    <row r="167" spans="4:36" x14ac:dyDescent="0.2">
      <c r="D167" s="2" t="str">
        <f t="array" ref="D167:E167">MID(D171:E171,4,LEN(D171:E171))</f>
        <v>ZONAS.</v>
      </c>
      <c r="E167" s="2" t="str">
        <v>IOQUIA.</v>
      </c>
      <c r="O167" s="4"/>
      <c r="P167" s="4"/>
      <c r="Q167" s="4"/>
      <c r="R167" s="4"/>
      <c r="T167" s="4"/>
    </row>
    <row r="168" spans="4:36" x14ac:dyDescent="0.2">
      <c r="O168" s="4"/>
      <c r="P168" s="4"/>
      <c r="Q168" s="4"/>
      <c r="R168" s="4"/>
      <c r="T168" s="4"/>
    </row>
    <row r="169" spans="4:36" x14ac:dyDescent="0.2">
      <c r="O169" s="4"/>
      <c r="P169" s="4"/>
      <c r="Q169" s="4"/>
      <c r="R169" s="4"/>
      <c r="T169" s="4"/>
    </row>
    <row r="170" spans="4:36" x14ac:dyDescent="0.2">
      <c r="O170" s="4"/>
      <c r="P170" s="4"/>
      <c r="Q170" s="4"/>
      <c r="R170" s="4"/>
      <c r="T170" s="4"/>
    </row>
    <row r="171" spans="4:36" ht="15" x14ac:dyDescent="0.2">
      <c r="D171" s="14" t="s">
        <v>177</v>
      </c>
      <c r="E171" s="14" t="s">
        <v>178</v>
      </c>
      <c r="F171" s="14" t="s">
        <v>179</v>
      </c>
      <c r="G171" s="14" t="s">
        <v>180</v>
      </c>
      <c r="H171" s="14" t="s">
        <v>181</v>
      </c>
      <c r="I171" s="14" t="s">
        <v>182</v>
      </c>
      <c r="J171" s="14" t="s">
        <v>183</v>
      </c>
      <c r="K171" s="14" t="s">
        <v>184</v>
      </c>
      <c r="L171" s="14" t="s">
        <v>185</v>
      </c>
      <c r="M171" s="14" t="s">
        <v>186</v>
      </c>
      <c r="N171" s="14" t="s">
        <v>187</v>
      </c>
      <c r="O171" s="14" t="s">
        <v>188</v>
      </c>
      <c r="P171" s="14" t="s">
        <v>189</v>
      </c>
      <c r="Q171" s="14" t="s">
        <v>190</v>
      </c>
      <c r="R171" s="14" t="s">
        <v>191</v>
      </c>
      <c r="S171" s="14" t="s">
        <v>192</v>
      </c>
      <c r="T171" s="14" t="s">
        <v>193</v>
      </c>
      <c r="U171" s="14" t="s">
        <v>194</v>
      </c>
      <c r="V171" s="14" t="s">
        <v>195</v>
      </c>
      <c r="W171" s="14" t="s">
        <v>196</v>
      </c>
      <c r="X171" s="14" t="s">
        <v>197</v>
      </c>
      <c r="Y171" s="14" t="s">
        <v>198</v>
      </c>
      <c r="Z171" s="14" t="s">
        <v>199</v>
      </c>
      <c r="AA171" s="14" t="s">
        <v>200</v>
      </c>
      <c r="AB171" s="14" t="s">
        <v>201</v>
      </c>
      <c r="AC171" s="14" t="s">
        <v>202</v>
      </c>
      <c r="AD171" s="14" t="s">
        <v>203</v>
      </c>
      <c r="AE171" s="14" t="s">
        <v>204</v>
      </c>
      <c r="AF171" s="14" t="s">
        <v>205</v>
      </c>
      <c r="AG171" s="14" t="s">
        <v>206</v>
      </c>
      <c r="AH171" s="14" t="s">
        <v>207</v>
      </c>
      <c r="AI171" s="14" t="s">
        <v>208</v>
      </c>
      <c r="AJ171" s="14" t="s">
        <v>209</v>
      </c>
    </row>
    <row r="172" spans="4:36" ht="30" x14ac:dyDescent="0.2">
      <c r="D172" s="22" t="s">
        <v>210</v>
      </c>
      <c r="E172" s="20" t="s">
        <v>211</v>
      </c>
      <c r="F172" s="16" t="s">
        <v>212</v>
      </c>
      <c r="G172" s="19" t="s">
        <v>213</v>
      </c>
      <c r="H172" s="15" t="s">
        <v>214</v>
      </c>
      <c r="I172" s="19" t="s">
        <v>215</v>
      </c>
      <c r="J172" s="17" t="s">
        <v>216</v>
      </c>
      <c r="K172" s="18" t="s">
        <v>217</v>
      </c>
      <c r="L172" s="15" t="s">
        <v>218</v>
      </c>
      <c r="M172" s="16" t="s">
        <v>219</v>
      </c>
      <c r="N172" s="15" t="s">
        <v>220</v>
      </c>
      <c r="O172" s="15" t="s">
        <v>221</v>
      </c>
      <c r="P172" s="16" t="s">
        <v>222</v>
      </c>
      <c r="Q172" s="16" t="s">
        <v>223</v>
      </c>
      <c r="R172" s="15" t="s">
        <v>224</v>
      </c>
      <c r="S172" s="22" t="s">
        <v>225</v>
      </c>
      <c r="T172" s="18" t="s">
        <v>226</v>
      </c>
      <c r="U172" s="22" t="s">
        <v>227</v>
      </c>
      <c r="V172" s="19" t="s">
        <v>228</v>
      </c>
      <c r="W172" s="18" t="s">
        <v>229</v>
      </c>
      <c r="X172" s="16" t="s">
        <v>230</v>
      </c>
      <c r="Y172" s="15" t="s">
        <v>231</v>
      </c>
      <c r="Z172" s="15" t="s">
        <v>232</v>
      </c>
      <c r="AA172" s="15" t="s">
        <v>233</v>
      </c>
      <c r="AB172" s="16" t="s">
        <v>234</v>
      </c>
      <c r="AC172" s="15" t="s">
        <v>235</v>
      </c>
      <c r="AD172" s="16" t="s">
        <v>236</v>
      </c>
      <c r="AE172" s="15" t="s">
        <v>237</v>
      </c>
      <c r="AF172" s="16" t="s">
        <v>238</v>
      </c>
      <c r="AG172" s="16" t="s">
        <v>239</v>
      </c>
      <c r="AH172" s="15" t="s">
        <v>240</v>
      </c>
      <c r="AI172" s="25" t="s">
        <v>241</v>
      </c>
      <c r="AJ172" s="25" t="s">
        <v>242</v>
      </c>
    </row>
    <row r="173" spans="4:36" ht="15" x14ac:dyDescent="0.2">
      <c r="D173" s="4"/>
      <c r="E173" s="20" t="s">
        <v>243</v>
      </c>
      <c r="F173" s="16" t="s">
        <v>244</v>
      </c>
      <c r="G173" s="19" t="s">
        <v>245</v>
      </c>
      <c r="H173" s="18" t="s">
        <v>246</v>
      </c>
      <c r="I173" s="19" t="s">
        <v>247</v>
      </c>
      <c r="J173" s="17" t="s">
        <v>248</v>
      </c>
      <c r="K173" s="18" t="s">
        <v>249</v>
      </c>
      <c r="L173" s="15" t="s">
        <v>250</v>
      </c>
      <c r="M173" s="16" t="s">
        <v>251</v>
      </c>
      <c r="N173" s="15" t="s">
        <v>252</v>
      </c>
      <c r="O173" s="15" t="s">
        <v>253</v>
      </c>
      <c r="P173" s="16" t="s">
        <v>254</v>
      </c>
      <c r="Q173" s="16" t="s">
        <v>255</v>
      </c>
      <c r="R173" s="15" t="s">
        <v>256</v>
      </c>
      <c r="S173" s="4"/>
      <c r="T173" s="18" t="s">
        <v>257</v>
      </c>
      <c r="U173" s="4"/>
      <c r="V173" s="19" t="s">
        <v>258</v>
      </c>
      <c r="W173" s="18" t="s">
        <v>259</v>
      </c>
      <c r="X173" s="16" t="s">
        <v>260</v>
      </c>
      <c r="Y173" s="15" t="s">
        <v>261</v>
      </c>
      <c r="Z173" s="15" t="s">
        <v>262</v>
      </c>
      <c r="AA173" s="15" t="s">
        <v>263</v>
      </c>
      <c r="AB173" s="16" t="s">
        <v>264</v>
      </c>
      <c r="AC173" s="15" t="s">
        <v>265</v>
      </c>
      <c r="AD173" s="22" t="s">
        <v>266</v>
      </c>
      <c r="AE173" s="15" t="s">
        <v>267</v>
      </c>
      <c r="AF173" s="16" t="s">
        <v>268</v>
      </c>
      <c r="AG173" s="16" t="s">
        <v>269</v>
      </c>
      <c r="AH173" s="15" t="s">
        <v>211</v>
      </c>
      <c r="AI173" s="4"/>
      <c r="AJ173" s="4"/>
    </row>
    <row r="174" spans="4:36" ht="15" x14ac:dyDescent="0.2">
      <c r="D174" s="4"/>
      <c r="E174" s="20" t="s">
        <v>270</v>
      </c>
      <c r="F174" s="22" t="s">
        <v>271</v>
      </c>
      <c r="G174" s="19" t="s">
        <v>272</v>
      </c>
      <c r="H174" s="15" t="s">
        <v>273</v>
      </c>
      <c r="I174" s="19" t="s">
        <v>274</v>
      </c>
      <c r="J174" s="17" t="s">
        <v>275</v>
      </c>
      <c r="K174" s="18" t="s">
        <v>276</v>
      </c>
      <c r="L174" s="15" t="s">
        <v>277</v>
      </c>
      <c r="M174" s="22" t="s">
        <v>278</v>
      </c>
      <c r="N174" s="15" t="s">
        <v>279</v>
      </c>
      <c r="O174" s="15" t="s">
        <v>280</v>
      </c>
      <c r="P174" s="16" t="s">
        <v>281</v>
      </c>
      <c r="Q174" s="16" t="s">
        <v>282</v>
      </c>
      <c r="R174" s="15" t="s">
        <v>283</v>
      </c>
      <c r="S174" s="4"/>
      <c r="T174" s="18" t="s">
        <v>284</v>
      </c>
      <c r="U174" s="4"/>
      <c r="V174" s="19" t="s">
        <v>285</v>
      </c>
      <c r="W174" s="18" t="s">
        <v>286</v>
      </c>
      <c r="X174" s="16" t="s">
        <v>287</v>
      </c>
      <c r="Y174" s="15" t="s">
        <v>288</v>
      </c>
      <c r="Z174" s="15" t="s">
        <v>289</v>
      </c>
      <c r="AA174" s="15" t="s">
        <v>290</v>
      </c>
      <c r="AB174" s="22" t="s">
        <v>291</v>
      </c>
      <c r="AC174" s="15" t="s">
        <v>292</v>
      </c>
      <c r="AD174" s="4"/>
      <c r="AE174" s="15" t="s">
        <v>293</v>
      </c>
      <c r="AF174" s="16" t="s">
        <v>294</v>
      </c>
      <c r="AG174" s="16" t="s">
        <v>295</v>
      </c>
      <c r="AH174" s="15" t="s">
        <v>296</v>
      </c>
      <c r="AI174" s="4"/>
      <c r="AJ174" s="4"/>
    </row>
    <row r="175" spans="4:36" ht="30" x14ac:dyDescent="0.2">
      <c r="D175" s="4"/>
      <c r="E175" s="20" t="s">
        <v>297</v>
      </c>
      <c r="F175" s="4"/>
      <c r="G175" s="19" t="s">
        <v>298</v>
      </c>
      <c r="H175" s="18" t="s">
        <v>299</v>
      </c>
      <c r="I175" s="19" t="s">
        <v>300</v>
      </c>
      <c r="J175" s="17" t="s">
        <v>301</v>
      </c>
      <c r="K175" s="18" t="s">
        <v>302</v>
      </c>
      <c r="L175" s="25" t="s">
        <v>303</v>
      </c>
      <c r="M175" s="4"/>
      <c r="N175" s="15" t="s">
        <v>304</v>
      </c>
      <c r="O175" s="15" t="s">
        <v>305</v>
      </c>
      <c r="P175" s="16" t="s">
        <v>306</v>
      </c>
      <c r="Q175" s="16" t="s">
        <v>307</v>
      </c>
      <c r="R175" s="15" t="s">
        <v>308</v>
      </c>
      <c r="S175" s="4"/>
      <c r="T175" s="18" t="s">
        <v>309</v>
      </c>
      <c r="U175" s="4"/>
      <c r="V175" s="19" t="s">
        <v>310</v>
      </c>
      <c r="W175" s="18" t="s">
        <v>311</v>
      </c>
      <c r="X175" s="16" t="s">
        <v>312</v>
      </c>
      <c r="Y175" s="15" t="s">
        <v>313</v>
      </c>
      <c r="Z175" s="15" t="s">
        <v>314</v>
      </c>
      <c r="AA175" s="25" t="s">
        <v>315</v>
      </c>
      <c r="AB175" s="4"/>
      <c r="AC175" s="15" t="s">
        <v>316</v>
      </c>
      <c r="AD175" s="4"/>
      <c r="AE175" s="15" t="s">
        <v>317</v>
      </c>
      <c r="AF175" s="22" t="s">
        <v>318</v>
      </c>
      <c r="AG175" s="16" t="s">
        <v>319</v>
      </c>
      <c r="AH175" s="15" t="s">
        <v>252</v>
      </c>
      <c r="AI175" s="4"/>
      <c r="AJ175" s="4"/>
    </row>
    <row r="176" spans="4:36" ht="15" x14ac:dyDescent="0.2">
      <c r="D176" s="4"/>
      <c r="E176" s="20" t="s">
        <v>320</v>
      </c>
      <c r="F176" s="4"/>
      <c r="G176" s="19" t="s">
        <v>321</v>
      </c>
      <c r="H176" s="15" t="s">
        <v>322</v>
      </c>
      <c r="I176" s="19" t="s">
        <v>323</v>
      </c>
      <c r="J176" s="17" t="s">
        <v>324</v>
      </c>
      <c r="K176" s="18" t="s">
        <v>268</v>
      </c>
      <c r="L176" s="4"/>
      <c r="M176" s="4"/>
      <c r="N176" s="15" t="s">
        <v>268</v>
      </c>
      <c r="O176" s="25" t="s">
        <v>325</v>
      </c>
      <c r="P176" s="16" t="s">
        <v>326</v>
      </c>
      <c r="Q176" s="16" t="s">
        <v>327</v>
      </c>
      <c r="R176" s="15" t="s">
        <v>328</v>
      </c>
      <c r="S176" s="4"/>
      <c r="T176" s="18" t="s">
        <v>329</v>
      </c>
      <c r="U176" s="4"/>
      <c r="V176" s="24" t="s">
        <v>330</v>
      </c>
      <c r="W176" s="18" t="s">
        <v>331</v>
      </c>
      <c r="X176" s="22" t="s">
        <v>332</v>
      </c>
      <c r="Y176" s="15" t="s">
        <v>333</v>
      </c>
      <c r="Z176" s="15" t="s">
        <v>334</v>
      </c>
      <c r="AA176" s="4"/>
      <c r="AB176" s="4"/>
      <c r="AC176" s="25" t="s">
        <v>335</v>
      </c>
      <c r="AD176" s="4"/>
      <c r="AE176" s="15" t="s">
        <v>336</v>
      </c>
      <c r="AF176" s="4"/>
      <c r="AG176" s="16" t="s">
        <v>337</v>
      </c>
      <c r="AH176" s="15" t="s">
        <v>304</v>
      </c>
      <c r="AI176" s="4"/>
      <c r="AJ176" s="4"/>
    </row>
    <row r="177" spans="4:36" ht="15" x14ac:dyDescent="0.2">
      <c r="D177" s="4"/>
      <c r="E177" s="20" t="s">
        <v>338</v>
      </c>
      <c r="F177" s="4"/>
      <c r="G177" s="19" t="s">
        <v>339</v>
      </c>
      <c r="H177" s="15" t="s">
        <v>340</v>
      </c>
      <c r="I177" s="19" t="s">
        <v>341</v>
      </c>
      <c r="J177" s="17" t="s">
        <v>342</v>
      </c>
      <c r="K177" s="18" t="s">
        <v>343</v>
      </c>
      <c r="L177" s="4"/>
      <c r="M177" s="4"/>
      <c r="N177" s="15" t="s">
        <v>344</v>
      </c>
      <c r="O177" s="4"/>
      <c r="P177" s="22" t="s">
        <v>345</v>
      </c>
      <c r="Q177" s="16" t="s">
        <v>346</v>
      </c>
      <c r="R177" s="15" t="s">
        <v>347</v>
      </c>
      <c r="S177" s="4"/>
      <c r="T177" s="18" t="s">
        <v>348</v>
      </c>
      <c r="U177" s="4"/>
      <c r="V177" s="4"/>
      <c r="W177" s="18" t="s">
        <v>349</v>
      </c>
      <c r="X177" s="4"/>
      <c r="Y177" s="15" t="s">
        <v>350</v>
      </c>
      <c r="Z177" s="25" t="s">
        <v>351</v>
      </c>
      <c r="AA177" s="4"/>
      <c r="AB177" s="4"/>
      <c r="AC177" s="4"/>
      <c r="AD177" s="4"/>
      <c r="AE177" s="15" t="s">
        <v>352</v>
      </c>
      <c r="AF177" s="4"/>
      <c r="AG177" s="16" t="s">
        <v>353</v>
      </c>
      <c r="AH177" s="15" t="s">
        <v>354</v>
      </c>
      <c r="AI177" s="4"/>
      <c r="AJ177" s="4"/>
    </row>
    <row r="178" spans="4:36" ht="15" x14ac:dyDescent="0.2">
      <c r="D178" s="4"/>
      <c r="E178" s="20" t="s">
        <v>355</v>
      </c>
      <c r="F178" s="4"/>
      <c r="G178" s="24" t="s">
        <v>270</v>
      </c>
      <c r="H178" s="15" t="s">
        <v>356</v>
      </c>
      <c r="I178" s="19" t="s">
        <v>357</v>
      </c>
      <c r="J178" s="17" t="s">
        <v>358</v>
      </c>
      <c r="K178" s="27" t="s">
        <v>359</v>
      </c>
      <c r="L178" s="4"/>
      <c r="M178" s="4"/>
      <c r="N178" s="25" t="s">
        <v>360</v>
      </c>
      <c r="O178" s="4"/>
      <c r="P178" s="4"/>
      <c r="Q178" s="16" t="s">
        <v>361</v>
      </c>
      <c r="R178" s="15" t="s">
        <v>362</v>
      </c>
      <c r="S178" s="4"/>
      <c r="T178" s="27" t="s">
        <v>363</v>
      </c>
      <c r="U178" s="4"/>
      <c r="V178" s="4"/>
      <c r="W178" s="18" t="s">
        <v>364</v>
      </c>
      <c r="X178" s="4"/>
      <c r="Y178" s="15" t="s">
        <v>365</v>
      </c>
      <c r="Z178" s="4"/>
      <c r="AA178" s="4"/>
      <c r="AB178" s="4"/>
      <c r="AC178" s="4"/>
      <c r="AD178" s="4"/>
      <c r="AE178" s="15" t="s">
        <v>366</v>
      </c>
      <c r="AF178" s="4"/>
      <c r="AG178" s="16" t="s">
        <v>367</v>
      </c>
      <c r="AH178" s="15" t="s">
        <v>368</v>
      </c>
      <c r="AI178" s="4"/>
      <c r="AJ178" s="4"/>
    </row>
    <row r="179" spans="4:36" ht="15" x14ac:dyDescent="0.2">
      <c r="D179" s="4"/>
      <c r="E179" s="20" t="s">
        <v>369</v>
      </c>
      <c r="F179" s="4"/>
      <c r="G179" s="4"/>
      <c r="H179" s="15" t="s">
        <v>370</v>
      </c>
      <c r="I179" s="24" t="s">
        <v>371</v>
      </c>
      <c r="J179" s="17" t="s">
        <v>372</v>
      </c>
      <c r="K179" s="4"/>
      <c r="L179" s="4"/>
      <c r="M179" s="4"/>
      <c r="N179" s="4"/>
      <c r="O179" s="4"/>
      <c r="P179" s="4"/>
      <c r="Q179" s="22" t="s">
        <v>373</v>
      </c>
      <c r="R179" s="15" t="s">
        <v>374</v>
      </c>
      <c r="S179" s="4"/>
      <c r="T179" s="4"/>
      <c r="U179" s="4"/>
      <c r="V179" s="4"/>
      <c r="W179" s="27" t="s">
        <v>375</v>
      </c>
      <c r="X179" s="4"/>
      <c r="Y179" s="25" t="s">
        <v>376</v>
      </c>
      <c r="Z179" s="4"/>
      <c r="AA179" s="4"/>
      <c r="AB179" s="4"/>
      <c r="AC179" s="4"/>
      <c r="AD179" s="4"/>
      <c r="AE179" s="15" t="s">
        <v>377</v>
      </c>
      <c r="AF179" s="4"/>
      <c r="AG179" s="16" t="s">
        <v>378</v>
      </c>
      <c r="AH179" s="15" t="s">
        <v>379</v>
      </c>
      <c r="AI179" s="4"/>
      <c r="AJ179" s="4"/>
    </row>
    <row r="180" spans="4:36" ht="15" x14ac:dyDescent="0.2">
      <c r="D180" s="4"/>
      <c r="E180" s="20" t="s">
        <v>276</v>
      </c>
      <c r="F180" s="4"/>
      <c r="G180" s="4"/>
      <c r="H180" s="18" t="s">
        <v>380</v>
      </c>
      <c r="I180" s="4"/>
      <c r="J180" s="17" t="s">
        <v>381</v>
      </c>
      <c r="K180" s="4"/>
      <c r="L180" s="4"/>
      <c r="M180" s="4"/>
      <c r="N180" s="4"/>
      <c r="O180" s="4"/>
      <c r="P180" s="4"/>
      <c r="Q180" s="4"/>
      <c r="R180" s="15" t="s">
        <v>382</v>
      </c>
      <c r="S180" s="4"/>
      <c r="T180" s="4"/>
      <c r="U180" s="4"/>
      <c r="V180" s="4"/>
      <c r="W180" s="4"/>
      <c r="X180" s="4"/>
      <c r="Y180" s="4"/>
      <c r="Z180" s="4"/>
      <c r="AA180" s="4"/>
      <c r="AB180" s="4"/>
      <c r="AC180" s="4"/>
      <c r="AD180" s="4"/>
      <c r="AE180" s="15" t="s">
        <v>383</v>
      </c>
      <c r="AF180" s="4"/>
      <c r="AG180" s="16" t="s">
        <v>384</v>
      </c>
      <c r="AH180" s="15" t="s">
        <v>385</v>
      </c>
      <c r="AI180" s="4"/>
      <c r="AJ180" s="4"/>
    </row>
    <row r="181" spans="4:36" ht="15" x14ac:dyDescent="0.2">
      <c r="D181" s="4"/>
      <c r="E181" s="20" t="s">
        <v>386</v>
      </c>
      <c r="F181" s="4"/>
      <c r="G181" s="4"/>
      <c r="H181" s="15" t="s">
        <v>387</v>
      </c>
      <c r="I181" s="4"/>
      <c r="J181" s="17" t="s">
        <v>388</v>
      </c>
      <c r="K181" s="4"/>
      <c r="L181" s="4"/>
      <c r="M181" s="4"/>
      <c r="N181" s="4"/>
      <c r="O181" s="4"/>
      <c r="P181" s="4"/>
      <c r="Q181" s="4"/>
      <c r="R181" s="15" t="s">
        <v>389</v>
      </c>
      <c r="S181" s="4"/>
      <c r="T181" s="4"/>
      <c r="U181" s="4"/>
      <c r="V181" s="4"/>
      <c r="W181" s="4"/>
      <c r="X181" s="4"/>
      <c r="Y181" s="4"/>
      <c r="Z181" s="4"/>
      <c r="AA181" s="4"/>
      <c r="AB181" s="4"/>
      <c r="AC181" s="4"/>
      <c r="AD181" s="4"/>
      <c r="AE181" s="15" t="s">
        <v>390</v>
      </c>
      <c r="AF181" s="4"/>
      <c r="AG181" s="22" t="s">
        <v>391</v>
      </c>
      <c r="AH181" s="15" t="s">
        <v>392</v>
      </c>
      <c r="AI181" s="4"/>
      <c r="AJ181" s="4"/>
    </row>
    <row r="182" spans="4:36" ht="15" x14ac:dyDescent="0.2">
      <c r="D182" s="4"/>
      <c r="E182" s="20" t="s">
        <v>302</v>
      </c>
      <c r="F182" s="4"/>
      <c r="G182" s="4"/>
      <c r="H182" s="18" t="s">
        <v>393</v>
      </c>
      <c r="I182" s="4"/>
      <c r="J182" s="17" t="s">
        <v>394</v>
      </c>
      <c r="K182" s="4"/>
      <c r="L182" s="4"/>
      <c r="M182" s="4"/>
      <c r="N182" s="4"/>
      <c r="O182" s="4"/>
      <c r="P182" s="4"/>
      <c r="Q182" s="4"/>
      <c r="R182" s="15" t="s">
        <v>395</v>
      </c>
      <c r="S182" s="4"/>
      <c r="T182" s="4"/>
      <c r="U182" s="4"/>
      <c r="V182" s="4"/>
      <c r="W182" s="4"/>
      <c r="X182" s="4"/>
      <c r="Y182" s="4"/>
      <c r="Z182" s="4"/>
      <c r="AA182" s="4"/>
      <c r="AB182" s="4"/>
      <c r="AC182" s="4"/>
      <c r="AD182" s="4"/>
      <c r="AE182" s="25" t="s">
        <v>396</v>
      </c>
      <c r="AF182" s="4"/>
      <c r="AG182" s="4"/>
      <c r="AH182" s="15" t="s">
        <v>397</v>
      </c>
      <c r="AI182" s="4"/>
      <c r="AJ182" s="4"/>
    </row>
    <row r="183" spans="4:36" ht="15" x14ac:dyDescent="0.2">
      <c r="D183" s="4"/>
      <c r="E183" s="20" t="s">
        <v>398</v>
      </c>
      <c r="F183" s="4"/>
      <c r="G183" s="4"/>
      <c r="H183" s="18" t="s">
        <v>399</v>
      </c>
      <c r="I183" s="4"/>
      <c r="J183" s="26" t="s">
        <v>400</v>
      </c>
      <c r="K183" s="4"/>
      <c r="L183" s="4"/>
      <c r="M183" s="4"/>
      <c r="N183" s="4"/>
      <c r="O183" s="4"/>
      <c r="P183" s="4"/>
      <c r="Q183" s="4"/>
      <c r="R183" s="15" t="s">
        <v>401</v>
      </c>
      <c r="S183" s="4"/>
      <c r="T183" s="4"/>
      <c r="U183" s="4"/>
      <c r="V183" s="4"/>
      <c r="W183" s="4"/>
      <c r="X183" s="4"/>
      <c r="Y183" s="4"/>
      <c r="Z183" s="4"/>
      <c r="AA183" s="4"/>
      <c r="AB183" s="4"/>
      <c r="AC183" s="4"/>
      <c r="AD183" s="4"/>
      <c r="AE183" s="4"/>
      <c r="AF183" s="4"/>
      <c r="AG183" s="4"/>
      <c r="AH183" s="15" t="s">
        <v>402</v>
      </c>
      <c r="AI183" s="4"/>
      <c r="AJ183" s="4"/>
    </row>
    <row r="184" spans="4:36" ht="30" x14ac:dyDescent="0.2">
      <c r="D184" s="4"/>
      <c r="E184" s="20" t="s">
        <v>403</v>
      </c>
      <c r="F184" s="4"/>
      <c r="G184" s="4"/>
      <c r="H184" s="15" t="s">
        <v>404</v>
      </c>
      <c r="I184" s="4"/>
      <c r="J184" s="4"/>
      <c r="K184" s="4"/>
      <c r="L184" s="4"/>
      <c r="M184" s="4"/>
      <c r="N184" s="4"/>
      <c r="O184" s="4"/>
      <c r="P184" s="4"/>
      <c r="Q184" s="4"/>
      <c r="R184" s="15" t="s">
        <v>405</v>
      </c>
      <c r="S184" s="4"/>
      <c r="T184" s="4"/>
      <c r="U184" s="4"/>
      <c r="V184" s="4"/>
      <c r="W184" s="4"/>
      <c r="X184" s="4"/>
      <c r="Y184" s="4"/>
      <c r="Z184" s="4"/>
      <c r="AA184" s="4"/>
      <c r="AB184" s="4"/>
      <c r="AC184" s="4"/>
      <c r="AD184" s="4"/>
      <c r="AE184" s="4"/>
      <c r="AF184" s="4"/>
      <c r="AG184" s="4"/>
      <c r="AH184" s="15" t="s">
        <v>406</v>
      </c>
      <c r="AI184" s="4"/>
      <c r="AJ184" s="4"/>
    </row>
    <row r="185" spans="4:36" ht="15" x14ac:dyDescent="0.2">
      <c r="D185" s="4"/>
      <c r="E185" s="20" t="s">
        <v>407</v>
      </c>
      <c r="F185" s="4"/>
      <c r="G185" s="4"/>
      <c r="H185" s="15" t="s">
        <v>408</v>
      </c>
      <c r="I185" s="4"/>
      <c r="J185" s="4"/>
      <c r="K185" s="4"/>
      <c r="L185" s="4"/>
      <c r="M185" s="4"/>
      <c r="N185" s="4"/>
      <c r="O185" s="4"/>
      <c r="P185" s="4"/>
      <c r="Q185" s="4"/>
      <c r="R185" s="25" t="s">
        <v>409</v>
      </c>
      <c r="S185" s="4"/>
      <c r="T185" s="4"/>
      <c r="U185" s="4"/>
      <c r="V185" s="4"/>
      <c r="W185" s="4"/>
      <c r="X185" s="4"/>
      <c r="Y185" s="4"/>
      <c r="Z185" s="4"/>
      <c r="AA185" s="4"/>
      <c r="AB185" s="4"/>
      <c r="AC185" s="4"/>
      <c r="AD185" s="4"/>
      <c r="AE185" s="4"/>
      <c r="AF185" s="4"/>
      <c r="AG185" s="4"/>
      <c r="AH185" s="15" t="s">
        <v>410</v>
      </c>
      <c r="AI185" s="4"/>
      <c r="AJ185" s="4"/>
    </row>
    <row r="186" spans="4:36" ht="15" x14ac:dyDescent="0.2">
      <c r="D186" s="4"/>
      <c r="E186" s="20" t="s">
        <v>411</v>
      </c>
      <c r="F186" s="4"/>
      <c r="G186" s="4"/>
      <c r="H186" s="15" t="s">
        <v>412</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413</v>
      </c>
      <c r="AI186" s="4"/>
      <c r="AJ186" s="4"/>
    </row>
    <row r="187" spans="4:36" ht="15" x14ac:dyDescent="0.2">
      <c r="D187" s="4"/>
      <c r="E187" s="20" t="s">
        <v>414</v>
      </c>
      <c r="F187" s="4"/>
      <c r="G187" s="4"/>
      <c r="H187" s="15" t="s">
        <v>415</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x14ac:dyDescent="0.2">
      <c r="D188" s="4"/>
      <c r="E188" s="20" t="s">
        <v>352</v>
      </c>
      <c r="F188" s="4"/>
      <c r="G188" s="4"/>
      <c r="H188" s="15" t="s">
        <v>416</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x14ac:dyDescent="0.2">
      <c r="D189" s="4"/>
      <c r="E189" s="23" t="s">
        <v>417</v>
      </c>
      <c r="F189" s="4"/>
      <c r="G189" s="4"/>
      <c r="H189" s="25" t="s">
        <v>418</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x14ac:dyDescent="0.2">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x14ac:dyDescent="0.2">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x14ac:dyDescent="0.2">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x14ac:dyDescent="0.2">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x14ac:dyDescent="0.2">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x14ac:dyDescent="0.2">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x14ac:dyDescent="0.2">
      <c r="O196" s="4"/>
      <c r="P196" s="4"/>
      <c r="Q196" s="4"/>
      <c r="R196" s="4"/>
      <c r="S196" s="4"/>
      <c r="T196" s="4"/>
    </row>
    <row r="197" spans="4:36" x14ac:dyDescent="0.2">
      <c r="O197" s="4"/>
      <c r="P197" s="4"/>
      <c r="Q197" s="4"/>
      <c r="R197" s="4"/>
      <c r="S197" s="4"/>
      <c r="T197" s="4"/>
    </row>
    <row r="198" spans="4:36" x14ac:dyDescent="0.2">
      <c r="O198" s="4"/>
      <c r="P198" s="4"/>
      <c r="Q198" s="4"/>
      <c r="R198" s="4"/>
      <c r="S198" s="4"/>
      <c r="T198" s="4"/>
    </row>
    <row r="199" spans="4:36" x14ac:dyDescent="0.2">
      <c r="O199" s="4"/>
      <c r="P199" s="4"/>
      <c r="Q199" s="4"/>
      <c r="R199" s="4"/>
      <c r="S199" s="4"/>
      <c r="T199" s="4"/>
    </row>
    <row r="200" spans="4:36" x14ac:dyDescent="0.2">
      <c r="O200" s="4"/>
      <c r="P200" s="4"/>
      <c r="Q200" s="4"/>
      <c r="R200" s="4"/>
      <c r="S200" s="4"/>
      <c r="T200" s="4"/>
    </row>
    <row r="201" spans="4:36" x14ac:dyDescent="0.2">
      <c r="O201" s="4"/>
      <c r="P201" s="4"/>
      <c r="Q201" s="4"/>
      <c r="R201" s="4"/>
      <c r="S201" s="4"/>
      <c r="T201" s="4"/>
    </row>
    <row r="202" spans="4:36" x14ac:dyDescent="0.2">
      <c r="O202" s="4"/>
      <c r="P202" s="4"/>
      <c r="Q202" s="4"/>
      <c r="R202" s="4"/>
      <c r="S202" s="4"/>
      <c r="T202" s="4"/>
    </row>
    <row r="203" spans="4:36" x14ac:dyDescent="0.2">
      <c r="O203" s="4"/>
      <c r="P203" s="4"/>
      <c r="Q203" s="4"/>
      <c r="R203" s="4"/>
      <c r="S203" s="4"/>
      <c r="T203" s="4"/>
    </row>
    <row r="204" spans="4:36" ht="15" x14ac:dyDescent="0.25">
      <c r="D204" s="14" t="s">
        <v>419</v>
      </c>
      <c r="E204" s="14" t="s">
        <v>420</v>
      </c>
      <c r="F204" s="14" t="s">
        <v>421</v>
      </c>
      <c r="G204" s="28" t="s">
        <v>422</v>
      </c>
      <c r="H204" s="28" t="s">
        <v>423</v>
      </c>
      <c r="I204" s="14" t="s">
        <v>424</v>
      </c>
      <c r="J204" s="14" t="s">
        <v>425</v>
      </c>
      <c r="K204" s="28" t="s">
        <v>426</v>
      </c>
      <c r="L204" s="14" t="s">
        <v>427</v>
      </c>
      <c r="M204" s="14" t="s">
        <v>428</v>
      </c>
      <c r="N204" s="14" t="s">
        <v>429</v>
      </c>
      <c r="O204" s="14" t="s">
        <v>430</v>
      </c>
      <c r="P204" s="28" t="s">
        <v>431</v>
      </c>
      <c r="Q204" s="14" t="s">
        <v>432</v>
      </c>
      <c r="R204" s="14" t="s">
        <v>433</v>
      </c>
      <c r="S204" s="14" t="s">
        <v>434</v>
      </c>
      <c r="T204" s="14" t="s">
        <v>435</v>
      </c>
      <c r="U204" s="14" t="s">
        <v>436</v>
      </c>
      <c r="V204" s="14" t="s">
        <v>437</v>
      </c>
      <c r="W204" s="14" t="s">
        <v>438</v>
      </c>
      <c r="X204" s="14" t="s">
        <v>439</v>
      </c>
      <c r="Y204" s="14" t="s">
        <v>440</v>
      </c>
      <c r="Z204" s="14" t="s">
        <v>441</v>
      </c>
      <c r="AA204" s="14" t="s">
        <v>442</v>
      </c>
      <c r="AB204" s="14" t="s">
        <v>443</v>
      </c>
      <c r="AC204" s="14" t="s">
        <v>444</v>
      </c>
      <c r="AD204" s="14" t="s">
        <v>445</v>
      </c>
      <c r="AE204" s="14" t="s">
        <v>446</v>
      </c>
      <c r="AF204" s="14" t="s">
        <v>447</v>
      </c>
      <c r="AG204" s="14" t="s">
        <v>448</v>
      </c>
      <c r="AH204" s="14" t="s">
        <v>449</v>
      </c>
      <c r="AI204" s="14" t="s">
        <v>450</v>
      </c>
      <c r="AJ204" s="14" t="s">
        <v>451</v>
      </c>
    </row>
    <row r="205" spans="4:36" ht="15" x14ac:dyDescent="0.25">
      <c r="D205" t="s">
        <v>452</v>
      </c>
      <c r="E205" t="s">
        <v>453</v>
      </c>
      <c r="F205" t="s">
        <v>421</v>
      </c>
      <c r="G205" t="s">
        <v>454</v>
      </c>
      <c r="H205" t="s">
        <v>455</v>
      </c>
      <c r="I205" t="s">
        <v>456</v>
      </c>
      <c r="J205" t="s">
        <v>457</v>
      </c>
      <c r="K205" t="s">
        <v>458</v>
      </c>
      <c r="L205" t="s">
        <v>459</v>
      </c>
      <c r="M205" t="s">
        <v>460</v>
      </c>
      <c r="N205" t="s">
        <v>461</v>
      </c>
      <c r="O205" t="s">
        <v>462</v>
      </c>
      <c r="P205" t="s">
        <v>463</v>
      </c>
      <c r="Q205" t="s">
        <v>464</v>
      </c>
      <c r="R205" t="s">
        <v>465</v>
      </c>
      <c r="S205" t="s">
        <v>466</v>
      </c>
      <c r="T205" t="s">
        <v>467</v>
      </c>
      <c r="U205" t="s">
        <v>468</v>
      </c>
      <c r="V205" t="s">
        <v>469</v>
      </c>
      <c r="W205" t="s">
        <v>470</v>
      </c>
      <c r="X205" t="s">
        <v>471</v>
      </c>
      <c r="Y205" t="s">
        <v>472</v>
      </c>
      <c r="Z205" t="s">
        <v>473</v>
      </c>
      <c r="AA205" t="s">
        <v>474</v>
      </c>
      <c r="AB205" t="s">
        <v>475</v>
      </c>
      <c r="AC205" t="s">
        <v>476</v>
      </c>
      <c r="AD205" t="s">
        <v>477</v>
      </c>
      <c r="AE205" t="s">
        <v>478</v>
      </c>
      <c r="AF205" t="s">
        <v>479</v>
      </c>
      <c r="AG205" t="s">
        <v>480</v>
      </c>
      <c r="AH205" t="s">
        <v>481</v>
      </c>
      <c r="AI205" t="s">
        <v>482</v>
      </c>
      <c r="AJ205" t="s">
        <v>483</v>
      </c>
    </row>
    <row r="206" spans="4:36" ht="15" x14ac:dyDescent="0.25">
      <c r="D206" t="s">
        <v>484</v>
      </c>
      <c r="E206" t="s">
        <v>485</v>
      </c>
      <c r="F206" t="s">
        <v>486</v>
      </c>
      <c r="G206" t="s">
        <v>487</v>
      </c>
      <c r="H206"/>
      <c r="I206" t="s">
        <v>488</v>
      </c>
      <c r="J206" t="s">
        <v>489</v>
      </c>
      <c r="K206" t="s">
        <v>490</v>
      </c>
      <c r="L206" t="s">
        <v>491</v>
      </c>
      <c r="M206" t="s">
        <v>492</v>
      </c>
      <c r="N206" t="s">
        <v>493</v>
      </c>
      <c r="O206" t="s">
        <v>494</v>
      </c>
      <c r="P206" t="s">
        <v>495</v>
      </c>
      <c r="Q206" t="s">
        <v>496</v>
      </c>
      <c r="R206" t="s">
        <v>497</v>
      </c>
      <c r="S206" t="s">
        <v>498</v>
      </c>
      <c r="T206" t="s">
        <v>499</v>
      </c>
      <c r="U206" t="s">
        <v>500</v>
      </c>
      <c r="V206" t="s">
        <v>491</v>
      </c>
      <c r="W206" t="s">
        <v>501</v>
      </c>
      <c r="X206" t="s">
        <v>502</v>
      </c>
      <c r="Y206" t="s">
        <v>497</v>
      </c>
      <c r="Z206" t="s">
        <v>503</v>
      </c>
      <c r="AA206" t="s">
        <v>504</v>
      </c>
      <c r="AB206" t="s">
        <v>505</v>
      </c>
      <c r="AC206" t="s">
        <v>506</v>
      </c>
      <c r="AD206" t="s">
        <v>507</v>
      </c>
      <c r="AE206" t="s">
        <v>508</v>
      </c>
      <c r="AF206" t="s">
        <v>505</v>
      </c>
      <c r="AG206" t="s">
        <v>509</v>
      </c>
      <c r="AH206" t="s">
        <v>510</v>
      </c>
      <c r="AI206" t="s">
        <v>511</v>
      </c>
      <c r="AJ206" t="s">
        <v>512</v>
      </c>
    </row>
    <row r="207" spans="4:36" ht="15" x14ac:dyDescent="0.25">
      <c r="D207" t="s">
        <v>513</v>
      </c>
      <c r="E207" t="s">
        <v>514</v>
      </c>
      <c r="F207" t="s">
        <v>515</v>
      </c>
      <c r="G207" t="s">
        <v>516</v>
      </c>
      <c r="H207"/>
      <c r="I207" t="s">
        <v>517</v>
      </c>
      <c r="J207" t="s">
        <v>518</v>
      </c>
      <c r="K207" t="s">
        <v>519</v>
      </c>
      <c r="L207" t="s">
        <v>520</v>
      </c>
      <c r="M207" t="s">
        <v>521</v>
      </c>
      <c r="N207" t="s">
        <v>522</v>
      </c>
      <c r="O207" t="s">
        <v>523</v>
      </c>
      <c r="P207" t="s">
        <v>524</v>
      </c>
      <c r="Q207" t="s">
        <v>505</v>
      </c>
      <c r="R207" t="s">
        <v>525</v>
      </c>
      <c r="S207" t="s">
        <v>526</v>
      </c>
      <c r="T207" t="s">
        <v>527</v>
      </c>
      <c r="U207" t="s">
        <v>528</v>
      </c>
      <c r="V207" t="s">
        <v>529</v>
      </c>
      <c r="W207" t="s">
        <v>530</v>
      </c>
      <c r="X207" t="s">
        <v>531</v>
      </c>
      <c r="Y207" t="s">
        <v>532</v>
      </c>
      <c r="Z207" t="s">
        <v>533</v>
      </c>
      <c r="AA207" t="s">
        <v>534</v>
      </c>
      <c r="AB207" t="s">
        <v>535</v>
      </c>
      <c r="AC207" t="s">
        <v>536</v>
      </c>
      <c r="AD207"/>
      <c r="AE207" t="s">
        <v>491</v>
      </c>
      <c r="AF207" t="s">
        <v>537</v>
      </c>
      <c r="AG207" t="s">
        <v>538</v>
      </c>
      <c r="AH207" t="s">
        <v>539</v>
      </c>
      <c r="AI207" t="s">
        <v>540</v>
      </c>
      <c r="AJ207" t="s">
        <v>541</v>
      </c>
    </row>
    <row r="208" spans="4:36" ht="15" x14ac:dyDescent="0.25">
      <c r="D208" t="s">
        <v>542</v>
      </c>
      <c r="E208" t="s">
        <v>543</v>
      </c>
      <c r="F208" t="s">
        <v>544</v>
      </c>
      <c r="G208" t="s">
        <v>545</v>
      </c>
      <c r="H208"/>
      <c r="I208" t="s">
        <v>546</v>
      </c>
      <c r="J208" t="s">
        <v>547</v>
      </c>
      <c r="K208" t="s">
        <v>548</v>
      </c>
      <c r="L208" t="s">
        <v>549</v>
      </c>
      <c r="M208" t="s">
        <v>550</v>
      </c>
      <c r="N208" t="s">
        <v>536</v>
      </c>
      <c r="O208" t="s">
        <v>551</v>
      </c>
      <c r="P208" t="s">
        <v>552</v>
      </c>
      <c r="Q208" t="s">
        <v>553</v>
      </c>
      <c r="R208" t="s">
        <v>554</v>
      </c>
      <c r="S208" t="s">
        <v>555</v>
      </c>
      <c r="T208" t="s">
        <v>556</v>
      </c>
      <c r="U208" t="s">
        <v>557</v>
      </c>
      <c r="V208" t="s">
        <v>558</v>
      </c>
      <c r="W208" t="s">
        <v>559</v>
      </c>
      <c r="X208" t="s">
        <v>560</v>
      </c>
      <c r="Y208" t="s">
        <v>561</v>
      </c>
      <c r="Z208" t="s">
        <v>562</v>
      </c>
      <c r="AA208" t="s">
        <v>563</v>
      </c>
      <c r="AB208" t="s">
        <v>564</v>
      </c>
      <c r="AC208" t="s">
        <v>565</v>
      </c>
      <c r="AD208"/>
      <c r="AE208" t="s">
        <v>566</v>
      </c>
      <c r="AF208" t="s">
        <v>567</v>
      </c>
      <c r="AG208" t="s">
        <v>568</v>
      </c>
      <c r="AH208" t="s">
        <v>569</v>
      </c>
      <c r="AI208" t="s">
        <v>570</v>
      </c>
      <c r="AJ208" t="s">
        <v>571</v>
      </c>
    </row>
    <row r="209" spans="4:36" ht="15" x14ac:dyDescent="0.25">
      <c r="D209" t="s">
        <v>572</v>
      </c>
      <c r="E209" t="s">
        <v>573</v>
      </c>
      <c r="F209" t="s">
        <v>574</v>
      </c>
      <c r="G209" t="s">
        <v>575</v>
      </c>
      <c r="H209"/>
      <c r="I209" t="s">
        <v>576</v>
      </c>
      <c r="J209" t="s">
        <v>577</v>
      </c>
      <c r="K209" t="s">
        <v>578</v>
      </c>
      <c r="L209" t="s">
        <v>579</v>
      </c>
      <c r="M209" t="s">
        <v>580</v>
      </c>
      <c r="N209" t="s">
        <v>424</v>
      </c>
      <c r="O209" t="s">
        <v>581</v>
      </c>
      <c r="P209" t="s">
        <v>582</v>
      </c>
      <c r="Q209" t="s">
        <v>583</v>
      </c>
      <c r="R209" t="s">
        <v>584</v>
      </c>
      <c r="S209" t="s">
        <v>585</v>
      </c>
      <c r="T209"/>
      <c r="U209" t="s">
        <v>586</v>
      </c>
      <c r="V209" t="s">
        <v>587</v>
      </c>
      <c r="W209" t="s">
        <v>588</v>
      </c>
      <c r="X209" t="s">
        <v>589</v>
      </c>
      <c r="Y209" t="s">
        <v>590</v>
      </c>
      <c r="Z209" t="s">
        <v>591</v>
      </c>
      <c r="AA209" t="s">
        <v>592</v>
      </c>
      <c r="AB209" t="s">
        <v>432</v>
      </c>
      <c r="AC209" t="s">
        <v>593</v>
      </c>
      <c r="AD209"/>
      <c r="AE209" t="s">
        <v>594</v>
      </c>
      <c r="AF209" t="s">
        <v>595</v>
      </c>
      <c r="AG209" t="s">
        <v>596</v>
      </c>
      <c r="AH209" t="s">
        <v>522</v>
      </c>
      <c r="AI209" t="s">
        <v>597</v>
      </c>
      <c r="AJ209"/>
    </row>
    <row r="210" spans="4:36" ht="15" x14ac:dyDescent="0.25">
      <c r="D210" t="s">
        <v>598</v>
      </c>
      <c r="E210" t="s">
        <v>599</v>
      </c>
      <c r="F210" t="s">
        <v>600</v>
      </c>
      <c r="G210" t="s">
        <v>601</v>
      </c>
      <c r="H210"/>
      <c r="I210" t="s">
        <v>602</v>
      </c>
      <c r="J210" t="s">
        <v>603</v>
      </c>
      <c r="K210" t="s">
        <v>604</v>
      </c>
      <c r="L210" t="s">
        <v>605</v>
      </c>
      <c r="M210" t="s">
        <v>606</v>
      </c>
      <c r="N210" t="s">
        <v>607</v>
      </c>
      <c r="O210" t="s">
        <v>608</v>
      </c>
      <c r="P210" t="s">
        <v>609</v>
      </c>
      <c r="Q210" t="s">
        <v>610</v>
      </c>
      <c r="R210" t="s">
        <v>611</v>
      </c>
      <c r="S210" t="s">
        <v>612</v>
      </c>
      <c r="T210"/>
      <c r="U210" t="s">
        <v>613</v>
      </c>
      <c r="V210" t="s">
        <v>614</v>
      </c>
      <c r="W210" t="s">
        <v>615</v>
      </c>
      <c r="X210" t="s">
        <v>616</v>
      </c>
      <c r="Y210" t="s">
        <v>617</v>
      </c>
      <c r="Z210" t="s">
        <v>618</v>
      </c>
      <c r="AA210" t="s">
        <v>619</v>
      </c>
      <c r="AB210" t="s">
        <v>620</v>
      </c>
      <c r="AC210" t="s">
        <v>621</v>
      </c>
      <c r="AD210"/>
      <c r="AE210" t="s">
        <v>622</v>
      </c>
      <c r="AF210" t="s">
        <v>623</v>
      </c>
      <c r="AG210" t="s">
        <v>624</v>
      </c>
      <c r="AH210" t="s">
        <v>424</v>
      </c>
      <c r="AI210" t="s">
        <v>625</v>
      </c>
      <c r="AJ210"/>
    </row>
    <row r="211" spans="4:36" ht="15" x14ac:dyDescent="0.25">
      <c r="D211" t="s">
        <v>626</v>
      </c>
      <c r="E211" t="s">
        <v>627</v>
      </c>
      <c r="F211" t="s">
        <v>628</v>
      </c>
      <c r="G211" t="s">
        <v>629</v>
      </c>
      <c r="H211"/>
      <c r="I211" t="s">
        <v>630</v>
      </c>
      <c r="J211" t="s">
        <v>631</v>
      </c>
      <c r="K211" t="s">
        <v>632</v>
      </c>
      <c r="L211" t="s">
        <v>633</v>
      </c>
      <c r="M211" t="s">
        <v>634</v>
      </c>
      <c r="N211" t="s">
        <v>635</v>
      </c>
      <c r="O211" t="s">
        <v>636</v>
      </c>
      <c r="P211" t="s">
        <v>637</v>
      </c>
      <c r="Q211" t="s">
        <v>638</v>
      </c>
      <c r="R211" t="s">
        <v>639</v>
      </c>
      <c r="S211" t="s">
        <v>640</v>
      </c>
      <c r="T211"/>
      <c r="U211" t="s">
        <v>641</v>
      </c>
      <c r="V211" t="s">
        <v>642</v>
      </c>
      <c r="W211" t="s">
        <v>643</v>
      </c>
      <c r="X211" t="s">
        <v>644</v>
      </c>
      <c r="Y211" t="s">
        <v>577</v>
      </c>
      <c r="Z211" t="s">
        <v>645</v>
      </c>
      <c r="AA211" t="s">
        <v>646</v>
      </c>
      <c r="AB211" t="s">
        <v>647</v>
      </c>
      <c r="AC211" t="s">
        <v>648</v>
      </c>
      <c r="AD211"/>
      <c r="AE211" t="s">
        <v>649</v>
      </c>
      <c r="AF211" t="s">
        <v>650</v>
      </c>
      <c r="AG211" t="s">
        <v>651</v>
      </c>
      <c r="AH211" t="s">
        <v>652</v>
      </c>
      <c r="AI211"/>
      <c r="AJ211"/>
    </row>
    <row r="212" spans="4:36" ht="15" x14ac:dyDescent="0.25">
      <c r="D212" t="s">
        <v>653</v>
      </c>
      <c r="E212" t="s">
        <v>654</v>
      </c>
      <c r="F212"/>
      <c r="G212" t="s">
        <v>655</v>
      </c>
      <c r="H212"/>
      <c r="I212" t="s">
        <v>499</v>
      </c>
      <c r="J212" t="s">
        <v>656</v>
      </c>
      <c r="K212" t="s">
        <v>657</v>
      </c>
      <c r="L212" t="s">
        <v>658</v>
      </c>
      <c r="M212" t="s">
        <v>659</v>
      </c>
      <c r="N212" t="s">
        <v>660</v>
      </c>
      <c r="O212" t="s">
        <v>661</v>
      </c>
      <c r="P212" t="s">
        <v>662</v>
      </c>
      <c r="Q212" t="s">
        <v>663</v>
      </c>
      <c r="R212" t="s">
        <v>664</v>
      </c>
      <c r="S212" t="s">
        <v>665</v>
      </c>
      <c r="T212"/>
      <c r="U212" t="s">
        <v>666</v>
      </c>
      <c r="V212" t="s">
        <v>667</v>
      </c>
      <c r="W212" t="s">
        <v>668</v>
      </c>
      <c r="X212" t="s">
        <v>669</v>
      </c>
      <c r="Y212" t="s">
        <v>670</v>
      </c>
      <c r="Z212" t="s">
        <v>671</v>
      </c>
      <c r="AA212" t="s">
        <v>672</v>
      </c>
      <c r="AB212" t="s">
        <v>673</v>
      </c>
      <c r="AC212" t="s">
        <v>674</v>
      </c>
      <c r="AD212"/>
      <c r="AE212" t="s">
        <v>675</v>
      </c>
      <c r="AF212" t="s">
        <v>676</v>
      </c>
      <c r="AG212" t="s">
        <v>677</v>
      </c>
      <c r="AH212" t="s">
        <v>678</v>
      </c>
      <c r="AI212"/>
      <c r="AJ212"/>
    </row>
    <row r="213" spans="4:36" ht="15" x14ac:dyDescent="0.25">
      <c r="D213" t="s">
        <v>679</v>
      </c>
      <c r="E213" t="s">
        <v>680</v>
      </c>
      <c r="F213"/>
      <c r="G213" t="s">
        <v>681</v>
      </c>
      <c r="H213"/>
      <c r="I213" t="s">
        <v>682</v>
      </c>
      <c r="J213" t="s">
        <v>425</v>
      </c>
      <c r="K213" t="s">
        <v>683</v>
      </c>
      <c r="L213" t="s">
        <v>684</v>
      </c>
      <c r="M213" t="s">
        <v>685</v>
      </c>
      <c r="N213" t="s">
        <v>686</v>
      </c>
      <c r="O213" t="s">
        <v>687</v>
      </c>
      <c r="P213" t="s">
        <v>688</v>
      </c>
      <c r="Q213" t="s">
        <v>689</v>
      </c>
      <c r="R213" t="s">
        <v>690</v>
      </c>
      <c r="S213"/>
      <c r="T213"/>
      <c r="U213" t="s">
        <v>691</v>
      </c>
      <c r="V213" t="s">
        <v>692</v>
      </c>
      <c r="W213" t="s">
        <v>693</v>
      </c>
      <c r="X213" t="s">
        <v>694</v>
      </c>
      <c r="Y213" t="s">
        <v>504</v>
      </c>
      <c r="Z213" t="s">
        <v>695</v>
      </c>
      <c r="AA213" t="s">
        <v>696</v>
      </c>
      <c r="AB213" t="s">
        <v>697</v>
      </c>
      <c r="AC213" t="s">
        <v>698</v>
      </c>
      <c r="AD213"/>
      <c r="AE213" t="s">
        <v>424</v>
      </c>
      <c r="AF213" t="s">
        <v>699</v>
      </c>
      <c r="AG213" t="s">
        <v>700</v>
      </c>
      <c r="AH213" t="s">
        <v>701</v>
      </c>
      <c r="AI213"/>
      <c r="AJ213"/>
    </row>
    <row r="214" spans="4:36" ht="15" x14ac:dyDescent="0.25">
      <c r="D214" t="s">
        <v>702</v>
      </c>
      <c r="E214" t="s">
        <v>703</v>
      </c>
      <c r="F214"/>
      <c r="G214" t="s">
        <v>704</v>
      </c>
      <c r="H214"/>
      <c r="I214" t="s">
        <v>705</v>
      </c>
      <c r="J214" t="s">
        <v>706</v>
      </c>
      <c r="K214" t="s">
        <v>707</v>
      </c>
      <c r="L214" t="s">
        <v>708</v>
      </c>
      <c r="M214" t="s">
        <v>709</v>
      </c>
      <c r="N214" t="s">
        <v>710</v>
      </c>
      <c r="O214" t="s">
        <v>711</v>
      </c>
      <c r="P214" t="s">
        <v>712</v>
      </c>
      <c r="Q214" t="s">
        <v>713</v>
      </c>
      <c r="R214" t="s">
        <v>714</v>
      </c>
      <c r="S214"/>
      <c r="T214"/>
      <c r="U214" t="s">
        <v>715</v>
      </c>
      <c r="V214" t="s">
        <v>716</v>
      </c>
      <c r="W214" t="s">
        <v>717</v>
      </c>
      <c r="X214" t="s">
        <v>718</v>
      </c>
      <c r="Y214" t="s">
        <v>719</v>
      </c>
      <c r="Z214" t="s">
        <v>720</v>
      </c>
      <c r="AA214" t="s">
        <v>721</v>
      </c>
      <c r="AB214" t="s">
        <v>722</v>
      </c>
      <c r="AC214" t="s">
        <v>723</v>
      </c>
      <c r="AD214"/>
      <c r="AE214" t="s">
        <v>690</v>
      </c>
      <c r="AF214" t="s">
        <v>724</v>
      </c>
      <c r="AG214" t="s">
        <v>725</v>
      </c>
      <c r="AH214" t="s">
        <v>726</v>
      </c>
      <c r="AI214"/>
      <c r="AJ214"/>
    </row>
    <row r="215" spans="4:36" ht="15" x14ac:dyDescent="0.25">
      <c r="D215" t="s">
        <v>727</v>
      </c>
      <c r="E215" t="s">
        <v>728</v>
      </c>
      <c r="F215"/>
      <c r="G215" t="s">
        <v>729</v>
      </c>
      <c r="H215"/>
      <c r="I215" t="s">
        <v>432</v>
      </c>
      <c r="J215" t="s">
        <v>505</v>
      </c>
      <c r="K215" t="s">
        <v>730</v>
      </c>
      <c r="L215" t="s">
        <v>731</v>
      </c>
      <c r="M215" t="s">
        <v>732</v>
      </c>
      <c r="N215" t="s">
        <v>733</v>
      </c>
      <c r="O215" t="s">
        <v>734</v>
      </c>
      <c r="P215" t="s">
        <v>735</v>
      </c>
      <c r="Q215" t="s">
        <v>736</v>
      </c>
      <c r="R215" t="s">
        <v>737</v>
      </c>
      <c r="S215"/>
      <c r="T215"/>
      <c r="U215" t="s">
        <v>738</v>
      </c>
      <c r="V215" t="s">
        <v>739</v>
      </c>
      <c r="W215" t="s">
        <v>740</v>
      </c>
      <c r="X215" t="s">
        <v>741</v>
      </c>
      <c r="Y215" t="s">
        <v>742</v>
      </c>
      <c r="Z215" t="s">
        <v>743</v>
      </c>
      <c r="AA215" t="s">
        <v>744</v>
      </c>
      <c r="AB215" t="s">
        <v>745</v>
      </c>
      <c r="AC215" t="s">
        <v>746</v>
      </c>
      <c r="AD215"/>
      <c r="AE215" t="s">
        <v>747</v>
      </c>
      <c r="AF215" t="s">
        <v>748</v>
      </c>
      <c r="AG215" t="s">
        <v>749</v>
      </c>
      <c r="AH215" t="s">
        <v>750</v>
      </c>
      <c r="AI215"/>
      <c r="AJ215"/>
    </row>
    <row r="216" spans="4:36" ht="15" x14ac:dyDescent="0.25">
      <c r="D216"/>
      <c r="E216" t="s">
        <v>751</v>
      </c>
      <c r="F216"/>
      <c r="G216" t="s">
        <v>752</v>
      </c>
      <c r="H216"/>
      <c r="I216" t="s">
        <v>753</v>
      </c>
      <c r="J216" t="s">
        <v>754</v>
      </c>
      <c r="K216" t="s">
        <v>755</v>
      </c>
      <c r="L216" t="s">
        <v>756</v>
      </c>
      <c r="M216" t="s">
        <v>757</v>
      </c>
      <c r="N216" t="s">
        <v>459</v>
      </c>
      <c r="O216" t="s">
        <v>758</v>
      </c>
      <c r="P216" t="s">
        <v>759</v>
      </c>
      <c r="Q216" t="s">
        <v>760</v>
      </c>
      <c r="R216" t="s">
        <v>761</v>
      </c>
      <c r="S216"/>
      <c r="T216"/>
      <c r="U216" t="s">
        <v>762</v>
      </c>
      <c r="V216" t="s">
        <v>763</v>
      </c>
      <c r="W216" t="s">
        <v>764</v>
      </c>
      <c r="X216" t="s">
        <v>765</v>
      </c>
      <c r="Y216" t="s">
        <v>432</v>
      </c>
      <c r="Z216" t="s">
        <v>766</v>
      </c>
      <c r="AA216" t="s">
        <v>767</v>
      </c>
      <c r="AB216" t="s">
        <v>768</v>
      </c>
      <c r="AC216" t="s">
        <v>769</v>
      </c>
      <c r="AD216"/>
      <c r="AE216" t="s">
        <v>770</v>
      </c>
      <c r="AF216" t="s">
        <v>771</v>
      </c>
      <c r="AG216" t="s">
        <v>772</v>
      </c>
      <c r="AH216" t="s">
        <v>545</v>
      </c>
      <c r="AI216"/>
      <c r="AJ216"/>
    </row>
    <row r="217" spans="4:36" ht="15" x14ac:dyDescent="0.25">
      <c r="D217"/>
      <c r="E217" t="s">
        <v>773</v>
      </c>
      <c r="F217"/>
      <c r="G217" t="s">
        <v>774</v>
      </c>
      <c r="H217"/>
      <c r="I217" t="s">
        <v>775</v>
      </c>
      <c r="J217" t="s">
        <v>426</v>
      </c>
      <c r="K217" t="s">
        <v>776</v>
      </c>
      <c r="L217" t="s">
        <v>777</v>
      </c>
      <c r="M217" t="s">
        <v>778</v>
      </c>
      <c r="N217" t="s">
        <v>779</v>
      </c>
      <c r="O217" t="s">
        <v>780</v>
      </c>
      <c r="P217" t="s">
        <v>781</v>
      </c>
      <c r="Q217" t="s">
        <v>782</v>
      </c>
      <c r="R217" t="s">
        <v>783</v>
      </c>
      <c r="S217"/>
      <c r="T217"/>
      <c r="U217" t="s">
        <v>784</v>
      </c>
      <c r="V217" t="s">
        <v>785</v>
      </c>
      <c r="W217" t="s">
        <v>786</v>
      </c>
      <c r="X217" t="s">
        <v>786</v>
      </c>
      <c r="Y217" t="s">
        <v>787</v>
      </c>
      <c r="Z217" t="s">
        <v>788</v>
      </c>
      <c r="AA217" t="s">
        <v>789</v>
      </c>
      <c r="AB217"/>
      <c r="AC217" t="s">
        <v>790</v>
      </c>
      <c r="AD217"/>
      <c r="AE217" t="s">
        <v>791</v>
      </c>
      <c r="AF217" t="s">
        <v>792</v>
      </c>
      <c r="AG217" t="s">
        <v>793</v>
      </c>
      <c r="AH217" t="s">
        <v>794</v>
      </c>
      <c r="AI217"/>
      <c r="AJ217"/>
    </row>
    <row r="218" spans="4:36" ht="15" x14ac:dyDescent="0.25">
      <c r="D218"/>
      <c r="E218" t="s">
        <v>795</v>
      </c>
      <c r="F218"/>
      <c r="G218" t="s">
        <v>555</v>
      </c>
      <c r="H218"/>
      <c r="I218" t="s">
        <v>796</v>
      </c>
      <c r="J218" t="s">
        <v>797</v>
      </c>
      <c r="K218" t="s">
        <v>798</v>
      </c>
      <c r="L218" t="s">
        <v>799</v>
      </c>
      <c r="M218" t="s">
        <v>800</v>
      </c>
      <c r="N218" t="s">
        <v>801</v>
      </c>
      <c r="O218" t="s">
        <v>802</v>
      </c>
      <c r="P218" t="s">
        <v>803</v>
      </c>
      <c r="Q218" t="s">
        <v>804</v>
      </c>
      <c r="R218" t="s">
        <v>805</v>
      </c>
      <c r="S218"/>
      <c r="T218"/>
      <c r="U218" t="s">
        <v>806</v>
      </c>
      <c r="V218" t="s">
        <v>807</v>
      </c>
      <c r="W218" t="s">
        <v>808</v>
      </c>
      <c r="X218" t="s">
        <v>809</v>
      </c>
      <c r="Y218" t="s">
        <v>810</v>
      </c>
      <c r="Z218" t="s">
        <v>811</v>
      </c>
      <c r="AA218"/>
      <c r="AB218"/>
      <c r="AC218" t="s">
        <v>812</v>
      </c>
      <c r="AD218"/>
      <c r="AE218" t="s">
        <v>813</v>
      </c>
      <c r="AF218" t="s">
        <v>814</v>
      </c>
      <c r="AG218" t="s">
        <v>815</v>
      </c>
      <c r="AH218" t="s">
        <v>816</v>
      </c>
      <c r="AI218"/>
      <c r="AJ218"/>
    </row>
    <row r="219" spans="4:36" ht="15" x14ac:dyDescent="0.25">
      <c r="D219"/>
      <c r="E219" t="s">
        <v>522</v>
      </c>
      <c r="F219"/>
      <c r="G219" t="s">
        <v>817</v>
      </c>
      <c r="H219"/>
      <c r="I219" t="s">
        <v>818</v>
      </c>
      <c r="J219" t="s">
        <v>819</v>
      </c>
      <c r="K219" t="s">
        <v>820</v>
      </c>
      <c r="L219" t="s">
        <v>821</v>
      </c>
      <c r="M219" t="s">
        <v>822</v>
      </c>
      <c r="N219" t="s">
        <v>823</v>
      </c>
      <c r="O219" t="s">
        <v>824</v>
      </c>
      <c r="P219" t="s">
        <v>825</v>
      </c>
      <c r="Q219" t="s">
        <v>826</v>
      </c>
      <c r="R219" t="s">
        <v>827</v>
      </c>
      <c r="S219"/>
      <c r="T219"/>
      <c r="U219" t="s">
        <v>828</v>
      </c>
      <c r="V219" t="s">
        <v>829</v>
      </c>
      <c r="W219" t="s">
        <v>830</v>
      </c>
      <c r="X219" t="s">
        <v>831</v>
      </c>
      <c r="Y219" t="s">
        <v>832</v>
      </c>
      <c r="Z219" t="s">
        <v>833</v>
      </c>
      <c r="AA219"/>
      <c r="AB219"/>
      <c r="AC219"/>
      <c r="AD219"/>
      <c r="AE219" t="s">
        <v>834</v>
      </c>
      <c r="AF219" t="s">
        <v>835</v>
      </c>
      <c r="AG219" t="s">
        <v>836</v>
      </c>
      <c r="AH219" t="s">
        <v>837</v>
      </c>
      <c r="AI219"/>
      <c r="AJ219"/>
    </row>
    <row r="220" spans="4:36" ht="15" x14ac:dyDescent="0.25">
      <c r="D220"/>
      <c r="E220" t="s">
        <v>475</v>
      </c>
      <c r="F220"/>
      <c r="G220" t="s">
        <v>838</v>
      </c>
      <c r="H220"/>
      <c r="I220" t="s">
        <v>839</v>
      </c>
      <c r="J220" t="s">
        <v>840</v>
      </c>
      <c r="K220" t="s">
        <v>841</v>
      </c>
      <c r="L220" t="s">
        <v>842</v>
      </c>
      <c r="M220" t="s">
        <v>843</v>
      </c>
      <c r="N220" t="s">
        <v>844</v>
      </c>
      <c r="O220" t="s">
        <v>845</v>
      </c>
      <c r="P220" t="s">
        <v>846</v>
      </c>
      <c r="Q220" t="s">
        <v>847</v>
      </c>
      <c r="R220" t="s">
        <v>848</v>
      </c>
      <c r="S220"/>
      <c r="T220"/>
      <c r="U220" t="s">
        <v>849</v>
      </c>
      <c r="V220"/>
      <c r="W220" t="s">
        <v>850</v>
      </c>
      <c r="X220" t="s">
        <v>851</v>
      </c>
      <c r="Y220" t="s">
        <v>852</v>
      </c>
      <c r="Z220" t="s">
        <v>853</v>
      </c>
      <c r="AA220"/>
      <c r="AB220"/>
      <c r="AC220"/>
      <c r="AD220"/>
      <c r="AE220" t="s">
        <v>854</v>
      </c>
      <c r="AF220" t="s">
        <v>855</v>
      </c>
      <c r="AG220" t="s">
        <v>856</v>
      </c>
      <c r="AH220" t="s">
        <v>857</v>
      </c>
      <c r="AI220"/>
      <c r="AJ220"/>
    </row>
    <row r="221" spans="4:36" ht="15" x14ac:dyDescent="0.25">
      <c r="D221"/>
      <c r="E221" t="s">
        <v>594</v>
      </c>
      <c r="F221"/>
      <c r="G221" t="s">
        <v>778</v>
      </c>
      <c r="H221"/>
      <c r="I221" t="s">
        <v>858</v>
      </c>
      <c r="J221" t="s">
        <v>859</v>
      </c>
      <c r="K221" t="s">
        <v>860</v>
      </c>
      <c r="L221"/>
      <c r="M221" t="s">
        <v>861</v>
      </c>
      <c r="N221" t="s">
        <v>862</v>
      </c>
      <c r="O221" t="s">
        <v>863</v>
      </c>
      <c r="P221" t="s">
        <v>864</v>
      </c>
      <c r="Q221" t="s">
        <v>865</v>
      </c>
      <c r="R221" t="s">
        <v>866</v>
      </c>
      <c r="S221"/>
      <c r="T221"/>
      <c r="U221" t="s">
        <v>867</v>
      </c>
      <c r="V221"/>
      <c r="W221" t="s">
        <v>868</v>
      </c>
      <c r="X221" t="s">
        <v>869</v>
      </c>
      <c r="Y221" t="s">
        <v>870</v>
      </c>
      <c r="Z221" t="s">
        <v>871</v>
      </c>
      <c r="AA221"/>
      <c r="AB221"/>
      <c r="AC221"/>
      <c r="AD221"/>
      <c r="AE221" t="s">
        <v>872</v>
      </c>
      <c r="AF221" t="s">
        <v>873</v>
      </c>
      <c r="AG221" t="s">
        <v>874</v>
      </c>
      <c r="AH221" t="s">
        <v>875</v>
      </c>
      <c r="AI221"/>
      <c r="AJ221"/>
    </row>
    <row r="222" spans="4:36" ht="15" x14ac:dyDescent="0.25">
      <c r="D222"/>
      <c r="E222" t="s">
        <v>876</v>
      </c>
      <c r="F222"/>
      <c r="G222" t="s">
        <v>877</v>
      </c>
      <c r="H222"/>
      <c r="I222" t="s">
        <v>878</v>
      </c>
      <c r="J222" t="s">
        <v>879</v>
      </c>
      <c r="K222" t="s">
        <v>880</v>
      </c>
      <c r="L222"/>
      <c r="M222" t="s">
        <v>881</v>
      </c>
      <c r="N222" t="s">
        <v>882</v>
      </c>
      <c r="O222" t="s">
        <v>883</v>
      </c>
      <c r="P222" t="s">
        <v>884</v>
      </c>
      <c r="Q222" t="s">
        <v>885</v>
      </c>
      <c r="R222" t="s">
        <v>886</v>
      </c>
      <c r="S222"/>
      <c r="T222"/>
      <c r="U222" t="s">
        <v>887</v>
      </c>
      <c r="V222"/>
      <c r="W222" t="s">
        <v>888</v>
      </c>
      <c r="X222" t="s">
        <v>889</v>
      </c>
      <c r="Y222" t="s">
        <v>890</v>
      </c>
      <c r="Z222" t="s">
        <v>891</v>
      </c>
      <c r="AA222"/>
      <c r="AB222"/>
      <c r="AC222"/>
      <c r="AD222"/>
      <c r="AE222" t="s">
        <v>892</v>
      </c>
      <c r="AF222" t="s">
        <v>893</v>
      </c>
      <c r="AG222" t="s">
        <v>894</v>
      </c>
      <c r="AH222" t="s">
        <v>895</v>
      </c>
      <c r="AI222"/>
      <c r="AJ222"/>
    </row>
    <row r="223" spans="4:36" ht="15" x14ac:dyDescent="0.25">
      <c r="D223"/>
      <c r="E223" t="s">
        <v>896</v>
      </c>
      <c r="F223"/>
      <c r="G223" t="s">
        <v>897</v>
      </c>
      <c r="H223"/>
      <c r="I223" t="s">
        <v>898</v>
      </c>
      <c r="J223" t="s">
        <v>899</v>
      </c>
      <c r="K223" t="s">
        <v>900</v>
      </c>
      <c r="L223"/>
      <c r="M223" t="s">
        <v>829</v>
      </c>
      <c r="N223" t="s">
        <v>901</v>
      </c>
      <c r="O223" t="s">
        <v>902</v>
      </c>
      <c r="P223" t="s">
        <v>903</v>
      </c>
      <c r="Q223" t="s">
        <v>904</v>
      </c>
      <c r="R223" t="s">
        <v>905</v>
      </c>
      <c r="S223"/>
      <c r="T223"/>
      <c r="U223" t="s">
        <v>906</v>
      </c>
      <c r="V223"/>
      <c r="W223" t="s">
        <v>907</v>
      </c>
      <c r="X223" t="s">
        <v>908</v>
      </c>
      <c r="Y223" t="s">
        <v>909</v>
      </c>
      <c r="Z223" t="s">
        <v>910</v>
      </c>
      <c r="AA223"/>
      <c r="AB223"/>
      <c r="AC223"/>
      <c r="AD223"/>
      <c r="AE223" t="s">
        <v>911</v>
      </c>
      <c r="AF223" t="s">
        <v>912</v>
      </c>
      <c r="AG223" t="s">
        <v>913</v>
      </c>
      <c r="AH223" t="s">
        <v>914</v>
      </c>
      <c r="AI223"/>
      <c r="AJ223"/>
    </row>
    <row r="224" spans="4:36" ht="15" x14ac:dyDescent="0.25">
      <c r="D224"/>
      <c r="E224" t="s">
        <v>915</v>
      </c>
      <c r="F224"/>
      <c r="G224" t="s">
        <v>916</v>
      </c>
      <c r="H224"/>
      <c r="I224" t="s">
        <v>917</v>
      </c>
      <c r="J224" t="s">
        <v>918</v>
      </c>
      <c r="K224" t="s">
        <v>444</v>
      </c>
      <c r="L224"/>
      <c r="M224"/>
      <c r="N224" t="s">
        <v>919</v>
      </c>
      <c r="O224" t="s">
        <v>920</v>
      </c>
      <c r="P224" t="s">
        <v>921</v>
      </c>
      <c r="Q224" t="s">
        <v>922</v>
      </c>
      <c r="R224" t="s">
        <v>923</v>
      </c>
      <c r="S224"/>
      <c r="T224"/>
      <c r="U224" t="s">
        <v>924</v>
      </c>
      <c r="V224"/>
      <c r="W224" t="s">
        <v>925</v>
      </c>
      <c r="X224" t="s">
        <v>926</v>
      </c>
      <c r="Y224" t="s">
        <v>927</v>
      </c>
      <c r="Z224" t="s">
        <v>928</v>
      </c>
      <c r="AA224"/>
      <c r="AB224"/>
      <c r="AC224"/>
      <c r="AD224"/>
      <c r="AE224" t="s">
        <v>929</v>
      </c>
      <c r="AF224" t="s">
        <v>930</v>
      </c>
      <c r="AG224" t="s">
        <v>931</v>
      </c>
      <c r="AH224" t="s">
        <v>932</v>
      </c>
      <c r="AI224"/>
      <c r="AJ224"/>
    </row>
    <row r="225" spans="4:36" ht="15" x14ac:dyDescent="0.25">
      <c r="D225"/>
      <c r="E225" t="s">
        <v>675</v>
      </c>
      <c r="F225"/>
      <c r="G225" t="s">
        <v>933</v>
      </c>
      <c r="H225"/>
      <c r="I225" t="s">
        <v>934</v>
      </c>
      <c r="J225" t="s">
        <v>935</v>
      </c>
      <c r="K225" t="s">
        <v>936</v>
      </c>
      <c r="L225"/>
      <c r="M225"/>
      <c r="N225" t="s">
        <v>937</v>
      </c>
      <c r="O225" t="s">
        <v>938</v>
      </c>
      <c r="P225" t="s">
        <v>939</v>
      </c>
      <c r="Q225" t="s">
        <v>940</v>
      </c>
      <c r="R225" t="s">
        <v>941</v>
      </c>
      <c r="S225"/>
      <c r="T225"/>
      <c r="U225" t="s">
        <v>942</v>
      </c>
      <c r="V225"/>
      <c r="W225" t="s">
        <v>943</v>
      </c>
      <c r="X225" t="s">
        <v>944</v>
      </c>
      <c r="Y225" t="s">
        <v>733</v>
      </c>
      <c r="Z225" t="s">
        <v>945</v>
      </c>
      <c r="AA225"/>
      <c r="AB225"/>
      <c r="AC225"/>
      <c r="AD225"/>
      <c r="AE225" t="s">
        <v>946</v>
      </c>
      <c r="AF225" t="s">
        <v>947</v>
      </c>
      <c r="AG225" t="s">
        <v>948</v>
      </c>
      <c r="AH225" t="s">
        <v>949</v>
      </c>
      <c r="AI225"/>
      <c r="AJ225"/>
    </row>
    <row r="226" spans="4:36" ht="15" x14ac:dyDescent="0.25">
      <c r="D226"/>
      <c r="E226" t="s">
        <v>950</v>
      </c>
      <c r="F226"/>
      <c r="G226" t="s">
        <v>951</v>
      </c>
      <c r="H226"/>
      <c r="I226" t="s">
        <v>952</v>
      </c>
      <c r="J226" t="s">
        <v>953</v>
      </c>
      <c r="K226" t="s">
        <v>954</v>
      </c>
      <c r="L226"/>
      <c r="M226"/>
      <c r="N226" t="s">
        <v>955</v>
      </c>
      <c r="O226" t="s">
        <v>956</v>
      </c>
      <c r="P226" t="s">
        <v>957</v>
      </c>
      <c r="Q226" t="s">
        <v>958</v>
      </c>
      <c r="R226" t="s">
        <v>959</v>
      </c>
      <c r="S226"/>
      <c r="T226"/>
      <c r="U226" t="s">
        <v>960</v>
      </c>
      <c r="V226"/>
      <c r="W226" t="s">
        <v>936</v>
      </c>
      <c r="X226" t="s">
        <v>961</v>
      </c>
      <c r="Y226" t="s">
        <v>962</v>
      </c>
      <c r="Z226" t="s">
        <v>963</v>
      </c>
      <c r="AA226"/>
      <c r="AB226"/>
      <c r="AC226"/>
      <c r="AD226"/>
      <c r="AE226" t="s">
        <v>964</v>
      </c>
      <c r="AF226" t="s">
        <v>965</v>
      </c>
      <c r="AG226" t="s">
        <v>966</v>
      </c>
      <c r="AH226" t="s">
        <v>967</v>
      </c>
      <c r="AI226"/>
      <c r="AJ226"/>
    </row>
    <row r="227" spans="4:36" ht="15" x14ac:dyDescent="0.25">
      <c r="D227"/>
      <c r="E227" t="s">
        <v>706</v>
      </c>
      <c r="F227"/>
      <c r="G227" t="s">
        <v>968</v>
      </c>
      <c r="H227"/>
      <c r="I227" t="s">
        <v>955</v>
      </c>
      <c r="J227" t="s">
        <v>969</v>
      </c>
      <c r="K227" t="s">
        <v>970</v>
      </c>
      <c r="L227"/>
      <c r="M227"/>
      <c r="N227" t="s">
        <v>971</v>
      </c>
      <c r="O227" t="s">
        <v>972</v>
      </c>
      <c r="P227" t="s">
        <v>973</v>
      </c>
      <c r="Q227" t="s">
        <v>974</v>
      </c>
      <c r="R227" t="s">
        <v>975</v>
      </c>
      <c r="S227"/>
      <c r="T227"/>
      <c r="U227" t="s">
        <v>860</v>
      </c>
      <c r="V227"/>
      <c r="W227" t="s">
        <v>976</v>
      </c>
      <c r="X227" t="s">
        <v>731</v>
      </c>
      <c r="Y227" t="s">
        <v>977</v>
      </c>
      <c r="Z227" t="s">
        <v>978</v>
      </c>
      <c r="AA227"/>
      <c r="AB227"/>
      <c r="AC227"/>
      <c r="AD227"/>
      <c r="AE227" t="s">
        <v>979</v>
      </c>
      <c r="AF227" t="s">
        <v>980</v>
      </c>
      <c r="AG227" t="s">
        <v>981</v>
      </c>
      <c r="AH227" t="s">
        <v>982</v>
      </c>
      <c r="AI227"/>
      <c r="AJ227"/>
    </row>
    <row r="228" spans="4:36" ht="15" x14ac:dyDescent="0.25">
      <c r="D228"/>
      <c r="E228" t="s">
        <v>983</v>
      </c>
      <c r="F228"/>
      <c r="G228"/>
      <c r="H228"/>
      <c r="I228" t="s">
        <v>984</v>
      </c>
      <c r="J228" t="s">
        <v>985</v>
      </c>
      <c r="K228" t="s">
        <v>986</v>
      </c>
      <c r="L228"/>
      <c r="M228"/>
      <c r="N228" t="s">
        <v>987</v>
      </c>
      <c r="O228" t="s">
        <v>988</v>
      </c>
      <c r="P228" t="s">
        <v>989</v>
      </c>
      <c r="Q228" t="s">
        <v>990</v>
      </c>
      <c r="R228" t="s">
        <v>818</v>
      </c>
      <c r="S228"/>
      <c r="T228"/>
      <c r="U228" t="s">
        <v>991</v>
      </c>
      <c r="V228"/>
      <c r="W228" t="s">
        <v>992</v>
      </c>
      <c r="X228" t="s">
        <v>993</v>
      </c>
      <c r="Y228" t="s">
        <v>994</v>
      </c>
      <c r="Z228" t="s">
        <v>995</v>
      </c>
      <c r="AA228"/>
      <c r="AB228"/>
      <c r="AC228"/>
      <c r="AD228"/>
      <c r="AE228" t="s">
        <v>996</v>
      </c>
      <c r="AF228" t="s">
        <v>447</v>
      </c>
      <c r="AG228" t="s">
        <v>997</v>
      </c>
      <c r="AH228" t="s">
        <v>748</v>
      </c>
      <c r="AI228"/>
      <c r="AJ228"/>
    </row>
    <row r="229" spans="4:36" ht="15" x14ac:dyDescent="0.25">
      <c r="D229"/>
      <c r="E229" t="s">
        <v>998</v>
      </c>
      <c r="F229"/>
      <c r="G229"/>
      <c r="H229"/>
      <c r="I229" t="s">
        <v>999</v>
      </c>
      <c r="J229" t="s">
        <v>1000</v>
      </c>
      <c r="K229" t="s">
        <v>1001</v>
      </c>
      <c r="L229"/>
      <c r="M229"/>
      <c r="N229" t="s">
        <v>1002</v>
      </c>
      <c r="O229" t="s">
        <v>1003</v>
      </c>
      <c r="P229" t="s">
        <v>900</v>
      </c>
      <c r="Q229" t="s">
        <v>1004</v>
      </c>
      <c r="R229" t="s">
        <v>1005</v>
      </c>
      <c r="S229"/>
      <c r="T229"/>
      <c r="U229" t="s">
        <v>1006</v>
      </c>
      <c r="V229"/>
      <c r="W229" t="s">
        <v>1007</v>
      </c>
      <c r="X229" t="s">
        <v>1008</v>
      </c>
      <c r="Y229" t="s">
        <v>1009</v>
      </c>
      <c r="Z229" t="s">
        <v>1010</v>
      </c>
      <c r="AA229"/>
      <c r="AB229"/>
      <c r="AC229"/>
      <c r="AD229"/>
      <c r="AE229" t="s">
        <v>1011</v>
      </c>
      <c r="AF229" t="s">
        <v>1012</v>
      </c>
      <c r="AG229" t="s">
        <v>1013</v>
      </c>
      <c r="AH229" t="s">
        <v>572</v>
      </c>
      <c r="AI229"/>
      <c r="AJ229"/>
    </row>
    <row r="230" spans="4:36" ht="15" x14ac:dyDescent="0.25">
      <c r="D230"/>
      <c r="E230" t="s">
        <v>1014</v>
      </c>
      <c r="F230"/>
      <c r="G230"/>
      <c r="H230"/>
      <c r="I230" t="s">
        <v>1015</v>
      </c>
      <c r="J230" t="s">
        <v>1016</v>
      </c>
      <c r="K230" t="s">
        <v>1017</v>
      </c>
      <c r="L230"/>
      <c r="M230"/>
      <c r="N230" t="s">
        <v>1018</v>
      </c>
      <c r="O230"/>
      <c r="P230" t="s">
        <v>1019</v>
      </c>
      <c r="Q230" t="s">
        <v>1020</v>
      </c>
      <c r="R230" t="s">
        <v>1021</v>
      </c>
      <c r="S230"/>
      <c r="T230"/>
      <c r="U230" t="s">
        <v>1022</v>
      </c>
      <c r="V230"/>
      <c r="W230" t="s">
        <v>1023</v>
      </c>
      <c r="X230" t="s">
        <v>1024</v>
      </c>
      <c r="Y230" t="s">
        <v>1025</v>
      </c>
      <c r="Z230" t="s">
        <v>1026</v>
      </c>
      <c r="AA230"/>
      <c r="AB230"/>
      <c r="AC230"/>
      <c r="AD230"/>
      <c r="AE230" t="s">
        <v>1027</v>
      </c>
      <c r="AF230" t="s">
        <v>1028</v>
      </c>
      <c r="AG230" t="s">
        <v>1029</v>
      </c>
      <c r="AH230" t="s">
        <v>1030</v>
      </c>
      <c r="AI230"/>
      <c r="AJ230"/>
    </row>
    <row r="231" spans="4:36" ht="15" x14ac:dyDescent="0.25">
      <c r="D231"/>
      <c r="E231" t="s">
        <v>426</v>
      </c>
      <c r="F231"/>
      <c r="G231"/>
      <c r="H231"/>
      <c r="I231" t="s">
        <v>1031</v>
      </c>
      <c r="J231" t="s">
        <v>1032</v>
      </c>
      <c r="K231" t="s">
        <v>1033</v>
      </c>
      <c r="L231"/>
      <c r="M231"/>
      <c r="N231" t="s">
        <v>1034</v>
      </c>
      <c r="O231"/>
      <c r="P231" t="s">
        <v>1035</v>
      </c>
      <c r="Q231" t="s">
        <v>1036</v>
      </c>
      <c r="R231" t="s">
        <v>1037</v>
      </c>
      <c r="S231"/>
      <c r="T231"/>
      <c r="U231" t="s">
        <v>1038</v>
      </c>
      <c r="V231"/>
      <c r="W231" t="s">
        <v>1039</v>
      </c>
      <c r="X231" t="s">
        <v>1040</v>
      </c>
      <c r="Y231" t="s">
        <v>1041</v>
      </c>
      <c r="Z231" t="s">
        <v>1042</v>
      </c>
      <c r="AA231"/>
      <c r="AB231"/>
      <c r="AC231"/>
      <c r="AD231"/>
      <c r="AE231" t="s">
        <v>1043</v>
      </c>
      <c r="AF231"/>
      <c r="AG231" t="s">
        <v>1044</v>
      </c>
      <c r="AH231" t="s">
        <v>1045</v>
      </c>
      <c r="AI231"/>
      <c r="AJ231"/>
    </row>
    <row r="232" spans="4:36" ht="15" x14ac:dyDescent="0.25">
      <c r="D232"/>
      <c r="E232" t="s">
        <v>1046</v>
      </c>
      <c r="F232"/>
      <c r="G232"/>
      <c r="H232"/>
      <c r="I232" t="s">
        <v>1047</v>
      </c>
      <c r="J232" t="s">
        <v>1048</v>
      </c>
      <c r="K232"/>
      <c r="L232"/>
      <c r="M232"/>
      <c r="N232" t="s">
        <v>1049</v>
      </c>
      <c r="O232"/>
      <c r="P232" t="s">
        <v>1050</v>
      </c>
      <c r="Q232" t="s">
        <v>1051</v>
      </c>
      <c r="R232" t="s">
        <v>1052</v>
      </c>
      <c r="S232"/>
      <c r="T232"/>
      <c r="U232" t="s">
        <v>1053</v>
      </c>
      <c r="V232"/>
      <c r="W232" t="s">
        <v>1054</v>
      </c>
      <c r="X232" t="s">
        <v>988</v>
      </c>
      <c r="Y232" t="s">
        <v>1055</v>
      </c>
      <c r="Z232" t="s">
        <v>702</v>
      </c>
      <c r="AA232"/>
      <c r="AB232"/>
      <c r="AC232"/>
      <c r="AD232"/>
      <c r="AE232" t="s">
        <v>818</v>
      </c>
      <c r="AF232"/>
      <c r="AG232" t="s">
        <v>1056</v>
      </c>
      <c r="AH232" t="s">
        <v>1057</v>
      </c>
      <c r="AI232"/>
      <c r="AJ232"/>
    </row>
    <row r="233" spans="4:36" ht="15" x14ac:dyDescent="0.25">
      <c r="D233"/>
      <c r="E233" t="s">
        <v>1058</v>
      </c>
      <c r="F233"/>
      <c r="G233"/>
      <c r="H233"/>
      <c r="I233" t="s">
        <v>1059</v>
      </c>
      <c r="J233" t="s">
        <v>1060</v>
      </c>
      <c r="K233"/>
      <c r="L233"/>
      <c r="M233"/>
      <c r="N233" t="s">
        <v>1061</v>
      </c>
      <c r="O233"/>
      <c r="P233" t="s">
        <v>1062</v>
      </c>
      <c r="Q233" t="s">
        <v>1063</v>
      </c>
      <c r="R233" t="s">
        <v>1064</v>
      </c>
      <c r="S233"/>
      <c r="T233"/>
      <c r="U233" t="s">
        <v>1065</v>
      </c>
      <c r="V233"/>
      <c r="W233" t="s">
        <v>1066</v>
      </c>
      <c r="X233" t="s">
        <v>1067</v>
      </c>
      <c r="Y233" t="s">
        <v>1068</v>
      </c>
      <c r="Z233" t="s">
        <v>1069</v>
      </c>
      <c r="AA233"/>
      <c r="AB233"/>
      <c r="AC233"/>
      <c r="AD233"/>
      <c r="AE233" t="s">
        <v>1070</v>
      </c>
      <c r="AF233"/>
      <c r="AG233" t="s">
        <v>1071</v>
      </c>
      <c r="AH233" t="s">
        <v>993</v>
      </c>
      <c r="AI233"/>
      <c r="AJ233"/>
    </row>
    <row r="234" spans="4:36" ht="15" x14ac:dyDescent="0.25">
      <c r="D234"/>
      <c r="E234" t="s">
        <v>1072</v>
      </c>
      <c r="F234"/>
      <c r="G234"/>
      <c r="H234"/>
      <c r="I234" t="s">
        <v>1073</v>
      </c>
      <c r="J234" t="s">
        <v>1074</v>
      </c>
      <c r="K234"/>
      <c r="L234"/>
      <c r="M234"/>
      <c r="N234" t="s">
        <v>1075</v>
      </c>
      <c r="O234"/>
      <c r="P234" t="s">
        <v>1076</v>
      </c>
      <c r="Q234" t="s">
        <v>1077</v>
      </c>
      <c r="R234" t="s">
        <v>1078</v>
      </c>
      <c r="S234"/>
      <c r="T234"/>
      <c r="U234" t="s">
        <v>1079</v>
      </c>
      <c r="V234"/>
      <c r="W234" t="s">
        <v>1080</v>
      </c>
      <c r="X234"/>
      <c r="Y234" t="s">
        <v>1081</v>
      </c>
      <c r="Z234" t="s">
        <v>1082</v>
      </c>
      <c r="AA234"/>
      <c r="AB234"/>
      <c r="AC234"/>
      <c r="AD234"/>
      <c r="AE234" t="s">
        <v>1083</v>
      </c>
      <c r="AF234"/>
      <c r="AG234" t="s">
        <v>1084</v>
      </c>
      <c r="AH234" t="s">
        <v>1085</v>
      </c>
      <c r="AI234"/>
      <c r="AJ234"/>
    </row>
    <row r="235" spans="4:36" ht="15" x14ac:dyDescent="0.25">
      <c r="D235"/>
      <c r="E235" t="s">
        <v>1086</v>
      </c>
      <c r="F235"/>
      <c r="G235"/>
      <c r="H235"/>
      <c r="I235" t="s">
        <v>1087</v>
      </c>
      <c r="J235" t="s">
        <v>1088</v>
      </c>
      <c r="K235"/>
      <c r="L235"/>
      <c r="M235"/>
      <c r="N235" t="s">
        <v>1089</v>
      </c>
      <c r="O235"/>
      <c r="P235"/>
      <c r="Q235"/>
      <c r="R235" t="s">
        <v>1090</v>
      </c>
      <c r="S235"/>
      <c r="T235"/>
      <c r="U235" t="s">
        <v>1091</v>
      </c>
      <c r="V235"/>
      <c r="W235"/>
      <c r="X235"/>
      <c r="Y235" t="s">
        <v>1092</v>
      </c>
      <c r="Z235" t="s">
        <v>1093</v>
      </c>
      <c r="AA235"/>
      <c r="AB235"/>
      <c r="AC235"/>
      <c r="AD235"/>
      <c r="AE235" t="s">
        <v>1094</v>
      </c>
      <c r="AF235"/>
      <c r="AG235" t="s">
        <v>1095</v>
      </c>
      <c r="AH235" t="s">
        <v>1096</v>
      </c>
      <c r="AI235"/>
      <c r="AJ235"/>
    </row>
    <row r="236" spans="4:36" ht="15" x14ac:dyDescent="0.25">
      <c r="D236"/>
      <c r="E236" t="s">
        <v>1097</v>
      </c>
      <c r="F236"/>
      <c r="G236"/>
      <c r="H236"/>
      <c r="I236" t="s">
        <v>1098</v>
      </c>
      <c r="J236" t="s">
        <v>1099</v>
      </c>
      <c r="K236"/>
      <c r="L236"/>
      <c r="M236"/>
      <c r="N236" t="s">
        <v>1100</v>
      </c>
      <c r="O236"/>
      <c r="P236"/>
      <c r="Q236"/>
      <c r="R236" t="s">
        <v>1101</v>
      </c>
      <c r="S236"/>
      <c r="T236"/>
      <c r="U236" t="s">
        <v>1102</v>
      </c>
      <c r="V236"/>
      <c r="W236"/>
      <c r="X236"/>
      <c r="Y236" t="s">
        <v>1103</v>
      </c>
      <c r="Z236" t="s">
        <v>1104</v>
      </c>
      <c r="AA236"/>
      <c r="AB236"/>
      <c r="AC236"/>
      <c r="AD236"/>
      <c r="AE236" t="s">
        <v>1105</v>
      </c>
      <c r="AF236"/>
      <c r="AG236" t="s">
        <v>1106</v>
      </c>
      <c r="AH236" t="s">
        <v>965</v>
      </c>
      <c r="AI236"/>
      <c r="AJ236"/>
    </row>
    <row r="237" spans="4:36" ht="15" x14ac:dyDescent="0.25">
      <c r="D237"/>
      <c r="E237" t="s">
        <v>1107</v>
      </c>
      <c r="F237"/>
      <c r="G237"/>
      <c r="H237"/>
      <c r="I237" t="s">
        <v>1108</v>
      </c>
      <c r="J237" t="s">
        <v>1109</v>
      </c>
      <c r="K237"/>
      <c r="L237"/>
      <c r="M237"/>
      <c r="N237" t="s">
        <v>1110</v>
      </c>
      <c r="O237"/>
      <c r="P237"/>
      <c r="Q237"/>
      <c r="R237" t="s">
        <v>1111</v>
      </c>
      <c r="S237"/>
      <c r="T237"/>
      <c r="U237" t="s">
        <v>1112</v>
      </c>
      <c r="V237"/>
      <c r="W237"/>
      <c r="X237"/>
      <c r="Y237" t="s">
        <v>748</v>
      </c>
      <c r="Z237" t="s">
        <v>744</v>
      </c>
      <c r="AA237"/>
      <c r="AB237"/>
      <c r="AC237"/>
      <c r="AD237"/>
      <c r="AE237" t="s">
        <v>1113</v>
      </c>
      <c r="AF237"/>
      <c r="AG237" t="s">
        <v>1114</v>
      </c>
      <c r="AH237" t="s">
        <v>1115</v>
      </c>
      <c r="AI237"/>
      <c r="AJ237"/>
    </row>
    <row r="238" spans="4:36" ht="15" x14ac:dyDescent="0.25">
      <c r="D238"/>
      <c r="E238" t="s">
        <v>1116</v>
      </c>
      <c r="F238"/>
      <c r="G238"/>
      <c r="H238"/>
      <c r="I238" t="s">
        <v>1117</v>
      </c>
      <c r="J238" t="s">
        <v>1118</v>
      </c>
      <c r="K238"/>
      <c r="L238"/>
      <c r="M238"/>
      <c r="N238" t="s">
        <v>1119</v>
      </c>
      <c r="O238"/>
      <c r="P238"/>
      <c r="Q238"/>
      <c r="R238" t="s">
        <v>1120</v>
      </c>
      <c r="S238"/>
      <c r="T238"/>
      <c r="U238" t="s">
        <v>1121</v>
      </c>
      <c r="V238"/>
      <c r="W238"/>
      <c r="X238"/>
      <c r="Y238" t="s">
        <v>1122</v>
      </c>
      <c r="Z238" t="s">
        <v>1123</v>
      </c>
      <c r="AA238"/>
      <c r="AB238"/>
      <c r="AC238"/>
      <c r="AD238"/>
      <c r="AE238" t="s">
        <v>1124</v>
      </c>
      <c r="AF238"/>
      <c r="AG238" t="s">
        <v>1125</v>
      </c>
      <c r="AH238" t="s">
        <v>1126</v>
      </c>
      <c r="AI238"/>
      <c r="AJ238"/>
    </row>
    <row r="239" spans="4:36" ht="15" x14ac:dyDescent="0.25">
      <c r="D239"/>
      <c r="E239" t="s">
        <v>1127</v>
      </c>
      <c r="F239"/>
      <c r="G239"/>
      <c r="H239"/>
      <c r="I239" t="s">
        <v>1128</v>
      </c>
      <c r="J239" t="s">
        <v>1129</v>
      </c>
      <c r="K239"/>
      <c r="L239"/>
      <c r="M239"/>
      <c r="N239" t="s">
        <v>1130</v>
      </c>
      <c r="O239"/>
      <c r="P239"/>
      <c r="Q239"/>
      <c r="R239" t="s">
        <v>1131</v>
      </c>
      <c r="S239"/>
      <c r="T239"/>
      <c r="U239" t="s">
        <v>1132</v>
      </c>
      <c r="V239"/>
      <c r="W239"/>
      <c r="X239"/>
      <c r="Y239" t="s">
        <v>1133</v>
      </c>
      <c r="Z239" t="s">
        <v>1134</v>
      </c>
      <c r="AA239"/>
      <c r="AB239"/>
      <c r="AC239"/>
      <c r="AD239"/>
      <c r="AE239" t="s">
        <v>1135</v>
      </c>
      <c r="AF239"/>
      <c r="AG239" t="s">
        <v>1136</v>
      </c>
      <c r="AH239" t="s">
        <v>1137</v>
      </c>
      <c r="AI239"/>
      <c r="AJ239"/>
    </row>
    <row r="240" spans="4:36" ht="15" x14ac:dyDescent="0.25">
      <c r="D240"/>
      <c r="E240" t="s">
        <v>1138</v>
      </c>
      <c r="F240"/>
      <c r="G240"/>
      <c r="H240"/>
      <c r="I240" t="s">
        <v>1139</v>
      </c>
      <c r="J240" t="s">
        <v>1140</v>
      </c>
      <c r="K240"/>
      <c r="L240"/>
      <c r="M240"/>
      <c r="N240" t="s">
        <v>1141</v>
      </c>
      <c r="O240"/>
      <c r="P240"/>
      <c r="Q240"/>
      <c r="R240" t="s">
        <v>1142</v>
      </c>
      <c r="S240"/>
      <c r="T240"/>
      <c r="U240" t="s">
        <v>1143</v>
      </c>
      <c r="V240"/>
      <c r="W240"/>
      <c r="X240"/>
      <c r="Y240" t="s">
        <v>1144</v>
      </c>
      <c r="Z240" t="s">
        <v>1145</v>
      </c>
      <c r="AA240"/>
      <c r="AB240"/>
      <c r="AC240"/>
      <c r="AD240"/>
      <c r="AE240" t="s">
        <v>1146</v>
      </c>
      <c r="AF240"/>
      <c r="AG240" t="s">
        <v>1147</v>
      </c>
      <c r="AH240" t="s">
        <v>1148</v>
      </c>
      <c r="AI240"/>
      <c r="AJ240"/>
    </row>
    <row r="241" spans="4:36" ht="15" x14ac:dyDescent="0.25">
      <c r="D241"/>
      <c r="E241" t="s">
        <v>1149</v>
      </c>
      <c r="F241"/>
      <c r="G241"/>
      <c r="H241"/>
      <c r="I241" t="s">
        <v>1110</v>
      </c>
      <c r="J241" t="s">
        <v>1150</v>
      </c>
      <c r="K241"/>
      <c r="L241"/>
      <c r="M241"/>
      <c r="N241" t="s">
        <v>447</v>
      </c>
      <c r="O241"/>
      <c r="P241"/>
      <c r="Q241"/>
      <c r="R241" t="s">
        <v>765</v>
      </c>
      <c r="S241"/>
      <c r="T241"/>
      <c r="U241" t="s">
        <v>1151</v>
      </c>
      <c r="V241"/>
      <c r="W241"/>
      <c r="X241"/>
      <c r="Y241" t="s">
        <v>1152</v>
      </c>
      <c r="Z241" t="s">
        <v>1153</v>
      </c>
      <c r="AA241"/>
      <c r="AB241"/>
      <c r="AC241"/>
      <c r="AD241"/>
      <c r="AE241" t="s">
        <v>1154</v>
      </c>
      <c r="AF241"/>
      <c r="AG241" t="s">
        <v>1155</v>
      </c>
      <c r="AH241" t="s">
        <v>1156</v>
      </c>
      <c r="AI241"/>
      <c r="AJ241"/>
    </row>
    <row r="242" spans="4:36" ht="15" x14ac:dyDescent="0.25">
      <c r="D242"/>
      <c r="E242" t="s">
        <v>1157</v>
      </c>
      <c r="F242"/>
      <c r="G242"/>
      <c r="H242"/>
      <c r="I242" t="s">
        <v>1158</v>
      </c>
      <c r="J242" t="s">
        <v>1159</v>
      </c>
      <c r="K242"/>
      <c r="L242"/>
      <c r="M242"/>
      <c r="N242" t="s">
        <v>1160</v>
      </c>
      <c r="O242"/>
      <c r="P242"/>
      <c r="Q242"/>
      <c r="R242" t="s">
        <v>1161</v>
      </c>
      <c r="S242"/>
      <c r="T242"/>
      <c r="U242"/>
      <c r="V242"/>
      <c r="W242"/>
      <c r="X242"/>
      <c r="Y242" t="s">
        <v>1162</v>
      </c>
      <c r="Z242" t="s">
        <v>1163</v>
      </c>
      <c r="AA242"/>
      <c r="AB242"/>
      <c r="AC242"/>
      <c r="AD242"/>
      <c r="AE242" t="s">
        <v>784</v>
      </c>
      <c r="AF242"/>
      <c r="AG242" t="s">
        <v>1164</v>
      </c>
      <c r="AH242" t="s">
        <v>1165</v>
      </c>
      <c r="AI242"/>
      <c r="AJ242"/>
    </row>
    <row r="243" spans="4:36" ht="15" x14ac:dyDescent="0.25">
      <c r="D243"/>
      <c r="E243" t="s">
        <v>946</v>
      </c>
      <c r="F243"/>
      <c r="G243"/>
      <c r="H243"/>
      <c r="I243" t="s">
        <v>1166</v>
      </c>
      <c r="J243" t="s">
        <v>1167</v>
      </c>
      <c r="K243"/>
      <c r="L243"/>
      <c r="M243"/>
      <c r="N243" t="s">
        <v>1168</v>
      </c>
      <c r="O243"/>
      <c r="P243"/>
      <c r="Q243"/>
      <c r="R243" t="s">
        <v>1169</v>
      </c>
      <c r="S243"/>
      <c r="T243"/>
      <c r="U243"/>
      <c r="V243"/>
      <c r="W243"/>
      <c r="X243"/>
      <c r="Y243" t="s">
        <v>1170</v>
      </c>
      <c r="Z243" t="s">
        <v>1171</v>
      </c>
      <c r="AA243"/>
      <c r="AB243"/>
      <c r="AC243"/>
      <c r="AD243"/>
      <c r="AE243" t="s">
        <v>1172</v>
      </c>
      <c r="AF243"/>
      <c r="AG243" t="s">
        <v>1173</v>
      </c>
      <c r="AH243" t="s">
        <v>1174</v>
      </c>
      <c r="AI243"/>
      <c r="AJ243"/>
    </row>
    <row r="244" spans="4:36" ht="15" x14ac:dyDescent="0.25">
      <c r="D244"/>
      <c r="E244" t="s">
        <v>668</v>
      </c>
      <c r="F244"/>
      <c r="G244"/>
      <c r="H244"/>
      <c r="I244" t="s">
        <v>1175</v>
      </c>
      <c r="J244" t="s">
        <v>1176</v>
      </c>
      <c r="K244"/>
      <c r="L244"/>
      <c r="M244"/>
      <c r="N244" t="s">
        <v>1177</v>
      </c>
      <c r="O244"/>
      <c r="P244"/>
      <c r="Q244"/>
      <c r="R244" t="s">
        <v>1178</v>
      </c>
      <c r="S244"/>
      <c r="T244"/>
      <c r="U244"/>
      <c r="V244"/>
      <c r="W244"/>
      <c r="X244"/>
      <c r="Y244" t="s">
        <v>440</v>
      </c>
      <c r="Z244" t="s">
        <v>1179</v>
      </c>
      <c r="AA244"/>
      <c r="AB244"/>
      <c r="AC244"/>
      <c r="AD244"/>
      <c r="AE244" t="s">
        <v>1180</v>
      </c>
      <c r="AF244"/>
      <c r="AG244" t="s">
        <v>1181</v>
      </c>
      <c r="AH244" t="s">
        <v>1182</v>
      </c>
      <c r="AI244"/>
      <c r="AJ244"/>
    </row>
    <row r="245" spans="4:36" ht="15" x14ac:dyDescent="0.25">
      <c r="D245"/>
      <c r="E245" t="s">
        <v>1183</v>
      </c>
      <c r="F245"/>
      <c r="G245"/>
      <c r="H245"/>
      <c r="I245" t="s">
        <v>1184</v>
      </c>
      <c r="J245" t="s">
        <v>1185</v>
      </c>
      <c r="K245"/>
      <c r="L245"/>
      <c r="M245"/>
      <c r="N245" t="s">
        <v>1186</v>
      </c>
      <c r="O245"/>
      <c r="P245"/>
      <c r="Q245"/>
      <c r="R245" t="s">
        <v>1187</v>
      </c>
      <c r="S245"/>
      <c r="T245"/>
      <c r="U245"/>
      <c r="V245"/>
      <c r="W245"/>
      <c r="X245"/>
      <c r="Y245" t="s">
        <v>1188</v>
      </c>
      <c r="Z245"/>
      <c r="AA245"/>
      <c r="AB245"/>
      <c r="AC245"/>
      <c r="AD245"/>
      <c r="AE245" t="s">
        <v>1189</v>
      </c>
      <c r="AF245"/>
      <c r="AG245" t="s">
        <v>1190</v>
      </c>
      <c r="AH245" t="s">
        <v>1191</v>
      </c>
      <c r="AI245"/>
      <c r="AJ245"/>
    </row>
    <row r="246" spans="4:36" ht="15" x14ac:dyDescent="0.25">
      <c r="D246"/>
      <c r="E246" t="s">
        <v>1192</v>
      </c>
      <c r="F246"/>
      <c r="G246"/>
      <c r="H246"/>
      <c r="I246" t="s">
        <v>1193</v>
      </c>
      <c r="J246" t="s">
        <v>1194</v>
      </c>
      <c r="K246"/>
      <c r="L246"/>
      <c r="M246"/>
      <c r="N246" t="s">
        <v>1195</v>
      </c>
      <c r="O246"/>
      <c r="P246"/>
      <c r="Q246"/>
      <c r="R246" t="s">
        <v>1196</v>
      </c>
      <c r="S246"/>
      <c r="T246"/>
      <c r="U246"/>
      <c r="V246"/>
      <c r="W246"/>
      <c r="X246"/>
      <c r="Y246" t="s">
        <v>1197</v>
      </c>
      <c r="Z246"/>
      <c r="AA246"/>
      <c r="AB246"/>
      <c r="AC246"/>
      <c r="AD246"/>
      <c r="AE246" t="s">
        <v>1198</v>
      </c>
      <c r="AF246"/>
      <c r="AG246" t="s">
        <v>1199</v>
      </c>
      <c r="AH246" t="s">
        <v>1200</v>
      </c>
      <c r="AI246"/>
      <c r="AJ246"/>
    </row>
    <row r="247" spans="4:36" ht="15" x14ac:dyDescent="0.25">
      <c r="D247"/>
      <c r="E247" t="s">
        <v>1201</v>
      </c>
      <c r="F247"/>
      <c r="G247"/>
      <c r="H247"/>
      <c r="I247" t="s">
        <v>1202</v>
      </c>
      <c r="J247" t="s">
        <v>1203</v>
      </c>
      <c r="K247"/>
      <c r="L247"/>
      <c r="M247"/>
      <c r="N247"/>
      <c r="O247"/>
      <c r="P247"/>
      <c r="Q247"/>
      <c r="R247" t="s">
        <v>1204</v>
      </c>
      <c r="S247"/>
      <c r="T247"/>
      <c r="U247"/>
      <c r="V247"/>
      <c r="W247"/>
      <c r="X247"/>
      <c r="Y247" t="s">
        <v>1205</v>
      </c>
      <c r="Z247"/>
      <c r="AA247"/>
      <c r="AB247"/>
      <c r="AC247"/>
      <c r="AD247"/>
      <c r="AE247" t="s">
        <v>1206</v>
      </c>
      <c r="AF247"/>
      <c r="AG247" t="s">
        <v>1141</v>
      </c>
      <c r="AH247"/>
      <c r="AI247"/>
      <c r="AJ247"/>
    </row>
    <row r="248" spans="4:36" ht="15" x14ac:dyDescent="0.25">
      <c r="D248"/>
      <c r="E248" t="s">
        <v>1207</v>
      </c>
      <c r="F248"/>
      <c r="G248"/>
      <c r="H248"/>
      <c r="I248" t="s">
        <v>1208</v>
      </c>
      <c r="J248" t="s">
        <v>1209</v>
      </c>
      <c r="K248"/>
      <c r="L248"/>
      <c r="M248"/>
      <c r="N248"/>
      <c r="O248"/>
      <c r="P248"/>
      <c r="Q248"/>
      <c r="R248" t="s">
        <v>1210</v>
      </c>
      <c r="S248"/>
      <c r="T248"/>
      <c r="U248"/>
      <c r="V248"/>
      <c r="W248"/>
      <c r="X248"/>
      <c r="Y248" t="s">
        <v>1211</v>
      </c>
      <c r="Z248"/>
      <c r="AA248"/>
      <c r="AB248"/>
      <c r="AC248"/>
      <c r="AD248"/>
      <c r="AE248" t="s">
        <v>1212</v>
      </c>
      <c r="AF248"/>
      <c r="AG248" t="s">
        <v>1213</v>
      </c>
      <c r="AH248"/>
      <c r="AI248"/>
      <c r="AJ248"/>
    </row>
    <row r="249" spans="4:36" ht="15" x14ac:dyDescent="0.25">
      <c r="D249"/>
      <c r="E249" t="s">
        <v>1214</v>
      </c>
      <c r="F249"/>
      <c r="G249"/>
      <c r="H249"/>
      <c r="I249" t="s">
        <v>829</v>
      </c>
      <c r="J249" t="s">
        <v>1215</v>
      </c>
      <c r="K249"/>
      <c r="L249"/>
      <c r="M249"/>
      <c r="N249"/>
      <c r="O249"/>
      <c r="P249"/>
      <c r="Q249"/>
      <c r="R249" t="s">
        <v>1216</v>
      </c>
      <c r="S249"/>
      <c r="T249"/>
      <c r="U249"/>
      <c r="V249"/>
      <c r="W249"/>
      <c r="X249"/>
      <c r="Y249" t="s">
        <v>1217</v>
      </c>
      <c r="Z249"/>
      <c r="AA249"/>
      <c r="AB249"/>
      <c r="AC249"/>
      <c r="AD249"/>
      <c r="AE249" t="s">
        <v>1218</v>
      </c>
      <c r="AF249"/>
      <c r="AG249" t="s">
        <v>1219</v>
      </c>
      <c r="AH249"/>
      <c r="AI249"/>
      <c r="AJ249"/>
    </row>
    <row r="250" spans="4:36" ht="15" x14ac:dyDescent="0.25">
      <c r="D250"/>
      <c r="E250" t="s">
        <v>1220</v>
      </c>
      <c r="F250"/>
      <c r="G250"/>
      <c r="H250"/>
      <c r="I250" t="s">
        <v>1221</v>
      </c>
      <c r="J250" t="s">
        <v>1222</v>
      </c>
      <c r="K250"/>
      <c r="L250"/>
      <c r="M250"/>
      <c r="N250"/>
      <c r="O250"/>
      <c r="P250"/>
      <c r="Q250"/>
      <c r="R250" t="s">
        <v>1223</v>
      </c>
      <c r="S250"/>
      <c r="T250"/>
      <c r="U250"/>
      <c r="V250"/>
      <c r="W250"/>
      <c r="X250"/>
      <c r="Y250" t="s">
        <v>507</v>
      </c>
      <c r="Z250"/>
      <c r="AA250"/>
      <c r="AB250"/>
      <c r="AC250"/>
      <c r="AD250"/>
      <c r="AE250" t="s">
        <v>1224</v>
      </c>
      <c r="AF250"/>
      <c r="AG250" t="s">
        <v>1225</v>
      </c>
      <c r="AH250"/>
      <c r="AI250"/>
      <c r="AJ250"/>
    </row>
    <row r="251" spans="4:36" ht="15" x14ac:dyDescent="0.25">
      <c r="D251"/>
      <c r="E251" t="s">
        <v>1226</v>
      </c>
      <c r="F251"/>
      <c r="G251"/>
      <c r="H251"/>
      <c r="I251"/>
      <c r="J251" t="s">
        <v>1227</v>
      </c>
      <c r="K251"/>
      <c r="L251"/>
      <c r="M251"/>
      <c r="N251"/>
      <c r="O251"/>
      <c r="P251"/>
      <c r="Q251"/>
      <c r="R251" t="s">
        <v>1228</v>
      </c>
      <c r="S251"/>
      <c r="T251"/>
      <c r="U251"/>
      <c r="V251"/>
      <c r="W251"/>
      <c r="X251"/>
      <c r="Y251" t="s">
        <v>1229</v>
      </c>
      <c r="Z251"/>
      <c r="AA251"/>
      <c r="AB251"/>
      <c r="AC251"/>
      <c r="AD251"/>
      <c r="AE251" t="s">
        <v>938</v>
      </c>
      <c r="AF251"/>
      <c r="AG251" t="s">
        <v>1230</v>
      </c>
      <c r="AH251"/>
      <c r="AI251"/>
      <c r="AJ251"/>
    </row>
    <row r="252" spans="4:36" ht="15" x14ac:dyDescent="0.25">
      <c r="D252"/>
      <c r="E252" t="s">
        <v>1231</v>
      </c>
      <c r="F252"/>
      <c r="G252"/>
      <c r="H252"/>
      <c r="I252"/>
      <c r="J252" t="s">
        <v>1232</v>
      </c>
      <c r="K252"/>
      <c r="L252"/>
      <c r="M252"/>
      <c r="N252"/>
      <c r="O252"/>
      <c r="P252"/>
      <c r="Q252"/>
      <c r="R252" t="s">
        <v>1233</v>
      </c>
      <c r="S252"/>
      <c r="T252"/>
      <c r="U252"/>
      <c r="V252"/>
      <c r="W252"/>
      <c r="X252"/>
      <c r="Y252" t="s">
        <v>1234</v>
      </c>
      <c r="Z252"/>
      <c r="AA252"/>
      <c r="AB252"/>
      <c r="AC252"/>
      <c r="AD252"/>
      <c r="AE252" t="s">
        <v>1235</v>
      </c>
      <c r="AF252"/>
      <c r="AG252"/>
      <c r="AH252"/>
      <c r="AI252"/>
      <c r="AJ252"/>
    </row>
    <row r="253" spans="4:36" ht="15" x14ac:dyDescent="0.25">
      <c r="D253"/>
      <c r="E253" t="s">
        <v>1236</v>
      </c>
      <c r="F253"/>
      <c r="G253"/>
      <c r="H253"/>
      <c r="I253"/>
      <c r="J253" t="s">
        <v>572</v>
      </c>
      <c r="K253"/>
      <c r="L253"/>
      <c r="M253"/>
      <c r="N253"/>
      <c r="O253"/>
      <c r="P253"/>
      <c r="Q253"/>
      <c r="R253" t="s">
        <v>1237</v>
      </c>
      <c r="S253"/>
      <c r="T253"/>
      <c r="U253"/>
      <c r="V253"/>
      <c r="W253"/>
      <c r="X253"/>
      <c r="Y253" t="s">
        <v>1238</v>
      </c>
      <c r="Z253"/>
      <c r="AA253"/>
      <c r="AB253"/>
      <c r="AC253"/>
      <c r="AD253"/>
      <c r="AE253" t="s">
        <v>1239</v>
      </c>
      <c r="AF253"/>
      <c r="AG253"/>
      <c r="AH253"/>
      <c r="AI253"/>
      <c r="AJ253"/>
    </row>
    <row r="254" spans="4:36" ht="15" x14ac:dyDescent="0.25">
      <c r="D254"/>
      <c r="E254" t="s">
        <v>1240</v>
      </c>
      <c r="F254"/>
      <c r="G254"/>
      <c r="H254"/>
      <c r="I254"/>
      <c r="J254" t="s">
        <v>1241</v>
      </c>
      <c r="K254"/>
      <c r="L254"/>
      <c r="M254"/>
      <c r="N254"/>
      <c r="O254"/>
      <c r="P254"/>
      <c r="Q254"/>
      <c r="R254" t="s">
        <v>1242</v>
      </c>
      <c r="S254"/>
      <c r="T254"/>
      <c r="U254"/>
      <c r="V254"/>
      <c r="W254"/>
      <c r="X254"/>
      <c r="Y254" t="s">
        <v>1243</v>
      </c>
      <c r="Z254"/>
      <c r="AA254"/>
      <c r="AB254"/>
      <c r="AC254"/>
      <c r="AD254"/>
      <c r="AE254" t="s">
        <v>1244</v>
      </c>
      <c r="AF254"/>
      <c r="AG254"/>
      <c r="AH254"/>
      <c r="AI254"/>
      <c r="AJ254"/>
    </row>
    <row r="255" spans="4:36" ht="15" x14ac:dyDescent="0.25">
      <c r="D255"/>
      <c r="E255" t="s">
        <v>1245</v>
      </c>
      <c r="F255"/>
      <c r="G255"/>
      <c r="H255"/>
      <c r="I255"/>
      <c r="J255" t="s">
        <v>1246</v>
      </c>
      <c r="K255"/>
      <c r="L255"/>
      <c r="M255"/>
      <c r="N255"/>
      <c r="O255"/>
      <c r="P255"/>
      <c r="Q255"/>
      <c r="R255" t="s">
        <v>1247</v>
      </c>
      <c r="S255"/>
      <c r="T255"/>
      <c r="U255"/>
      <c r="V255"/>
      <c r="W255"/>
      <c r="X255"/>
      <c r="Y255" t="s">
        <v>1248</v>
      </c>
      <c r="Z255"/>
      <c r="AA255"/>
      <c r="AB255"/>
      <c r="AC255"/>
      <c r="AD255"/>
      <c r="AE255" t="s">
        <v>1249</v>
      </c>
      <c r="AF255"/>
      <c r="AG255"/>
      <c r="AH255"/>
      <c r="AI255"/>
      <c r="AJ255"/>
    </row>
    <row r="256" spans="4:36" ht="15" x14ac:dyDescent="0.25">
      <c r="D256"/>
      <c r="E256" t="s">
        <v>1250</v>
      </c>
      <c r="F256"/>
      <c r="G256"/>
      <c r="H256"/>
      <c r="I256"/>
      <c r="J256" t="s">
        <v>1251</v>
      </c>
      <c r="K256"/>
      <c r="L256"/>
      <c r="M256"/>
      <c r="N256"/>
      <c r="O256"/>
      <c r="P256"/>
      <c r="Q256"/>
      <c r="R256" t="s">
        <v>882</v>
      </c>
      <c r="S256"/>
      <c r="T256"/>
      <c r="U256"/>
      <c r="V256"/>
      <c r="W256"/>
      <c r="X256"/>
      <c r="Y256" t="s">
        <v>1252</v>
      </c>
      <c r="Z256"/>
      <c r="AA256"/>
      <c r="AB256"/>
      <c r="AC256"/>
      <c r="AD256"/>
      <c r="AE256" t="s">
        <v>1253</v>
      </c>
      <c r="AF256"/>
      <c r="AG256"/>
      <c r="AH256"/>
      <c r="AI256"/>
      <c r="AJ256"/>
    </row>
    <row r="257" spans="4:36" ht="15" x14ac:dyDescent="0.25">
      <c r="D257"/>
      <c r="E257" t="s">
        <v>765</v>
      </c>
      <c r="F257"/>
      <c r="G257"/>
      <c r="H257"/>
      <c r="I257"/>
      <c r="J257" t="s">
        <v>1254</v>
      </c>
      <c r="K257"/>
      <c r="L257"/>
      <c r="M257"/>
      <c r="N257"/>
      <c r="O257"/>
      <c r="P257"/>
      <c r="Q257"/>
      <c r="R257" t="s">
        <v>1255</v>
      </c>
      <c r="S257"/>
      <c r="T257"/>
      <c r="U257"/>
      <c r="V257"/>
      <c r="W257"/>
      <c r="X257"/>
      <c r="Y257" t="s">
        <v>1256</v>
      </c>
      <c r="Z257"/>
      <c r="AA257"/>
      <c r="AB257"/>
      <c r="AC257"/>
      <c r="AD257"/>
      <c r="AE257" t="s">
        <v>1257</v>
      </c>
      <c r="AF257"/>
      <c r="AG257"/>
      <c r="AH257"/>
      <c r="AI257"/>
      <c r="AJ257"/>
    </row>
    <row r="258" spans="4:36" ht="15" x14ac:dyDescent="0.25">
      <c r="D258"/>
      <c r="E258" t="s">
        <v>784</v>
      </c>
      <c r="F258"/>
      <c r="G258"/>
      <c r="H258"/>
      <c r="I258"/>
      <c r="J258" t="s">
        <v>556</v>
      </c>
      <c r="K258"/>
      <c r="L258"/>
      <c r="M258"/>
      <c r="N258"/>
      <c r="O258"/>
      <c r="P258"/>
      <c r="Q258"/>
      <c r="R258" t="s">
        <v>1258</v>
      </c>
      <c r="S258"/>
      <c r="T258"/>
      <c r="U258"/>
      <c r="V258"/>
      <c r="W258"/>
      <c r="X258"/>
      <c r="Y258" t="s">
        <v>1259</v>
      </c>
      <c r="Z258"/>
      <c r="AA258"/>
      <c r="AB258"/>
      <c r="AC258"/>
      <c r="AD258"/>
      <c r="AE258" t="s">
        <v>1260</v>
      </c>
      <c r="AF258"/>
      <c r="AG258"/>
      <c r="AH258"/>
      <c r="AI258"/>
      <c r="AJ258"/>
    </row>
    <row r="259" spans="4:36" ht="15" x14ac:dyDescent="0.25">
      <c r="D259"/>
      <c r="E259" t="s">
        <v>1261</v>
      </c>
      <c r="F259"/>
      <c r="G259"/>
      <c r="H259"/>
      <c r="I259"/>
      <c r="J259" t="s">
        <v>1262</v>
      </c>
      <c r="K259"/>
      <c r="L259"/>
      <c r="M259"/>
      <c r="N259"/>
      <c r="O259"/>
      <c r="P259"/>
      <c r="Q259"/>
      <c r="R259" t="s">
        <v>1263</v>
      </c>
      <c r="S259"/>
      <c r="T259"/>
      <c r="U259"/>
      <c r="V259"/>
      <c r="W259"/>
      <c r="X259"/>
      <c r="Y259" t="s">
        <v>1128</v>
      </c>
      <c r="Z259"/>
      <c r="AA259"/>
      <c r="AB259"/>
      <c r="AC259"/>
      <c r="AD259"/>
      <c r="AE259" t="s">
        <v>1264</v>
      </c>
      <c r="AF259"/>
      <c r="AG259"/>
      <c r="AH259"/>
      <c r="AI259"/>
      <c r="AJ259"/>
    </row>
    <row r="260" spans="4:36" ht="15" x14ac:dyDescent="0.25">
      <c r="D260"/>
      <c r="E260" t="s">
        <v>1265</v>
      </c>
      <c r="F260"/>
      <c r="G260"/>
      <c r="H260"/>
      <c r="I260"/>
      <c r="J260" t="s">
        <v>1266</v>
      </c>
      <c r="K260"/>
      <c r="L260"/>
      <c r="M260"/>
      <c r="N260"/>
      <c r="O260"/>
      <c r="P260"/>
      <c r="Q260"/>
      <c r="R260" t="s">
        <v>1267</v>
      </c>
      <c r="S260"/>
      <c r="T260"/>
      <c r="U260"/>
      <c r="V260"/>
      <c r="W260"/>
      <c r="X260"/>
      <c r="Y260" t="s">
        <v>1268</v>
      </c>
      <c r="Z260"/>
      <c r="AA260"/>
      <c r="AB260"/>
      <c r="AC260"/>
      <c r="AD260"/>
      <c r="AE260" t="s">
        <v>1269</v>
      </c>
      <c r="AF260"/>
      <c r="AG260"/>
      <c r="AH260"/>
      <c r="AI260"/>
      <c r="AJ260"/>
    </row>
    <row r="261" spans="4:36" ht="15" x14ac:dyDescent="0.25">
      <c r="D261"/>
      <c r="E261" t="s">
        <v>1270</v>
      </c>
      <c r="F261"/>
      <c r="G261"/>
      <c r="H261"/>
      <c r="I261"/>
      <c r="J261" t="s">
        <v>1271</v>
      </c>
      <c r="K261"/>
      <c r="L261"/>
      <c r="M261"/>
      <c r="N261"/>
      <c r="O261"/>
      <c r="P261"/>
      <c r="Q261"/>
      <c r="R261" t="s">
        <v>1272</v>
      </c>
      <c r="S261"/>
      <c r="T261"/>
      <c r="U261"/>
      <c r="V261"/>
      <c r="W261"/>
      <c r="X261"/>
      <c r="Y261" t="s">
        <v>1273</v>
      </c>
      <c r="Z261"/>
      <c r="AA261"/>
      <c r="AB261"/>
      <c r="AC261"/>
      <c r="AD261"/>
      <c r="AE261" t="s">
        <v>1274</v>
      </c>
      <c r="AF261"/>
      <c r="AG261"/>
      <c r="AH261"/>
      <c r="AI261"/>
      <c r="AJ261"/>
    </row>
    <row r="262" spans="4:36" ht="15" x14ac:dyDescent="0.25">
      <c r="D262"/>
      <c r="E262" t="s">
        <v>1275</v>
      </c>
      <c r="F262"/>
      <c r="G262"/>
      <c r="H262"/>
      <c r="I262"/>
      <c r="J262" t="s">
        <v>1276</v>
      </c>
      <c r="K262"/>
      <c r="L262"/>
      <c r="M262"/>
      <c r="N262"/>
      <c r="O262"/>
      <c r="P262"/>
      <c r="Q262"/>
      <c r="R262" t="s">
        <v>1170</v>
      </c>
      <c r="S262"/>
      <c r="T262"/>
      <c r="U262"/>
      <c r="V262"/>
      <c r="W262"/>
      <c r="X262"/>
      <c r="Y262" t="s">
        <v>1277</v>
      </c>
      <c r="Z262"/>
      <c r="AA262"/>
      <c r="AB262"/>
      <c r="AC262"/>
      <c r="AD262"/>
      <c r="AE262" t="s">
        <v>1278</v>
      </c>
      <c r="AF262"/>
      <c r="AG262"/>
      <c r="AH262"/>
      <c r="AI262"/>
      <c r="AJ262"/>
    </row>
    <row r="263" spans="4:36" ht="15" x14ac:dyDescent="0.25">
      <c r="D263"/>
      <c r="E263" t="s">
        <v>1279</v>
      </c>
      <c r="F263"/>
      <c r="G263"/>
      <c r="H263"/>
      <c r="I263"/>
      <c r="J263" t="s">
        <v>1280</v>
      </c>
      <c r="K263"/>
      <c r="L263"/>
      <c r="M263"/>
      <c r="N263"/>
      <c r="O263"/>
      <c r="P263"/>
      <c r="Q263"/>
      <c r="R263" t="s">
        <v>440</v>
      </c>
      <c r="S263"/>
      <c r="T263"/>
      <c r="U263"/>
      <c r="V263"/>
      <c r="W263"/>
      <c r="X263"/>
      <c r="Y263" t="s">
        <v>1281</v>
      </c>
      <c r="Z263"/>
      <c r="AA263"/>
      <c r="AB263"/>
      <c r="AC263"/>
      <c r="AD263"/>
      <c r="AE263" t="s">
        <v>1282</v>
      </c>
      <c r="AF263"/>
      <c r="AG263"/>
      <c r="AH263"/>
      <c r="AI263"/>
      <c r="AJ263"/>
    </row>
    <row r="264" spans="4:36" ht="15" x14ac:dyDescent="0.25">
      <c r="D264"/>
      <c r="E264" t="s">
        <v>1283</v>
      </c>
      <c r="F264"/>
      <c r="G264"/>
      <c r="H264"/>
      <c r="I264"/>
      <c r="J264" t="s">
        <v>1284</v>
      </c>
      <c r="K264"/>
      <c r="L264"/>
      <c r="M264"/>
      <c r="N264"/>
      <c r="O264"/>
      <c r="P264"/>
      <c r="Q264"/>
      <c r="R264" t="s">
        <v>1285</v>
      </c>
      <c r="S264"/>
      <c r="T264"/>
      <c r="U264"/>
      <c r="V264"/>
      <c r="W264"/>
      <c r="X264"/>
      <c r="Y264" t="s">
        <v>1286</v>
      </c>
      <c r="Z264"/>
      <c r="AA264"/>
      <c r="AB264"/>
      <c r="AC264"/>
      <c r="AD264"/>
      <c r="AE264" t="s">
        <v>1287</v>
      </c>
      <c r="AF264"/>
      <c r="AG264"/>
      <c r="AH264"/>
      <c r="AI264"/>
      <c r="AJ264"/>
    </row>
    <row r="265" spans="4:36" ht="15" x14ac:dyDescent="0.25">
      <c r="D265"/>
      <c r="E265" t="s">
        <v>1288</v>
      </c>
      <c r="F265"/>
      <c r="G265"/>
      <c r="H265"/>
      <c r="I265"/>
      <c r="J265" t="s">
        <v>1289</v>
      </c>
      <c r="K265"/>
      <c r="L265"/>
      <c r="M265"/>
      <c r="N265"/>
      <c r="O265"/>
      <c r="P265"/>
      <c r="Q265"/>
      <c r="R265" t="s">
        <v>1290</v>
      </c>
      <c r="S265"/>
      <c r="T265"/>
      <c r="U265"/>
      <c r="V265"/>
      <c r="W265"/>
      <c r="X265"/>
      <c r="Y265" t="s">
        <v>1291</v>
      </c>
      <c r="Z265"/>
      <c r="AA265"/>
      <c r="AB265"/>
      <c r="AC265"/>
      <c r="AD265"/>
      <c r="AE265" t="s">
        <v>1292</v>
      </c>
      <c r="AF265"/>
      <c r="AG265"/>
      <c r="AH265"/>
      <c r="AI265"/>
      <c r="AJ265"/>
    </row>
    <row r="266" spans="4:36" ht="15" x14ac:dyDescent="0.25">
      <c r="D266"/>
      <c r="E266" t="s">
        <v>1222</v>
      </c>
      <c r="F266"/>
      <c r="G266"/>
      <c r="H266"/>
      <c r="I266"/>
      <c r="J266" t="s">
        <v>1293</v>
      </c>
      <c r="K266"/>
      <c r="L266"/>
      <c r="M266"/>
      <c r="N266"/>
      <c r="O266"/>
      <c r="P266"/>
      <c r="Q266"/>
      <c r="R266" t="s">
        <v>1294</v>
      </c>
      <c r="S266"/>
      <c r="T266"/>
      <c r="U266"/>
      <c r="V266"/>
      <c r="W266"/>
      <c r="X266"/>
      <c r="Y266" t="s">
        <v>1295</v>
      </c>
      <c r="Z266"/>
      <c r="AA266"/>
      <c r="AB266"/>
      <c r="AC266"/>
      <c r="AD266"/>
      <c r="AE266" t="s">
        <v>1296</v>
      </c>
      <c r="AF266"/>
      <c r="AG266"/>
      <c r="AH266"/>
      <c r="AI266"/>
      <c r="AJ266"/>
    </row>
    <row r="267" spans="4:36" ht="15" x14ac:dyDescent="0.25">
      <c r="D267"/>
      <c r="E267" t="s">
        <v>1297</v>
      </c>
      <c r="F267"/>
      <c r="G267"/>
      <c r="H267"/>
      <c r="I267"/>
      <c r="J267" t="s">
        <v>1298</v>
      </c>
      <c r="K267"/>
      <c r="L267"/>
      <c r="M267"/>
      <c r="N267"/>
      <c r="O267"/>
      <c r="P267"/>
      <c r="Q267"/>
      <c r="R267" t="s">
        <v>1299</v>
      </c>
      <c r="S267"/>
      <c r="T267"/>
      <c r="U267"/>
      <c r="V267"/>
      <c r="W267"/>
      <c r="X267"/>
      <c r="Y267" t="s">
        <v>1300</v>
      </c>
      <c r="Z267"/>
      <c r="AA267"/>
      <c r="AB267"/>
      <c r="AC267"/>
      <c r="AD267"/>
      <c r="AE267" t="s">
        <v>1301</v>
      </c>
      <c r="AF267"/>
      <c r="AG267"/>
      <c r="AH267"/>
      <c r="AI267"/>
      <c r="AJ267"/>
    </row>
    <row r="268" spans="4:36" ht="15" x14ac:dyDescent="0.25">
      <c r="D268"/>
      <c r="E268" t="s">
        <v>1302</v>
      </c>
      <c r="F268"/>
      <c r="G268"/>
      <c r="H268"/>
      <c r="I268"/>
      <c r="J268" t="s">
        <v>1303</v>
      </c>
      <c r="K268"/>
      <c r="L268"/>
      <c r="M268"/>
      <c r="N268"/>
      <c r="O268"/>
      <c r="P268"/>
      <c r="Q268"/>
      <c r="R268" t="s">
        <v>1304</v>
      </c>
      <c r="S268"/>
      <c r="T268"/>
      <c r="U268"/>
      <c r="V268"/>
      <c r="W268"/>
      <c r="X268"/>
      <c r="Y268" t="s">
        <v>1305</v>
      </c>
      <c r="Z268"/>
      <c r="AA268"/>
      <c r="AB268"/>
      <c r="AC268"/>
      <c r="AD268"/>
      <c r="AE268" t="s">
        <v>1306</v>
      </c>
      <c r="AF268"/>
      <c r="AG268"/>
      <c r="AH268"/>
      <c r="AI268"/>
      <c r="AJ268"/>
    </row>
    <row r="269" spans="4:36" ht="15" x14ac:dyDescent="0.25">
      <c r="D269"/>
      <c r="E269" t="s">
        <v>1307</v>
      </c>
      <c r="F269"/>
      <c r="G269"/>
      <c r="H269"/>
      <c r="I269"/>
      <c r="J269" t="s">
        <v>987</v>
      </c>
      <c r="K269"/>
      <c r="L269"/>
      <c r="M269"/>
      <c r="N269"/>
      <c r="O269"/>
      <c r="P269"/>
      <c r="Q269"/>
      <c r="R269" t="s">
        <v>1308</v>
      </c>
      <c r="S269"/>
      <c r="T269"/>
      <c r="U269"/>
      <c r="V269"/>
      <c r="W269"/>
      <c r="X269"/>
      <c r="Y269"/>
      <c r="Z269"/>
      <c r="AA269"/>
      <c r="AB269"/>
      <c r="AC269"/>
      <c r="AD269"/>
      <c r="AE269" t="s">
        <v>1309</v>
      </c>
      <c r="AF269"/>
      <c r="AG269"/>
      <c r="AH269"/>
      <c r="AI269"/>
      <c r="AJ269"/>
    </row>
    <row r="270" spans="4:36" ht="15" x14ac:dyDescent="0.25">
      <c r="D270"/>
      <c r="E270" t="s">
        <v>748</v>
      </c>
      <c r="F270"/>
      <c r="G270"/>
      <c r="H270"/>
      <c r="I270"/>
      <c r="J270" t="s">
        <v>1310</v>
      </c>
      <c r="K270"/>
      <c r="L270"/>
      <c r="M270"/>
      <c r="N270"/>
      <c r="O270"/>
      <c r="P270"/>
      <c r="Q270"/>
      <c r="R270" t="s">
        <v>1311</v>
      </c>
      <c r="S270"/>
      <c r="T270"/>
      <c r="U270"/>
      <c r="V270"/>
      <c r="W270"/>
      <c r="X270"/>
      <c r="Y270"/>
      <c r="Z270"/>
      <c r="AA270"/>
      <c r="AB270"/>
      <c r="AC270"/>
      <c r="AD270"/>
      <c r="AE270" t="s">
        <v>1312</v>
      </c>
      <c r="AF270"/>
      <c r="AG270"/>
      <c r="AH270"/>
      <c r="AI270"/>
      <c r="AJ270"/>
    </row>
    <row r="271" spans="4:36" ht="15" x14ac:dyDescent="0.25">
      <c r="D271"/>
      <c r="E271" t="s">
        <v>1313</v>
      </c>
      <c r="F271"/>
      <c r="G271"/>
      <c r="H271"/>
      <c r="I271"/>
      <c r="J271" t="s">
        <v>1314</v>
      </c>
      <c r="K271"/>
      <c r="L271"/>
      <c r="M271"/>
      <c r="N271"/>
      <c r="O271"/>
      <c r="P271"/>
      <c r="Q271"/>
      <c r="R271" t="s">
        <v>1315</v>
      </c>
      <c r="S271"/>
      <c r="T271"/>
      <c r="U271"/>
      <c r="V271"/>
      <c r="W271"/>
      <c r="X271"/>
      <c r="Y271"/>
      <c r="Z271"/>
      <c r="AA271"/>
      <c r="AB271"/>
      <c r="AC271"/>
      <c r="AD271"/>
      <c r="AE271" t="s">
        <v>1316</v>
      </c>
      <c r="AF271"/>
      <c r="AG271"/>
      <c r="AH271"/>
      <c r="AI271"/>
      <c r="AJ271"/>
    </row>
    <row r="272" spans="4:36" ht="15" x14ac:dyDescent="0.25">
      <c r="D272"/>
      <c r="E272" t="s">
        <v>1317</v>
      </c>
      <c r="F272"/>
      <c r="G272"/>
      <c r="H272"/>
      <c r="I272"/>
      <c r="J272" t="s">
        <v>1318</v>
      </c>
      <c r="K272"/>
      <c r="L272"/>
      <c r="M272"/>
      <c r="N272"/>
      <c r="O272"/>
      <c r="P272"/>
      <c r="Q272"/>
      <c r="R272" t="s">
        <v>1319</v>
      </c>
      <c r="S272"/>
      <c r="T272"/>
      <c r="U272"/>
      <c r="V272"/>
      <c r="W272"/>
      <c r="X272"/>
      <c r="Y272"/>
      <c r="Z272"/>
      <c r="AA272"/>
      <c r="AB272"/>
      <c r="AC272"/>
      <c r="AD272"/>
      <c r="AE272" t="s">
        <v>477</v>
      </c>
      <c r="AF272"/>
      <c r="AG272"/>
      <c r="AH272"/>
      <c r="AI272"/>
      <c r="AJ272"/>
    </row>
    <row r="273" spans="4:36" ht="15" x14ac:dyDescent="0.25">
      <c r="D273"/>
      <c r="E273" t="s">
        <v>1320</v>
      </c>
      <c r="F273"/>
      <c r="G273"/>
      <c r="H273"/>
      <c r="I273"/>
      <c r="J273" t="s">
        <v>1321</v>
      </c>
      <c r="K273"/>
      <c r="L273"/>
      <c r="M273"/>
      <c r="N273"/>
      <c r="O273"/>
      <c r="P273"/>
      <c r="Q273"/>
      <c r="R273" t="s">
        <v>1322</v>
      </c>
      <c r="S273"/>
      <c r="T273"/>
      <c r="U273"/>
      <c r="V273"/>
      <c r="W273"/>
      <c r="X273"/>
      <c r="Y273"/>
      <c r="Z273"/>
      <c r="AA273"/>
      <c r="AB273"/>
      <c r="AC273"/>
      <c r="AD273"/>
      <c r="AE273" t="s">
        <v>1323</v>
      </c>
      <c r="AF273"/>
      <c r="AG273"/>
      <c r="AH273"/>
      <c r="AI273"/>
      <c r="AJ273"/>
    </row>
    <row r="274" spans="4:36" ht="15" x14ac:dyDescent="0.25">
      <c r="D274"/>
      <c r="E274" t="s">
        <v>1324</v>
      </c>
      <c r="F274"/>
      <c r="G274"/>
      <c r="H274"/>
      <c r="I274"/>
      <c r="J274" t="s">
        <v>1325</v>
      </c>
      <c r="K274"/>
      <c r="L274"/>
      <c r="M274"/>
      <c r="N274"/>
      <c r="O274"/>
      <c r="P274"/>
      <c r="Q274"/>
      <c r="R274" t="s">
        <v>1326</v>
      </c>
      <c r="S274"/>
      <c r="T274"/>
      <c r="U274"/>
      <c r="V274"/>
      <c r="W274"/>
      <c r="X274"/>
      <c r="Y274"/>
      <c r="Z274"/>
      <c r="AA274"/>
      <c r="AB274"/>
      <c r="AC274"/>
      <c r="AD274"/>
      <c r="AE274" t="s">
        <v>1327</v>
      </c>
      <c r="AF274"/>
      <c r="AG274"/>
      <c r="AH274"/>
      <c r="AI274"/>
      <c r="AJ274"/>
    </row>
    <row r="275" spans="4:36" ht="15" x14ac:dyDescent="0.25">
      <c r="D275"/>
      <c r="E275" t="s">
        <v>1328</v>
      </c>
      <c r="F275"/>
      <c r="G275"/>
      <c r="H275"/>
      <c r="I275"/>
      <c r="J275" t="s">
        <v>1329</v>
      </c>
      <c r="K275"/>
      <c r="L275"/>
      <c r="M275"/>
      <c r="N275"/>
      <c r="O275"/>
      <c r="P275"/>
      <c r="Q275"/>
      <c r="R275" t="s">
        <v>1330</v>
      </c>
      <c r="S275"/>
      <c r="T275"/>
      <c r="U275"/>
      <c r="V275"/>
      <c r="W275"/>
      <c r="X275"/>
      <c r="Y275"/>
      <c r="Z275"/>
      <c r="AA275"/>
      <c r="AB275"/>
      <c r="AC275"/>
      <c r="AD275"/>
      <c r="AE275" t="s">
        <v>1331</v>
      </c>
      <c r="AF275"/>
      <c r="AG275"/>
      <c r="AH275"/>
      <c r="AI275"/>
      <c r="AJ275"/>
    </row>
    <row r="276" spans="4:36" ht="15" x14ac:dyDescent="0.25">
      <c r="D276"/>
      <c r="E276" t="s">
        <v>1332</v>
      </c>
      <c r="F276"/>
      <c r="G276"/>
      <c r="H276"/>
      <c r="I276"/>
      <c r="J276" t="s">
        <v>1333</v>
      </c>
      <c r="K276"/>
      <c r="L276"/>
      <c r="M276"/>
      <c r="N276"/>
      <c r="O276"/>
      <c r="P276"/>
      <c r="Q276"/>
      <c r="R276" t="s">
        <v>1334</v>
      </c>
      <c r="S276"/>
      <c r="T276"/>
      <c r="U276"/>
      <c r="V276"/>
      <c r="W276"/>
      <c r="X276"/>
      <c r="Y276"/>
      <c r="Z276"/>
      <c r="AA276"/>
      <c r="AB276"/>
      <c r="AC276"/>
      <c r="AD276"/>
      <c r="AE276" t="s">
        <v>1335</v>
      </c>
      <c r="AF276"/>
      <c r="AG276"/>
      <c r="AH276"/>
      <c r="AI276"/>
      <c r="AJ276"/>
    </row>
    <row r="277" spans="4:36" ht="15" x14ac:dyDescent="0.25">
      <c r="D277"/>
      <c r="E277" t="s">
        <v>440</v>
      </c>
      <c r="F277"/>
      <c r="G277"/>
      <c r="H277"/>
      <c r="I277"/>
      <c r="J277" t="s">
        <v>1336</v>
      </c>
      <c r="K277"/>
      <c r="L277"/>
      <c r="M277"/>
      <c r="N277"/>
      <c r="O277"/>
      <c r="P277"/>
      <c r="Q277"/>
      <c r="R277" t="s">
        <v>1337</v>
      </c>
      <c r="S277"/>
      <c r="T277"/>
      <c r="U277"/>
      <c r="V277"/>
      <c r="W277"/>
      <c r="X277"/>
      <c r="Y277"/>
      <c r="Z277"/>
      <c r="AA277"/>
      <c r="AB277"/>
      <c r="AC277"/>
      <c r="AD277"/>
      <c r="AE277" t="s">
        <v>721</v>
      </c>
      <c r="AF277"/>
      <c r="AG277"/>
      <c r="AH277"/>
      <c r="AI277"/>
      <c r="AJ277"/>
    </row>
    <row r="278" spans="4:36" ht="15" x14ac:dyDescent="0.25">
      <c r="D278"/>
      <c r="E278" t="s">
        <v>1338</v>
      </c>
      <c r="F278"/>
      <c r="G278"/>
      <c r="H278"/>
      <c r="I278"/>
      <c r="J278" t="s">
        <v>1339</v>
      </c>
      <c r="K278"/>
      <c r="L278"/>
      <c r="M278"/>
      <c r="N278"/>
      <c r="O278"/>
      <c r="P278"/>
      <c r="Q278"/>
      <c r="R278" t="s">
        <v>1340</v>
      </c>
      <c r="S278"/>
      <c r="T278"/>
      <c r="U278"/>
      <c r="V278"/>
      <c r="W278"/>
      <c r="X278"/>
      <c r="Y278"/>
      <c r="Z278"/>
      <c r="AA278"/>
      <c r="AB278"/>
      <c r="AC278"/>
      <c r="AD278"/>
      <c r="AE278" t="s">
        <v>1341</v>
      </c>
      <c r="AF278"/>
      <c r="AG278"/>
      <c r="AH278"/>
      <c r="AI278"/>
      <c r="AJ278"/>
    </row>
    <row r="279" spans="4:36" ht="15" x14ac:dyDescent="0.25">
      <c r="D279"/>
      <c r="E279" t="s">
        <v>1342</v>
      </c>
      <c r="F279"/>
      <c r="G279"/>
      <c r="H279"/>
      <c r="I279"/>
      <c r="J279" t="s">
        <v>1343</v>
      </c>
      <c r="K279"/>
      <c r="L279"/>
      <c r="M279"/>
      <c r="N279"/>
      <c r="O279"/>
      <c r="P279"/>
      <c r="Q279"/>
      <c r="R279" t="s">
        <v>1344</v>
      </c>
      <c r="S279"/>
      <c r="T279"/>
      <c r="U279"/>
      <c r="V279"/>
      <c r="W279"/>
      <c r="X279"/>
      <c r="Y279"/>
      <c r="Z279"/>
      <c r="AA279"/>
      <c r="AB279"/>
      <c r="AC279"/>
      <c r="AD279"/>
      <c r="AE279" t="s">
        <v>1273</v>
      </c>
      <c r="AF279"/>
      <c r="AG279"/>
      <c r="AH279"/>
      <c r="AI279"/>
      <c r="AJ279"/>
    </row>
    <row r="280" spans="4:36" ht="15" x14ac:dyDescent="0.25">
      <c r="D280"/>
      <c r="E280" t="s">
        <v>1345</v>
      </c>
      <c r="F280"/>
      <c r="G280"/>
      <c r="H280"/>
      <c r="I280"/>
      <c r="J280" t="s">
        <v>1346</v>
      </c>
      <c r="K280"/>
      <c r="L280"/>
      <c r="M280"/>
      <c r="N280"/>
      <c r="O280"/>
      <c r="P280"/>
      <c r="Q280"/>
      <c r="R280" t="s">
        <v>1238</v>
      </c>
      <c r="S280"/>
      <c r="T280"/>
      <c r="U280"/>
      <c r="V280"/>
      <c r="W280"/>
      <c r="X280"/>
      <c r="Y280"/>
      <c r="Z280"/>
      <c r="AA280"/>
      <c r="AB280"/>
      <c r="AC280"/>
      <c r="AD280"/>
      <c r="AE280" t="s">
        <v>1347</v>
      </c>
      <c r="AF280"/>
      <c r="AG280"/>
      <c r="AH280"/>
      <c r="AI280"/>
      <c r="AJ280"/>
    </row>
    <row r="281" spans="4:36" ht="15" x14ac:dyDescent="0.25">
      <c r="D281"/>
      <c r="E281" t="s">
        <v>1348</v>
      </c>
      <c r="F281"/>
      <c r="G281"/>
      <c r="H281"/>
      <c r="I281"/>
      <c r="J281" t="s">
        <v>1349</v>
      </c>
      <c r="K281"/>
      <c r="L281"/>
      <c r="M281"/>
      <c r="N281"/>
      <c r="O281"/>
      <c r="P281"/>
      <c r="Q281"/>
      <c r="R281" t="s">
        <v>1350</v>
      </c>
      <c r="S281"/>
      <c r="T281"/>
      <c r="U281"/>
      <c r="V281"/>
      <c r="W281"/>
      <c r="X281"/>
      <c r="Y281"/>
      <c r="Z281"/>
      <c r="AA281"/>
      <c r="AB281"/>
      <c r="AC281"/>
      <c r="AD281"/>
      <c r="AE281" t="s">
        <v>1351</v>
      </c>
      <c r="AF281"/>
      <c r="AG281"/>
      <c r="AH281"/>
      <c r="AI281"/>
      <c r="AJ281"/>
    </row>
    <row r="282" spans="4:36" ht="15" x14ac:dyDescent="0.25">
      <c r="D282"/>
      <c r="E282" t="s">
        <v>1352</v>
      </c>
      <c r="F282"/>
      <c r="G282"/>
      <c r="H282"/>
      <c r="I282"/>
      <c r="J282" t="s">
        <v>1353</v>
      </c>
      <c r="K282"/>
      <c r="L282"/>
      <c r="M282"/>
      <c r="N282"/>
      <c r="O282"/>
      <c r="P282"/>
      <c r="Q282"/>
      <c r="R282" t="s">
        <v>1256</v>
      </c>
      <c r="S282"/>
      <c r="T282"/>
      <c r="U282"/>
      <c r="V282"/>
      <c r="W282"/>
      <c r="X282"/>
      <c r="Y282"/>
      <c r="Z282"/>
      <c r="AA282"/>
      <c r="AB282"/>
      <c r="AC282"/>
      <c r="AD282"/>
      <c r="AE282" t="s">
        <v>1354</v>
      </c>
      <c r="AF282"/>
      <c r="AG282"/>
      <c r="AH282"/>
      <c r="AI282"/>
      <c r="AJ282"/>
    </row>
    <row r="283" spans="4:36" ht="15" x14ac:dyDescent="0.25">
      <c r="D283"/>
      <c r="E283" t="s">
        <v>1355</v>
      </c>
      <c r="F283"/>
      <c r="G283"/>
      <c r="H283"/>
      <c r="I283"/>
      <c r="J283" t="s">
        <v>1356</v>
      </c>
      <c r="K283"/>
      <c r="L283"/>
      <c r="M283"/>
      <c r="N283"/>
      <c r="O283"/>
      <c r="P283"/>
      <c r="Q283"/>
      <c r="R283" t="s">
        <v>1104</v>
      </c>
      <c r="S283"/>
      <c r="T283"/>
      <c r="U283"/>
      <c r="V283"/>
      <c r="W283"/>
      <c r="X283"/>
      <c r="Y283"/>
      <c r="Z283"/>
      <c r="AA283"/>
      <c r="AB283"/>
      <c r="AC283"/>
      <c r="AD283"/>
      <c r="AE283" t="s">
        <v>1357</v>
      </c>
      <c r="AF283"/>
      <c r="AG283"/>
      <c r="AH283"/>
      <c r="AI283"/>
      <c r="AJ283"/>
    </row>
    <row r="284" spans="4:36" ht="15" x14ac:dyDescent="0.25">
      <c r="D284"/>
      <c r="E284" t="s">
        <v>1358</v>
      </c>
      <c r="F284"/>
      <c r="G284"/>
      <c r="H284"/>
      <c r="I284"/>
      <c r="J284" t="s">
        <v>1359</v>
      </c>
      <c r="K284"/>
      <c r="L284"/>
      <c r="M284"/>
      <c r="N284"/>
      <c r="O284"/>
      <c r="P284"/>
      <c r="Q284"/>
      <c r="R284" t="s">
        <v>696</v>
      </c>
      <c r="S284"/>
      <c r="T284"/>
      <c r="U284"/>
      <c r="V284"/>
      <c r="W284"/>
      <c r="X284"/>
      <c r="Y284"/>
      <c r="Z284"/>
      <c r="AA284"/>
      <c r="AB284"/>
      <c r="AC284"/>
      <c r="AD284"/>
      <c r="AE284" t="s">
        <v>447</v>
      </c>
      <c r="AF284"/>
      <c r="AG284"/>
      <c r="AH284"/>
      <c r="AI284"/>
      <c r="AJ284"/>
    </row>
    <row r="285" spans="4:36" ht="15" x14ac:dyDescent="0.25">
      <c r="D285"/>
      <c r="E285" t="s">
        <v>1360</v>
      </c>
      <c r="F285"/>
      <c r="G285"/>
      <c r="H285"/>
      <c r="I285"/>
      <c r="J285" t="s">
        <v>1361</v>
      </c>
      <c r="K285"/>
      <c r="L285"/>
      <c r="M285"/>
      <c r="N285"/>
      <c r="O285"/>
      <c r="P285"/>
      <c r="Q285"/>
      <c r="R285" t="s">
        <v>1362</v>
      </c>
      <c r="S285"/>
      <c r="T285"/>
      <c r="U285"/>
      <c r="V285"/>
      <c r="W285"/>
      <c r="X285"/>
      <c r="Y285"/>
      <c r="Z285"/>
      <c r="AA285"/>
      <c r="AB285"/>
      <c r="AC285"/>
      <c r="AD285"/>
      <c r="AE285" t="s">
        <v>1363</v>
      </c>
      <c r="AF285"/>
      <c r="AG285"/>
      <c r="AH285"/>
      <c r="AI285"/>
      <c r="AJ285"/>
    </row>
    <row r="286" spans="4:36" ht="15" x14ac:dyDescent="0.25">
      <c r="D286"/>
      <c r="E286" t="s">
        <v>1364</v>
      </c>
      <c r="F286"/>
      <c r="G286"/>
      <c r="H286"/>
      <c r="I286"/>
      <c r="J286" t="s">
        <v>1365</v>
      </c>
      <c r="K286"/>
      <c r="L286"/>
      <c r="M286"/>
      <c r="N286"/>
      <c r="O286"/>
      <c r="P286"/>
      <c r="Q286"/>
      <c r="R286" t="s">
        <v>1366</v>
      </c>
      <c r="S286"/>
      <c r="T286"/>
      <c r="U286"/>
      <c r="V286"/>
      <c r="W286"/>
      <c r="X286"/>
      <c r="Y286"/>
      <c r="Z286"/>
      <c r="AA286"/>
      <c r="AB286"/>
      <c r="AC286"/>
      <c r="AD286"/>
      <c r="AE286" t="s">
        <v>1367</v>
      </c>
      <c r="AF286"/>
      <c r="AG286"/>
      <c r="AH286"/>
      <c r="AI286"/>
      <c r="AJ286"/>
    </row>
    <row r="287" spans="4:36" ht="15" x14ac:dyDescent="0.25">
      <c r="D287"/>
      <c r="E287" t="s">
        <v>1368</v>
      </c>
      <c r="F287"/>
      <c r="G287"/>
      <c r="H287"/>
      <c r="I287"/>
      <c r="J287" t="s">
        <v>1369</v>
      </c>
      <c r="K287"/>
      <c r="L287"/>
      <c r="M287"/>
      <c r="N287"/>
      <c r="O287"/>
      <c r="P287"/>
      <c r="Q287"/>
      <c r="R287" t="s">
        <v>1370</v>
      </c>
      <c r="S287"/>
      <c r="T287"/>
      <c r="U287"/>
      <c r="V287"/>
      <c r="W287"/>
      <c r="X287"/>
      <c r="Y287"/>
      <c r="Z287"/>
      <c r="AA287"/>
      <c r="AB287"/>
      <c r="AC287"/>
      <c r="AD287"/>
      <c r="AE287" t="s">
        <v>1371</v>
      </c>
      <c r="AF287"/>
      <c r="AG287"/>
      <c r="AH287"/>
      <c r="AI287"/>
      <c r="AJ287"/>
    </row>
    <row r="288" spans="4:36" ht="15" x14ac:dyDescent="0.25">
      <c r="D288"/>
      <c r="E288" t="s">
        <v>1372</v>
      </c>
      <c r="F288"/>
      <c r="G288"/>
      <c r="H288"/>
      <c r="I288"/>
      <c r="J288" t="s">
        <v>1373</v>
      </c>
      <c r="K288"/>
      <c r="L288"/>
      <c r="M288"/>
      <c r="N288"/>
      <c r="O288"/>
      <c r="P288"/>
      <c r="Q288"/>
      <c r="R288" t="s">
        <v>1374</v>
      </c>
      <c r="S288"/>
      <c r="T288"/>
      <c r="U288"/>
      <c r="V288"/>
      <c r="W288"/>
      <c r="X288"/>
      <c r="Y288"/>
      <c r="Z288"/>
      <c r="AA288"/>
      <c r="AB288"/>
      <c r="AC288"/>
      <c r="AD288"/>
      <c r="AE288" t="s">
        <v>1375</v>
      </c>
      <c r="AF288"/>
      <c r="AG288"/>
      <c r="AH288"/>
      <c r="AI288"/>
      <c r="AJ288"/>
    </row>
    <row r="289" spans="4:36" ht="15" x14ac:dyDescent="0.25">
      <c r="D289"/>
      <c r="E289" t="s">
        <v>1312</v>
      </c>
      <c r="F289"/>
      <c r="G289"/>
      <c r="H289"/>
      <c r="I289"/>
      <c r="J289" t="s">
        <v>1376</v>
      </c>
      <c r="K289"/>
      <c r="L289"/>
      <c r="M289"/>
      <c r="N289"/>
      <c r="O289"/>
      <c r="P289"/>
      <c r="Q289"/>
      <c r="R289" t="s">
        <v>1377</v>
      </c>
      <c r="S289"/>
      <c r="T289"/>
      <c r="U289"/>
      <c r="V289"/>
      <c r="W289"/>
      <c r="X289"/>
      <c r="Y289"/>
      <c r="Z289"/>
      <c r="AA289"/>
      <c r="AB289"/>
      <c r="AC289"/>
      <c r="AD289"/>
      <c r="AE289" t="s">
        <v>1378</v>
      </c>
      <c r="AF289"/>
      <c r="AG289"/>
      <c r="AH289"/>
      <c r="AI289"/>
      <c r="AJ289"/>
    </row>
    <row r="290" spans="4:36" ht="15" x14ac:dyDescent="0.25">
      <c r="D290"/>
      <c r="E290" t="s">
        <v>778</v>
      </c>
      <c r="F290"/>
      <c r="G290"/>
      <c r="H290"/>
      <c r="I290"/>
      <c r="J290" t="s">
        <v>1379</v>
      </c>
      <c r="K290"/>
      <c r="L290"/>
      <c r="M290"/>
      <c r="N290"/>
      <c r="O290"/>
      <c r="P290"/>
      <c r="Q290"/>
      <c r="R290" t="s">
        <v>1380</v>
      </c>
      <c r="S290"/>
      <c r="T290"/>
      <c r="U290"/>
      <c r="V290"/>
      <c r="W290"/>
      <c r="X290"/>
      <c r="Y290"/>
      <c r="Z290"/>
      <c r="AA290"/>
      <c r="AB290"/>
      <c r="AC290"/>
      <c r="AD290"/>
      <c r="AE290" t="s">
        <v>829</v>
      </c>
      <c r="AF290"/>
      <c r="AG290"/>
      <c r="AH290"/>
      <c r="AI290"/>
      <c r="AJ290"/>
    </row>
    <row r="291" spans="4:36" ht="15" x14ac:dyDescent="0.25">
      <c r="D291"/>
      <c r="E291" t="s">
        <v>1381</v>
      </c>
      <c r="F291"/>
      <c r="G291"/>
      <c r="H291"/>
      <c r="I291"/>
      <c r="J291" t="s">
        <v>1382</v>
      </c>
      <c r="K291"/>
      <c r="L291"/>
      <c r="M291"/>
      <c r="N291"/>
      <c r="O291"/>
      <c r="P291"/>
      <c r="Q291"/>
      <c r="R291" t="s">
        <v>1383</v>
      </c>
      <c r="S291"/>
      <c r="T291"/>
      <c r="U291"/>
      <c r="V291"/>
      <c r="W291"/>
      <c r="X291"/>
      <c r="Y291"/>
      <c r="Z291"/>
      <c r="AA291"/>
      <c r="AB291"/>
      <c r="AC291"/>
      <c r="AD291"/>
      <c r="AE291" t="s">
        <v>1384</v>
      </c>
      <c r="AF291"/>
      <c r="AG291"/>
      <c r="AH291"/>
      <c r="AI291"/>
      <c r="AJ291"/>
    </row>
    <row r="292" spans="4:36" ht="15" x14ac:dyDescent="0.25">
      <c r="D292"/>
      <c r="E292" t="s">
        <v>1385</v>
      </c>
      <c r="F292"/>
      <c r="G292"/>
      <c r="H292"/>
      <c r="I292"/>
      <c r="J292" t="s">
        <v>1386</v>
      </c>
      <c r="K292"/>
      <c r="L292"/>
      <c r="M292"/>
      <c r="N292"/>
      <c r="O292"/>
      <c r="P292"/>
      <c r="Q292"/>
      <c r="R292" t="s">
        <v>1387</v>
      </c>
      <c r="S292"/>
      <c r="T292"/>
      <c r="U292"/>
      <c r="V292"/>
      <c r="W292"/>
      <c r="X292"/>
      <c r="Y292"/>
      <c r="Z292"/>
      <c r="AA292"/>
      <c r="AB292"/>
      <c r="AC292"/>
      <c r="AD292"/>
      <c r="AE292"/>
      <c r="AF292"/>
      <c r="AG292"/>
      <c r="AH292"/>
      <c r="AI292"/>
      <c r="AJ292"/>
    </row>
    <row r="293" spans="4:36" ht="15" x14ac:dyDescent="0.25">
      <c r="D293"/>
      <c r="E293" t="s">
        <v>1388</v>
      </c>
      <c r="F293"/>
      <c r="G293"/>
      <c r="H293"/>
      <c r="I293"/>
      <c r="J293" t="s">
        <v>1065</v>
      </c>
      <c r="K293"/>
      <c r="L293"/>
      <c r="M293"/>
      <c r="N293"/>
      <c r="O293"/>
      <c r="P293"/>
      <c r="Q293"/>
      <c r="R293" t="s">
        <v>1389</v>
      </c>
      <c r="S293"/>
      <c r="T293"/>
      <c r="U293"/>
      <c r="V293"/>
      <c r="W293"/>
      <c r="X293"/>
      <c r="Y293"/>
      <c r="Z293"/>
      <c r="AA293"/>
      <c r="AB293"/>
      <c r="AC293"/>
      <c r="AD293"/>
      <c r="AE293"/>
      <c r="AF293"/>
      <c r="AG293"/>
      <c r="AH293"/>
      <c r="AI293"/>
      <c r="AJ293"/>
    </row>
    <row r="294" spans="4:36" ht="15" x14ac:dyDescent="0.25">
      <c r="D294"/>
      <c r="E294" t="s">
        <v>1004</v>
      </c>
      <c r="F294"/>
      <c r="G294"/>
      <c r="H294"/>
      <c r="I294"/>
      <c r="J294" t="s">
        <v>1390</v>
      </c>
      <c r="K294"/>
      <c r="L294"/>
      <c r="M294"/>
      <c r="N294"/>
      <c r="O294"/>
      <c r="P294"/>
      <c r="Q294"/>
      <c r="R294" t="s">
        <v>1391</v>
      </c>
      <c r="S294"/>
      <c r="T294"/>
      <c r="U294"/>
      <c r="V294"/>
      <c r="W294"/>
      <c r="X294"/>
      <c r="Y294"/>
      <c r="Z294"/>
      <c r="AA294"/>
      <c r="AB294"/>
      <c r="AC294"/>
      <c r="AD294"/>
      <c r="AE294"/>
      <c r="AF294"/>
      <c r="AG294"/>
      <c r="AH294"/>
      <c r="AI294"/>
      <c r="AJ294"/>
    </row>
    <row r="295" spans="4:36" ht="15" x14ac:dyDescent="0.25">
      <c r="D295"/>
      <c r="E295" t="s">
        <v>696</v>
      </c>
      <c r="F295"/>
      <c r="G295"/>
      <c r="H295"/>
      <c r="I295"/>
      <c r="J295" t="s">
        <v>1392</v>
      </c>
      <c r="K295"/>
      <c r="L295"/>
      <c r="M295"/>
      <c r="N295"/>
      <c r="O295"/>
      <c r="P295"/>
      <c r="Q295"/>
      <c r="R295" t="s">
        <v>1393</v>
      </c>
      <c r="S295"/>
      <c r="T295"/>
      <c r="U295"/>
      <c r="V295"/>
      <c r="W295"/>
      <c r="X295"/>
      <c r="Y295"/>
      <c r="Z295"/>
      <c r="AA295"/>
      <c r="AB295"/>
      <c r="AC295"/>
      <c r="AD295"/>
      <c r="AE295"/>
      <c r="AF295"/>
      <c r="AG295"/>
      <c r="AH295"/>
      <c r="AI295"/>
      <c r="AJ295"/>
    </row>
    <row r="296" spans="4:36" ht="15" x14ac:dyDescent="0.25">
      <c r="D296"/>
      <c r="E296" t="s">
        <v>1394</v>
      </c>
      <c r="F296"/>
      <c r="G296"/>
      <c r="H296"/>
      <c r="I296"/>
      <c r="J296" t="s">
        <v>1395</v>
      </c>
      <c r="K296"/>
      <c r="L296"/>
      <c r="M296"/>
      <c r="N296"/>
      <c r="O296"/>
      <c r="P296"/>
      <c r="Q296"/>
      <c r="R296" t="s">
        <v>1396</v>
      </c>
      <c r="S296"/>
      <c r="T296"/>
      <c r="U296"/>
      <c r="V296"/>
      <c r="W296"/>
      <c r="X296"/>
      <c r="Y296"/>
      <c r="Z296"/>
      <c r="AA296"/>
      <c r="AB296"/>
      <c r="AC296"/>
      <c r="AD296"/>
      <c r="AE296"/>
      <c r="AF296"/>
      <c r="AG296"/>
      <c r="AH296"/>
      <c r="AI296"/>
      <c r="AJ296"/>
    </row>
    <row r="297" spans="4:36" ht="15" x14ac:dyDescent="0.25">
      <c r="D297"/>
      <c r="E297" t="s">
        <v>1397</v>
      </c>
      <c r="F297"/>
      <c r="G297"/>
      <c r="H297"/>
      <c r="I297"/>
      <c r="J297" t="s">
        <v>1398</v>
      </c>
      <c r="K297"/>
      <c r="L297"/>
      <c r="M297"/>
      <c r="N297"/>
      <c r="O297"/>
      <c r="P297"/>
      <c r="Q297"/>
      <c r="R297" t="s">
        <v>1399</v>
      </c>
      <c r="S297"/>
      <c r="T297"/>
      <c r="U297"/>
      <c r="V297"/>
      <c r="W297"/>
      <c r="X297"/>
      <c r="Y297"/>
      <c r="Z297"/>
      <c r="AA297"/>
      <c r="AB297"/>
      <c r="AC297"/>
      <c r="AD297"/>
      <c r="AE297"/>
      <c r="AF297"/>
      <c r="AG297"/>
      <c r="AH297"/>
      <c r="AI297"/>
      <c r="AJ297"/>
    </row>
    <row r="298" spans="4:36" ht="15" x14ac:dyDescent="0.25">
      <c r="D298"/>
      <c r="E298" t="s">
        <v>1400</v>
      </c>
      <c r="F298"/>
      <c r="G298"/>
      <c r="H298"/>
      <c r="I298"/>
      <c r="J298" t="s">
        <v>1401</v>
      </c>
      <c r="K298"/>
      <c r="L298"/>
      <c r="M298"/>
      <c r="N298"/>
      <c r="O298"/>
      <c r="P298"/>
      <c r="Q298"/>
      <c r="R298" t="s">
        <v>1402</v>
      </c>
      <c r="S298"/>
      <c r="T298"/>
      <c r="U298"/>
      <c r="V298"/>
      <c r="W298"/>
      <c r="X298"/>
      <c r="Y298"/>
      <c r="Z298"/>
      <c r="AA298"/>
      <c r="AB298"/>
      <c r="AC298"/>
      <c r="AD298"/>
      <c r="AE298"/>
      <c r="AF298"/>
      <c r="AG298"/>
      <c r="AH298"/>
      <c r="AI298"/>
      <c r="AJ298"/>
    </row>
    <row r="299" spans="4:36" ht="15" x14ac:dyDescent="0.25">
      <c r="D299"/>
      <c r="E299" t="s">
        <v>1190</v>
      </c>
      <c r="F299"/>
      <c r="G299"/>
      <c r="H299"/>
      <c r="I299"/>
      <c r="J299" t="s">
        <v>1403</v>
      </c>
      <c r="K299"/>
      <c r="L299"/>
      <c r="M299"/>
      <c r="N299"/>
      <c r="O299"/>
      <c r="P299"/>
      <c r="Q299"/>
      <c r="R299" t="s">
        <v>1404</v>
      </c>
      <c r="S299"/>
      <c r="T299"/>
      <c r="U299"/>
      <c r="V299"/>
      <c r="W299"/>
      <c r="X299"/>
      <c r="Y299"/>
      <c r="Z299"/>
      <c r="AA299"/>
      <c r="AB299"/>
      <c r="AC299"/>
      <c r="AD299"/>
      <c r="AE299"/>
      <c r="AF299"/>
      <c r="AG299"/>
      <c r="AH299"/>
      <c r="AI299"/>
      <c r="AJ299"/>
    </row>
    <row r="300" spans="4:36" ht="15" x14ac:dyDescent="0.25">
      <c r="D300"/>
      <c r="E300" t="s">
        <v>1405</v>
      </c>
      <c r="F300"/>
      <c r="G300"/>
      <c r="H300"/>
      <c r="I300"/>
      <c r="J300" t="s">
        <v>1406</v>
      </c>
      <c r="K300"/>
      <c r="L300"/>
      <c r="M300"/>
      <c r="N300"/>
      <c r="O300"/>
      <c r="P300"/>
      <c r="Q300"/>
      <c r="R300" t="s">
        <v>1407</v>
      </c>
      <c r="S300"/>
      <c r="T300"/>
      <c r="U300"/>
      <c r="V300"/>
      <c r="W300"/>
      <c r="X300"/>
      <c r="Y300"/>
      <c r="Z300"/>
      <c r="AA300"/>
      <c r="AB300"/>
      <c r="AC300"/>
      <c r="AD300"/>
      <c r="AE300"/>
      <c r="AF300"/>
      <c r="AG300"/>
      <c r="AH300"/>
      <c r="AI300"/>
      <c r="AJ300"/>
    </row>
    <row r="301" spans="4:36" ht="15" x14ac:dyDescent="0.25">
      <c r="D301"/>
      <c r="E301" t="s">
        <v>1408</v>
      </c>
      <c r="F301"/>
      <c r="G301"/>
      <c r="H301"/>
      <c r="I301"/>
      <c r="J301" t="s">
        <v>1409</v>
      </c>
      <c r="K301"/>
      <c r="L301"/>
      <c r="M301"/>
      <c r="N301"/>
      <c r="O301"/>
      <c r="P301"/>
      <c r="Q301"/>
      <c r="R301" t="s">
        <v>1410</v>
      </c>
      <c r="S301"/>
      <c r="T301"/>
      <c r="U301"/>
      <c r="V301"/>
      <c r="W301"/>
      <c r="X301"/>
      <c r="Y301"/>
      <c r="Z301"/>
      <c r="AA301"/>
      <c r="AB301"/>
      <c r="AC301"/>
      <c r="AD301"/>
      <c r="AE301"/>
      <c r="AF301"/>
      <c r="AG301"/>
      <c r="AH301"/>
      <c r="AI301"/>
      <c r="AJ301"/>
    </row>
    <row r="302" spans="4:36" ht="15" x14ac:dyDescent="0.25">
      <c r="D302"/>
      <c r="E302" t="s">
        <v>1411</v>
      </c>
      <c r="F302"/>
      <c r="G302"/>
      <c r="H302"/>
      <c r="I302"/>
      <c r="J302" t="s">
        <v>1412</v>
      </c>
      <c r="K302"/>
      <c r="L302"/>
      <c r="M302"/>
      <c r="N302"/>
      <c r="O302"/>
      <c r="P302"/>
      <c r="Q302"/>
      <c r="R302" t="s">
        <v>1413</v>
      </c>
      <c r="S302"/>
      <c r="T302"/>
      <c r="U302"/>
      <c r="V302"/>
      <c r="W302"/>
      <c r="X302"/>
      <c r="Y302"/>
      <c r="Z302"/>
      <c r="AA302"/>
      <c r="AB302"/>
      <c r="AC302"/>
      <c r="AD302"/>
      <c r="AE302"/>
      <c r="AF302"/>
      <c r="AG302"/>
      <c r="AH302"/>
      <c r="AI302"/>
      <c r="AJ302"/>
    </row>
    <row r="303" spans="4:36" ht="15" x14ac:dyDescent="0.25">
      <c r="D303"/>
      <c r="E303" t="s">
        <v>1414</v>
      </c>
      <c r="F303"/>
      <c r="G303"/>
      <c r="H303"/>
      <c r="I303"/>
      <c r="J303" t="s">
        <v>1415</v>
      </c>
      <c r="K303"/>
      <c r="L303"/>
      <c r="M303"/>
      <c r="N303"/>
      <c r="O303"/>
      <c r="P303"/>
      <c r="Q303"/>
      <c r="R303" t="s">
        <v>1416</v>
      </c>
      <c r="S303"/>
      <c r="T303"/>
      <c r="U303"/>
      <c r="V303"/>
      <c r="W303"/>
      <c r="X303"/>
      <c r="Y303"/>
      <c r="Z303"/>
      <c r="AA303"/>
      <c r="AB303"/>
      <c r="AC303"/>
      <c r="AD303"/>
      <c r="AE303"/>
      <c r="AF303"/>
      <c r="AG303"/>
      <c r="AH303"/>
      <c r="AI303"/>
      <c r="AJ303"/>
    </row>
    <row r="304" spans="4:36" ht="15" x14ac:dyDescent="0.25">
      <c r="D304"/>
      <c r="E304" t="s">
        <v>1417</v>
      </c>
      <c r="F304"/>
      <c r="G304"/>
      <c r="H304"/>
      <c r="I304"/>
      <c r="J304" t="s">
        <v>1418</v>
      </c>
      <c r="K304"/>
      <c r="L304"/>
      <c r="M304"/>
      <c r="N304"/>
      <c r="O304"/>
      <c r="P304"/>
      <c r="Q304"/>
      <c r="R304" t="s">
        <v>1419</v>
      </c>
      <c r="S304"/>
      <c r="T304"/>
      <c r="U304"/>
      <c r="V304"/>
      <c r="W304"/>
      <c r="X304"/>
      <c r="Y304"/>
      <c r="Z304"/>
      <c r="AA304"/>
      <c r="AB304"/>
      <c r="AC304"/>
      <c r="AD304"/>
      <c r="AE304"/>
      <c r="AF304"/>
      <c r="AG304"/>
      <c r="AH304"/>
      <c r="AI304"/>
      <c r="AJ304"/>
    </row>
    <row r="305" spans="4:36" ht="15" x14ac:dyDescent="0.25">
      <c r="D305"/>
      <c r="E305" t="s">
        <v>1273</v>
      </c>
      <c r="F305"/>
      <c r="G305"/>
      <c r="H305"/>
      <c r="I305"/>
      <c r="J305" t="s">
        <v>1420</v>
      </c>
      <c r="K305"/>
      <c r="L305"/>
      <c r="M305"/>
      <c r="N305"/>
      <c r="O305"/>
      <c r="P305"/>
      <c r="Q305"/>
      <c r="R305" t="s">
        <v>1421</v>
      </c>
      <c r="S305"/>
      <c r="T305"/>
      <c r="U305"/>
      <c r="V305"/>
      <c r="W305"/>
      <c r="X305"/>
      <c r="Y305"/>
      <c r="Z305"/>
      <c r="AA305"/>
      <c r="AB305"/>
      <c r="AC305"/>
      <c r="AD305"/>
      <c r="AE305"/>
      <c r="AF305"/>
      <c r="AG305"/>
      <c r="AH305"/>
      <c r="AI305"/>
      <c r="AJ305"/>
    </row>
    <row r="306" spans="4:36" ht="15" x14ac:dyDescent="0.25">
      <c r="D306"/>
      <c r="E306" t="s">
        <v>1422</v>
      </c>
      <c r="F306"/>
      <c r="G306"/>
      <c r="H306"/>
      <c r="I306"/>
      <c r="J306" t="s">
        <v>1423</v>
      </c>
      <c r="K306"/>
      <c r="L306"/>
      <c r="M306"/>
      <c r="N306"/>
      <c r="O306"/>
      <c r="P306"/>
      <c r="Q306"/>
      <c r="R306" t="s">
        <v>1424</v>
      </c>
      <c r="S306"/>
      <c r="T306"/>
      <c r="U306"/>
      <c r="V306"/>
      <c r="W306"/>
      <c r="X306"/>
      <c r="Y306"/>
      <c r="Z306"/>
      <c r="AA306"/>
      <c r="AB306"/>
      <c r="AC306"/>
      <c r="AD306"/>
      <c r="AE306"/>
      <c r="AF306"/>
      <c r="AG306"/>
      <c r="AH306"/>
      <c r="AI306"/>
      <c r="AJ306"/>
    </row>
    <row r="307" spans="4:36" ht="15" x14ac:dyDescent="0.25">
      <c r="D307"/>
      <c r="E307" t="s">
        <v>1425</v>
      </c>
      <c r="F307"/>
      <c r="G307"/>
      <c r="H307"/>
      <c r="I307"/>
      <c r="J307" t="s">
        <v>1426</v>
      </c>
      <c r="K307"/>
      <c r="L307"/>
      <c r="M307"/>
      <c r="N307"/>
      <c r="O307"/>
      <c r="P307"/>
      <c r="Q307"/>
      <c r="R307" t="s">
        <v>1427</v>
      </c>
      <c r="S307"/>
      <c r="T307"/>
      <c r="U307"/>
      <c r="V307"/>
      <c r="W307"/>
      <c r="X307"/>
      <c r="Y307"/>
      <c r="Z307"/>
      <c r="AA307"/>
      <c r="AB307"/>
      <c r="AC307"/>
      <c r="AD307"/>
      <c r="AE307"/>
      <c r="AF307"/>
      <c r="AG307"/>
      <c r="AH307"/>
      <c r="AI307"/>
      <c r="AJ307"/>
    </row>
    <row r="308" spans="4:36" ht="15" x14ac:dyDescent="0.25">
      <c r="D308"/>
      <c r="E308" t="s">
        <v>1428</v>
      </c>
      <c r="F308"/>
      <c r="G308"/>
      <c r="H308"/>
      <c r="I308"/>
      <c r="J308" t="s">
        <v>1429</v>
      </c>
      <c r="K308"/>
      <c r="L308"/>
      <c r="M308"/>
      <c r="N308"/>
      <c r="O308"/>
      <c r="P308"/>
      <c r="Q308"/>
      <c r="R308" t="s">
        <v>1430</v>
      </c>
      <c r="S308"/>
      <c r="T308"/>
      <c r="U308"/>
      <c r="V308"/>
      <c r="W308"/>
      <c r="X308"/>
      <c r="Y308"/>
      <c r="Z308"/>
      <c r="AA308"/>
      <c r="AB308"/>
      <c r="AC308"/>
      <c r="AD308"/>
      <c r="AE308"/>
      <c r="AF308"/>
      <c r="AG308"/>
      <c r="AH308"/>
      <c r="AI308"/>
      <c r="AJ308"/>
    </row>
    <row r="309" spans="4:36" ht="15" x14ac:dyDescent="0.25">
      <c r="D309"/>
      <c r="E309" t="s">
        <v>1431</v>
      </c>
      <c r="F309"/>
      <c r="G309"/>
      <c r="H309"/>
      <c r="I309"/>
      <c r="J309" t="s">
        <v>1432</v>
      </c>
      <c r="K309"/>
      <c r="L309"/>
      <c r="M309"/>
      <c r="N309"/>
      <c r="O309"/>
      <c r="P309"/>
      <c r="Q309"/>
      <c r="R309" t="s">
        <v>1433</v>
      </c>
      <c r="S309"/>
      <c r="T309"/>
      <c r="U309"/>
      <c r="V309"/>
      <c r="W309"/>
      <c r="X309"/>
      <c r="Y309"/>
      <c r="Z309"/>
      <c r="AA309"/>
      <c r="AB309"/>
      <c r="AC309"/>
      <c r="AD309"/>
      <c r="AE309"/>
      <c r="AF309"/>
      <c r="AG309"/>
      <c r="AH309"/>
      <c r="AI309"/>
      <c r="AJ309"/>
    </row>
    <row r="310" spans="4:36" ht="15" x14ac:dyDescent="0.25">
      <c r="D310"/>
      <c r="E310" t="s">
        <v>1434</v>
      </c>
      <c r="F310"/>
      <c r="G310"/>
      <c r="H310"/>
      <c r="I310"/>
      <c r="J310" t="s">
        <v>1435</v>
      </c>
      <c r="K310"/>
      <c r="L310"/>
      <c r="M310"/>
      <c r="N310"/>
      <c r="O310"/>
      <c r="P310"/>
      <c r="Q310"/>
      <c r="R310" t="s">
        <v>1436</v>
      </c>
      <c r="S310"/>
      <c r="T310"/>
      <c r="U310"/>
      <c r="V310"/>
      <c r="W310"/>
      <c r="X310"/>
      <c r="Y310"/>
      <c r="Z310"/>
      <c r="AA310"/>
      <c r="AB310"/>
      <c r="AC310"/>
      <c r="AD310"/>
      <c r="AE310"/>
      <c r="AF310"/>
      <c r="AG310"/>
      <c r="AH310"/>
      <c r="AI310"/>
      <c r="AJ310"/>
    </row>
    <row r="311" spans="4:36" ht="15" x14ac:dyDescent="0.25">
      <c r="D311"/>
      <c r="E311" t="s">
        <v>1437</v>
      </c>
      <c r="F311"/>
      <c r="G311"/>
      <c r="H311"/>
      <c r="I311"/>
      <c r="J311" t="s">
        <v>1438</v>
      </c>
      <c r="K311"/>
      <c r="L311"/>
      <c r="M311"/>
      <c r="N311"/>
      <c r="O311"/>
      <c r="P311"/>
      <c r="Q311"/>
      <c r="R311" t="s">
        <v>1439</v>
      </c>
      <c r="S311"/>
      <c r="T311"/>
      <c r="U311"/>
      <c r="V311"/>
      <c r="W311"/>
      <c r="X311"/>
      <c r="Y311"/>
      <c r="Z311"/>
      <c r="AA311"/>
      <c r="AB311"/>
      <c r="AC311"/>
      <c r="AD311"/>
      <c r="AE311"/>
      <c r="AF311"/>
      <c r="AG311"/>
      <c r="AH311"/>
      <c r="AI311"/>
      <c r="AJ311"/>
    </row>
    <row r="312" spans="4:36" ht="15" x14ac:dyDescent="0.25">
      <c r="D312"/>
      <c r="E312" t="s">
        <v>1440</v>
      </c>
      <c r="F312"/>
      <c r="G312"/>
      <c r="H312"/>
      <c r="I312"/>
      <c r="J312" t="s">
        <v>1441</v>
      </c>
      <c r="K312"/>
      <c r="L312"/>
      <c r="M312"/>
      <c r="N312"/>
      <c r="O312"/>
      <c r="P312"/>
      <c r="Q312"/>
      <c r="R312" t="s">
        <v>1442</v>
      </c>
      <c r="S312"/>
      <c r="T312"/>
      <c r="U312"/>
      <c r="V312"/>
      <c r="W312"/>
      <c r="X312"/>
      <c r="Y312"/>
      <c r="Z312"/>
      <c r="AA312"/>
      <c r="AB312"/>
      <c r="AC312"/>
      <c r="AD312"/>
      <c r="AE312"/>
      <c r="AF312"/>
      <c r="AG312"/>
      <c r="AH312"/>
      <c r="AI312"/>
      <c r="AJ312"/>
    </row>
    <row r="313" spans="4:36" ht="15" x14ac:dyDescent="0.25">
      <c r="D313"/>
      <c r="E313" t="s">
        <v>1443</v>
      </c>
      <c r="F313"/>
      <c r="G313"/>
      <c r="H313"/>
      <c r="I313"/>
      <c r="J313" t="s">
        <v>1444</v>
      </c>
      <c r="K313"/>
      <c r="L313"/>
      <c r="M313"/>
      <c r="N313"/>
      <c r="O313"/>
      <c r="P313"/>
      <c r="Q313"/>
      <c r="R313" t="s">
        <v>1445</v>
      </c>
      <c r="S313"/>
      <c r="T313"/>
      <c r="U313"/>
      <c r="V313"/>
      <c r="W313"/>
      <c r="X313"/>
      <c r="Y313"/>
      <c r="Z313"/>
      <c r="AA313"/>
      <c r="AB313"/>
      <c r="AC313"/>
      <c r="AD313"/>
      <c r="AE313"/>
      <c r="AF313"/>
      <c r="AG313"/>
      <c r="AH313"/>
      <c r="AI313"/>
      <c r="AJ313"/>
    </row>
    <row r="314" spans="4:36" ht="15" x14ac:dyDescent="0.25">
      <c r="D314"/>
      <c r="E314" t="s">
        <v>1446</v>
      </c>
      <c r="F314"/>
      <c r="G314"/>
      <c r="H314"/>
      <c r="I314"/>
      <c r="J314" t="s">
        <v>1447</v>
      </c>
      <c r="K314"/>
      <c r="L314"/>
      <c r="M314"/>
      <c r="N314"/>
      <c r="O314"/>
      <c r="P314"/>
      <c r="Q314"/>
      <c r="R314" t="s">
        <v>1448</v>
      </c>
      <c r="S314"/>
      <c r="T314"/>
      <c r="U314"/>
      <c r="V314"/>
      <c r="W314"/>
      <c r="X314"/>
      <c r="Y314"/>
      <c r="Z314"/>
      <c r="AA314"/>
      <c r="AB314"/>
      <c r="AC314"/>
      <c r="AD314"/>
      <c r="AE314"/>
      <c r="AF314"/>
      <c r="AG314"/>
      <c r="AH314"/>
      <c r="AI314"/>
      <c r="AJ314"/>
    </row>
    <row r="315" spans="4:36" ht="15" x14ac:dyDescent="0.25">
      <c r="D315"/>
      <c r="E315" t="s">
        <v>1449</v>
      </c>
      <c r="F315"/>
      <c r="G315"/>
      <c r="H315"/>
      <c r="I315"/>
      <c r="J315" t="s">
        <v>1450</v>
      </c>
      <c r="K315"/>
      <c r="L315"/>
      <c r="M315"/>
      <c r="N315"/>
      <c r="O315"/>
      <c r="P315"/>
      <c r="Q315"/>
      <c r="R315" t="s">
        <v>1451</v>
      </c>
      <c r="S315"/>
      <c r="T315"/>
      <c r="U315"/>
      <c r="V315"/>
      <c r="W315"/>
      <c r="X315"/>
      <c r="Y315"/>
      <c r="Z315"/>
      <c r="AA315"/>
      <c r="AB315"/>
      <c r="AC315"/>
      <c r="AD315"/>
      <c r="AE315"/>
      <c r="AF315"/>
      <c r="AG315"/>
      <c r="AH315"/>
      <c r="AI315"/>
      <c r="AJ315"/>
    </row>
    <row r="316" spans="4:36" ht="15" x14ac:dyDescent="0.25">
      <c r="D316"/>
      <c r="E316" t="s">
        <v>1163</v>
      </c>
      <c r="F316"/>
      <c r="G316"/>
      <c r="H316"/>
      <c r="I316"/>
      <c r="J316" t="s">
        <v>1452</v>
      </c>
      <c r="K316"/>
      <c r="L316"/>
      <c r="M316"/>
      <c r="N316"/>
      <c r="O316"/>
      <c r="P316"/>
      <c r="Q316"/>
      <c r="R316" t="s">
        <v>1453</v>
      </c>
      <c r="S316"/>
      <c r="T316"/>
      <c r="U316"/>
      <c r="V316"/>
      <c r="W316"/>
      <c r="X316"/>
      <c r="Y316"/>
      <c r="Z316"/>
      <c r="AA316"/>
      <c r="AB316"/>
      <c r="AC316"/>
      <c r="AD316"/>
      <c r="AE316"/>
      <c r="AF316"/>
      <c r="AG316"/>
      <c r="AH316"/>
      <c r="AI316"/>
      <c r="AJ316"/>
    </row>
    <row r="317" spans="4:36" ht="15" x14ac:dyDescent="0.25">
      <c r="D317"/>
      <c r="E317" t="s">
        <v>1454</v>
      </c>
      <c r="F317"/>
      <c r="G317"/>
      <c r="H317"/>
      <c r="I317"/>
      <c r="J317" t="s">
        <v>1455</v>
      </c>
      <c r="K317"/>
      <c r="L317"/>
      <c r="M317"/>
      <c r="N317"/>
      <c r="O317"/>
      <c r="P317"/>
      <c r="Q317"/>
      <c r="R317" t="s">
        <v>1456</v>
      </c>
      <c r="S317"/>
      <c r="T317"/>
      <c r="U317"/>
      <c r="V317"/>
      <c r="W317"/>
      <c r="X317"/>
      <c r="Y317"/>
      <c r="Z317"/>
      <c r="AA317"/>
      <c r="AB317"/>
      <c r="AC317"/>
      <c r="AD317"/>
      <c r="AE317"/>
      <c r="AF317"/>
      <c r="AG317"/>
      <c r="AH317"/>
      <c r="AI317"/>
      <c r="AJ317"/>
    </row>
    <row r="318" spans="4:36" ht="15" x14ac:dyDescent="0.25">
      <c r="D318"/>
      <c r="E318" t="s">
        <v>1457</v>
      </c>
      <c r="F318"/>
      <c r="G318"/>
      <c r="H318"/>
      <c r="I318"/>
      <c r="J318" t="s">
        <v>1458</v>
      </c>
      <c r="K318"/>
      <c r="L318"/>
      <c r="M318"/>
      <c r="N318"/>
      <c r="O318"/>
      <c r="P318"/>
      <c r="Q318"/>
      <c r="R318" t="s">
        <v>1459</v>
      </c>
      <c r="S318"/>
      <c r="T318"/>
      <c r="U318"/>
      <c r="V318"/>
      <c r="W318"/>
      <c r="X318"/>
      <c r="Y318"/>
      <c r="Z318"/>
      <c r="AA318"/>
      <c r="AB318"/>
      <c r="AC318"/>
      <c r="AD318"/>
      <c r="AE318"/>
      <c r="AF318"/>
      <c r="AG318"/>
      <c r="AH318"/>
      <c r="AI318"/>
      <c r="AJ318"/>
    </row>
    <row r="319" spans="4:36" ht="15" x14ac:dyDescent="0.25">
      <c r="D319"/>
      <c r="E319" t="s">
        <v>1460</v>
      </c>
      <c r="F319"/>
      <c r="G319"/>
      <c r="H319"/>
      <c r="I319"/>
      <c r="J319" t="s">
        <v>1461</v>
      </c>
      <c r="K319"/>
      <c r="L319"/>
      <c r="M319"/>
      <c r="N319"/>
      <c r="O319"/>
      <c r="P319"/>
      <c r="Q319"/>
      <c r="R319" t="s">
        <v>1462</v>
      </c>
      <c r="S319"/>
      <c r="T319"/>
      <c r="U319"/>
      <c r="V319"/>
      <c r="W319"/>
      <c r="X319"/>
      <c r="Y319"/>
      <c r="Z319"/>
      <c r="AA319"/>
      <c r="AB319"/>
      <c r="AC319"/>
      <c r="AD319"/>
      <c r="AE319"/>
      <c r="AF319"/>
      <c r="AG319"/>
      <c r="AH319"/>
      <c r="AI319"/>
      <c r="AJ319"/>
    </row>
    <row r="320" spans="4:36" ht="15" x14ac:dyDescent="0.25">
      <c r="D320"/>
      <c r="E320" t="s">
        <v>1463</v>
      </c>
      <c r="F320"/>
      <c r="G320"/>
      <c r="H320"/>
      <c r="I320"/>
      <c r="J320" t="s">
        <v>1464</v>
      </c>
      <c r="K320"/>
      <c r="L320"/>
      <c r="M320"/>
      <c r="N320"/>
      <c r="O320"/>
      <c r="P320"/>
      <c r="Q320"/>
      <c r="R320" t="s">
        <v>1465</v>
      </c>
      <c r="S320"/>
      <c r="T320"/>
      <c r="U320"/>
      <c r="V320"/>
      <c r="W320"/>
      <c r="X320"/>
      <c r="Y320"/>
      <c r="Z320"/>
      <c r="AA320"/>
      <c r="AB320"/>
      <c r="AC320"/>
      <c r="AD320"/>
      <c r="AE320"/>
      <c r="AF320"/>
      <c r="AG320"/>
      <c r="AH320"/>
      <c r="AI320"/>
      <c r="AJ320"/>
    </row>
    <row r="321" spans="4:36" ht="15" x14ac:dyDescent="0.25">
      <c r="D321"/>
      <c r="E321" t="s">
        <v>842</v>
      </c>
      <c r="F321"/>
      <c r="G321"/>
      <c r="H321"/>
      <c r="I321"/>
      <c r="J321" t="s">
        <v>1466</v>
      </c>
      <c r="K321"/>
      <c r="L321"/>
      <c r="M321"/>
      <c r="N321"/>
      <c r="O321"/>
      <c r="P321"/>
      <c r="Q321"/>
      <c r="R321"/>
      <c r="S321"/>
      <c r="T321"/>
      <c r="U321"/>
      <c r="V321"/>
      <c r="W321"/>
      <c r="X321"/>
      <c r="Y321"/>
      <c r="Z321"/>
      <c r="AA321"/>
      <c r="AB321"/>
      <c r="AC321"/>
      <c r="AD321"/>
      <c r="AE321"/>
      <c r="AF321"/>
      <c r="AG321"/>
      <c r="AH321"/>
      <c r="AI321"/>
      <c r="AJ321"/>
    </row>
    <row r="322" spans="4:36" ht="15" x14ac:dyDescent="0.25">
      <c r="D322"/>
      <c r="E322" t="s">
        <v>1467</v>
      </c>
      <c r="F322"/>
      <c r="G322"/>
      <c r="H322"/>
      <c r="I322"/>
      <c r="J322" t="s">
        <v>1468</v>
      </c>
      <c r="K322"/>
      <c r="L322"/>
      <c r="M322"/>
      <c r="N322"/>
      <c r="O322"/>
      <c r="P322"/>
      <c r="Q322"/>
      <c r="R322"/>
      <c r="S322"/>
      <c r="T322"/>
      <c r="U322"/>
      <c r="V322"/>
      <c r="W322"/>
      <c r="X322"/>
      <c r="Y322"/>
      <c r="Z322"/>
      <c r="AA322"/>
      <c r="AB322"/>
      <c r="AC322"/>
      <c r="AD322"/>
      <c r="AE322"/>
      <c r="AF322"/>
      <c r="AG322"/>
      <c r="AH322"/>
      <c r="AI322"/>
      <c r="AJ322"/>
    </row>
    <row r="323" spans="4:36" ht="15" x14ac:dyDescent="0.25">
      <c r="D323"/>
      <c r="E323" t="s">
        <v>1304</v>
      </c>
      <c r="F323"/>
      <c r="G323"/>
      <c r="H323"/>
      <c r="I323"/>
      <c r="J323" t="s">
        <v>1469</v>
      </c>
      <c r="K323"/>
      <c r="L323"/>
      <c r="M323"/>
      <c r="N323"/>
      <c r="O323"/>
      <c r="P323"/>
      <c r="Q323"/>
      <c r="R323"/>
      <c r="S323"/>
      <c r="T323"/>
      <c r="U323"/>
      <c r="V323"/>
      <c r="W323"/>
      <c r="X323"/>
      <c r="Y323"/>
      <c r="Z323"/>
      <c r="AA323"/>
      <c r="AB323"/>
      <c r="AC323"/>
      <c r="AD323"/>
      <c r="AE323"/>
      <c r="AF323"/>
      <c r="AG323"/>
      <c r="AH323"/>
      <c r="AI323"/>
      <c r="AJ323"/>
    </row>
    <row r="324" spans="4:36" ht="15" x14ac:dyDescent="0.25">
      <c r="D324"/>
      <c r="E324" t="s">
        <v>1470</v>
      </c>
      <c r="F324"/>
      <c r="G324"/>
      <c r="H324"/>
      <c r="I324"/>
      <c r="J324" t="s">
        <v>1471</v>
      </c>
      <c r="K324"/>
      <c r="L324"/>
      <c r="M324"/>
      <c r="N324"/>
      <c r="O324"/>
      <c r="P324"/>
      <c r="Q324"/>
      <c r="R324"/>
      <c r="S324"/>
      <c r="T324"/>
      <c r="U324"/>
      <c r="V324"/>
      <c r="W324"/>
      <c r="X324"/>
      <c r="Y324"/>
      <c r="Z324"/>
      <c r="AA324"/>
      <c r="AB324"/>
      <c r="AC324"/>
      <c r="AD324"/>
      <c r="AE324"/>
      <c r="AF324"/>
      <c r="AG324"/>
      <c r="AH324"/>
      <c r="AI324"/>
      <c r="AJ324"/>
    </row>
    <row r="325" spans="4:36" ht="15" x14ac:dyDescent="0.25">
      <c r="D325"/>
      <c r="E325" t="s">
        <v>1472</v>
      </c>
      <c r="F325"/>
      <c r="G325"/>
      <c r="H325"/>
      <c r="I325"/>
      <c r="J325" t="s">
        <v>1473</v>
      </c>
      <c r="K325"/>
      <c r="L325"/>
      <c r="M325"/>
      <c r="N325"/>
      <c r="O325"/>
      <c r="P325"/>
      <c r="Q325"/>
      <c r="R325"/>
      <c r="S325"/>
      <c r="T325"/>
      <c r="U325"/>
      <c r="V325"/>
      <c r="W325"/>
      <c r="X325"/>
      <c r="Y325"/>
      <c r="Z325"/>
      <c r="AA325"/>
      <c r="AB325"/>
      <c r="AC325"/>
      <c r="AD325"/>
      <c r="AE325"/>
      <c r="AF325"/>
      <c r="AG325"/>
      <c r="AH325"/>
      <c r="AI325"/>
      <c r="AJ325"/>
    </row>
    <row r="326" spans="4:36" ht="15" x14ac:dyDescent="0.25">
      <c r="D326"/>
      <c r="E326" t="s">
        <v>1474</v>
      </c>
      <c r="F326"/>
      <c r="G326"/>
      <c r="H326"/>
      <c r="I326"/>
      <c r="J326" t="s">
        <v>1475</v>
      </c>
      <c r="K326"/>
      <c r="L326"/>
      <c r="M326"/>
      <c r="N326"/>
      <c r="O326"/>
      <c r="P326"/>
      <c r="Q326"/>
      <c r="R326"/>
      <c r="S326"/>
      <c r="T326"/>
      <c r="U326"/>
      <c r="V326"/>
      <c r="W326"/>
      <c r="X326"/>
      <c r="Y326"/>
      <c r="Z326"/>
      <c r="AA326"/>
      <c r="AB326"/>
      <c r="AC326"/>
      <c r="AD326"/>
      <c r="AE326"/>
      <c r="AF326"/>
      <c r="AG326"/>
      <c r="AH326"/>
      <c r="AI326"/>
      <c r="AJ326"/>
    </row>
    <row r="327" spans="4:36" ht="15" x14ac:dyDescent="0.25">
      <c r="D327"/>
      <c r="E327" t="s">
        <v>1476</v>
      </c>
      <c r="F327"/>
      <c r="G327"/>
      <c r="H327"/>
      <c r="I327"/>
      <c r="J327" t="s">
        <v>1477</v>
      </c>
      <c r="K327"/>
      <c r="L327"/>
      <c r="M327"/>
      <c r="N327"/>
      <c r="O327"/>
      <c r="P327"/>
      <c r="Q327"/>
      <c r="R327"/>
      <c r="S327"/>
      <c r="T327"/>
      <c r="U327"/>
      <c r="V327"/>
      <c r="W327"/>
      <c r="X327"/>
      <c r="Y327"/>
      <c r="Z327"/>
      <c r="AA327"/>
      <c r="AB327"/>
      <c r="AC327"/>
      <c r="AD327"/>
      <c r="AE327"/>
      <c r="AF327"/>
      <c r="AG327"/>
      <c r="AH327"/>
      <c r="AI327"/>
      <c r="AJ327"/>
    </row>
    <row r="328" spans="4:36" ht="15" x14ac:dyDescent="0.25">
      <c r="D328"/>
      <c r="E328" t="s">
        <v>1478</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x14ac:dyDescent="0.25">
      <c r="D329"/>
      <c r="E329" t="s">
        <v>1479</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x14ac:dyDescent="0.2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x14ac:dyDescent="0.2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x14ac:dyDescent="0.2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x14ac:dyDescent="0.2">
      <c r="O333" s="4"/>
      <c r="P333" s="4"/>
      <c r="Q333" s="4"/>
      <c r="R333" s="4"/>
      <c r="S333" s="4"/>
      <c r="T333" s="4"/>
    </row>
    <row r="334" spans="4:36" x14ac:dyDescent="0.2">
      <c r="O334" s="4"/>
      <c r="P334" s="4"/>
      <c r="Q334" s="4"/>
      <c r="R334" s="4"/>
      <c r="S334" s="4"/>
      <c r="T334" s="4"/>
    </row>
    <row r="335" spans="4:36" x14ac:dyDescent="0.2">
      <c r="O335" s="4"/>
      <c r="P335" s="4"/>
      <c r="Q335" s="4"/>
      <c r="R335" s="4"/>
      <c r="S335" s="4"/>
      <c r="T335" s="4"/>
    </row>
    <row r="336" spans="4:36" x14ac:dyDescent="0.2">
      <c r="O336" s="4"/>
      <c r="P336" s="4"/>
      <c r="Q336" s="4"/>
      <c r="R336" s="4"/>
      <c r="S336" s="4"/>
      <c r="T336" s="4"/>
    </row>
    <row r="337" spans="15:20" x14ac:dyDescent="0.2">
      <c r="O337" s="4"/>
      <c r="P337" s="4"/>
      <c r="Q337" s="4"/>
      <c r="R337" s="4"/>
      <c r="S337" s="4"/>
      <c r="T337" s="4"/>
    </row>
    <row r="338" spans="15:20" x14ac:dyDescent="0.2">
      <c r="O338" s="4"/>
      <c r="P338" s="4"/>
      <c r="Q338" s="4"/>
      <c r="R338" s="4"/>
      <c r="S338" s="4"/>
      <c r="T338" s="4"/>
    </row>
    <row r="339" spans="15:20" x14ac:dyDescent="0.2">
      <c r="O339" s="4"/>
      <c r="P339" s="4"/>
      <c r="Q339" s="4"/>
      <c r="R339" s="4"/>
      <c r="S339" s="4"/>
      <c r="T339" s="4"/>
    </row>
    <row r="340" spans="15:20" x14ac:dyDescent="0.2">
      <c r="O340" s="4"/>
      <c r="P340" s="4"/>
      <c r="Q340" s="4"/>
      <c r="R340" s="4"/>
      <c r="S340" s="4"/>
      <c r="T340" s="4"/>
    </row>
    <row r="341" spans="15:20" x14ac:dyDescent="0.2">
      <c r="O341" s="4"/>
      <c r="P341" s="4"/>
      <c r="Q341" s="4"/>
      <c r="R341" s="4"/>
      <c r="S341" s="4"/>
      <c r="T341" s="4"/>
    </row>
    <row r="342" spans="15:20" x14ac:dyDescent="0.2">
      <c r="O342" s="4"/>
      <c r="P342" s="4"/>
      <c r="Q342" s="4"/>
      <c r="R342" s="4"/>
      <c r="S342" s="4"/>
      <c r="T342" s="4"/>
    </row>
    <row r="343" spans="15:20" x14ac:dyDescent="0.2">
      <c r="O343" s="4"/>
      <c r="P343" s="4"/>
      <c r="Q343" s="4"/>
      <c r="R343" s="4"/>
      <c r="S343" s="4"/>
      <c r="T343" s="4"/>
    </row>
    <row r="344" spans="15:20" x14ac:dyDescent="0.2">
      <c r="O344" s="4"/>
      <c r="P344" s="4"/>
      <c r="Q344" s="4"/>
      <c r="R344" s="4"/>
      <c r="S344" s="4"/>
      <c r="T344" s="4"/>
    </row>
    <row r="345" spans="15:20" x14ac:dyDescent="0.2">
      <c r="O345" s="4"/>
      <c r="P345" s="4"/>
      <c r="Q345" s="4"/>
      <c r="R345" s="4"/>
      <c r="S345" s="4"/>
      <c r="T345" s="4"/>
    </row>
    <row r="346" spans="15:20" x14ac:dyDescent="0.2">
      <c r="O346" s="4"/>
      <c r="P346" s="4"/>
      <c r="Q346" s="4"/>
      <c r="R346" s="4"/>
      <c r="S346" s="4"/>
      <c r="T346" s="4"/>
    </row>
    <row r="347" spans="15:20" x14ac:dyDescent="0.2">
      <c r="O347" s="4"/>
      <c r="P347" s="4"/>
      <c r="Q347" s="4"/>
      <c r="R347" s="4"/>
      <c r="S347" s="4"/>
      <c r="T347" s="4"/>
    </row>
    <row r="348" spans="15:20" x14ac:dyDescent="0.2">
      <c r="O348" s="4"/>
      <c r="P348" s="4"/>
      <c r="Q348" s="4"/>
      <c r="R348" s="4"/>
      <c r="S348" s="4"/>
      <c r="T348" s="4"/>
    </row>
    <row r="349" spans="15:20" x14ac:dyDescent="0.2">
      <c r="O349" s="4"/>
      <c r="P349" s="4"/>
      <c r="Q349" s="4"/>
      <c r="R349" s="4"/>
      <c r="S349" s="4"/>
      <c r="T349" s="4"/>
    </row>
    <row r="350" spans="15:20" x14ac:dyDescent="0.2">
      <c r="O350" s="4"/>
      <c r="P350" s="4"/>
      <c r="Q350" s="4"/>
      <c r="R350" s="4"/>
      <c r="S350" s="4"/>
      <c r="T350" s="4"/>
    </row>
    <row r="351" spans="15:20" x14ac:dyDescent="0.2">
      <c r="O351" s="4"/>
      <c r="P351" s="4"/>
      <c r="Q351" s="4"/>
      <c r="R351" s="4"/>
      <c r="S351" s="4"/>
      <c r="T351" s="4"/>
    </row>
    <row r="352" spans="15:20" x14ac:dyDescent="0.2">
      <c r="O352" s="4"/>
      <c r="P352" s="4"/>
      <c r="Q352" s="4"/>
      <c r="R352" s="4"/>
      <c r="S352" s="4"/>
      <c r="T352" s="4"/>
    </row>
    <row r="353" spans="15:20" x14ac:dyDescent="0.2">
      <c r="O353" s="4"/>
      <c r="P353" s="4"/>
      <c r="Q353" s="4"/>
      <c r="R353" s="4"/>
      <c r="S353" s="4"/>
      <c r="T353" s="4"/>
    </row>
    <row r="354" spans="15:20" x14ac:dyDescent="0.2">
      <c r="O354" s="4"/>
      <c r="P354" s="4"/>
      <c r="Q354" s="4"/>
      <c r="R354" s="4"/>
      <c r="S354" s="4"/>
      <c r="T354" s="4"/>
    </row>
    <row r="355" spans="15:20" x14ac:dyDescent="0.2">
      <c r="O355" s="4"/>
      <c r="P355" s="4"/>
      <c r="Q355" s="4"/>
      <c r="R355" s="4"/>
      <c r="S355" s="4"/>
      <c r="T355" s="4"/>
    </row>
    <row r="356" spans="15:20" x14ac:dyDescent="0.2">
      <c r="O356" s="4"/>
      <c r="P356" s="4"/>
      <c r="Q356" s="4"/>
      <c r="R356" s="4"/>
      <c r="S356" s="4"/>
      <c r="T356" s="4"/>
    </row>
    <row r="357" spans="15:20" x14ac:dyDescent="0.2">
      <c r="O357" s="4"/>
      <c r="P357" s="4"/>
      <c r="Q357" s="4"/>
      <c r="R357" s="4"/>
      <c r="S357" s="4"/>
      <c r="T357" s="4"/>
    </row>
    <row r="358" spans="15:20" x14ac:dyDescent="0.2">
      <c r="O358" s="4"/>
      <c r="P358" s="4"/>
      <c r="Q358" s="4"/>
      <c r="R358" s="4"/>
      <c r="S358" s="4"/>
      <c r="T358" s="4"/>
    </row>
    <row r="359" spans="15:20" x14ac:dyDescent="0.2">
      <c r="O359" s="4"/>
      <c r="P359" s="4"/>
      <c r="Q359" s="4"/>
      <c r="R359" s="4"/>
      <c r="S359" s="4"/>
      <c r="T359" s="4"/>
    </row>
    <row r="360" spans="15:20" x14ac:dyDescent="0.2">
      <c r="O360" s="4"/>
      <c r="P360" s="4"/>
      <c r="Q360" s="4"/>
      <c r="R360" s="4"/>
      <c r="S360" s="4"/>
      <c r="T360" s="4"/>
    </row>
    <row r="361" spans="15:20" x14ac:dyDescent="0.2">
      <c r="O361" s="4"/>
      <c r="P361" s="4"/>
      <c r="Q361" s="4"/>
      <c r="R361" s="4"/>
      <c r="S361" s="4"/>
      <c r="T361" s="4"/>
    </row>
    <row r="362" spans="15:20" x14ac:dyDescent="0.2">
      <c r="O362" s="4"/>
      <c r="P362" s="4"/>
      <c r="Q362" s="4"/>
      <c r="R362" s="4"/>
      <c r="S362" s="4"/>
      <c r="T362" s="4"/>
    </row>
    <row r="363" spans="15:20" x14ac:dyDescent="0.2">
      <c r="O363" s="4"/>
      <c r="P363" s="4"/>
      <c r="Q363" s="4"/>
      <c r="R363" s="4"/>
      <c r="S363" s="4"/>
      <c r="T363" s="4"/>
    </row>
    <row r="364" spans="15:20" x14ac:dyDescent="0.2">
      <c r="O364" s="4"/>
      <c r="P364" s="4"/>
      <c r="Q364" s="4"/>
      <c r="R364" s="4"/>
      <c r="S364" s="4"/>
      <c r="T364" s="4"/>
    </row>
    <row r="365" spans="15:20" x14ac:dyDescent="0.2">
      <c r="O365" s="4"/>
      <c r="P365" s="4"/>
      <c r="Q365" s="4"/>
      <c r="R365" s="4"/>
      <c r="S365" s="4"/>
      <c r="T365" s="4"/>
    </row>
    <row r="366" spans="15:20" x14ac:dyDescent="0.2">
      <c r="O366" s="4"/>
      <c r="P366" s="4"/>
      <c r="Q366" s="4"/>
      <c r="R366" s="4"/>
      <c r="S366" s="4"/>
      <c r="T366" s="4"/>
    </row>
    <row r="367" spans="15:20" x14ac:dyDescent="0.2">
      <c r="O367" s="4"/>
      <c r="P367" s="4"/>
      <c r="Q367" s="4"/>
      <c r="R367" s="4"/>
      <c r="S367" s="4"/>
      <c r="T367" s="4"/>
    </row>
    <row r="368" spans="15:20" x14ac:dyDescent="0.2">
      <c r="O368" s="4"/>
      <c r="P368" s="4"/>
      <c r="Q368" s="4"/>
      <c r="R368" s="4"/>
      <c r="S368" s="4"/>
      <c r="T368" s="4"/>
    </row>
    <row r="369" spans="15:20" x14ac:dyDescent="0.2">
      <c r="O369" s="4"/>
      <c r="P369" s="4"/>
      <c r="Q369" s="4"/>
      <c r="R369" s="4"/>
      <c r="S369" s="4"/>
      <c r="T369" s="4"/>
    </row>
    <row r="370" spans="15:20" x14ac:dyDescent="0.2">
      <c r="O370" s="4"/>
      <c r="P370" s="4"/>
      <c r="Q370" s="4"/>
      <c r="R370" s="4"/>
      <c r="S370" s="4"/>
      <c r="T370" s="4"/>
    </row>
    <row r="371" spans="15:20" x14ac:dyDescent="0.2">
      <c r="O371" s="4"/>
      <c r="P371" s="4"/>
      <c r="Q371" s="4"/>
      <c r="R371" s="4"/>
      <c r="S371" s="4"/>
      <c r="T371" s="4"/>
    </row>
    <row r="372" spans="15:20" x14ac:dyDescent="0.2">
      <c r="O372" s="4"/>
      <c r="P372" s="4"/>
      <c r="Q372" s="4"/>
      <c r="R372" s="4"/>
      <c r="S372" s="4"/>
      <c r="T372" s="4"/>
    </row>
    <row r="373" spans="15:20" x14ac:dyDescent="0.2">
      <c r="O373" s="4"/>
      <c r="P373" s="4"/>
      <c r="Q373" s="4"/>
      <c r="R373" s="4"/>
      <c r="S373" s="4"/>
      <c r="T373" s="4"/>
    </row>
    <row r="374" spans="15:20" x14ac:dyDescent="0.2">
      <c r="O374" s="4"/>
      <c r="P374" s="4"/>
      <c r="Q374" s="4"/>
      <c r="R374" s="4"/>
      <c r="S374" s="4"/>
      <c r="T374" s="4"/>
    </row>
    <row r="375" spans="15:20" x14ac:dyDescent="0.2">
      <c r="O375" s="4"/>
      <c r="P375" s="4"/>
      <c r="Q375" s="4"/>
      <c r="R375" s="4"/>
      <c r="S375" s="4"/>
      <c r="T375" s="4"/>
    </row>
    <row r="376" spans="15:20" x14ac:dyDescent="0.2">
      <c r="O376" s="4"/>
      <c r="P376" s="4"/>
      <c r="Q376" s="4"/>
      <c r="R376" s="4"/>
      <c r="S376" s="4"/>
      <c r="T376" s="4"/>
    </row>
    <row r="377" spans="15:20" x14ac:dyDescent="0.2">
      <c r="O377" s="4"/>
      <c r="P377" s="4"/>
      <c r="Q377" s="4"/>
      <c r="R377" s="4"/>
      <c r="S377" s="4"/>
      <c r="T377" s="4"/>
    </row>
    <row r="378" spans="15:20" x14ac:dyDescent="0.2">
      <c r="O378" s="4"/>
      <c r="P378" s="4"/>
      <c r="Q378" s="4"/>
      <c r="R378" s="4"/>
      <c r="S378" s="4"/>
      <c r="T378" s="4"/>
    </row>
    <row r="379" spans="15:20" x14ac:dyDescent="0.2">
      <c r="O379" s="4"/>
      <c r="P379" s="4"/>
      <c r="Q379" s="4"/>
      <c r="R379" s="4"/>
      <c r="S379" s="4"/>
      <c r="T379" s="4"/>
    </row>
    <row r="380" spans="15:20" x14ac:dyDescent="0.2">
      <c r="O380" s="4"/>
      <c r="P380" s="4"/>
      <c r="Q380" s="4"/>
      <c r="R380" s="4"/>
      <c r="S380" s="4"/>
      <c r="T380" s="4"/>
    </row>
    <row r="381" spans="15:20" x14ac:dyDescent="0.2">
      <c r="O381" s="4"/>
      <c r="P381" s="4"/>
      <c r="Q381" s="4"/>
      <c r="R381" s="4"/>
      <c r="S381" s="4"/>
      <c r="T381" s="4"/>
    </row>
    <row r="382" spans="15:20" x14ac:dyDescent="0.2">
      <c r="O382" s="4"/>
      <c r="P382" s="4"/>
      <c r="Q382" s="4"/>
      <c r="R382" s="4"/>
      <c r="S382" s="4"/>
      <c r="T382" s="4"/>
    </row>
    <row r="383" spans="15:20" x14ac:dyDescent="0.2">
      <c r="O383" s="4"/>
      <c r="P383" s="4"/>
      <c r="Q383" s="4"/>
      <c r="R383" s="4"/>
      <c r="S383" s="4"/>
      <c r="T383" s="4"/>
    </row>
    <row r="384" spans="15:20" x14ac:dyDescent="0.2">
      <c r="O384" s="4"/>
      <c r="P384" s="4"/>
      <c r="Q384" s="4"/>
      <c r="R384" s="4"/>
      <c r="S384" s="4"/>
      <c r="T384" s="4"/>
    </row>
    <row r="385" spans="15:20" x14ac:dyDescent="0.2">
      <c r="O385" s="4"/>
      <c r="P385" s="4"/>
      <c r="Q385" s="4"/>
      <c r="R385" s="4"/>
      <c r="S385" s="4"/>
      <c r="T385" s="4"/>
    </row>
    <row r="386" spans="15:20" x14ac:dyDescent="0.2">
      <c r="O386" s="4"/>
      <c r="P386" s="4"/>
      <c r="Q386" s="4"/>
      <c r="R386" s="4"/>
      <c r="S386" s="4"/>
      <c r="T386" s="4"/>
    </row>
    <row r="387" spans="15:20" x14ac:dyDescent="0.2">
      <c r="O387" s="4"/>
      <c r="P387" s="4"/>
      <c r="Q387" s="4"/>
      <c r="R387" s="4"/>
      <c r="S387" s="4"/>
      <c r="T387" s="4"/>
    </row>
    <row r="388" spans="15:20" x14ac:dyDescent="0.2">
      <c r="O388" s="4"/>
      <c r="P388" s="4"/>
      <c r="Q388" s="4"/>
      <c r="R388" s="4"/>
      <c r="S388" s="4"/>
      <c r="T388" s="4"/>
    </row>
    <row r="389" spans="15:20" x14ac:dyDescent="0.2">
      <c r="O389" s="4"/>
      <c r="P389" s="4"/>
      <c r="Q389" s="4"/>
      <c r="R389" s="4"/>
      <c r="S389" s="4"/>
      <c r="T389" s="4"/>
    </row>
    <row r="390" spans="15:20" x14ac:dyDescent="0.2">
      <c r="O390" s="4"/>
      <c r="P390" s="4"/>
      <c r="Q390" s="4"/>
      <c r="R390" s="4"/>
      <c r="S390" s="4"/>
      <c r="T390" s="4"/>
    </row>
    <row r="391" spans="15:20" x14ac:dyDescent="0.2">
      <c r="O391" s="4"/>
      <c r="P391" s="4"/>
      <c r="Q391" s="4"/>
      <c r="R391" s="4"/>
      <c r="S391" s="4"/>
      <c r="T391" s="4"/>
    </row>
    <row r="392" spans="15:20" x14ac:dyDescent="0.2">
      <c r="O392" s="4"/>
      <c r="P392" s="4"/>
      <c r="Q392" s="4"/>
      <c r="R392" s="4"/>
      <c r="S392" s="4"/>
      <c r="T392" s="4"/>
    </row>
    <row r="393" spans="15:20" x14ac:dyDescent="0.2">
      <c r="O393" s="4"/>
      <c r="P393" s="4"/>
      <c r="Q393" s="4"/>
      <c r="R393" s="4"/>
      <c r="S393" s="4"/>
      <c r="T393" s="4"/>
    </row>
    <row r="394" spans="15:20" x14ac:dyDescent="0.2">
      <c r="O394" s="4"/>
      <c r="P394" s="4"/>
      <c r="Q394" s="4"/>
      <c r="R394" s="4"/>
      <c r="S394" s="4"/>
      <c r="T394" s="4"/>
    </row>
    <row r="395" spans="15:20" x14ac:dyDescent="0.2">
      <c r="O395" s="4"/>
      <c r="P395" s="4"/>
      <c r="Q395" s="4"/>
      <c r="R395" s="4"/>
      <c r="S395" s="4"/>
      <c r="T395" s="4"/>
    </row>
    <row r="396" spans="15:20" x14ac:dyDescent="0.2">
      <c r="O396" s="4"/>
      <c r="P396" s="4"/>
      <c r="Q396" s="4"/>
      <c r="R396" s="4"/>
      <c r="S396" s="4"/>
      <c r="T396" s="4"/>
    </row>
    <row r="397" spans="15:20" x14ac:dyDescent="0.2">
      <c r="O397" s="4"/>
      <c r="P397" s="4"/>
      <c r="Q397" s="4"/>
      <c r="R397" s="4"/>
      <c r="S397" s="4"/>
      <c r="T397" s="4"/>
    </row>
    <row r="398" spans="15:20" x14ac:dyDescent="0.2">
      <c r="O398" s="4"/>
      <c r="P398" s="4"/>
      <c r="Q398" s="4"/>
      <c r="R398" s="4"/>
      <c r="S398" s="4"/>
      <c r="T398" s="4"/>
    </row>
    <row r="399" spans="15:20" x14ac:dyDescent="0.2">
      <c r="O399" s="4"/>
      <c r="P399" s="4"/>
      <c r="Q399" s="4"/>
      <c r="R399" s="4"/>
      <c r="S399" s="4"/>
      <c r="T399" s="4"/>
    </row>
    <row r="400" spans="15:20" x14ac:dyDescent="0.2">
      <c r="O400" s="4"/>
      <c r="P400" s="4"/>
      <c r="Q400" s="4"/>
      <c r="R400" s="4"/>
      <c r="S400" s="4"/>
      <c r="T400" s="4"/>
    </row>
    <row r="401" spans="15:20" x14ac:dyDescent="0.2">
      <c r="O401" s="4"/>
      <c r="P401" s="4"/>
      <c r="Q401" s="4"/>
      <c r="R401" s="4"/>
      <c r="S401" s="4"/>
      <c r="T401" s="4"/>
    </row>
    <row r="402" spans="15:20" x14ac:dyDescent="0.2">
      <c r="O402" s="4"/>
      <c r="P402" s="4"/>
      <c r="Q402" s="4"/>
      <c r="R402" s="4"/>
      <c r="S402" s="4"/>
      <c r="T402" s="4"/>
    </row>
    <row r="403" spans="15:20" x14ac:dyDescent="0.2">
      <c r="O403" s="4"/>
      <c r="P403" s="4"/>
      <c r="Q403" s="4"/>
      <c r="R403" s="4"/>
      <c r="S403" s="4"/>
      <c r="T403" s="4"/>
    </row>
    <row r="404" spans="15:20" x14ac:dyDescent="0.2">
      <c r="O404" s="4"/>
      <c r="P404" s="4"/>
      <c r="Q404" s="4"/>
      <c r="R404" s="4"/>
      <c r="S404" s="4"/>
      <c r="T404" s="4"/>
    </row>
    <row r="405" spans="15:20" x14ac:dyDescent="0.2">
      <c r="O405" s="4"/>
      <c r="P405" s="4"/>
      <c r="Q405" s="4"/>
      <c r="R405" s="4"/>
      <c r="S405" s="4"/>
      <c r="T405" s="4"/>
    </row>
    <row r="406" spans="15:20" x14ac:dyDescent="0.2">
      <c r="O406" s="4"/>
      <c r="P406" s="4"/>
      <c r="Q406" s="4"/>
      <c r="R406" s="4"/>
      <c r="S406" s="4"/>
      <c r="T406" s="4"/>
    </row>
    <row r="407" spans="15:20" x14ac:dyDescent="0.2">
      <c r="O407" s="4"/>
      <c r="P407" s="4"/>
      <c r="Q407" s="4"/>
      <c r="R407" s="4"/>
      <c r="S407" s="4"/>
      <c r="T407" s="4"/>
    </row>
    <row r="408" spans="15:20" x14ac:dyDescent="0.2">
      <c r="O408" s="4"/>
      <c r="P408" s="4"/>
      <c r="Q408" s="4"/>
      <c r="R408" s="4"/>
      <c r="S408" s="4"/>
      <c r="T408" s="4"/>
    </row>
    <row r="409" spans="15:20" x14ac:dyDescent="0.2">
      <c r="O409" s="4"/>
      <c r="P409" s="4"/>
      <c r="Q409" s="4"/>
      <c r="R409" s="4"/>
      <c r="S409" s="4"/>
      <c r="T409" s="4"/>
    </row>
    <row r="410" spans="15:20" x14ac:dyDescent="0.2">
      <c r="O410" s="4"/>
      <c r="P410" s="4"/>
      <c r="Q410" s="4"/>
      <c r="R410" s="4"/>
      <c r="S410" s="4"/>
      <c r="T410" s="4"/>
    </row>
    <row r="411" spans="15:20" x14ac:dyDescent="0.2">
      <c r="O411" s="4"/>
      <c r="P411" s="4"/>
      <c r="Q411" s="4"/>
      <c r="R411" s="4"/>
      <c r="S411" s="4"/>
      <c r="T411" s="4"/>
    </row>
    <row r="412" spans="15:20" x14ac:dyDescent="0.2">
      <c r="O412" s="4"/>
      <c r="P412" s="4"/>
      <c r="Q412" s="4"/>
      <c r="R412" s="4"/>
      <c r="S412" s="4"/>
      <c r="T412" s="4"/>
    </row>
    <row r="413" spans="15:20" x14ac:dyDescent="0.2">
      <c r="O413" s="4"/>
      <c r="P413" s="4"/>
      <c r="Q413" s="4"/>
      <c r="R413" s="4"/>
      <c r="S413" s="4"/>
      <c r="T413" s="4"/>
    </row>
    <row r="414" spans="15:20" x14ac:dyDescent="0.2">
      <c r="O414" s="4"/>
      <c r="P414" s="4"/>
      <c r="Q414" s="4"/>
      <c r="R414" s="4"/>
      <c r="S414" s="4"/>
      <c r="T414" s="4"/>
    </row>
    <row r="415" spans="15:20" x14ac:dyDescent="0.2">
      <c r="O415" s="4"/>
      <c r="P415" s="4"/>
      <c r="Q415" s="4"/>
      <c r="R415" s="4"/>
      <c r="S415" s="4"/>
      <c r="T415" s="4"/>
    </row>
    <row r="416" spans="15:20" x14ac:dyDescent="0.2">
      <c r="O416" s="4"/>
      <c r="P416" s="4"/>
      <c r="Q416" s="4"/>
      <c r="R416" s="4"/>
      <c r="S416" s="4"/>
      <c r="T416" s="4"/>
    </row>
    <row r="417" spans="15:20" x14ac:dyDescent="0.2">
      <c r="O417" s="4"/>
      <c r="P417" s="4"/>
      <c r="Q417" s="4"/>
      <c r="R417" s="4"/>
      <c r="S417" s="4"/>
      <c r="T417" s="4"/>
    </row>
    <row r="418" spans="15:20" x14ac:dyDescent="0.2">
      <c r="O418" s="4"/>
      <c r="P418" s="4"/>
      <c r="Q418" s="4"/>
      <c r="R418" s="4"/>
      <c r="S418" s="4"/>
      <c r="T418" s="4"/>
    </row>
    <row r="419" spans="15:20" x14ac:dyDescent="0.2">
      <c r="O419" s="4"/>
      <c r="P419" s="4"/>
      <c r="Q419" s="4"/>
      <c r="R419" s="4"/>
      <c r="S419" s="4"/>
      <c r="T419" s="4"/>
    </row>
    <row r="420" spans="15:20" x14ac:dyDescent="0.2">
      <c r="O420" s="4"/>
      <c r="P420" s="4"/>
      <c r="Q420" s="4"/>
      <c r="R420" s="4"/>
      <c r="S420" s="4"/>
      <c r="T420" s="4"/>
    </row>
    <row r="421" spans="15:20" x14ac:dyDescent="0.2">
      <c r="O421" s="4"/>
      <c r="P421" s="4"/>
      <c r="Q421" s="4"/>
      <c r="R421" s="4"/>
      <c r="S421" s="4"/>
      <c r="T421" s="4"/>
    </row>
    <row r="422" spans="15:20" x14ac:dyDescent="0.2">
      <c r="O422" s="4"/>
      <c r="P422" s="4"/>
      <c r="Q422" s="4"/>
      <c r="R422" s="4"/>
      <c r="S422" s="4"/>
      <c r="T422" s="4"/>
    </row>
    <row r="423" spans="15:20" x14ac:dyDescent="0.2">
      <c r="O423" s="4"/>
      <c r="P423" s="4"/>
      <c r="Q423" s="4"/>
      <c r="R423" s="4"/>
      <c r="S423" s="4"/>
      <c r="T423" s="4"/>
    </row>
    <row r="424" spans="15:20" x14ac:dyDescent="0.2">
      <c r="O424" s="4"/>
      <c r="P424" s="4"/>
      <c r="Q424" s="4"/>
      <c r="R424" s="4"/>
      <c r="S424" s="4"/>
      <c r="T424" s="4"/>
    </row>
    <row r="425" spans="15:20" x14ac:dyDescent="0.2">
      <c r="O425" s="4"/>
      <c r="P425" s="4"/>
      <c r="Q425" s="4"/>
      <c r="R425" s="4"/>
      <c r="S425" s="4"/>
      <c r="T425" s="4"/>
    </row>
    <row r="426" spans="15:20" x14ac:dyDescent="0.2">
      <c r="O426" s="4"/>
      <c r="P426" s="4"/>
      <c r="Q426" s="4"/>
      <c r="R426" s="4"/>
      <c r="S426" s="4"/>
      <c r="T426" s="4"/>
    </row>
    <row r="427" spans="15:20" x14ac:dyDescent="0.2">
      <c r="O427" s="4"/>
      <c r="P427" s="4"/>
      <c r="Q427" s="4"/>
      <c r="R427" s="4"/>
      <c r="S427" s="4"/>
      <c r="T427" s="4"/>
    </row>
    <row r="428" spans="15:20" x14ac:dyDescent="0.2">
      <c r="O428" s="4"/>
      <c r="P428" s="4"/>
      <c r="Q428" s="4"/>
      <c r="R428" s="4"/>
      <c r="S428" s="4"/>
      <c r="T428" s="4"/>
    </row>
    <row r="429" spans="15:20" x14ac:dyDescent="0.2">
      <c r="O429" s="4"/>
      <c r="P429" s="4"/>
      <c r="Q429" s="4"/>
      <c r="R429" s="4"/>
      <c r="S429" s="4"/>
      <c r="T429" s="4"/>
    </row>
    <row r="430" spans="15:20" x14ac:dyDescent="0.2">
      <c r="O430" s="4"/>
      <c r="P430" s="4"/>
      <c r="Q430" s="4"/>
      <c r="R430" s="4"/>
      <c r="S430" s="4"/>
      <c r="T430" s="4"/>
    </row>
    <row r="431" spans="15:20" x14ac:dyDescent="0.2">
      <c r="O431" s="4"/>
      <c r="P431" s="4"/>
      <c r="Q431" s="4"/>
      <c r="R431" s="4"/>
      <c r="S431" s="4"/>
      <c r="T431" s="4"/>
    </row>
    <row r="432" spans="15:20" x14ac:dyDescent="0.2">
      <c r="O432" s="4"/>
      <c r="P432" s="4"/>
      <c r="Q432" s="4"/>
      <c r="R432" s="4"/>
      <c r="S432" s="4"/>
      <c r="T432" s="4"/>
    </row>
    <row r="433" spans="15:20" x14ac:dyDescent="0.2">
      <c r="O433" s="4"/>
      <c r="P433" s="4"/>
      <c r="Q433" s="4"/>
      <c r="R433" s="4"/>
      <c r="S433" s="4"/>
      <c r="T433" s="4"/>
    </row>
    <row r="434" spans="15:20" x14ac:dyDescent="0.2">
      <c r="O434" s="4"/>
      <c r="P434" s="4"/>
      <c r="Q434" s="4"/>
      <c r="R434" s="4"/>
      <c r="S434" s="4"/>
      <c r="T434" s="4"/>
    </row>
    <row r="435" spans="15:20" x14ac:dyDescent="0.2">
      <c r="O435" s="4"/>
      <c r="P435" s="4"/>
      <c r="Q435" s="4"/>
      <c r="R435" s="4"/>
      <c r="S435" s="4"/>
      <c r="T435" s="4"/>
    </row>
    <row r="436" spans="15:20" x14ac:dyDescent="0.2">
      <c r="O436" s="4"/>
      <c r="P436" s="4"/>
      <c r="Q436" s="4"/>
      <c r="R436" s="4"/>
      <c r="S436" s="4"/>
      <c r="T436" s="4"/>
    </row>
    <row r="437" spans="15:20" x14ac:dyDescent="0.2">
      <c r="O437" s="4"/>
      <c r="P437" s="4"/>
      <c r="Q437" s="4"/>
      <c r="R437" s="4"/>
      <c r="S437" s="4"/>
      <c r="T437" s="4"/>
    </row>
    <row r="438" spans="15:20" x14ac:dyDescent="0.2">
      <c r="O438" s="4"/>
      <c r="P438" s="4"/>
      <c r="Q438" s="4"/>
      <c r="R438" s="4"/>
      <c r="S438" s="4"/>
      <c r="T438" s="4"/>
    </row>
    <row r="439" spans="15:20" x14ac:dyDescent="0.2">
      <c r="O439" s="4"/>
      <c r="P439" s="4"/>
      <c r="Q439" s="4"/>
      <c r="R439" s="4"/>
      <c r="S439" s="4"/>
      <c r="T439" s="4"/>
    </row>
    <row r="440" spans="15:20" x14ac:dyDescent="0.2">
      <c r="O440" s="4"/>
      <c r="P440" s="4"/>
      <c r="Q440" s="4"/>
      <c r="R440" s="4"/>
      <c r="S440" s="4"/>
      <c r="T440" s="4"/>
    </row>
    <row r="441" spans="15:20" x14ac:dyDescent="0.2">
      <c r="O441" s="4"/>
      <c r="P441" s="4"/>
      <c r="Q441" s="4"/>
      <c r="R441" s="4"/>
      <c r="S441" s="4"/>
      <c r="T441" s="4"/>
    </row>
    <row r="442" spans="15:20" x14ac:dyDescent="0.2">
      <c r="O442" s="4"/>
      <c r="P442" s="4"/>
      <c r="Q442" s="4"/>
      <c r="R442" s="4"/>
      <c r="S442" s="4"/>
      <c r="T442" s="4"/>
    </row>
    <row r="443" spans="15:20" x14ac:dyDescent="0.2">
      <c r="O443" s="4"/>
      <c r="P443" s="4"/>
      <c r="Q443" s="4"/>
      <c r="R443" s="4"/>
      <c r="S443" s="4"/>
      <c r="T443" s="4"/>
    </row>
    <row r="444" spans="15:20" x14ac:dyDescent="0.2">
      <c r="O444" s="4"/>
      <c r="P444" s="4"/>
      <c r="Q444" s="4"/>
      <c r="R444" s="4"/>
      <c r="S444" s="4"/>
      <c r="T444" s="4"/>
    </row>
    <row r="445" spans="15:20" x14ac:dyDescent="0.2">
      <c r="O445" s="4"/>
      <c r="P445" s="4"/>
      <c r="Q445" s="4"/>
      <c r="R445" s="4"/>
      <c r="S445" s="4"/>
      <c r="T445" s="4"/>
    </row>
    <row r="446" spans="15:20" x14ac:dyDescent="0.2">
      <c r="O446" s="4"/>
      <c r="P446" s="4"/>
      <c r="Q446" s="4"/>
      <c r="R446" s="4"/>
      <c r="S446" s="4"/>
      <c r="T446" s="4"/>
    </row>
    <row r="447" spans="15:20" x14ac:dyDescent="0.2">
      <c r="O447" s="4"/>
      <c r="P447" s="4"/>
      <c r="Q447" s="4"/>
      <c r="R447" s="4"/>
      <c r="S447" s="4"/>
      <c r="T447" s="4"/>
    </row>
    <row r="448" spans="15:20" x14ac:dyDescent="0.2">
      <c r="O448" s="4"/>
      <c r="P448" s="4"/>
      <c r="Q448" s="4"/>
      <c r="R448" s="4"/>
      <c r="S448" s="4"/>
      <c r="T448" s="4"/>
    </row>
    <row r="449" spans="15:20" x14ac:dyDescent="0.2">
      <c r="O449" s="4"/>
      <c r="P449" s="4"/>
      <c r="Q449" s="4"/>
      <c r="R449" s="4"/>
      <c r="S449" s="4"/>
      <c r="T449" s="4"/>
    </row>
    <row r="450" spans="15:20" x14ac:dyDescent="0.2">
      <c r="O450" s="4"/>
      <c r="P450" s="4"/>
      <c r="Q450" s="4"/>
      <c r="R450" s="4"/>
      <c r="S450" s="4"/>
      <c r="T450" s="4"/>
    </row>
    <row r="451" spans="15:20" x14ac:dyDescent="0.2">
      <c r="O451" s="4"/>
      <c r="P451" s="4"/>
      <c r="Q451" s="4"/>
      <c r="R451" s="4"/>
      <c r="S451" s="4"/>
      <c r="T451" s="4"/>
    </row>
    <row r="452" spans="15:20" x14ac:dyDescent="0.2">
      <c r="O452" s="4"/>
      <c r="P452" s="4"/>
      <c r="Q452" s="4"/>
      <c r="R452" s="4"/>
      <c r="S452" s="4"/>
      <c r="T452" s="4"/>
    </row>
    <row r="453" spans="15:20" x14ac:dyDescent="0.2">
      <c r="O453" s="4"/>
      <c r="P453" s="4"/>
      <c r="Q453" s="4"/>
      <c r="R453" s="4"/>
      <c r="S453" s="4"/>
      <c r="T453" s="4"/>
    </row>
    <row r="454" spans="15:20" x14ac:dyDescent="0.2">
      <c r="O454" s="4"/>
      <c r="P454" s="4"/>
      <c r="Q454" s="4"/>
      <c r="R454" s="4"/>
      <c r="S454" s="4"/>
      <c r="T454" s="4"/>
    </row>
    <row r="455" spans="15:20" x14ac:dyDescent="0.2">
      <c r="O455" s="4"/>
      <c r="P455" s="4"/>
      <c r="Q455" s="4"/>
      <c r="R455" s="4"/>
      <c r="S455" s="4"/>
      <c r="T455" s="4"/>
    </row>
    <row r="456" spans="15:20" x14ac:dyDescent="0.2">
      <c r="O456" s="4"/>
      <c r="P456" s="4"/>
      <c r="Q456" s="4"/>
      <c r="R456" s="4"/>
      <c r="S456" s="4"/>
      <c r="T456" s="4"/>
    </row>
    <row r="457" spans="15:20" x14ac:dyDescent="0.2">
      <c r="O457" s="4"/>
      <c r="P457" s="4"/>
      <c r="Q457" s="4"/>
      <c r="R457" s="4"/>
      <c r="S457" s="4"/>
      <c r="T457" s="4"/>
    </row>
    <row r="458" spans="15:20" x14ac:dyDescent="0.2">
      <c r="O458" s="4"/>
      <c r="P458" s="4"/>
      <c r="Q458" s="4"/>
      <c r="R458" s="4"/>
      <c r="S458" s="4"/>
      <c r="T458" s="4"/>
    </row>
    <row r="459" spans="15:20" x14ac:dyDescent="0.2">
      <c r="O459" s="4"/>
      <c r="P459" s="4"/>
      <c r="Q459" s="4"/>
      <c r="R459" s="4"/>
      <c r="S459" s="4"/>
      <c r="T459" s="4"/>
    </row>
    <row r="460" spans="15:20" x14ac:dyDescent="0.2">
      <c r="O460" s="4"/>
      <c r="P460" s="4"/>
      <c r="Q460" s="4"/>
      <c r="R460" s="4"/>
      <c r="S460" s="4"/>
      <c r="T460" s="4"/>
    </row>
  </sheetData>
  <sheetProtection algorithmName="SHA-512" hashValue="cHzqGEusVg5bvdX9pjL+LHjahRXFxZ5TAFQtAlCbpqqNITxlEZt3QP32WUUNL5tvh7coqCPk3g8cqL3XRB9kTw==" saltValue="wZYwHxbpupXrGF7Rsb/ZXg=="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J28"/>
  <sheetViews>
    <sheetView topLeftCell="A14" zoomScale="80" zoomScaleNormal="80" workbookViewId="0">
      <selection activeCell="C1" sqref="C1"/>
    </sheetView>
  </sheetViews>
  <sheetFormatPr baseColWidth="10" defaultColWidth="11.42578125" defaultRowHeight="15" x14ac:dyDescent="0.25"/>
  <cols>
    <col min="1" max="1" width="9.140625" style="184" customWidth="1"/>
    <col min="2" max="2" width="7.42578125" style="14" customWidth="1"/>
    <col min="3" max="3" width="75.28515625" style="29" customWidth="1"/>
    <col min="4" max="4" width="19.85546875" customWidth="1"/>
    <col min="5" max="5" width="83.140625" customWidth="1"/>
    <col min="6" max="6" width="38" style="29" customWidth="1"/>
    <col min="7" max="7" width="11.42578125" hidden="1" customWidth="1"/>
  </cols>
  <sheetData>
    <row r="1" spans="1:10" s="34" customFormat="1" ht="21" customHeight="1" thickBot="1" x14ac:dyDescent="0.3">
      <c r="A1" s="262" t="s">
        <v>1481</v>
      </c>
      <c r="B1" s="435" t="s">
        <v>2466</v>
      </c>
      <c r="C1" s="436"/>
      <c r="D1" s="436"/>
      <c r="E1" s="437"/>
      <c r="F1" s="116"/>
      <c r="G1" s="30"/>
    </row>
    <row r="2" spans="1:10" s="32" customFormat="1" ht="74.25" customHeight="1" thickBot="1" x14ac:dyDescent="0.3">
      <c r="A2" s="350" t="s">
        <v>1677</v>
      </c>
      <c r="B2" s="77" t="s">
        <v>1678</v>
      </c>
      <c r="C2" s="81" t="s">
        <v>1679</v>
      </c>
      <c r="D2" s="79" t="s">
        <v>1680</v>
      </c>
      <c r="E2" s="80" t="s">
        <v>1681</v>
      </c>
      <c r="F2" s="33" t="s">
        <v>1682</v>
      </c>
    </row>
    <row r="3" spans="1:10" ht="46.5" customHeight="1" x14ac:dyDescent="0.25">
      <c r="B3" s="69" t="s">
        <v>2467</v>
      </c>
      <c r="C3" s="98" t="s">
        <v>2468</v>
      </c>
      <c r="D3" s="76" t="str">
        <f>IF(COUNTIF(D4:D4,"NO CUMPLE")&gt;0,"NO CUMPLE CONDICIÓN",IF(COUNTIF(D4:D4,"CUMPLE")=0,"NO APLICA","CUMPLE"))</f>
        <v>NO APLICA</v>
      </c>
      <c r="E3" s="71" t="str">
        <f>CONCATENATE(IF(D4="NO CUMPLE",CONCATENATE(E4," / "),""))</f>
        <v/>
      </c>
      <c r="F3" s="37" t="s">
        <v>2469</v>
      </c>
      <c r="G3" s="14">
        <f>IF(D3="CUMPLE",1,IF(D3="NO CUMPLE CONDICIÓN",2,3))</f>
        <v>3</v>
      </c>
      <c r="J3" s="32"/>
    </row>
    <row r="4" spans="1:10" ht="43.5" x14ac:dyDescent="0.25">
      <c r="A4" s="185" t="s">
        <v>2406</v>
      </c>
      <c r="B4" s="55" t="s">
        <v>2470</v>
      </c>
      <c r="C4" s="60" t="s">
        <v>2471</v>
      </c>
      <c r="D4" s="128"/>
      <c r="E4" s="125"/>
      <c r="F4" s="37" t="s">
        <v>2472</v>
      </c>
      <c r="G4" s="14"/>
      <c r="J4" s="32"/>
    </row>
    <row r="5" spans="1:10" ht="37.5" customHeight="1" x14ac:dyDescent="0.25">
      <c r="B5" s="58" t="s">
        <v>2473</v>
      </c>
      <c r="C5" s="99" t="s">
        <v>2474</v>
      </c>
      <c r="D5" s="75" t="str">
        <f>IF(COUNTIF(D6:D8,"NO CUMPLE")&gt;0,"NO CUMPLE CONDICIÓN",IF(COUNTIF(D6:D8,"CUMPLE")=0,"NO APLICA","CUMPLE"))</f>
        <v>NO APLICA</v>
      </c>
      <c r="E5" s="70" t="str">
        <f>CONCATENATE(IF(D6="NO CUMPLE",CONCATENATE(E6," / "),""),IF(D7="NO CUMPLE",CONCATENATE(E7," / "),""),IF(D8="NO CUMPLE",CONCATENATE(E8," / "),""))</f>
        <v/>
      </c>
      <c r="F5" s="37" t="s">
        <v>2475</v>
      </c>
      <c r="G5" s="14">
        <f t="shared" ref="G5:G16" si="0">IF(D5="CUMPLE",1,IF(D5="NO CUMPLE CONDICIÓN",2,3))</f>
        <v>3</v>
      </c>
      <c r="J5" s="32"/>
    </row>
    <row r="6" spans="1:10" ht="33" x14ac:dyDescent="0.25">
      <c r="A6" s="185" t="s">
        <v>2406</v>
      </c>
      <c r="B6" s="55" t="s">
        <v>2476</v>
      </c>
      <c r="C6" s="60" t="s">
        <v>2477</v>
      </c>
      <c r="D6" s="128"/>
      <c r="E6" s="125"/>
      <c r="F6" s="37" t="s">
        <v>2478</v>
      </c>
      <c r="G6" s="14"/>
      <c r="J6" s="32"/>
    </row>
    <row r="7" spans="1:10" ht="99.75" x14ac:dyDescent="0.25">
      <c r="A7" s="185" t="s">
        <v>2406</v>
      </c>
      <c r="B7" s="55" t="s">
        <v>2479</v>
      </c>
      <c r="C7" s="60" t="s">
        <v>2480</v>
      </c>
      <c r="D7" s="128"/>
      <c r="E7" s="125"/>
      <c r="F7" s="37" t="s">
        <v>2478</v>
      </c>
      <c r="G7" s="14"/>
      <c r="J7" s="32"/>
    </row>
    <row r="8" spans="1:10" ht="114" x14ac:dyDescent="0.25">
      <c r="A8" s="185" t="s">
        <v>2406</v>
      </c>
      <c r="B8" s="55" t="s">
        <v>2481</v>
      </c>
      <c r="C8" s="60" t="s">
        <v>2482</v>
      </c>
      <c r="D8" s="128"/>
      <c r="E8" s="125"/>
      <c r="F8" s="37" t="s">
        <v>2478</v>
      </c>
      <c r="G8" s="14"/>
      <c r="J8" s="32"/>
    </row>
    <row r="9" spans="1:10" ht="42.75" x14ac:dyDescent="0.25">
      <c r="B9" s="58" t="s">
        <v>2483</v>
      </c>
      <c r="C9" s="99" t="s">
        <v>2484</v>
      </c>
      <c r="D9" s="75" t="str">
        <f>IF(COUNTIF(D10:D12,"NO CUMPLE")&gt;0,"NO CUMPLE CONDICIÓN",IF(COUNTIF(D10:D12,"CUMPLE")=0,"NO APLICA","CUMPLE"))</f>
        <v>NO APLICA</v>
      </c>
      <c r="E9" s="70" t="str">
        <f>CONCATENATE(IF(D10="NO CUMPLE",CONCATENATE(E10," / "),""),IF(D11="NO CUMPLE",CONCATENATE(E11," / "),""),IF(D12="NO CUMPLE",CONCATENATE(E12," / "),""))</f>
        <v/>
      </c>
      <c r="F9" s="37" t="s">
        <v>2485</v>
      </c>
      <c r="G9" s="14">
        <f t="shared" si="0"/>
        <v>3</v>
      </c>
      <c r="J9" s="32"/>
    </row>
    <row r="10" spans="1:10" ht="27.75" customHeight="1" x14ac:dyDescent="0.25">
      <c r="A10" s="185" t="s">
        <v>2406</v>
      </c>
      <c r="B10" s="55" t="s">
        <v>2486</v>
      </c>
      <c r="C10" s="60" t="s">
        <v>2487</v>
      </c>
      <c r="D10" s="128"/>
      <c r="E10" s="125"/>
      <c r="F10" s="37" t="s">
        <v>2488</v>
      </c>
      <c r="G10" s="14"/>
      <c r="J10" s="32"/>
    </row>
    <row r="11" spans="1:10" ht="225" customHeight="1" x14ac:dyDescent="0.25">
      <c r="A11" s="185" t="s">
        <v>2406</v>
      </c>
      <c r="B11" s="55" t="s">
        <v>2489</v>
      </c>
      <c r="C11" s="326" t="s">
        <v>2490</v>
      </c>
      <c r="D11" s="128"/>
      <c r="E11" s="125"/>
      <c r="F11" s="37" t="s">
        <v>2491</v>
      </c>
      <c r="G11" s="14"/>
      <c r="J11" s="32"/>
    </row>
    <row r="12" spans="1:10" ht="57" customHeight="1" x14ac:dyDescent="0.25">
      <c r="A12" s="186" t="s">
        <v>2406</v>
      </c>
      <c r="B12" s="55" t="s">
        <v>2492</v>
      </c>
      <c r="C12" s="60" t="s">
        <v>2493</v>
      </c>
      <c r="D12" s="128"/>
      <c r="E12" s="125"/>
      <c r="F12" s="37" t="s">
        <v>2488</v>
      </c>
      <c r="G12" s="14"/>
      <c r="J12" s="32"/>
    </row>
    <row r="13" spans="1:10" ht="50.25" customHeight="1" x14ac:dyDescent="0.25">
      <c r="A13" s="185" t="s">
        <v>2406</v>
      </c>
      <c r="B13" s="58" t="s">
        <v>2494</v>
      </c>
      <c r="C13" s="99" t="s">
        <v>2495</v>
      </c>
      <c r="D13" s="75" t="str">
        <f>IF(COUNTIF(D14:D15,"NO CUMPLE")&gt;0,"NO CUMPLE CONDICIÓN",IF(COUNTIF(D14:D15,"CUMPLE")=0,"NO APLICA","CUMPLE"))</f>
        <v>NO APLICA</v>
      </c>
      <c r="E13" s="70" t="str">
        <f>CONCATENATE(IF(D14="NO CUMPLE",CONCATENATE(E14," / "),""),IF(D15="NO CUMPLE",CONCATENATE(E15," / "),""))</f>
        <v/>
      </c>
      <c r="F13" s="37" t="s">
        <v>2496</v>
      </c>
      <c r="G13" s="14">
        <f>IF(D13="CUMPLE",1,IF(D13="NO CUMPLE CONDICIÓN",2,3))</f>
        <v>3</v>
      </c>
      <c r="J13" s="32"/>
    </row>
    <row r="14" spans="1:10" ht="176.25" x14ac:dyDescent="0.25">
      <c r="A14" s="185" t="s">
        <v>2406</v>
      </c>
      <c r="B14" s="359" t="s">
        <v>2497</v>
      </c>
      <c r="C14" s="326" t="s">
        <v>2498</v>
      </c>
      <c r="D14" s="128"/>
      <c r="E14" s="360"/>
      <c r="F14" s="37" t="s">
        <v>2499</v>
      </c>
      <c r="G14" s="14"/>
      <c r="J14" s="32"/>
    </row>
    <row r="15" spans="1:10" ht="115.5" x14ac:dyDescent="0.25">
      <c r="A15" s="185" t="s">
        <v>2406</v>
      </c>
      <c r="B15" s="359" t="s">
        <v>2500</v>
      </c>
      <c r="C15" s="326" t="s">
        <v>2501</v>
      </c>
      <c r="D15" s="128"/>
      <c r="E15" s="360"/>
      <c r="F15" s="37" t="s">
        <v>2499</v>
      </c>
      <c r="G15" s="14"/>
      <c r="J15" s="32"/>
    </row>
    <row r="16" spans="1:10" ht="32.25" customHeight="1" x14ac:dyDescent="0.25">
      <c r="B16" s="58" t="s">
        <v>2502</v>
      </c>
      <c r="C16" s="99" t="s">
        <v>2503</v>
      </c>
      <c r="D16" s="75" t="str">
        <f>IF(COUNTIF(D17:D19,"NO CUMPLE")&gt;0,"NO CUMPLE CONDICIÓN",IF(COUNTIF(D17:D19,"CUMPLE")=0,"NO APLICA","CUMPLE"))</f>
        <v>NO APLICA</v>
      </c>
      <c r="E16" s="70" t="str">
        <f>CONCATENATE(IF(D17="NO CUMPLE",CONCATENATE(E17," / "),""),IF(D18="NO CUMPLE",CONCATENATE(E18," / "),""),IF(D19="NO CUMPLE",CONCATENATE(E19," / "),""))</f>
        <v/>
      </c>
      <c r="F16" s="37" t="s">
        <v>2488</v>
      </c>
      <c r="G16" s="14">
        <f t="shared" si="0"/>
        <v>3</v>
      </c>
      <c r="J16" s="32"/>
    </row>
    <row r="17" spans="1:10" ht="57" x14ac:dyDescent="0.25">
      <c r="A17" s="185" t="s">
        <v>2406</v>
      </c>
      <c r="B17" s="55" t="s">
        <v>2504</v>
      </c>
      <c r="C17" s="60" t="s">
        <v>2505</v>
      </c>
      <c r="D17" s="128"/>
      <c r="E17" s="125"/>
      <c r="F17" s="37" t="s">
        <v>2488</v>
      </c>
      <c r="G17" s="14"/>
      <c r="J17" s="32"/>
    </row>
    <row r="18" spans="1:10" ht="71.25" x14ac:dyDescent="0.25">
      <c r="A18" s="185" t="s">
        <v>2406</v>
      </c>
      <c r="B18" s="55" t="s">
        <v>2506</v>
      </c>
      <c r="C18" s="60" t="s">
        <v>2507</v>
      </c>
      <c r="D18" s="128"/>
      <c r="E18" s="125"/>
      <c r="F18" s="37" t="s">
        <v>2508</v>
      </c>
      <c r="G18" s="14"/>
      <c r="J18" s="32"/>
    </row>
    <row r="19" spans="1:10" ht="43.5" thickBot="1" x14ac:dyDescent="0.3">
      <c r="A19" s="185" t="s">
        <v>2406</v>
      </c>
      <c r="B19" s="61" t="s">
        <v>2509</v>
      </c>
      <c r="C19" s="97" t="s">
        <v>2510</v>
      </c>
      <c r="D19" s="129"/>
      <c r="E19" s="126"/>
      <c r="F19" s="37" t="s">
        <v>2508</v>
      </c>
      <c r="J19" s="32"/>
    </row>
    <row r="21" spans="1:10" hidden="1" x14ac:dyDescent="0.25">
      <c r="C21" s="100" t="s">
        <v>1900</v>
      </c>
      <c r="D21">
        <f>COUNTIF(G3:G18,1)</f>
        <v>0</v>
      </c>
    </row>
    <row r="22" spans="1:10" hidden="1" x14ac:dyDescent="0.25">
      <c r="C22" s="100" t="s">
        <v>1901</v>
      </c>
      <c r="D22">
        <f>COUNTIF(G3:G18,2)</f>
        <v>0</v>
      </c>
    </row>
    <row r="23" spans="1:10" hidden="1" x14ac:dyDescent="0.25">
      <c r="C23" s="100" t="s">
        <v>1902</v>
      </c>
      <c r="D23">
        <f>COUNTIF(G3:G18,3)</f>
        <v>5</v>
      </c>
    </row>
    <row r="28" spans="1:10" x14ac:dyDescent="0.25">
      <c r="B28" s="155"/>
      <c r="C28" s="156"/>
      <c r="D28" s="157"/>
      <c r="E28" s="158"/>
      <c r="F28" s="37"/>
    </row>
  </sheetData>
  <sheetProtection algorithmName="SHA-512" hashValue="Ds5uVMT2LmzS9dPNcvSWUrGzHmKvDTGIu4831Zzl8QMWvb6FZszksvUFLdvbxLPaTAgDA3cXW5K/8ZiCMWWrmA==" saltValue="0M7dba4epn5baaDQfAgdmg==" spinCount="100000" sheet="1" formatRows="0" autoFilter="0"/>
  <mergeCells count="1">
    <mergeCell ref="B1:E1"/>
  </mergeCells>
  <phoneticPr fontId="35" type="noConversion"/>
  <conditionalFormatting sqref="D3">
    <cfRule type="cellIs" dxfId="34" priority="11" operator="equal">
      <formula>"NO CUMPLE CONDICIÓN"</formula>
    </cfRule>
    <cfRule type="cellIs" dxfId="33" priority="12" operator="equal">
      <formula>"No Cumple"</formula>
    </cfRule>
  </conditionalFormatting>
  <conditionalFormatting sqref="D5">
    <cfRule type="cellIs" dxfId="32" priority="9" operator="equal">
      <formula>"NO CUMPLE CONDICIÓN"</formula>
    </cfRule>
    <cfRule type="cellIs" dxfId="31" priority="10" operator="equal">
      <formula>"No Cumple"</formula>
    </cfRule>
  </conditionalFormatting>
  <conditionalFormatting sqref="D9">
    <cfRule type="cellIs" dxfId="30" priority="7" operator="equal">
      <formula>"NO CUMPLE CONDICIÓN"</formula>
    </cfRule>
    <cfRule type="cellIs" dxfId="29" priority="8" operator="equal">
      <formula>"No Cumple"</formula>
    </cfRule>
  </conditionalFormatting>
  <conditionalFormatting sqref="D13">
    <cfRule type="cellIs" dxfId="28" priority="1" operator="equal">
      <formula>"NO CUMPLE CONDICIÓN"</formula>
    </cfRule>
    <cfRule type="cellIs" dxfId="27" priority="2" operator="equal">
      <formula>"No Cumple"</formula>
    </cfRule>
  </conditionalFormatting>
  <conditionalFormatting sqref="D16">
    <cfRule type="cellIs" dxfId="26" priority="5" operator="equal">
      <formula>"NO CUMPLE CONDICIÓN"</formula>
    </cfRule>
    <cfRule type="cellIs" dxfId="25" priority="6" operator="equal">
      <formula>"No Cumple"</formula>
    </cfRule>
  </conditionalFormatting>
  <dataValidations count="1">
    <dataValidation type="list" allowBlank="1" showInputMessage="1" showErrorMessage="1" sqref="D4 D6:D8 D17:D19 D28 D10:D12 D14:D15" xr:uid="{00000000-0002-0000-0700-000000000000}">
      <formula1>"CUMPLE,NO CUMPLE"</formula1>
    </dataValidation>
  </dataValidations>
  <hyperlinks>
    <hyperlink ref="A1" location="PORTADA!A1" display="Portada" xr:uid="{71EB616D-3E4F-4D5B-80CE-35B2258ED2DB}"/>
  </hyperlinks>
  <printOptions horizontalCentered="1"/>
  <pageMargins left="0.31496062992125984" right="0.31496062992125984" top="1.1417322834645669" bottom="0.74803149606299213" header="0.31496062992125984" footer="0.31496062992125984"/>
  <pageSetup scale="71"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989A7-C73D-4796-9E66-F768ABFCD653}">
  <sheetPr>
    <tabColor theme="6" tint="0.59999389629810485"/>
    <pageSetUpPr fitToPage="1"/>
  </sheetPr>
  <dimension ref="A1:J21"/>
  <sheetViews>
    <sheetView zoomScale="90" zoomScaleNormal="90" workbookViewId="0">
      <selection activeCell="C1" sqref="C1"/>
    </sheetView>
  </sheetViews>
  <sheetFormatPr baseColWidth="10" defaultColWidth="11.42578125" defaultRowHeight="15" x14ac:dyDescent="0.25"/>
  <cols>
    <col min="1" max="1" width="7.140625" style="184" customWidth="1"/>
    <col min="2" max="2" width="6.42578125" style="14" customWidth="1"/>
    <col min="3" max="3" width="63.28515625" style="29" customWidth="1"/>
    <col min="4" max="4" width="17" customWidth="1"/>
    <col min="5" max="5" width="69.42578125" customWidth="1"/>
    <col min="6" max="6" width="39.42578125" style="29" customWidth="1"/>
    <col min="7" max="7" width="11.42578125" hidden="1" customWidth="1"/>
  </cols>
  <sheetData>
    <row r="1" spans="1:10" s="34" customFormat="1" ht="21" customHeight="1" thickBot="1" x14ac:dyDescent="0.3">
      <c r="A1" s="316" t="s">
        <v>1481</v>
      </c>
      <c r="B1" s="435" t="s">
        <v>2511</v>
      </c>
      <c r="C1" s="435"/>
      <c r="D1" s="435"/>
      <c r="E1" s="435"/>
      <c r="F1" s="116"/>
      <c r="G1" s="30"/>
    </row>
    <row r="2" spans="1:10" s="32" customFormat="1" ht="74.25" customHeight="1" thickBot="1" x14ac:dyDescent="0.3">
      <c r="A2" s="108" t="s">
        <v>1677</v>
      </c>
      <c r="B2" s="168" t="s">
        <v>1678</v>
      </c>
      <c r="C2" s="317" t="s">
        <v>1679</v>
      </c>
      <c r="D2" s="169" t="s">
        <v>1680</v>
      </c>
      <c r="E2" s="267" t="s">
        <v>1681</v>
      </c>
      <c r="F2" s="318" t="s">
        <v>1682</v>
      </c>
    </row>
    <row r="3" spans="1:10" ht="54.75" customHeight="1" x14ac:dyDescent="0.25">
      <c r="B3" s="54" t="s">
        <v>2512</v>
      </c>
      <c r="C3" s="162" t="s">
        <v>2513</v>
      </c>
      <c r="D3" s="319" t="str">
        <f>IF(COUNTIF(D4:D7,"NO CUMPLE")&gt;0,"NO CUMPLE CONDICIÓN",IF(COUNTIF(D4:D7,"CUMPLE")=0,"NO APLICA","CUMPLE"))</f>
        <v>NO APLICA</v>
      </c>
      <c r="E3" s="320" t="str">
        <f>CONCATENATE(IF(D4="NO CUMPLE",CONCATENATE(E4," / "),""),IF(D5="NO CUMPLE",CONCATENATE(E5," / "),""),IF(D6="NO CUMPLE",CONCATENATE(E6," / "),""),IF(D7="NO CUMPLE",CONCATENATE(E7," / "),""))</f>
        <v/>
      </c>
      <c r="F3" s="321" t="s">
        <v>2514</v>
      </c>
      <c r="G3" s="14">
        <f>IF(D3="CUMPLE",1,IF(D3="NO CUMPLE CONDICIÓN",2,3))</f>
        <v>3</v>
      </c>
      <c r="J3" s="32"/>
    </row>
    <row r="4" spans="1:10" ht="21.75" customHeight="1" x14ac:dyDescent="0.25">
      <c r="A4" s="322" t="s">
        <v>2406</v>
      </c>
      <c r="B4" s="55" t="s">
        <v>2515</v>
      </c>
      <c r="C4" s="60" t="s">
        <v>2516</v>
      </c>
      <c r="D4" s="295"/>
      <c r="E4" s="207"/>
      <c r="F4" s="323" t="s">
        <v>2517</v>
      </c>
      <c r="G4" s="14"/>
      <c r="J4" s="32"/>
    </row>
    <row r="5" spans="1:10" ht="57" x14ac:dyDescent="0.25">
      <c r="A5" s="322" t="s">
        <v>2406</v>
      </c>
      <c r="B5" s="55" t="s">
        <v>2518</v>
      </c>
      <c r="C5" s="60" t="s">
        <v>2519</v>
      </c>
      <c r="D5" s="295"/>
      <c r="E5" s="207"/>
      <c r="F5" s="323" t="s">
        <v>2517</v>
      </c>
      <c r="G5" s="14"/>
      <c r="J5" s="32"/>
    </row>
    <row r="6" spans="1:10" ht="31.5" customHeight="1" x14ac:dyDescent="0.25">
      <c r="A6" s="322" t="s">
        <v>2406</v>
      </c>
      <c r="B6" s="55" t="s">
        <v>2520</v>
      </c>
      <c r="C6" s="60" t="s">
        <v>2521</v>
      </c>
      <c r="D6" s="295"/>
      <c r="E6" s="207"/>
      <c r="F6" s="323" t="s">
        <v>2517</v>
      </c>
      <c r="G6" s="14"/>
      <c r="J6" s="32"/>
    </row>
    <row r="7" spans="1:10" ht="31.5" customHeight="1" x14ac:dyDescent="0.25">
      <c r="A7" s="322" t="s">
        <v>2406</v>
      </c>
      <c r="B7" s="55" t="s">
        <v>2522</v>
      </c>
      <c r="C7" s="60" t="s">
        <v>2523</v>
      </c>
      <c r="D7" s="295"/>
      <c r="E7" s="207"/>
      <c r="F7" s="323" t="s">
        <v>2517</v>
      </c>
      <c r="G7" s="14"/>
      <c r="J7" s="32"/>
    </row>
    <row r="8" spans="1:10" ht="62.25" customHeight="1" x14ac:dyDescent="0.25">
      <c r="B8" s="58" t="s">
        <v>2524</v>
      </c>
      <c r="C8" s="99" t="s">
        <v>2525</v>
      </c>
      <c r="D8" s="324" t="str">
        <f>IF(COUNTIF(D9:D14,"NO CUMPLE")&gt;0,"NO CUMPLE CONDICIÓN",IF(COUNTIF(D9:D14,"CUMPLE")=0,"NO APLICA","CUMPLE"))</f>
        <v>NO APLICA</v>
      </c>
      <c r="E8" s="325" t="str">
        <f>CONCATENATE(IF(D9="NO CUMPLE",CONCATENATE(E9," / "),""),IF(D10="NO CUMPLE",CONCATENATE(E10," / "),""),IF(D11="NO CUMPLE",CONCATENATE(E11," / "),""),IF(D12="NO CUMPLE",CONCATENATE(E12," / "),""),IF(D13="NO CUMPLE",CONCATENATE(E13," / "),""),IF(D14="NO CUMPLE",CONCATENATE(E14," / "),""))</f>
        <v/>
      </c>
      <c r="F8" s="321" t="s">
        <v>2526</v>
      </c>
      <c r="G8" s="14">
        <f>IF(D8="CUMPLE",1,IF(D8="NO CUMPLE CONDICIÓN",2,3))</f>
        <v>3</v>
      </c>
      <c r="J8" s="32"/>
    </row>
    <row r="9" spans="1:10" ht="62.25" customHeight="1" x14ac:dyDescent="0.25">
      <c r="A9" s="322" t="s">
        <v>2406</v>
      </c>
      <c r="B9" s="55" t="s">
        <v>2527</v>
      </c>
      <c r="C9" s="60" t="s">
        <v>2528</v>
      </c>
      <c r="D9" s="295"/>
      <c r="E9" s="125"/>
      <c r="F9" s="323" t="s">
        <v>2529</v>
      </c>
      <c r="G9" s="14"/>
      <c r="J9" s="32"/>
    </row>
    <row r="10" spans="1:10" ht="39.75" customHeight="1" x14ac:dyDescent="0.25">
      <c r="A10" s="322" t="s">
        <v>2406</v>
      </c>
      <c r="B10" s="55" t="s">
        <v>2530</v>
      </c>
      <c r="C10" s="60" t="s">
        <v>2531</v>
      </c>
      <c r="D10" s="295"/>
      <c r="E10" s="125"/>
      <c r="F10" s="323" t="s">
        <v>2529</v>
      </c>
      <c r="G10" s="14"/>
      <c r="J10" s="32"/>
    </row>
    <row r="11" spans="1:10" ht="57" x14ac:dyDescent="0.25">
      <c r="A11" s="322" t="s">
        <v>2406</v>
      </c>
      <c r="B11" s="55" t="s">
        <v>2532</v>
      </c>
      <c r="C11" s="56" t="s">
        <v>2533</v>
      </c>
      <c r="D11" s="295"/>
      <c r="E11" s="207"/>
      <c r="F11" s="323" t="s">
        <v>2534</v>
      </c>
      <c r="G11" s="14"/>
      <c r="J11" s="32"/>
    </row>
    <row r="12" spans="1:10" ht="85.5" x14ac:dyDescent="0.25">
      <c r="A12" s="322" t="s">
        <v>2406</v>
      </c>
      <c r="B12" s="55" t="s">
        <v>2535</v>
      </c>
      <c r="C12" s="60" t="s">
        <v>2536</v>
      </c>
      <c r="D12" s="295"/>
      <c r="E12" s="207"/>
      <c r="F12" s="323" t="s">
        <v>2537</v>
      </c>
      <c r="G12" s="14"/>
      <c r="J12" s="32"/>
    </row>
    <row r="13" spans="1:10" ht="84.75" customHeight="1" x14ac:dyDescent="0.25">
      <c r="A13" s="322" t="s">
        <v>2406</v>
      </c>
      <c r="B13" s="55" t="s">
        <v>2538</v>
      </c>
      <c r="C13" s="326" t="s">
        <v>2539</v>
      </c>
      <c r="D13" s="295"/>
      <c r="E13" s="207"/>
      <c r="F13" s="323" t="s">
        <v>2540</v>
      </c>
      <c r="G13" s="14"/>
      <c r="J13" s="32"/>
    </row>
    <row r="14" spans="1:10" ht="42.75" customHeight="1" thickBot="1" x14ac:dyDescent="0.3">
      <c r="A14" s="322" t="s">
        <v>2406</v>
      </c>
      <c r="B14" s="61" t="s">
        <v>2541</v>
      </c>
      <c r="C14" s="327" t="s">
        <v>2542</v>
      </c>
      <c r="D14" s="328"/>
      <c r="E14" s="208"/>
      <c r="F14" s="323" t="s">
        <v>2543</v>
      </c>
      <c r="G14" s="14"/>
      <c r="J14" s="32"/>
    </row>
    <row r="15" spans="1:10" x14ac:dyDescent="0.25">
      <c r="J15" s="32"/>
    </row>
    <row r="16" spans="1:10" x14ac:dyDescent="0.25">
      <c r="J16" s="32"/>
    </row>
    <row r="17" spans="3:10" hidden="1" x14ac:dyDescent="0.25">
      <c r="C17" s="100" t="s">
        <v>1900</v>
      </c>
      <c r="D17">
        <f>COUNTIF(G3:G14,1)</f>
        <v>0</v>
      </c>
      <c r="J17" s="32"/>
    </row>
    <row r="18" spans="3:10" hidden="1" x14ac:dyDescent="0.25">
      <c r="C18" s="100" t="s">
        <v>1901</v>
      </c>
      <c r="D18">
        <f>COUNTIF(G3:G14,2)</f>
        <v>0</v>
      </c>
      <c r="J18" s="32"/>
    </row>
    <row r="19" spans="3:10" hidden="1" x14ac:dyDescent="0.25">
      <c r="C19" s="100" t="s">
        <v>1902</v>
      </c>
      <c r="D19">
        <f>COUNTIF(G3:G14,3)</f>
        <v>2</v>
      </c>
      <c r="J19" s="32"/>
    </row>
    <row r="20" spans="3:10" x14ac:dyDescent="0.25">
      <c r="J20" s="32"/>
    </row>
    <row r="21" spans="3:10" x14ac:dyDescent="0.25">
      <c r="J21" s="32"/>
    </row>
  </sheetData>
  <sheetProtection formatRows="0" autoFilter="0"/>
  <mergeCells count="1">
    <mergeCell ref="B1:E1"/>
  </mergeCells>
  <conditionalFormatting sqref="D3">
    <cfRule type="cellIs" dxfId="24" priority="3" operator="equal">
      <formula>"NO CUMPLE CONDICIÓN"</formula>
    </cfRule>
    <cfRule type="cellIs" dxfId="23" priority="4" operator="equal">
      <formula>"No Cumple"</formula>
    </cfRule>
  </conditionalFormatting>
  <conditionalFormatting sqref="D8">
    <cfRule type="cellIs" dxfId="22" priority="1" operator="equal">
      <formula>"NO CUMPLE CONDICIÓN"</formula>
    </cfRule>
    <cfRule type="cellIs" dxfId="21" priority="2" operator="equal">
      <formula>"No Cumple"</formula>
    </cfRule>
  </conditionalFormatting>
  <dataValidations count="1">
    <dataValidation type="list" allowBlank="1" showInputMessage="1" showErrorMessage="1" sqref="D4:D7 D9:D14" xr:uid="{8D30285A-48FE-45EB-B207-F5FE720DB0DD}">
      <formula1>"CUMPLE,NO CUMPLE"</formula1>
    </dataValidation>
  </dataValidations>
  <hyperlinks>
    <hyperlink ref="A1" location="PORTADA!A1" display="Portada" xr:uid="{843C1AE0-949F-45C2-9F3E-0B84AD8CC53F}"/>
  </hyperlinks>
  <printOptions horizontalCentered="1"/>
  <pageMargins left="0.31496062992125984" right="0.31496062992125984" top="1.1417322834645669" bottom="0.74803149606299213" header="0.31496062992125984" footer="0.31496062992125984"/>
  <pageSetup scale="84"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7B224-C575-4BCE-9D18-705D39A4EE13}">
  <sheetPr>
    <pageSetUpPr fitToPage="1"/>
  </sheetPr>
  <dimension ref="A1:G23"/>
  <sheetViews>
    <sheetView topLeftCell="A13" zoomScale="70" zoomScaleNormal="70" workbookViewId="0">
      <selection activeCell="C1" sqref="C1"/>
    </sheetView>
  </sheetViews>
  <sheetFormatPr baseColWidth="10" defaultColWidth="11.42578125" defaultRowHeight="15" x14ac:dyDescent="0.25"/>
  <cols>
    <col min="1" max="1" width="7.42578125" style="111" customWidth="1"/>
    <col min="2" max="2" width="6.140625" style="14" customWidth="1"/>
    <col min="3" max="3" width="77.28515625" style="29" customWidth="1"/>
    <col min="4" max="4" width="20" bestFit="1" customWidth="1"/>
    <col min="5" max="5" width="80.7109375" customWidth="1"/>
    <col min="6" max="6" width="39.140625" style="29" customWidth="1"/>
    <col min="7" max="7" width="11.42578125" hidden="1" customWidth="1"/>
  </cols>
  <sheetData>
    <row r="1" spans="1:7" s="34" customFormat="1" ht="21" customHeight="1" thickBot="1" x14ac:dyDescent="0.3">
      <c r="A1" s="316" t="s">
        <v>1481</v>
      </c>
      <c r="B1" s="438" t="s">
        <v>2544</v>
      </c>
      <c r="C1" s="439"/>
      <c r="D1" s="439"/>
      <c r="E1" s="440"/>
      <c r="F1" s="116"/>
      <c r="G1" s="30"/>
    </row>
    <row r="2" spans="1:7" s="32" customFormat="1" ht="74.25" customHeight="1" thickBot="1" x14ac:dyDescent="0.3">
      <c r="A2" s="108" t="s">
        <v>1677</v>
      </c>
      <c r="B2" s="77" t="s">
        <v>1678</v>
      </c>
      <c r="C2" s="81" t="s">
        <v>1679</v>
      </c>
      <c r="D2" s="79" t="s">
        <v>1680</v>
      </c>
      <c r="E2" s="80" t="s">
        <v>1681</v>
      </c>
      <c r="F2" s="268" t="s">
        <v>1682</v>
      </c>
    </row>
    <row r="3" spans="1:7" ht="36.950000000000003" customHeight="1" x14ac:dyDescent="0.25">
      <c r="A3" s="109"/>
      <c r="B3" s="54" t="s">
        <v>2545</v>
      </c>
      <c r="C3" s="288" t="s">
        <v>2546</v>
      </c>
      <c r="D3" s="271" t="str">
        <f>IF(COUNTIF(D4:D6,"NO CUMPLE")&gt;0,"NO CUMPLE CONDICIÓN",IF(COUNTIF(D4:D6,"CUMPLE")=0,"NO APLICA","CUMPLE"))</f>
        <v>NO APLICA</v>
      </c>
      <c r="E3" s="272" t="str">
        <f>CONCATENATE(IF(D4="NO CUMPLE",CONCATENATE(E4," / "),""),IF(D5="NO CUMPLE",CONCATENATE(E5,"  "),""),IF(D6="NO CUMPLE",CONCATENATE(E6,"  "),""))</f>
        <v/>
      </c>
      <c r="F3" s="352" t="s">
        <v>2547</v>
      </c>
      <c r="G3" s="14">
        <f>IF(D3="CUMPLE",1,IF(D3="NO CUMPLE CONDICIÓN",2,3))</f>
        <v>3</v>
      </c>
    </row>
    <row r="4" spans="1:7" ht="36.950000000000003" customHeight="1" x14ac:dyDescent="0.25">
      <c r="A4" s="110" t="s">
        <v>1686</v>
      </c>
      <c r="B4" s="55" t="s">
        <v>2548</v>
      </c>
      <c r="C4" s="56" t="s">
        <v>2549</v>
      </c>
      <c r="D4" s="128"/>
      <c r="E4" s="125"/>
      <c r="F4" s="353" t="s">
        <v>2550</v>
      </c>
      <c r="G4" s="14"/>
    </row>
    <row r="5" spans="1:7" ht="36.950000000000003" customHeight="1" x14ac:dyDescent="0.25">
      <c r="A5" s="110" t="s">
        <v>1686</v>
      </c>
      <c r="B5" s="55" t="s">
        <v>2551</v>
      </c>
      <c r="C5" s="56" t="s">
        <v>2552</v>
      </c>
      <c r="D5" s="128"/>
      <c r="E5" s="125"/>
      <c r="F5" s="353" t="s">
        <v>2550</v>
      </c>
      <c r="G5" s="14"/>
    </row>
    <row r="6" spans="1:7" ht="36.950000000000003" customHeight="1" x14ac:dyDescent="0.25">
      <c r="A6" s="110" t="s">
        <v>1686</v>
      </c>
      <c r="B6" s="57" t="s">
        <v>2553</v>
      </c>
      <c r="C6" s="265" t="s">
        <v>2554</v>
      </c>
      <c r="D6" s="128"/>
      <c r="E6" s="125"/>
      <c r="F6" s="353" t="s">
        <v>2550</v>
      </c>
      <c r="G6" s="14"/>
    </row>
    <row r="7" spans="1:7" ht="36.950000000000003" customHeight="1" x14ac:dyDescent="0.25">
      <c r="A7" s="109"/>
      <c r="B7" s="58" t="s">
        <v>2555</v>
      </c>
      <c r="C7" s="59" t="s">
        <v>2556</v>
      </c>
      <c r="D7" s="276" t="str">
        <f>IF(COUNTIF(D8:D11,"NO CUMPLE")&gt;0,"NO CUMPLE CONDICIÓN",IF(COUNTIF(D8:D11,"CUMPLE")=0,"NO APLICA","CUMPLE"))</f>
        <v>NO APLICA</v>
      </c>
      <c r="E7" s="277" t="str">
        <f>CONCATENATE(IF(D8="NO CUMPLE",CONCATENATE(E8," "),""),IF(D9="NO CUMPLE",CONCATENATE(E9," "),""),IF(D10="NO CUMPLE",CONCATENATE(E10," "),""),IF(D11="NO CUMPLE",CONCATENATE(E11," "),""))</f>
        <v/>
      </c>
      <c r="F7" s="353" t="s">
        <v>2557</v>
      </c>
      <c r="G7" s="14">
        <f t="shared" ref="G7" si="0">IF(D7="CUMPLE",1,IF(D7="NO CUMPLE CONDICIÓN",2,3))</f>
        <v>3</v>
      </c>
    </row>
    <row r="8" spans="1:7" ht="36.950000000000003" customHeight="1" x14ac:dyDescent="0.25">
      <c r="A8" s="110" t="s">
        <v>1686</v>
      </c>
      <c r="B8" s="57" t="s">
        <v>2558</v>
      </c>
      <c r="C8" s="60" t="s">
        <v>2559</v>
      </c>
      <c r="D8" s="128"/>
      <c r="E8" s="125"/>
      <c r="F8" s="353" t="s">
        <v>2560</v>
      </c>
      <c r="G8" s="14"/>
    </row>
    <row r="9" spans="1:7" ht="36.950000000000003" customHeight="1" x14ac:dyDescent="0.25">
      <c r="A9" s="110" t="s">
        <v>1686</v>
      </c>
      <c r="B9" s="57" t="s">
        <v>2561</v>
      </c>
      <c r="C9" s="60" t="s">
        <v>2562</v>
      </c>
      <c r="D9" s="128"/>
      <c r="E9" s="125"/>
      <c r="F9" s="353" t="s">
        <v>2560</v>
      </c>
      <c r="G9" s="14"/>
    </row>
    <row r="10" spans="1:7" ht="49.5" x14ac:dyDescent="0.25">
      <c r="A10" s="110" t="s">
        <v>1686</v>
      </c>
      <c r="B10" s="57" t="s">
        <v>2563</v>
      </c>
      <c r="C10" s="60" t="s">
        <v>2564</v>
      </c>
      <c r="D10" s="128"/>
      <c r="E10" s="125"/>
      <c r="F10" s="353" t="s">
        <v>2560</v>
      </c>
      <c r="G10" s="14"/>
    </row>
    <row r="11" spans="1:7" ht="49.5" x14ac:dyDescent="0.25">
      <c r="A11" s="110" t="s">
        <v>1686</v>
      </c>
      <c r="B11" s="55" t="s">
        <v>2565</v>
      </c>
      <c r="C11" s="60" t="s">
        <v>2566</v>
      </c>
      <c r="D11" s="128"/>
      <c r="E11" s="125"/>
      <c r="F11" s="354" t="s">
        <v>2560</v>
      </c>
      <c r="G11" s="14"/>
    </row>
    <row r="12" spans="1:7" s="34" customFormat="1" ht="32.25" customHeight="1" x14ac:dyDescent="0.25">
      <c r="A12" s="31"/>
      <c r="B12" s="58" t="s">
        <v>2567</v>
      </c>
      <c r="C12" s="59" t="s">
        <v>2568</v>
      </c>
      <c r="D12" s="276" t="str">
        <f>IF(COUNTIF(D13:D15,"NO CUMPLE")&gt;0,"NO CUMPLE CONDICIÓN",IF(COUNTIF(D13:D15,"CUMPLE")=0,"NO APLICA","CUMPLE"))</f>
        <v>NO APLICA</v>
      </c>
      <c r="E12" s="277" t="str">
        <f>CONCATENATE(IF(D13="NO CUMPLE",CONCATENATE(E13," "),""),IF(D14="NO CUMPLE",CONCATENATE(E14," "),""),IF(D15="NO CUMPLE",CONCATENATE(E15," "),""))</f>
        <v/>
      </c>
      <c r="F12" s="354" t="s">
        <v>2569</v>
      </c>
      <c r="G12" s="14">
        <f t="shared" ref="G12" si="1">IF(D12="CUMPLE",1,IF(D12="NO CUMPLE CONDICIÓN",2,3))</f>
        <v>3</v>
      </c>
    </row>
    <row r="13" spans="1:7" s="34" customFormat="1" ht="90.75" x14ac:dyDescent="0.25">
      <c r="A13" s="185" t="s">
        <v>2406</v>
      </c>
      <c r="B13" s="55" t="s">
        <v>2570</v>
      </c>
      <c r="C13" s="68" t="s">
        <v>2571</v>
      </c>
      <c r="D13" s="128"/>
      <c r="E13" s="125"/>
      <c r="F13" s="355" t="s">
        <v>2572</v>
      </c>
      <c r="G13" s="14"/>
    </row>
    <row r="14" spans="1:7" s="34" customFormat="1" ht="90.75" x14ac:dyDescent="0.25">
      <c r="A14" s="185" t="s">
        <v>2406</v>
      </c>
      <c r="B14" s="55" t="s">
        <v>2573</v>
      </c>
      <c r="C14" s="68" t="s">
        <v>2574</v>
      </c>
      <c r="D14" s="128"/>
      <c r="E14" s="125"/>
      <c r="F14" s="355" t="s">
        <v>2572</v>
      </c>
      <c r="G14" s="14"/>
    </row>
    <row r="15" spans="1:7" s="34" customFormat="1" ht="57.75" x14ac:dyDescent="0.25">
      <c r="A15" s="185" t="s">
        <v>2406</v>
      </c>
      <c r="B15" s="55" t="s">
        <v>2575</v>
      </c>
      <c r="C15" s="68" t="s">
        <v>2576</v>
      </c>
      <c r="D15" s="128"/>
      <c r="E15" s="125"/>
      <c r="F15" s="355" t="s">
        <v>2577</v>
      </c>
      <c r="G15" s="14"/>
    </row>
    <row r="16" spans="1:7" s="34" customFormat="1" ht="24.75" x14ac:dyDescent="0.25">
      <c r="A16" s="31"/>
      <c r="B16" s="58" t="s">
        <v>2578</v>
      </c>
      <c r="C16" s="59" t="s">
        <v>2579</v>
      </c>
      <c r="D16" s="276" t="str">
        <f>IF(COUNTIF(D17:D17,"NO CUMPLE")&gt;0,"NO CUMPLE CONDICIÓN",IF(COUNTIF(D17:D17,"CUMPLE")=0,"NO APLICA","CUMPLE"))</f>
        <v>NO APLICA</v>
      </c>
      <c r="E16" s="277" t="str">
        <f>CONCATENATE(IF(D17="NO CUMPLE",CONCATENATE(E17," "),""))</f>
        <v/>
      </c>
      <c r="F16" s="356" t="s">
        <v>2580</v>
      </c>
      <c r="G16" s="14">
        <f t="shared" ref="G16:G18" si="2">IF(D16="CUMPLE",1,IF(D16="NO CUMPLE CONDICIÓN",2,3))</f>
        <v>3</v>
      </c>
    </row>
    <row r="17" spans="1:7" s="34" customFormat="1" ht="49.5" x14ac:dyDescent="0.25">
      <c r="A17" s="185" t="s">
        <v>2406</v>
      </c>
      <c r="B17" s="55" t="s">
        <v>2581</v>
      </c>
      <c r="C17" s="60" t="s">
        <v>2582</v>
      </c>
      <c r="D17" s="128"/>
      <c r="E17" s="125"/>
      <c r="F17" s="356" t="s">
        <v>2583</v>
      </c>
      <c r="G17" s="14"/>
    </row>
    <row r="18" spans="1:7" s="34" customFormat="1" ht="34.5" customHeight="1" x14ac:dyDescent="0.25">
      <c r="A18" s="31"/>
      <c r="B18" s="58" t="s">
        <v>2584</v>
      </c>
      <c r="C18" s="59" t="s">
        <v>2585</v>
      </c>
      <c r="D18" s="276" t="str">
        <f>IF(COUNTIF(D19:D19,"NO CUMPLE")&gt;0,"NO CUMPLE CONDICIÓN",IF(COUNTIF(D19:D19,"CUMPLE")=0,"NO APLICA","CUMPLE"))</f>
        <v>NO APLICA</v>
      </c>
      <c r="E18" s="277" t="str">
        <f>CONCATENATE(IF(D19="NO CUMPLE",CONCATENATE(E19," "),""))</f>
        <v/>
      </c>
      <c r="F18" s="356" t="s">
        <v>2586</v>
      </c>
      <c r="G18" s="14">
        <f t="shared" si="2"/>
        <v>3</v>
      </c>
    </row>
    <row r="19" spans="1:7" s="34" customFormat="1" ht="245.25" thickBot="1" x14ac:dyDescent="0.3">
      <c r="A19" s="185" t="s">
        <v>2406</v>
      </c>
      <c r="B19" s="61" t="s">
        <v>2587</v>
      </c>
      <c r="C19" s="312" t="s">
        <v>2588</v>
      </c>
      <c r="D19" s="129"/>
      <c r="E19" s="126"/>
      <c r="F19" s="356" t="s">
        <v>2589</v>
      </c>
      <c r="G19" s="14"/>
    </row>
    <row r="21" spans="1:7" hidden="1" x14ac:dyDescent="0.25">
      <c r="C21" s="100" t="s">
        <v>1900</v>
      </c>
      <c r="D21">
        <f>COUNTIF(G3:G19,1)</f>
        <v>0</v>
      </c>
    </row>
    <row r="22" spans="1:7" hidden="1" x14ac:dyDescent="0.25">
      <c r="C22" s="100" t="s">
        <v>1901</v>
      </c>
      <c r="D22">
        <f>COUNTIF(G3:G19,2)</f>
        <v>0</v>
      </c>
    </row>
    <row r="23" spans="1:7" hidden="1" x14ac:dyDescent="0.25">
      <c r="C23" s="100" t="s">
        <v>1902</v>
      </c>
      <c r="D23">
        <f>COUNTIF(G3:G19,3)</f>
        <v>5</v>
      </c>
    </row>
  </sheetData>
  <sheetProtection algorithmName="SHA-512" hashValue="DhFI2gG7RgjglS232tFMEUYRNXn8hnmJzvL3E/5uIoOw3tABNPmnqFX9iq3v5I+8wUg7z1vGG9C4iLMxHUi41Q==" saltValue="siCzZjzwSB5XfH1Ber+vlA==" spinCount="100000" sheet="1" formatRows="0" autoFilter="0"/>
  <mergeCells count="1">
    <mergeCell ref="B1:E1"/>
  </mergeCells>
  <phoneticPr fontId="35" type="noConversion"/>
  <conditionalFormatting sqref="B3:C3">
    <cfRule type="cellIs" dxfId="20" priority="21" operator="equal">
      <formula>"No Cumple"</formula>
    </cfRule>
  </conditionalFormatting>
  <conditionalFormatting sqref="D3">
    <cfRule type="cellIs" dxfId="19" priority="9" operator="equal">
      <formula>"NO CUMPLE CONDICIÓN"</formula>
    </cfRule>
    <cfRule type="cellIs" dxfId="18" priority="10" operator="equal">
      <formula>"No Cumple"</formula>
    </cfRule>
  </conditionalFormatting>
  <conditionalFormatting sqref="D7">
    <cfRule type="cellIs" dxfId="17" priority="5" operator="equal">
      <formula>"NO CUMPLE CONDICIÓN"</formula>
    </cfRule>
    <cfRule type="cellIs" dxfId="16" priority="6" operator="equal">
      <formula>"No Cumple"</formula>
    </cfRule>
  </conditionalFormatting>
  <conditionalFormatting sqref="D12">
    <cfRule type="cellIs" dxfId="15" priority="7" operator="equal">
      <formula>"NO CUMPLE CONDICIÓN"</formula>
    </cfRule>
    <cfRule type="cellIs" dxfId="14" priority="8" operator="equal">
      <formula>"No Cumple"</formula>
    </cfRule>
  </conditionalFormatting>
  <conditionalFormatting sqref="D16">
    <cfRule type="cellIs" dxfId="13" priority="3" operator="equal">
      <formula>"NO CUMPLE CONDICIÓN"</formula>
    </cfRule>
    <cfRule type="cellIs" dxfId="12" priority="4" operator="equal">
      <formula>"No Cumple"</formula>
    </cfRule>
  </conditionalFormatting>
  <conditionalFormatting sqref="D18">
    <cfRule type="cellIs" dxfId="11" priority="1" operator="equal">
      <formula>"NO CUMPLE CONDICIÓN"</formula>
    </cfRule>
    <cfRule type="cellIs" dxfId="10" priority="2" operator="equal">
      <formula>"No Cumple"</formula>
    </cfRule>
  </conditionalFormatting>
  <dataValidations count="1">
    <dataValidation type="list" allowBlank="1" showInputMessage="1" showErrorMessage="1" sqref="D17 D13:D15 D19 D4:D6 D8:D11" xr:uid="{0CC08828-8366-4780-8D7A-DA78A5EA63C8}">
      <formula1>"CUMPLE,NO CUMPLE"</formula1>
    </dataValidation>
  </dataValidations>
  <hyperlinks>
    <hyperlink ref="A1" location="PORTADA!A1" display="Portada" xr:uid="{B931A7FD-3614-4B0F-A038-8A487EF48F00}"/>
  </hyperlinks>
  <printOptions horizontalCentered="1"/>
  <pageMargins left="0.31496062992125984" right="0.31496062992125984" top="1.1417322834645669" bottom="0.74803149606299213" header="0.31496062992125984" footer="0.31496062992125984"/>
  <pageSetup scale="71"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08ABD-AFC7-4FE7-A52A-06153702AD33}">
  <sheetPr>
    <tabColor rgb="FFFFCCCC"/>
    <pageSetUpPr fitToPage="1"/>
  </sheetPr>
  <dimension ref="A1:J14"/>
  <sheetViews>
    <sheetView topLeftCell="A4" zoomScale="90" zoomScaleNormal="90" workbookViewId="0">
      <selection activeCell="C1" sqref="C1"/>
    </sheetView>
  </sheetViews>
  <sheetFormatPr baseColWidth="10" defaultColWidth="11.42578125" defaultRowHeight="15" x14ac:dyDescent="0.25"/>
  <cols>
    <col min="1" max="1" width="6.42578125" style="111" customWidth="1"/>
    <col min="2" max="2" width="7" style="14" customWidth="1"/>
    <col min="3" max="3" width="72.7109375" style="29" customWidth="1"/>
    <col min="4" max="4" width="17.140625" customWidth="1"/>
    <col min="5" max="5" width="77.85546875" customWidth="1"/>
    <col min="6" max="6" width="25.42578125" customWidth="1"/>
    <col min="7" max="7" width="11.42578125" hidden="1" customWidth="1"/>
  </cols>
  <sheetData>
    <row r="1" spans="1:10" s="34" customFormat="1" ht="21" customHeight="1" thickBot="1" x14ac:dyDescent="0.3">
      <c r="A1" s="316" t="s">
        <v>1481</v>
      </c>
      <c r="B1" s="435" t="s">
        <v>2590</v>
      </c>
      <c r="C1" s="436"/>
      <c r="D1" s="436"/>
      <c r="E1" s="437"/>
      <c r="F1" s="103"/>
    </row>
    <row r="2" spans="1:10" s="34" customFormat="1" ht="74.25" customHeight="1" thickBot="1" x14ac:dyDescent="0.3">
      <c r="A2" s="108" t="s">
        <v>1677</v>
      </c>
      <c r="B2" s="63" t="s">
        <v>1678</v>
      </c>
      <c r="C2" s="168" t="s">
        <v>1679</v>
      </c>
      <c r="D2" s="169" t="s">
        <v>1680</v>
      </c>
      <c r="E2" s="170" t="s">
        <v>1681</v>
      </c>
      <c r="F2" s="35" t="s">
        <v>1682</v>
      </c>
    </row>
    <row r="3" spans="1:10" ht="43.5" customHeight="1" x14ac:dyDescent="0.25">
      <c r="B3" s="54" t="s">
        <v>2591</v>
      </c>
      <c r="C3" s="171" t="s">
        <v>2592</v>
      </c>
      <c r="D3" s="271" t="str">
        <f>IF(COUNTIF(D5:D9,"NO CUMPLE")&gt;0,"NO CUMPLE CONDICIÓN",IF(COUNTIF(D5:D9,"CUMPLE")=0,"NO APLICA","CUMPLE"))</f>
        <v>NO APLICA</v>
      </c>
      <c r="E3" s="272" t="str">
        <f>CONCATENATE(IF(D5="NO CUMPLE",CONCATENATE(E5," "),""),IF(D6="NO CUMPLE",CONCATENATE(E6," "),""),IF(D7="NO CUMPLE",CONCATENATE(E7," "),""),IF(D8="NO CUMPLE",CONCATENATE(E8," "),""),IF(D9="NO CUMPLE",CONCATENATE(E9," "),""))</f>
        <v/>
      </c>
      <c r="F3" s="49" t="s">
        <v>2593</v>
      </c>
      <c r="G3" s="14">
        <f>IF(D3="CUMPLE",1,IF(D3="NO CUMPLE CONDICIÓN",2,3))</f>
        <v>3</v>
      </c>
      <c r="J3" s="34"/>
    </row>
    <row r="4" spans="1:10" ht="57" x14ac:dyDescent="0.25">
      <c r="B4" s="90"/>
      <c r="C4" s="92" t="s">
        <v>2594</v>
      </c>
      <c r="D4" s="93"/>
      <c r="E4" s="218"/>
      <c r="F4" s="49"/>
      <c r="J4" s="34"/>
    </row>
    <row r="5" spans="1:10" ht="59.25" x14ac:dyDescent="0.25">
      <c r="A5" s="114" t="s">
        <v>2096</v>
      </c>
      <c r="B5" s="55" t="s">
        <v>2595</v>
      </c>
      <c r="C5" s="56" t="s">
        <v>2596</v>
      </c>
      <c r="D5" s="131"/>
      <c r="E5" s="125"/>
      <c r="F5" s="49" t="s">
        <v>2119</v>
      </c>
      <c r="J5" s="34"/>
    </row>
    <row r="6" spans="1:10" ht="71.25" x14ac:dyDescent="0.25">
      <c r="A6" s="114" t="s">
        <v>2096</v>
      </c>
      <c r="B6" s="55" t="s">
        <v>2597</v>
      </c>
      <c r="C6" s="60" t="s">
        <v>2598</v>
      </c>
      <c r="D6" s="131"/>
      <c r="E6" s="125"/>
      <c r="F6" s="49" t="s">
        <v>2122</v>
      </c>
      <c r="J6" s="34"/>
    </row>
    <row r="7" spans="1:10" ht="57" x14ac:dyDescent="0.25">
      <c r="A7" s="114" t="s">
        <v>2096</v>
      </c>
      <c r="B7" s="55" t="s">
        <v>2599</v>
      </c>
      <c r="C7" s="56" t="s">
        <v>2115</v>
      </c>
      <c r="D7" s="131"/>
      <c r="E7" s="125"/>
      <c r="F7" s="49" t="s">
        <v>2600</v>
      </c>
      <c r="J7" s="34"/>
    </row>
    <row r="8" spans="1:10" ht="59.25" x14ac:dyDescent="0.25">
      <c r="A8" s="114" t="s">
        <v>2096</v>
      </c>
      <c r="B8" s="55" t="s">
        <v>2601</v>
      </c>
      <c r="C8" s="56" t="s">
        <v>2602</v>
      </c>
      <c r="D8" s="131"/>
      <c r="E8" s="125"/>
      <c r="F8" s="49" t="s">
        <v>2125</v>
      </c>
      <c r="J8" s="34"/>
    </row>
    <row r="9" spans="1:10" ht="51.75" thickBot="1" x14ac:dyDescent="0.3">
      <c r="A9" s="114" t="s">
        <v>2096</v>
      </c>
      <c r="B9" s="61" t="s">
        <v>2603</v>
      </c>
      <c r="C9" s="64" t="s">
        <v>2604</v>
      </c>
      <c r="D9" s="172"/>
      <c r="E9" s="126"/>
      <c r="F9" s="49" t="s">
        <v>2605</v>
      </c>
      <c r="J9" s="34"/>
    </row>
    <row r="10" spans="1:10" x14ac:dyDescent="0.25">
      <c r="J10" s="34"/>
    </row>
    <row r="11" spans="1:10" x14ac:dyDescent="0.25">
      <c r="J11" s="34"/>
    </row>
    <row r="12" spans="1:10" hidden="1" x14ac:dyDescent="0.25">
      <c r="C12" s="100" t="s">
        <v>1900</v>
      </c>
      <c r="D12">
        <f>COUNTIF(G3:G9,1)</f>
        <v>0</v>
      </c>
      <c r="J12" s="34"/>
    </row>
    <row r="13" spans="1:10" hidden="1" x14ac:dyDescent="0.25">
      <c r="C13" s="100" t="s">
        <v>1901</v>
      </c>
      <c r="D13">
        <f>COUNTIF(G3:G9,2)</f>
        <v>0</v>
      </c>
      <c r="J13" s="34"/>
    </row>
    <row r="14" spans="1:10" hidden="1" x14ac:dyDescent="0.25">
      <c r="C14" s="100" t="s">
        <v>1902</v>
      </c>
      <c r="D14">
        <f>COUNTIF(G3:G9,3)</f>
        <v>1</v>
      </c>
      <c r="J14" s="34"/>
    </row>
  </sheetData>
  <sheetProtection algorithmName="SHA-512" hashValue="cVXXxSEvUQWYyQ/Tz5OBuwrKrH6anOOF6TsmDqYW2yLjJ9joIvkC4SEtX/Ib/A5jbpYI96PKPRz0EHYBHRSPTw==" saltValue="t22nmofcynSmwgFCdqdfsw==" spinCount="100000" sheet="1" formatRows="0" autoFilter="0"/>
  <mergeCells count="1">
    <mergeCell ref="B1:E1"/>
  </mergeCells>
  <conditionalFormatting sqref="D3">
    <cfRule type="cellIs" dxfId="9" priority="1" operator="equal">
      <formula>"NO CUMPLE CONDICIÓN"</formula>
    </cfRule>
    <cfRule type="cellIs" dxfId="8" priority="2" operator="equal">
      <formula>"No Cumple"</formula>
    </cfRule>
  </conditionalFormatting>
  <dataValidations count="1">
    <dataValidation type="list" allowBlank="1" showInputMessage="1" showErrorMessage="1" sqref="D5:D9" xr:uid="{56025E58-30ED-4961-943B-E6517FB5D60A}">
      <formula1>"CUMPLE,NO CUMPLE,NO APLICA"</formula1>
    </dataValidation>
  </dataValidations>
  <hyperlinks>
    <hyperlink ref="A1" location="PORTADA!A1" display="Portada" xr:uid="{E48AB45F-6B50-48F2-87D0-63E745CEBEBA}"/>
  </hyperlinks>
  <printOptions horizontalCentered="1"/>
  <pageMargins left="0.31496062992125984" right="0.31496062992125984" top="1.1417322834645669" bottom="0.74803149606299213" header="0.31496062992125984" footer="0.31496062992125984"/>
  <pageSetup scale="75"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49A2-A727-4EB7-9B1C-F0434AC3B840}">
  <sheetPr>
    <pageSetUpPr fitToPage="1"/>
  </sheetPr>
  <dimension ref="A1:I21"/>
  <sheetViews>
    <sheetView topLeftCell="A12" zoomScaleNormal="100" workbookViewId="0">
      <selection activeCell="C1" sqref="C1"/>
    </sheetView>
  </sheetViews>
  <sheetFormatPr baseColWidth="10" defaultColWidth="11.42578125" defaultRowHeight="15" x14ac:dyDescent="0.25"/>
  <cols>
    <col min="1" max="1" width="6.42578125" style="111" customWidth="1"/>
    <col min="2" max="2" width="10" style="1" customWidth="1"/>
    <col min="3" max="3" width="72.85546875" style="50" customWidth="1"/>
    <col min="4" max="4" width="19.42578125" style="32" customWidth="1"/>
    <col min="5" max="5" width="75.42578125" style="32" customWidth="1"/>
    <col min="6" max="6" width="30.42578125" style="32" customWidth="1"/>
    <col min="7" max="7" width="11.42578125" hidden="1" customWidth="1"/>
  </cols>
  <sheetData>
    <row r="1" spans="1:9" s="34" customFormat="1" ht="21" customHeight="1" x14ac:dyDescent="0.25">
      <c r="A1" s="316" t="s">
        <v>1481</v>
      </c>
      <c r="B1" s="441" t="s">
        <v>2606</v>
      </c>
      <c r="C1" s="442"/>
      <c r="D1" s="442"/>
      <c r="E1" s="443"/>
      <c r="F1" s="52"/>
    </row>
    <row r="2" spans="1:9" s="32" customFormat="1" ht="74.25" customHeight="1" x14ac:dyDescent="0.25">
      <c r="A2" s="379" t="s">
        <v>1677</v>
      </c>
      <c r="B2" s="366" t="s">
        <v>1678</v>
      </c>
      <c r="C2" s="78" t="s">
        <v>1679</v>
      </c>
      <c r="D2" s="79" t="s">
        <v>1680</v>
      </c>
      <c r="E2" s="367" t="s">
        <v>1681</v>
      </c>
      <c r="F2" s="33" t="s">
        <v>1682</v>
      </c>
    </row>
    <row r="3" spans="1:9" ht="42.95" customHeight="1" x14ac:dyDescent="0.25">
      <c r="B3" s="368" t="s">
        <v>2607</v>
      </c>
      <c r="C3" s="162" t="s">
        <v>2608</v>
      </c>
      <c r="D3" s="74" t="str">
        <f>IF(COUNTIF(D4:D15,"NO CUMPLE")&gt;0,"NO CUMPLE CONDICIÓN",IF(COUNTIF(D4:D15,"CUMPLE")=0,"NO APLICA","CUMPLE"))</f>
        <v>NO APLICA</v>
      </c>
      <c r="E3" s="369" t="str">
        <f>CONCATENATE(IF(D4="NO CUMPLE",CONCATENATE(E4," / "),""),IF(D5="NO CUMPLE",CONCATENATE(E5," / "),""),IF(D6="NO CUMPLE",CONCATENATE(E6," / "),""),IF(D7="NO CUMPLE",CONCATENATE(E7," / "),""),IF(D8="NO CUMPLE",CONCATENATE(E8," / "),""),IF(D9="NO CUMPLE",CONCATENATE(E9," / "),""),IF(D10="NO CUMPLE",CONCATENATE(E10," / "),""),IF(D11="NO CUMPLE",CONCATENATE(E11," / "),""),IF(D12="NO CUMPLE",CONCATENATE(E12," / "),""),IF(D13="NO CUMPLE",CONCATENATE(E13," / "),""),IF(D14="NO CUMPLE",CONCATENATE(E14," / "),""),IF(D15="NO CUMPLE",CONCATENATE(E15," / "),""))</f>
        <v/>
      </c>
      <c r="F3" s="49" t="s">
        <v>2609</v>
      </c>
      <c r="G3" s="14">
        <f>IF(D3="CUMPLE",1,IF(D3="NO CUMPLE CONDICIÓN",2,3))</f>
        <v>3</v>
      </c>
      <c r="I3" s="32"/>
    </row>
    <row r="4" spans="1:9" ht="72" customHeight="1" x14ac:dyDescent="0.25">
      <c r="A4" s="114" t="s">
        <v>2096</v>
      </c>
      <c r="B4" s="370" t="s">
        <v>2610</v>
      </c>
      <c r="C4" s="161" t="s">
        <v>2611</v>
      </c>
      <c r="D4" s="131"/>
      <c r="E4" s="371"/>
      <c r="F4" s="49" t="s">
        <v>2609</v>
      </c>
      <c r="G4" s="14"/>
      <c r="I4" s="32"/>
    </row>
    <row r="5" spans="1:9" ht="171.75" x14ac:dyDescent="0.25">
      <c r="A5" s="113" t="s">
        <v>1908</v>
      </c>
      <c r="B5" s="370" t="s">
        <v>2612</v>
      </c>
      <c r="C5" s="60" t="s">
        <v>2613</v>
      </c>
      <c r="D5" s="131"/>
      <c r="E5" s="372"/>
      <c r="F5" s="49" t="s">
        <v>2614</v>
      </c>
      <c r="G5" s="14"/>
      <c r="I5" s="32"/>
    </row>
    <row r="6" spans="1:9" ht="49.5" x14ac:dyDescent="0.25">
      <c r="A6" s="113" t="s">
        <v>1908</v>
      </c>
      <c r="B6" s="370" t="s">
        <v>2615</v>
      </c>
      <c r="C6" s="66" t="s">
        <v>2616</v>
      </c>
      <c r="D6" s="128"/>
      <c r="E6" s="373"/>
      <c r="F6" s="53" t="s">
        <v>2617</v>
      </c>
      <c r="G6" s="14"/>
      <c r="I6" s="32"/>
    </row>
    <row r="7" spans="1:9" ht="42.75" x14ac:dyDescent="0.25">
      <c r="A7" s="113" t="s">
        <v>1908</v>
      </c>
      <c r="B7" s="370" t="s">
        <v>2618</v>
      </c>
      <c r="C7" s="66" t="s">
        <v>2619</v>
      </c>
      <c r="D7" s="131"/>
      <c r="E7" s="373"/>
      <c r="F7" s="53" t="s">
        <v>2620</v>
      </c>
      <c r="G7" s="14"/>
      <c r="I7" s="32"/>
    </row>
    <row r="8" spans="1:9" ht="42.75" customHeight="1" x14ac:dyDescent="0.25">
      <c r="A8" s="114" t="s">
        <v>2096</v>
      </c>
      <c r="B8" s="370" t="s">
        <v>2621</v>
      </c>
      <c r="C8" s="60" t="s">
        <v>2622</v>
      </c>
      <c r="D8" s="131"/>
      <c r="E8" s="374"/>
      <c r="F8" s="49" t="s">
        <v>2623</v>
      </c>
      <c r="G8" s="14"/>
      <c r="I8" s="32"/>
    </row>
    <row r="9" spans="1:9" ht="46.5" customHeight="1" x14ac:dyDescent="0.25">
      <c r="A9" s="114" t="s">
        <v>2096</v>
      </c>
      <c r="B9" s="370" t="s">
        <v>2624</v>
      </c>
      <c r="C9" s="60" t="s">
        <v>2625</v>
      </c>
      <c r="D9" s="131"/>
      <c r="E9" s="374"/>
      <c r="F9" s="49" t="s">
        <v>2626</v>
      </c>
      <c r="G9" s="14"/>
      <c r="I9" s="32"/>
    </row>
    <row r="10" spans="1:9" ht="57" x14ac:dyDescent="0.25">
      <c r="A10" s="114" t="s">
        <v>2096</v>
      </c>
      <c r="B10" s="370" t="s">
        <v>2627</v>
      </c>
      <c r="C10" s="60" t="s">
        <v>2628</v>
      </c>
      <c r="D10" s="131"/>
      <c r="E10" s="374"/>
      <c r="F10" s="49" t="s">
        <v>2629</v>
      </c>
      <c r="G10" s="14"/>
      <c r="I10" s="32"/>
    </row>
    <row r="11" spans="1:9" ht="57" x14ac:dyDescent="0.25">
      <c r="A11" s="114" t="s">
        <v>2096</v>
      </c>
      <c r="B11" s="370" t="s">
        <v>2630</v>
      </c>
      <c r="C11" s="60" t="s">
        <v>2631</v>
      </c>
      <c r="D11" s="131"/>
      <c r="E11" s="374"/>
      <c r="F11" s="49" t="s">
        <v>2632</v>
      </c>
      <c r="G11" s="14"/>
      <c r="I11" s="32"/>
    </row>
    <row r="12" spans="1:9" ht="57" x14ac:dyDescent="0.25">
      <c r="A12" s="114" t="s">
        <v>2096</v>
      </c>
      <c r="B12" s="370" t="s">
        <v>2633</v>
      </c>
      <c r="C12" s="60" t="s">
        <v>2634</v>
      </c>
      <c r="D12" s="131"/>
      <c r="E12" s="374"/>
      <c r="F12" s="49" t="s">
        <v>2635</v>
      </c>
      <c r="G12" s="14"/>
      <c r="I12" s="32"/>
    </row>
    <row r="13" spans="1:9" ht="157.5" x14ac:dyDescent="0.25">
      <c r="A13" s="114" t="s">
        <v>2096</v>
      </c>
      <c r="B13" s="370" t="s">
        <v>2636</v>
      </c>
      <c r="C13" s="60" t="s">
        <v>2637</v>
      </c>
      <c r="D13" s="131"/>
      <c r="E13" s="374"/>
      <c r="F13" s="47" t="s">
        <v>2638</v>
      </c>
      <c r="G13" s="14"/>
      <c r="I13" s="32"/>
    </row>
    <row r="14" spans="1:9" ht="42.75" x14ac:dyDescent="0.25">
      <c r="A14" s="114" t="s">
        <v>2096</v>
      </c>
      <c r="B14" s="370" t="s">
        <v>2639</v>
      </c>
      <c r="C14" s="60" t="s">
        <v>2640</v>
      </c>
      <c r="D14" s="131"/>
      <c r="E14" s="374"/>
      <c r="F14" s="49" t="s">
        <v>2641</v>
      </c>
      <c r="G14" s="14"/>
      <c r="I14" s="32"/>
    </row>
    <row r="15" spans="1:9" ht="57" x14ac:dyDescent="0.25">
      <c r="A15" s="115" t="s">
        <v>2642</v>
      </c>
      <c r="B15" s="375" t="s">
        <v>2643</v>
      </c>
      <c r="C15" s="376" t="s">
        <v>2644</v>
      </c>
      <c r="D15" s="377"/>
      <c r="E15" s="378"/>
      <c r="F15" s="49" t="s">
        <v>2645</v>
      </c>
      <c r="G15" s="14"/>
      <c r="I15" s="32"/>
    </row>
    <row r="16" spans="1:9" ht="15.75" customHeight="1" x14ac:dyDescent="0.25">
      <c r="B16" s="111"/>
      <c r="C16" s="111"/>
      <c r="D16" s="111"/>
      <c r="E16" s="111"/>
      <c r="F16" s="111"/>
      <c r="G16" s="14"/>
      <c r="I16" s="32"/>
    </row>
    <row r="19" spans="3:6" hidden="1" x14ac:dyDescent="0.25">
      <c r="C19" s="100" t="s">
        <v>1900</v>
      </c>
      <c r="D19" s="32">
        <f>COUNTIF(G3:G16,1)</f>
        <v>0</v>
      </c>
    </row>
    <row r="20" spans="3:6" hidden="1" x14ac:dyDescent="0.25">
      <c r="C20" s="100" t="s">
        <v>1901</v>
      </c>
      <c r="D20" s="32">
        <f>COUNTIF(G3:G16,2)</f>
        <v>0</v>
      </c>
    </row>
    <row r="21" spans="3:6" hidden="1" x14ac:dyDescent="0.25">
      <c r="C21" s="100" t="s">
        <v>1902</v>
      </c>
      <c r="D21" s="32">
        <f>COUNTIF(G3:G16,3)</f>
        <v>1</v>
      </c>
      <c r="F21" s="49"/>
    </row>
  </sheetData>
  <sheetProtection algorithmName="SHA-512" hashValue="8Rzcpn5qvpYX0xiK2TNf4T4sP7ydKu98Aj8kygWdC3pfJjAaFTllsmcj5L9wuWwkSlaRT3NysAIEzvAYgLTBWQ==" saltValue="M2cIJdGUqoI4ah8rorQ/Hg==" spinCount="100000" sheet="1" formatRows="0" autoFilter="0"/>
  <mergeCells count="1">
    <mergeCell ref="B1:E1"/>
  </mergeCells>
  <conditionalFormatting sqref="D3">
    <cfRule type="cellIs" dxfId="7" priority="7" operator="equal">
      <formula>"NO CUMPLE CONDICIÓN"</formula>
    </cfRule>
    <cfRule type="cellIs" dxfId="6" priority="8" operator="equal">
      <formula>"No Cumple"</formula>
    </cfRule>
  </conditionalFormatting>
  <dataValidations count="2">
    <dataValidation type="list" allowBlank="1" showInputMessage="1" showErrorMessage="1" sqref="D6" xr:uid="{4C498A86-8296-4A19-9DA4-26864B9E3903}">
      <formula1>"CUMPLE,NO CUMPLE"</formula1>
    </dataValidation>
    <dataValidation type="list" allowBlank="1" showInputMessage="1" showErrorMessage="1" sqref="D4:D5 D7:D15" xr:uid="{4F5F4404-1927-42F5-9D8C-36E33F129DD2}">
      <formula1>"CUMPLE,NO CUMPLE,NO APLICA"</formula1>
    </dataValidation>
  </dataValidations>
  <hyperlinks>
    <hyperlink ref="A1" location="PORTADA!A1" display="Portada" xr:uid="{567B426D-20DF-47F4-84E8-40A987B8E36D}"/>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B0C4D-843C-40EF-BC01-6D0C8E812295}">
  <sheetPr>
    <pageSetUpPr fitToPage="1"/>
  </sheetPr>
  <dimension ref="A1:H25"/>
  <sheetViews>
    <sheetView topLeftCell="A16" zoomScaleNormal="100" workbookViewId="0">
      <selection activeCell="C1" sqref="C1"/>
    </sheetView>
  </sheetViews>
  <sheetFormatPr baseColWidth="10" defaultColWidth="11.42578125" defaultRowHeight="15" x14ac:dyDescent="0.25"/>
  <cols>
    <col min="1" max="1" width="6.85546875" style="111" customWidth="1"/>
    <col min="2" max="2" width="10.42578125" style="14" customWidth="1"/>
    <col min="3" max="3" width="63.140625" style="29" customWidth="1"/>
    <col min="4" max="4" width="19.85546875" customWidth="1"/>
    <col min="5" max="5" width="77.7109375" customWidth="1"/>
    <col min="6" max="6" width="41.140625" customWidth="1"/>
    <col min="7" max="7" width="11.85546875" hidden="1" customWidth="1"/>
    <col min="8" max="8" width="33.42578125" style="51" customWidth="1"/>
  </cols>
  <sheetData>
    <row r="1" spans="1:8" s="34" customFormat="1" ht="21" customHeight="1" x14ac:dyDescent="0.25">
      <c r="A1" s="316" t="s">
        <v>1481</v>
      </c>
      <c r="B1" s="441" t="s">
        <v>2646</v>
      </c>
      <c r="C1" s="442"/>
      <c r="D1" s="442"/>
      <c r="E1" s="443"/>
      <c r="F1" s="52"/>
      <c r="G1" s="31"/>
      <c r="H1" s="30"/>
    </row>
    <row r="2" spans="1:8" s="32" customFormat="1" ht="74.25" customHeight="1" x14ac:dyDescent="0.25">
      <c r="A2" s="202" t="s">
        <v>1677</v>
      </c>
      <c r="B2" s="380" t="s">
        <v>1678</v>
      </c>
      <c r="C2" s="78" t="s">
        <v>1679</v>
      </c>
      <c r="D2" s="79" t="s">
        <v>1680</v>
      </c>
      <c r="E2" s="367" t="s">
        <v>1681</v>
      </c>
      <c r="F2" s="33" t="s">
        <v>1682</v>
      </c>
      <c r="G2" s="31"/>
    </row>
    <row r="3" spans="1:8" ht="39" customHeight="1" x14ac:dyDescent="0.25">
      <c r="B3" s="368" t="s">
        <v>2647</v>
      </c>
      <c r="C3" s="162" t="s">
        <v>2648</v>
      </c>
      <c r="D3" s="74" t="str">
        <f>IF(COUNTIF(D5:D20,"NO CUMPLE")&gt;0,"NO CUMPLE CONDICIÓN",IF(COUNTIF(D5:D20,"CUMPLE")=0,"NO APLICA","CUMPLE"))</f>
        <v>NO APLICA</v>
      </c>
      <c r="E3" s="369" t="str">
        <f>CONCATENATE(IF(D5="NO CUMPLE",CONCATENATE(E5," / "),""),IF(D6="NO CUMPLE",CONCATENATE(E6," / "),""),IF(D7="NO CUMPLE",CONCATENATE(E7," / "),""),IF(D8="NO CUMPLE",CONCATENATE(E8," / "),""),IF(D9="NO CUMPLE",CONCATENATE(E9," / "),""),IF(D10="NO CUMPLE",CONCATENATE(E10," / "),""),IF(D11="NO CUMPLE",CONCATENATE(E11," / "),""),IF(D12="NO CUMPLE",CONCATENATE(E12," / "),""),IF(D13="NO CUMPLE",CONCATENATE(E13," / "),""),IF(D14="NO CUMPLE",CONCATENATE(E14," / "),""),IF(D15="NO CUMPLE",CONCATENATE(E15," / "),""),IF(D16="NO CUMPLE",CONCATENATE(E16," / "),""),CONCATENATE(IF(D17="NO CUMPLE",CONCATENATE(E17," / "),""),IF(D18="NO CUMPLE",CONCATENATE(E18," / "),""),IF(D19="NO CUMPLE",CONCATENATE(E19," / "),""),IF(D20="NO CUMPLE",CONCATENATE(E20," / "),"")))</f>
        <v/>
      </c>
      <c r="F3" s="47" t="s">
        <v>2649</v>
      </c>
      <c r="G3" s="36">
        <f>IF(D3="CUMPLE",1,IF(D3="NO CUMPLE CONDICIÓN",2,3))</f>
        <v>3</v>
      </c>
    </row>
    <row r="4" spans="1:8" ht="57" x14ac:dyDescent="0.25">
      <c r="B4" s="381"/>
      <c r="C4" s="95" t="s">
        <v>2650</v>
      </c>
      <c r="D4" s="96"/>
      <c r="E4" s="382"/>
      <c r="F4" s="49"/>
      <c r="G4" s="36"/>
    </row>
    <row r="5" spans="1:8" ht="42.75" x14ac:dyDescent="0.25">
      <c r="A5" s="114" t="s">
        <v>2096</v>
      </c>
      <c r="B5" s="383" t="s">
        <v>2651</v>
      </c>
      <c r="C5" s="60" t="s">
        <v>2652</v>
      </c>
      <c r="D5" s="131"/>
      <c r="E5" s="374"/>
      <c r="F5" s="49" t="s">
        <v>2653</v>
      </c>
      <c r="G5" s="36"/>
    </row>
    <row r="6" spans="1:8" ht="42.75" x14ac:dyDescent="0.25">
      <c r="A6" s="114" t="s">
        <v>2096</v>
      </c>
      <c r="B6" s="383" t="s">
        <v>2654</v>
      </c>
      <c r="C6" s="60" t="s">
        <v>2655</v>
      </c>
      <c r="D6" s="131"/>
      <c r="E6" s="374"/>
      <c r="F6" s="49" t="s">
        <v>2656</v>
      </c>
      <c r="G6" s="36"/>
    </row>
    <row r="7" spans="1:8" ht="34.5" x14ac:dyDescent="0.25">
      <c r="A7" s="114" t="s">
        <v>2096</v>
      </c>
      <c r="B7" s="383" t="s">
        <v>2657</v>
      </c>
      <c r="C7" s="68" t="s">
        <v>2658</v>
      </c>
      <c r="D7" s="131"/>
      <c r="E7" s="374"/>
      <c r="F7" s="49" t="s">
        <v>2659</v>
      </c>
      <c r="G7" s="36"/>
    </row>
    <row r="8" spans="1:8" ht="57" x14ac:dyDescent="0.25">
      <c r="A8" s="114" t="s">
        <v>2096</v>
      </c>
      <c r="B8" s="383" t="s">
        <v>2660</v>
      </c>
      <c r="C8" s="68" t="s">
        <v>2661</v>
      </c>
      <c r="D8" s="131"/>
      <c r="E8" s="374"/>
      <c r="F8" s="49" t="s">
        <v>2662</v>
      </c>
      <c r="G8" s="36"/>
    </row>
    <row r="9" spans="1:8" ht="57" x14ac:dyDescent="0.25">
      <c r="A9" s="114" t="s">
        <v>2096</v>
      </c>
      <c r="B9" s="383" t="s">
        <v>2663</v>
      </c>
      <c r="C9" s="60" t="s">
        <v>2664</v>
      </c>
      <c r="D9" s="131"/>
      <c r="E9" s="374"/>
      <c r="F9" s="49" t="s">
        <v>2665</v>
      </c>
      <c r="G9" s="36"/>
    </row>
    <row r="10" spans="1:8" ht="71.25" x14ac:dyDescent="0.25">
      <c r="A10" s="114" t="s">
        <v>2096</v>
      </c>
      <c r="B10" s="383" t="s">
        <v>2666</v>
      </c>
      <c r="C10" s="60" t="s">
        <v>2667</v>
      </c>
      <c r="D10" s="131"/>
      <c r="E10" s="374"/>
      <c r="F10" s="49" t="s">
        <v>2668</v>
      </c>
      <c r="G10" s="36"/>
    </row>
    <row r="11" spans="1:8" ht="57" x14ac:dyDescent="0.25">
      <c r="A11" s="114" t="s">
        <v>2096</v>
      </c>
      <c r="B11" s="383" t="s">
        <v>2669</v>
      </c>
      <c r="C11" s="60" t="s">
        <v>2670</v>
      </c>
      <c r="D11" s="131"/>
      <c r="E11" s="374"/>
      <c r="F11" s="49" t="s">
        <v>2656</v>
      </c>
      <c r="G11" s="36"/>
    </row>
    <row r="12" spans="1:8" ht="185.25" x14ac:dyDescent="0.25">
      <c r="A12" s="113" t="s">
        <v>1908</v>
      </c>
      <c r="B12" s="383" t="s">
        <v>2671</v>
      </c>
      <c r="C12" s="60" t="s">
        <v>2672</v>
      </c>
      <c r="D12" s="131"/>
      <c r="E12" s="374"/>
      <c r="F12" s="49" t="s">
        <v>2673</v>
      </c>
      <c r="G12" s="36"/>
    </row>
    <row r="13" spans="1:8" ht="141.75" x14ac:dyDescent="0.25">
      <c r="A13" s="113" t="s">
        <v>1908</v>
      </c>
      <c r="B13" s="383" t="s">
        <v>2674</v>
      </c>
      <c r="C13" s="60" t="s">
        <v>2675</v>
      </c>
      <c r="D13" s="131"/>
      <c r="E13" s="374"/>
      <c r="F13" s="49" t="s">
        <v>2673</v>
      </c>
      <c r="G13" s="36"/>
    </row>
    <row r="14" spans="1:8" s="51" customFormat="1" ht="57" x14ac:dyDescent="0.2">
      <c r="A14" s="114" t="s">
        <v>2096</v>
      </c>
      <c r="B14" s="383" t="s">
        <v>2676</v>
      </c>
      <c r="C14" s="60" t="s">
        <v>2677</v>
      </c>
      <c r="D14" s="131"/>
      <c r="E14" s="374"/>
      <c r="F14" s="49" t="s">
        <v>2678</v>
      </c>
      <c r="G14" s="36"/>
    </row>
    <row r="15" spans="1:8" s="51" customFormat="1" ht="71.25" x14ac:dyDescent="0.2">
      <c r="A15" s="114" t="s">
        <v>2096</v>
      </c>
      <c r="B15" s="383" t="s">
        <v>2679</v>
      </c>
      <c r="C15" s="60" t="s">
        <v>2680</v>
      </c>
      <c r="D15" s="131"/>
      <c r="E15" s="374"/>
      <c r="F15" s="49" t="s">
        <v>2678</v>
      </c>
      <c r="G15" s="36"/>
    </row>
    <row r="16" spans="1:8" s="51" customFormat="1" ht="71.25" x14ac:dyDescent="0.2">
      <c r="A16" s="114" t="s">
        <v>2096</v>
      </c>
      <c r="B16" s="383" t="s">
        <v>2681</v>
      </c>
      <c r="C16" s="60" t="s">
        <v>2682</v>
      </c>
      <c r="D16" s="131"/>
      <c r="E16" s="374"/>
      <c r="F16" s="49" t="s">
        <v>2683</v>
      </c>
      <c r="G16" s="36"/>
    </row>
    <row r="17" spans="1:7" s="51" customFormat="1" ht="71.25" x14ac:dyDescent="0.2">
      <c r="A17" s="114" t="s">
        <v>2096</v>
      </c>
      <c r="B17" s="383" t="s">
        <v>2684</v>
      </c>
      <c r="C17" s="60" t="s">
        <v>2685</v>
      </c>
      <c r="D17" s="131"/>
      <c r="E17" s="374"/>
      <c r="F17" s="47" t="s">
        <v>2683</v>
      </c>
      <c r="G17" s="36"/>
    </row>
    <row r="18" spans="1:7" s="51" customFormat="1" ht="99.75" x14ac:dyDescent="0.2">
      <c r="A18" s="113" t="s">
        <v>1908</v>
      </c>
      <c r="B18" s="383" t="s">
        <v>2686</v>
      </c>
      <c r="C18" s="60" t="s">
        <v>2687</v>
      </c>
      <c r="D18" s="131"/>
      <c r="E18" s="374"/>
      <c r="F18" s="49" t="s">
        <v>2688</v>
      </c>
      <c r="G18" s="36"/>
    </row>
    <row r="19" spans="1:7" s="51" customFormat="1" ht="108" x14ac:dyDescent="0.2">
      <c r="A19" s="113" t="s">
        <v>1908</v>
      </c>
      <c r="B19" s="383" t="s">
        <v>2689</v>
      </c>
      <c r="C19" s="60" t="s">
        <v>2690</v>
      </c>
      <c r="D19" s="131"/>
      <c r="E19" s="374"/>
      <c r="F19" s="49" t="s">
        <v>2691</v>
      </c>
      <c r="G19" s="36"/>
    </row>
    <row r="20" spans="1:7" s="51" customFormat="1" ht="85.5" x14ac:dyDescent="0.2">
      <c r="A20" s="113" t="s">
        <v>1908</v>
      </c>
      <c r="B20" s="384" t="s">
        <v>2692</v>
      </c>
      <c r="C20" s="376" t="s">
        <v>2693</v>
      </c>
      <c r="D20" s="377"/>
      <c r="E20" s="378"/>
      <c r="F20" s="49" t="s">
        <v>2694</v>
      </c>
      <c r="G20" s="36"/>
    </row>
    <row r="23" spans="1:7" hidden="1" x14ac:dyDescent="0.25">
      <c r="C23" s="100" t="s">
        <v>1900</v>
      </c>
      <c r="D23">
        <f>COUNTIF(G3:G20,1)</f>
        <v>0</v>
      </c>
    </row>
    <row r="24" spans="1:7" hidden="1" x14ac:dyDescent="0.25">
      <c r="C24" s="100" t="s">
        <v>1901</v>
      </c>
      <c r="D24">
        <f>COUNTIF(G3:G20,2)</f>
        <v>0</v>
      </c>
    </row>
    <row r="25" spans="1:7" hidden="1" x14ac:dyDescent="0.25">
      <c r="C25" s="100" t="s">
        <v>1902</v>
      </c>
      <c r="D25">
        <f>COUNTIF(G3:G20,3)</f>
        <v>1</v>
      </c>
    </row>
  </sheetData>
  <sheetProtection algorithmName="SHA-512" hashValue="h0tBF7LdB+MIgmTLST4DuKnv6LxNF054heLnynP6lSWtgvmNFsDXkaiavt4b1hpPDSvIDzT+vhwGbztQJUT/MA==" saltValue="e3E4Y+NwDT1v3gfdfG1yoA==" spinCount="100000" sheet="1" formatRows="0" autoFilter="0"/>
  <mergeCells count="1">
    <mergeCell ref="B1:E1"/>
  </mergeCells>
  <conditionalFormatting sqref="D3">
    <cfRule type="cellIs" dxfId="5" priority="7" operator="equal">
      <formula>"NO CUMPLE CONDICIÓN"</formula>
    </cfRule>
    <cfRule type="cellIs" dxfId="4" priority="8" operator="equal">
      <formula>"No Cumple"</formula>
    </cfRule>
  </conditionalFormatting>
  <dataValidations count="1">
    <dataValidation type="list" allowBlank="1" showInputMessage="1" showErrorMessage="1" sqref="D5:D20" xr:uid="{9B3C093F-AAD5-4884-BE9F-B49828B67BAB}">
      <formula1>"CUMPLE,NO CUMPLE,NO APLICA"</formula1>
    </dataValidation>
  </dataValidations>
  <hyperlinks>
    <hyperlink ref="A1" location="PORTADA!A1" display="Portada" xr:uid="{C7678F06-B5FA-4AD2-83D1-D0CB6098902B}"/>
  </hyperlinks>
  <printOptions horizontalCentered="1"/>
  <pageMargins left="0.31496062992125984" right="0.31496062992125984" top="1.1417322834645669" bottom="0.74803149606299213" header="0.31496062992125984" footer="0.31496062992125984"/>
  <pageSetup scale="77"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58C73-809C-498A-BBCD-1177EECACC70}">
  <sheetPr>
    <tabColor rgb="FFFFCCCC"/>
    <pageSetUpPr fitToPage="1"/>
  </sheetPr>
  <dimension ref="A1:AM12"/>
  <sheetViews>
    <sheetView zoomScaleNormal="100" workbookViewId="0">
      <selection activeCell="C1" sqref="C1"/>
    </sheetView>
  </sheetViews>
  <sheetFormatPr baseColWidth="10" defaultColWidth="11.42578125" defaultRowHeight="15" x14ac:dyDescent="0.25"/>
  <cols>
    <col min="1" max="1" width="4.140625" bestFit="1" customWidth="1"/>
    <col min="2" max="2" width="30.85546875" customWidth="1"/>
    <col min="3" max="3" width="11.85546875" customWidth="1"/>
    <col min="4" max="4" width="5.85546875" customWidth="1"/>
    <col min="5" max="5" width="8.42578125" customWidth="1"/>
    <col min="6" max="6" width="12.42578125" customWidth="1"/>
    <col min="7" max="7" width="17.42578125" customWidth="1"/>
    <col min="8" max="8" width="6.85546875" customWidth="1"/>
    <col min="9" max="9" width="14.42578125" customWidth="1"/>
    <col min="10" max="11" width="6.42578125" bestFit="1" customWidth="1"/>
    <col min="12" max="12" width="6" bestFit="1" customWidth="1"/>
    <col min="14" max="14" width="14.28515625" customWidth="1"/>
    <col min="27" max="27" width="13.42578125" customWidth="1"/>
    <col min="31" max="31" width="13.42578125" customWidth="1"/>
    <col min="32" max="33" width="12" customWidth="1"/>
    <col min="34" max="34" width="13.85546875" customWidth="1"/>
    <col min="38" max="38" width="47.140625" customWidth="1"/>
  </cols>
  <sheetData>
    <row r="1" spans="1:39" ht="24" customHeight="1" thickBot="1" x14ac:dyDescent="0.3">
      <c r="A1" s="446" t="s">
        <v>2695</v>
      </c>
      <c r="B1" s="447"/>
      <c r="C1" s="447"/>
      <c r="D1" s="447"/>
      <c r="E1" s="447"/>
      <c r="F1" s="447"/>
      <c r="G1" s="447"/>
      <c r="H1" s="447"/>
      <c r="I1" s="447"/>
      <c r="J1" s="447"/>
      <c r="K1" s="447"/>
      <c r="L1" s="447"/>
      <c r="M1" s="447"/>
      <c r="N1" s="447"/>
      <c r="O1" s="447"/>
      <c r="P1" s="447"/>
      <c r="Q1" s="447"/>
      <c r="R1" s="447"/>
      <c r="S1" s="447"/>
      <c r="T1" s="447"/>
      <c r="U1" s="447"/>
      <c r="V1" s="447"/>
      <c r="W1" s="447"/>
      <c r="X1" s="447"/>
      <c r="Y1" s="447"/>
      <c r="Z1" s="447"/>
      <c r="AA1" s="447"/>
      <c r="AB1" s="447"/>
      <c r="AC1" s="447"/>
      <c r="AD1" s="447"/>
      <c r="AE1" s="447"/>
      <c r="AF1" s="447"/>
      <c r="AG1" s="447"/>
      <c r="AH1" s="447"/>
      <c r="AI1" s="447"/>
      <c r="AJ1" s="447"/>
      <c r="AK1" s="447"/>
      <c r="AL1" s="448"/>
      <c r="AM1" s="316" t="s">
        <v>1481</v>
      </c>
    </row>
    <row r="2" spans="1:39" s="14" customFormat="1" ht="60" customHeight="1" x14ac:dyDescent="0.25">
      <c r="A2" s="449" t="s">
        <v>1595</v>
      </c>
      <c r="B2" s="451" t="s">
        <v>2696</v>
      </c>
      <c r="C2" s="453" t="s">
        <v>2697</v>
      </c>
      <c r="D2" s="451" t="s">
        <v>2698</v>
      </c>
      <c r="E2" s="453" t="s">
        <v>2699</v>
      </c>
      <c r="F2" s="453"/>
      <c r="G2" s="453" t="s">
        <v>2700</v>
      </c>
      <c r="H2" s="455" t="s">
        <v>2701</v>
      </c>
      <c r="I2" s="453" t="s">
        <v>2702</v>
      </c>
      <c r="J2" s="457" t="s">
        <v>2703</v>
      </c>
      <c r="K2" s="457" t="s">
        <v>2704</v>
      </c>
      <c r="L2" s="457" t="s">
        <v>2705</v>
      </c>
      <c r="M2" s="173" t="s">
        <v>2706</v>
      </c>
      <c r="N2" s="173" t="s">
        <v>2707</v>
      </c>
      <c r="O2" s="463" t="s">
        <v>2708</v>
      </c>
      <c r="P2" s="465" t="s">
        <v>2709</v>
      </c>
      <c r="Q2" s="465"/>
      <c r="R2" s="465"/>
      <c r="S2" s="465"/>
      <c r="T2" s="465"/>
      <c r="U2" s="466" t="s">
        <v>2710</v>
      </c>
      <c r="V2" s="466"/>
      <c r="W2" s="466"/>
      <c r="X2" s="466"/>
      <c r="Y2" s="466"/>
      <c r="Z2" s="466"/>
      <c r="AA2" s="466"/>
      <c r="AB2" s="466"/>
      <c r="AC2" s="466"/>
      <c r="AD2" s="466"/>
      <c r="AE2" s="444" t="s">
        <v>2711</v>
      </c>
      <c r="AF2" s="459" t="s">
        <v>2712</v>
      </c>
      <c r="AG2" s="459"/>
      <c r="AH2" s="459"/>
      <c r="AI2" s="460" t="s">
        <v>2713</v>
      </c>
      <c r="AJ2" s="460"/>
      <c r="AK2" s="460"/>
      <c r="AL2" s="461" t="s">
        <v>2714</v>
      </c>
    </row>
    <row r="3" spans="1:39" s="14" customFormat="1" ht="123.75" thickBot="1" x14ac:dyDescent="0.3">
      <c r="A3" s="450"/>
      <c r="B3" s="452"/>
      <c r="C3" s="454"/>
      <c r="D3" s="452"/>
      <c r="E3" s="175" t="s">
        <v>2715</v>
      </c>
      <c r="F3" s="174" t="s">
        <v>2716</v>
      </c>
      <c r="G3" s="454"/>
      <c r="H3" s="456"/>
      <c r="I3" s="454"/>
      <c r="J3" s="458"/>
      <c r="K3" s="458"/>
      <c r="L3" s="458"/>
      <c r="M3" s="175" t="s">
        <v>2715</v>
      </c>
      <c r="N3" s="174" t="s">
        <v>2716</v>
      </c>
      <c r="O3" s="464"/>
      <c r="P3" s="176" t="s">
        <v>2717</v>
      </c>
      <c r="Q3" s="177" t="s">
        <v>2718</v>
      </c>
      <c r="R3" s="177" t="s">
        <v>2719</v>
      </c>
      <c r="S3" s="177" t="s">
        <v>2720</v>
      </c>
      <c r="T3" s="177" t="s">
        <v>2721</v>
      </c>
      <c r="U3" s="178" t="s">
        <v>2717</v>
      </c>
      <c r="V3" s="179" t="s">
        <v>2718</v>
      </c>
      <c r="W3" s="179" t="s">
        <v>2722</v>
      </c>
      <c r="X3" s="180" t="s">
        <v>2723</v>
      </c>
      <c r="Y3" s="180" t="s">
        <v>2724</v>
      </c>
      <c r="Z3" s="178" t="s">
        <v>2717</v>
      </c>
      <c r="AA3" s="179" t="s">
        <v>2718</v>
      </c>
      <c r="AB3" s="179" t="s">
        <v>2725</v>
      </c>
      <c r="AC3" s="180" t="s">
        <v>2723</v>
      </c>
      <c r="AD3" s="180" t="s">
        <v>2726</v>
      </c>
      <c r="AE3" s="445"/>
      <c r="AF3" s="181" t="s">
        <v>2727</v>
      </c>
      <c r="AG3" s="182" t="s">
        <v>2728</v>
      </c>
      <c r="AH3" s="181" t="s">
        <v>2729</v>
      </c>
      <c r="AI3" s="183" t="s">
        <v>2730</v>
      </c>
      <c r="AJ3" s="183" t="s">
        <v>2731</v>
      </c>
      <c r="AK3" s="183" t="s">
        <v>2732</v>
      </c>
      <c r="AL3" s="462"/>
    </row>
    <row r="4" spans="1:39" x14ac:dyDescent="0.25">
      <c r="A4" s="209"/>
      <c r="B4" s="210"/>
      <c r="C4" s="211"/>
      <c r="D4" s="212"/>
      <c r="E4" s="209"/>
      <c r="F4" s="211"/>
      <c r="G4" s="213"/>
      <c r="H4" s="209"/>
      <c r="I4" s="209"/>
      <c r="J4" s="209"/>
      <c r="K4" s="209"/>
      <c r="L4" s="209"/>
      <c r="M4" s="209"/>
      <c r="N4" s="211"/>
      <c r="O4" s="209"/>
      <c r="P4" s="214"/>
      <c r="Q4" s="209"/>
      <c r="R4" s="211"/>
      <c r="S4" s="211"/>
      <c r="T4" s="215"/>
      <c r="U4" s="259"/>
      <c r="V4" s="209"/>
      <c r="W4" s="215"/>
      <c r="X4" s="260"/>
      <c r="Y4" s="259"/>
      <c r="Z4" s="259"/>
      <c r="AA4" s="209"/>
      <c r="AB4" s="260"/>
      <c r="AC4" s="260"/>
      <c r="AD4" s="259"/>
      <c r="AE4" s="209"/>
      <c r="AF4" s="261"/>
      <c r="AG4" s="261"/>
      <c r="AH4" s="215"/>
      <c r="AI4" s="260"/>
      <c r="AJ4" s="260"/>
      <c r="AK4" s="259"/>
      <c r="AL4" s="216"/>
    </row>
    <row r="5" spans="1:39" x14ac:dyDescent="0.25">
      <c r="A5" s="209"/>
      <c r="B5" s="210"/>
      <c r="C5" s="211"/>
      <c r="D5" s="212"/>
      <c r="E5" s="209"/>
      <c r="F5" s="211"/>
      <c r="G5" s="213"/>
      <c r="H5" s="209"/>
      <c r="I5" s="209"/>
      <c r="J5" s="209"/>
      <c r="K5" s="209"/>
      <c r="L5" s="209"/>
      <c r="M5" s="209"/>
      <c r="N5" s="211"/>
      <c r="O5" s="209"/>
      <c r="P5" s="214"/>
      <c r="Q5" s="209"/>
      <c r="R5" s="211"/>
      <c r="S5" s="211"/>
      <c r="T5" s="215"/>
      <c r="U5" s="259"/>
      <c r="V5" s="209"/>
      <c r="W5" s="215"/>
      <c r="X5" s="260"/>
      <c r="Y5" s="259"/>
      <c r="Z5" s="259"/>
      <c r="AA5" s="209"/>
      <c r="AB5" s="260"/>
      <c r="AC5" s="260"/>
      <c r="AD5" s="259"/>
      <c r="AE5" s="209"/>
      <c r="AF5" s="261"/>
      <c r="AG5" s="261"/>
      <c r="AH5" s="215"/>
      <c r="AI5" s="260"/>
      <c r="AJ5" s="260"/>
      <c r="AK5" s="259"/>
      <c r="AL5" s="216"/>
    </row>
    <row r="6" spans="1:39" x14ac:dyDescent="0.25">
      <c r="A6" s="209"/>
      <c r="B6" s="210"/>
      <c r="C6" s="211"/>
      <c r="D6" s="212"/>
      <c r="E6" s="209"/>
      <c r="F6" s="211"/>
      <c r="G6" s="213"/>
      <c r="H6" s="209"/>
      <c r="I6" s="209"/>
      <c r="J6" s="209"/>
      <c r="K6" s="209"/>
      <c r="L6" s="209"/>
      <c r="M6" s="209"/>
      <c r="N6" s="211"/>
      <c r="O6" s="209"/>
      <c r="P6" s="214"/>
      <c r="Q6" s="209"/>
      <c r="R6" s="211"/>
      <c r="S6" s="211"/>
      <c r="T6" s="215"/>
      <c r="U6" s="259"/>
      <c r="V6" s="209"/>
      <c r="W6" s="215"/>
      <c r="X6" s="260"/>
      <c r="Y6" s="259"/>
      <c r="Z6" s="259"/>
      <c r="AA6" s="209"/>
      <c r="AB6" s="260"/>
      <c r="AC6" s="260"/>
      <c r="AD6" s="259"/>
      <c r="AE6" s="209"/>
      <c r="AF6" s="261"/>
      <c r="AG6" s="261"/>
      <c r="AH6" s="215"/>
      <c r="AI6" s="260"/>
      <c r="AJ6" s="260"/>
      <c r="AK6" s="259"/>
      <c r="AL6" s="216"/>
    </row>
    <row r="7" spans="1:39" x14ac:dyDescent="0.25">
      <c r="A7" s="209"/>
      <c r="B7" s="210"/>
      <c r="C7" s="211"/>
      <c r="D7" s="212"/>
      <c r="E7" s="209"/>
      <c r="F7" s="211"/>
      <c r="G7" s="213"/>
      <c r="H7" s="209"/>
      <c r="I7" s="209"/>
      <c r="J7" s="209"/>
      <c r="K7" s="209"/>
      <c r="L7" s="209"/>
      <c r="M7" s="209"/>
      <c r="N7" s="211"/>
      <c r="O7" s="209"/>
      <c r="P7" s="214"/>
      <c r="Q7" s="209"/>
      <c r="R7" s="211"/>
      <c r="S7" s="211"/>
      <c r="T7" s="215"/>
      <c r="U7" s="259"/>
      <c r="V7" s="209"/>
      <c r="W7" s="215"/>
      <c r="X7" s="260"/>
      <c r="Y7" s="259"/>
      <c r="Z7" s="259"/>
      <c r="AA7" s="209"/>
      <c r="AB7" s="260"/>
      <c r="AC7" s="260"/>
      <c r="AD7" s="259"/>
      <c r="AE7" s="209"/>
      <c r="AF7" s="261"/>
      <c r="AG7" s="261"/>
      <c r="AH7" s="215"/>
      <c r="AI7" s="260"/>
      <c r="AJ7" s="260"/>
      <c r="AK7" s="259"/>
      <c r="AL7" s="216"/>
    </row>
    <row r="8" spans="1:39" x14ac:dyDescent="0.25">
      <c r="A8" s="209"/>
      <c r="B8" s="210"/>
      <c r="C8" s="211"/>
      <c r="D8" s="212"/>
      <c r="E8" s="209"/>
      <c r="F8" s="211"/>
      <c r="G8" s="213"/>
      <c r="H8" s="209"/>
      <c r="I8" s="209"/>
      <c r="J8" s="209"/>
      <c r="K8" s="209"/>
      <c r="L8" s="209"/>
      <c r="M8" s="209"/>
      <c r="N8" s="211"/>
      <c r="O8" s="209"/>
      <c r="P8" s="214"/>
      <c r="Q8" s="209"/>
      <c r="R8" s="211"/>
      <c r="S8" s="211"/>
      <c r="T8" s="215"/>
      <c r="U8" s="259"/>
      <c r="V8" s="209"/>
      <c r="W8" s="215"/>
      <c r="X8" s="260"/>
      <c r="Y8" s="259"/>
      <c r="Z8" s="259"/>
      <c r="AA8" s="209"/>
      <c r="AB8" s="260"/>
      <c r="AC8" s="260"/>
      <c r="AD8" s="259"/>
      <c r="AE8" s="209"/>
      <c r="AF8" s="261"/>
      <c r="AG8" s="261"/>
      <c r="AH8" s="215"/>
      <c r="AI8" s="260"/>
      <c r="AJ8" s="260"/>
      <c r="AK8" s="259"/>
      <c r="AL8" s="216"/>
    </row>
    <row r="9" spans="1:39" x14ac:dyDescent="0.25">
      <c r="A9" s="209"/>
      <c r="B9" s="210"/>
      <c r="C9" s="211"/>
      <c r="D9" s="212"/>
      <c r="E9" s="209"/>
      <c r="F9" s="211"/>
      <c r="G9" s="213"/>
      <c r="H9" s="209"/>
      <c r="I9" s="209"/>
      <c r="J9" s="209"/>
      <c r="K9" s="209"/>
      <c r="L9" s="209"/>
      <c r="M9" s="209"/>
      <c r="N9" s="211"/>
      <c r="O9" s="209"/>
      <c r="P9" s="214"/>
      <c r="Q9" s="209"/>
      <c r="R9" s="211"/>
      <c r="S9" s="211"/>
      <c r="T9" s="215"/>
      <c r="U9" s="259"/>
      <c r="V9" s="209"/>
      <c r="W9" s="215"/>
      <c r="X9" s="260"/>
      <c r="Y9" s="259"/>
      <c r="Z9" s="259"/>
      <c r="AA9" s="209"/>
      <c r="AB9" s="260"/>
      <c r="AC9" s="260"/>
      <c r="AD9" s="259"/>
      <c r="AE9" s="209"/>
      <c r="AF9" s="261"/>
      <c r="AG9" s="261"/>
      <c r="AH9" s="215"/>
      <c r="AI9" s="260"/>
      <c r="AJ9" s="260"/>
      <c r="AK9" s="259"/>
      <c r="AL9" s="216"/>
    </row>
    <row r="10" spans="1:39" x14ac:dyDescent="0.25">
      <c r="A10" s="209"/>
      <c r="B10" s="210"/>
      <c r="C10" s="211"/>
      <c r="D10" s="212"/>
      <c r="E10" s="209"/>
      <c r="F10" s="211"/>
      <c r="G10" s="213"/>
      <c r="H10" s="209"/>
      <c r="I10" s="209"/>
      <c r="J10" s="209"/>
      <c r="K10" s="209"/>
      <c r="L10" s="209"/>
      <c r="M10" s="209"/>
      <c r="N10" s="211"/>
      <c r="O10" s="209"/>
      <c r="P10" s="214"/>
      <c r="Q10" s="209"/>
      <c r="R10" s="211"/>
      <c r="S10" s="211"/>
      <c r="T10" s="215"/>
      <c r="U10" s="259"/>
      <c r="V10" s="209"/>
      <c r="W10" s="215"/>
      <c r="X10" s="260"/>
      <c r="Y10" s="259"/>
      <c r="Z10" s="259"/>
      <c r="AA10" s="209"/>
      <c r="AB10" s="260"/>
      <c r="AC10" s="260"/>
      <c r="AD10" s="259"/>
      <c r="AE10" s="209"/>
      <c r="AF10" s="261"/>
      <c r="AG10" s="261"/>
      <c r="AH10" s="215"/>
      <c r="AI10" s="260"/>
      <c r="AJ10" s="260"/>
      <c r="AK10" s="259"/>
      <c r="AL10" s="216"/>
    </row>
    <row r="11" spans="1:39" x14ac:dyDescent="0.25">
      <c r="A11" s="209"/>
      <c r="B11" s="210"/>
      <c r="C11" s="211"/>
      <c r="D11" s="212"/>
      <c r="E11" s="209"/>
      <c r="F11" s="211"/>
      <c r="G11" s="213"/>
      <c r="H11" s="209"/>
      <c r="I11" s="209"/>
      <c r="J11" s="209"/>
      <c r="K11" s="209"/>
      <c r="L11" s="209"/>
      <c r="M11" s="209"/>
      <c r="N11" s="211"/>
      <c r="O11" s="209"/>
      <c r="P11" s="214"/>
      <c r="Q11" s="209"/>
      <c r="R11" s="211"/>
      <c r="S11" s="211"/>
      <c r="T11" s="215"/>
      <c r="U11" s="259"/>
      <c r="V11" s="209"/>
      <c r="W11" s="215"/>
      <c r="X11" s="260"/>
      <c r="Y11" s="259"/>
      <c r="Z11" s="259"/>
      <c r="AA11" s="209"/>
      <c r="AB11" s="260"/>
      <c r="AC11" s="260"/>
      <c r="AD11" s="259"/>
      <c r="AE11" s="209"/>
      <c r="AF11" s="261"/>
      <c r="AG11" s="261"/>
      <c r="AH11" s="215"/>
      <c r="AI11" s="260"/>
      <c r="AJ11" s="260"/>
      <c r="AK11" s="259"/>
      <c r="AL11" s="216"/>
    </row>
    <row r="12" spans="1:39" x14ac:dyDescent="0.25">
      <c r="A12" s="209"/>
      <c r="B12" s="210"/>
      <c r="C12" s="211"/>
      <c r="D12" s="212"/>
      <c r="E12" s="209"/>
      <c r="F12" s="211"/>
      <c r="G12" s="213"/>
      <c r="H12" s="209"/>
      <c r="I12" s="209"/>
      <c r="J12" s="209"/>
      <c r="K12" s="209"/>
      <c r="L12" s="209"/>
      <c r="M12" s="209"/>
      <c r="N12" s="211"/>
      <c r="O12" s="209"/>
      <c r="P12" s="214"/>
      <c r="Q12" s="209"/>
      <c r="R12" s="211"/>
      <c r="S12" s="211"/>
      <c r="T12" s="215"/>
      <c r="U12" s="259"/>
      <c r="V12" s="209"/>
      <c r="W12" s="215"/>
      <c r="X12" s="260"/>
      <c r="Y12" s="259"/>
      <c r="Z12" s="259"/>
      <c r="AA12" s="209"/>
      <c r="AB12" s="260"/>
      <c r="AC12" s="260"/>
      <c r="AD12" s="259"/>
      <c r="AE12" s="209"/>
      <c r="AF12" s="261"/>
      <c r="AG12" s="261"/>
      <c r="AH12" s="215"/>
      <c r="AI12" s="260"/>
      <c r="AJ12" s="260"/>
      <c r="AK12" s="259"/>
      <c r="AL12" s="216"/>
    </row>
  </sheetData>
  <sheetProtection algorithmName="SHA-512" hashValue="BUTEKDs1sIGTN5tU50HfIfyxdHsolFt58TNYc28s8HIA2unvlDBttQnRhLruUM5lXVMcG3Fkbmb0ZfAYMfzVzg==" saltValue="kuCbDJ+ECKMuc0aQq5r2Jw==" spinCount="100000" sheet="1" formatRows="0"/>
  <mergeCells count="19">
    <mergeCell ref="O2:O3"/>
    <mergeCell ref="P2:T2"/>
    <mergeCell ref="U2:AD2"/>
    <mergeCell ref="AE2:AE3"/>
    <mergeCell ref="A1:AL1"/>
    <mergeCell ref="A2:A3"/>
    <mergeCell ref="B2:B3"/>
    <mergeCell ref="C2:C3"/>
    <mergeCell ref="D2:D3"/>
    <mergeCell ref="E2:F2"/>
    <mergeCell ref="G2:G3"/>
    <mergeCell ref="H2:H3"/>
    <mergeCell ref="I2:I3"/>
    <mergeCell ref="J2:J3"/>
    <mergeCell ref="AF2:AH2"/>
    <mergeCell ref="AI2:AK2"/>
    <mergeCell ref="AL2:AL3"/>
    <mergeCell ref="K2:K3"/>
    <mergeCell ref="L2:L3"/>
  </mergeCells>
  <dataValidations count="1">
    <dataValidation type="list" allowBlank="1" showInputMessage="1" showErrorMessage="1" sqref="H4:H12 J4:M12 O4:O12 Q4:Q12 V4:V12 AA4:AA12 AE4:AE12 E4:E12" xr:uid="{47E2BF09-1173-41F9-9B58-B193836EF8A8}">
      <formula1>"Si,No"</formula1>
    </dataValidation>
  </dataValidations>
  <hyperlinks>
    <hyperlink ref="AM1" location="PORTADA!A1" display="Portada" xr:uid="{C3FE03DF-594E-4A29-981F-F0936F57CC19}"/>
  </hyperlinks>
  <printOptions horizontalCentered="1"/>
  <pageMargins left="0.31496062992125984" right="0.31496062992125984" top="1.1417322834645669" bottom="0.74803149606299213" header="0.31496062992125984" footer="0.31496062992125984"/>
  <pageSetup scale="27"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66FF33"/>
    <pageSetUpPr fitToPage="1"/>
  </sheetPr>
  <dimension ref="A1:C52"/>
  <sheetViews>
    <sheetView zoomScaleNormal="100" workbookViewId="0">
      <selection activeCell="C1" sqref="C1"/>
    </sheetView>
  </sheetViews>
  <sheetFormatPr baseColWidth="10" defaultColWidth="11.42578125" defaultRowHeight="15" x14ac:dyDescent="0.25"/>
  <cols>
    <col min="1" max="1" width="64.42578125" customWidth="1"/>
    <col min="2" max="2" width="35.42578125" customWidth="1"/>
  </cols>
  <sheetData>
    <row r="1" spans="1:3" ht="30" x14ac:dyDescent="0.25">
      <c r="A1" s="467" t="s">
        <v>2733</v>
      </c>
      <c r="B1" s="330" t="s">
        <v>2734</v>
      </c>
      <c r="C1" s="262" t="s">
        <v>1481</v>
      </c>
    </row>
    <row r="2" spans="1:3" x14ac:dyDescent="0.25">
      <c r="A2" s="468"/>
      <c r="B2" s="107" t="s">
        <v>77</v>
      </c>
      <c r="C2" s="365" t="s">
        <v>2735</v>
      </c>
    </row>
    <row r="3" spans="1:3" x14ac:dyDescent="0.25">
      <c r="A3" s="72" t="s">
        <v>2736</v>
      </c>
      <c r="B3" s="244">
        <v>1</v>
      </c>
    </row>
    <row r="4" spans="1:3" x14ac:dyDescent="0.25">
      <c r="A4" s="72" t="s">
        <v>2737</v>
      </c>
      <c r="B4" s="245">
        <v>1</v>
      </c>
    </row>
    <row r="5" spans="1:3" x14ac:dyDescent="0.25">
      <c r="A5" s="72" t="s">
        <v>2738</v>
      </c>
      <c r="B5" s="246">
        <f>$B$17/30</f>
        <v>1</v>
      </c>
    </row>
    <row r="6" spans="1:3" x14ac:dyDescent="0.25">
      <c r="A6" s="72" t="s">
        <v>2739</v>
      </c>
      <c r="B6" s="246">
        <f>$B$17/30</f>
        <v>1</v>
      </c>
    </row>
    <row r="7" spans="1:3" x14ac:dyDescent="0.25">
      <c r="A7" s="72" t="s">
        <v>2740</v>
      </c>
      <c r="B7" s="246">
        <f>$B$17*0.5/30</f>
        <v>0.5</v>
      </c>
    </row>
    <row r="8" spans="1:3" x14ac:dyDescent="0.25">
      <c r="A8" s="72" t="s">
        <v>2741</v>
      </c>
      <c r="B8" s="246">
        <f>$B$17*0.5/30</f>
        <v>0.5</v>
      </c>
    </row>
    <row r="9" spans="1:3" x14ac:dyDescent="0.25">
      <c r="A9" s="72" t="s">
        <v>2742</v>
      </c>
      <c r="B9" s="246">
        <f>$B$17/30</f>
        <v>1</v>
      </c>
    </row>
    <row r="10" spans="1:3" x14ac:dyDescent="0.25">
      <c r="A10" s="72" t="s">
        <v>2743</v>
      </c>
      <c r="B10" s="246">
        <f>$B$17*0.5/30</f>
        <v>0.5</v>
      </c>
    </row>
    <row r="11" spans="1:3" x14ac:dyDescent="0.25">
      <c r="A11" s="72" t="s">
        <v>2744</v>
      </c>
      <c r="B11" s="246">
        <f>$B$17/30</f>
        <v>1</v>
      </c>
    </row>
    <row r="12" spans="1:3" x14ac:dyDescent="0.25">
      <c r="A12" s="72" t="s">
        <v>2745</v>
      </c>
      <c r="B12" s="245">
        <f>$B$17/30</f>
        <v>1</v>
      </c>
    </row>
    <row r="13" spans="1:3" x14ac:dyDescent="0.25">
      <c r="A13" s="72" t="s">
        <v>2746</v>
      </c>
      <c r="B13" s="246">
        <f>$B$17/30</f>
        <v>1</v>
      </c>
    </row>
    <row r="14" spans="1:3" x14ac:dyDescent="0.25">
      <c r="A14" s="72" t="s">
        <v>2747</v>
      </c>
      <c r="B14" s="246">
        <f>$B$17/30</f>
        <v>1</v>
      </c>
    </row>
    <row r="15" spans="1:3" ht="27" customHeight="1" x14ac:dyDescent="0.25">
      <c r="A15" s="469" t="s">
        <v>2748</v>
      </c>
      <c r="B15" s="469"/>
    </row>
    <row r="16" spans="1:3" ht="15.75" thickBot="1" x14ac:dyDescent="0.3"/>
    <row r="17" spans="1:2" ht="30.75" thickBot="1" x14ac:dyDescent="0.3">
      <c r="A17" s="248" t="s">
        <v>2749</v>
      </c>
      <c r="B17" s="247">
        <v>30</v>
      </c>
    </row>
    <row r="52" ht="19.5" customHeight="1" x14ac:dyDescent="0.25"/>
  </sheetData>
  <sheetProtection algorithmName="SHA-512" hashValue="VGoxurg+fyMCeaBd5XUpDEVWpZ2FDbXLUSVw7plP4WzKR1I4DOZkbtcZHkF1DgWNlkXX5qnooaa0yvkgh5qISw==" saltValue="SZOkw4Yn3CYoThi7I7j1Jw==" spinCount="100000" sheet="1" objects="1" scenarios="1"/>
  <mergeCells count="2">
    <mergeCell ref="A1:A2"/>
    <mergeCell ref="A15:B15"/>
  </mergeCells>
  <hyperlinks>
    <hyperlink ref="B3" location="'5. Talento Humano'!Área_de_impresión" display="'5. Talento Humano'!Área_de_impresión" xr:uid="{00000000-0004-0000-0F00-000000000000}"/>
    <hyperlink ref="C1" location="PORTADA!A1" display="Portada" xr:uid="{867C1F3E-F492-46E3-ACCA-15647BF198A6}"/>
    <hyperlink ref="C2" location="'7. Talento Humano'!A1" display="click" xr:uid="{D8AFB650-6231-45D9-922D-A62EF027DC97}"/>
  </hyperlinks>
  <printOptions horizontalCentered="1"/>
  <pageMargins left="0.31496062992125984" right="0.31496062992125984" top="1.1417322834645669" bottom="0.74803149606299213" header="0.31496062992125984" footer="0.31496062992125984"/>
  <pageSetup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ignoredErrors>
    <ignoredError sqref="B9:B10" formula="1"/>
  </ignoredError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7B2C-C4E9-4E66-BAFC-4D423AF41444}">
  <sheetPr>
    <tabColor rgb="FFFFFF00"/>
    <pageSetUpPr fitToPage="1"/>
  </sheetPr>
  <dimension ref="A1:J19"/>
  <sheetViews>
    <sheetView zoomScaleNormal="100" zoomScaleSheetLayoutView="100" workbookViewId="0">
      <selection activeCell="C1" sqref="C1"/>
    </sheetView>
  </sheetViews>
  <sheetFormatPr baseColWidth="10" defaultColWidth="11.42578125" defaultRowHeight="15" x14ac:dyDescent="0.25"/>
  <cols>
    <col min="1" max="1" width="15.42578125" style="144" customWidth="1"/>
    <col min="2" max="4" width="17.42578125" style="144" customWidth="1"/>
    <col min="5" max="5" width="15.42578125" style="144" customWidth="1"/>
    <col min="6" max="6" width="20.42578125" style="144" customWidth="1"/>
    <col min="7" max="7" width="16.42578125" style="144" customWidth="1"/>
    <col min="8" max="8" width="21" style="144" customWidth="1"/>
    <col min="9" max="9" width="36.42578125" style="144" customWidth="1"/>
    <col min="10" max="16384" width="11.42578125" style="144"/>
  </cols>
  <sheetData>
    <row r="1" spans="1:10" ht="15" customHeight="1" thickBot="1" x14ac:dyDescent="0.3">
      <c r="A1" s="470" t="s">
        <v>175</v>
      </c>
      <c r="B1" s="471"/>
      <c r="C1" s="471"/>
      <c r="D1" s="471"/>
      <c r="E1" s="471"/>
      <c r="F1" s="471"/>
      <c r="G1" s="471"/>
      <c r="H1" s="471"/>
      <c r="I1" s="472"/>
      <c r="J1" s="262" t="s">
        <v>1481</v>
      </c>
    </row>
    <row r="2" spans="1:10" x14ac:dyDescent="0.25">
      <c r="B2" s="154"/>
      <c r="C2" s="153"/>
      <c r="D2" s="153"/>
      <c r="E2" s="153"/>
      <c r="F2" s="153"/>
      <c r="G2" s="153"/>
      <c r="H2" s="153"/>
      <c r="I2" s="153"/>
      <c r="J2" s="263" t="s">
        <v>1792</v>
      </c>
    </row>
    <row r="3" spans="1:10" ht="45" x14ac:dyDescent="0.25">
      <c r="C3" s="152" t="s">
        <v>2750</v>
      </c>
      <c r="D3" s="151" t="s">
        <v>2751</v>
      </c>
      <c r="E3" s="151" t="s">
        <v>2752</v>
      </c>
      <c r="F3" s="151" t="s">
        <v>2753</v>
      </c>
      <c r="G3" s="151" t="s">
        <v>2754</v>
      </c>
      <c r="H3" s="151" t="s">
        <v>2755</v>
      </c>
      <c r="I3" s="150" t="s">
        <v>2756</v>
      </c>
    </row>
    <row r="4" spans="1:10" ht="16.5" x14ac:dyDescent="0.25">
      <c r="C4" s="149"/>
      <c r="D4" s="131"/>
      <c r="E4" s="148"/>
      <c r="F4" s="148"/>
      <c r="G4" s="147" t="str">
        <f>IFERROR(ROUNDDOWN((Tabla_Aulas117[[#This Row],[Área (m²)]]/Tabla_Aulas117[[#This Row],[Índice
(m²/persona)]]),0)," ")</f>
        <v xml:space="preserve"> </v>
      </c>
      <c r="H4" s="146"/>
      <c r="I4" s="145"/>
    </row>
    <row r="5" spans="1:10" ht="16.5" x14ac:dyDescent="0.25">
      <c r="C5" s="149"/>
      <c r="D5" s="131"/>
      <c r="E5" s="148"/>
      <c r="F5" s="148"/>
      <c r="G5" s="147" t="str">
        <f>IFERROR(ROUNDDOWN((Tabla_Aulas117[[#This Row],[Área (m²)]]/Tabla_Aulas117[[#This Row],[Índice
(m²/persona)]]),0)," ")</f>
        <v xml:space="preserve"> </v>
      </c>
      <c r="H5" s="146"/>
      <c r="I5" s="145"/>
    </row>
    <row r="6" spans="1:10" ht="16.5" x14ac:dyDescent="0.25">
      <c r="C6" s="149"/>
      <c r="D6" s="131"/>
      <c r="E6" s="148"/>
      <c r="F6" s="148"/>
      <c r="G6" s="147" t="str">
        <f>IFERROR(ROUNDDOWN((Tabla_Aulas117[[#This Row],[Área (m²)]]/Tabla_Aulas117[[#This Row],[Índice
(m²/persona)]]),0)," ")</f>
        <v xml:space="preserve"> </v>
      </c>
      <c r="H6" s="146"/>
      <c r="I6" s="145"/>
    </row>
    <row r="7" spans="1:10" ht="16.5" x14ac:dyDescent="0.25">
      <c r="C7" s="149"/>
      <c r="D7" s="131"/>
      <c r="E7" s="148"/>
      <c r="F7" s="148"/>
      <c r="G7" s="147" t="str">
        <f>IFERROR(ROUNDDOWN((Tabla_Aulas117[[#This Row],[Área (m²)]]/Tabla_Aulas117[[#This Row],[Índice
(m²/persona)]]),0)," ")</f>
        <v xml:space="preserve"> </v>
      </c>
      <c r="H7" s="146"/>
      <c r="I7" s="145"/>
    </row>
    <row r="8" spans="1:10" ht="16.5" x14ac:dyDescent="0.25">
      <c r="C8" s="149"/>
      <c r="D8" s="131"/>
      <c r="E8" s="148"/>
      <c r="F8" s="148"/>
      <c r="G8" s="147" t="str">
        <f>IFERROR(ROUNDDOWN((Tabla_Aulas117[[#This Row],[Área (m²)]]/Tabla_Aulas117[[#This Row],[Índice
(m²/persona)]]),0)," ")</f>
        <v xml:space="preserve"> </v>
      </c>
      <c r="H8" s="146"/>
      <c r="I8" s="145"/>
    </row>
    <row r="9" spans="1:10" ht="16.5" x14ac:dyDescent="0.25">
      <c r="C9" s="149"/>
      <c r="D9" s="131"/>
      <c r="E9" s="148"/>
      <c r="F9" s="148"/>
      <c r="G9" s="147" t="str">
        <f>IFERROR(ROUNDDOWN((Tabla_Aulas117[[#This Row],[Área (m²)]]/Tabla_Aulas117[[#This Row],[Índice
(m²/persona)]]),0)," ")</f>
        <v xml:space="preserve"> </v>
      </c>
      <c r="H9" s="146"/>
      <c r="I9" s="145"/>
    </row>
    <row r="10" spans="1:10" ht="16.5" x14ac:dyDescent="0.25">
      <c r="C10" s="149"/>
      <c r="D10" s="131"/>
      <c r="E10" s="148"/>
      <c r="F10" s="148"/>
      <c r="G10" s="147" t="str">
        <f>IFERROR(ROUNDDOWN((Tabla_Aulas117[[#This Row],[Área (m²)]]/Tabla_Aulas117[[#This Row],[Índice
(m²/persona)]]),0)," ")</f>
        <v xml:space="preserve"> </v>
      </c>
      <c r="H10" s="146"/>
      <c r="I10" s="145"/>
    </row>
    <row r="11" spans="1:10" ht="16.5" x14ac:dyDescent="0.25">
      <c r="C11" s="149"/>
      <c r="D11" s="131"/>
      <c r="E11" s="148"/>
      <c r="F11" s="148"/>
      <c r="G11" s="147" t="str">
        <f>IFERROR(ROUNDDOWN((Tabla_Aulas117[[#This Row],[Área (m²)]]/Tabla_Aulas117[[#This Row],[Índice
(m²/persona)]]),0)," ")</f>
        <v xml:space="preserve"> </v>
      </c>
      <c r="H11" s="146"/>
      <c r="I11" s="145"/>
    </row>
    <row r="12" spans="1:10" ht="16.5" x14ac:dyDescent="0.25">
      <c r="C12" s="149"/>
      <c r="D12" s="131"/>
      <c r="E12" s="148"/>
      <c r="F12" s="148"/>
      <c r="G12" s="147" t="str">
        <f>IFERROR(ROUNDDOWN((Tabla_Aulas117[[#This Row],[Área (m²)]]/Tabla_Aulas117[[#This Row],[Índice
(m²/persona)]]),0)," ")</f>
        <v xml:space="preserve"> </v>
      </c>
      <c r="H12" s="146"/>
      <c r="I12" s="145"/>
    </row>
    <row r="13" spans="1:10" ht="16.5" x14ac:dyDescent="0.25">
      <c r="C13" s="149"/>
      <c r="D13" s="131"/>
      <c r="E13" s="148"/>
      <c r="F13" s="148"/>
      <c r="G13" s="147" t="str">
        <f>IFERROR(ROUNDDOWN((Tabla_Aulas117[[#This Row],[Área (m²)]]/Tabla_Aulas117[[#This Row],[Índice
(m²/persona)]]),0)," ")</f>
        <v xml:space="preserve"> </v>
      </c>
      <c r="H13" s="146"/>
      <c r="I13" s="145"/>
    </row>
    <row r="19" spans="1:1" x14ac:dyDescent="0.25">
      <c r="A19" s="144" t="s">
        <v>2757</v>
      </c>
    </row>
  </sheetData>
  <sheetProtection algorithmName="SHA-512" hashValue="Vj8/EqXaQgLTKXwQSSqemvTinNN4EIbMWRHW6eQgMO/eSFKjFyEM1QUvEAA9rnM21Ulnendzl9WM6bKVZqSGyg==" saltValue="1h1DQuG5Yyi/+sUfUxHSlA==" spinCount="100000" sheet="1" formatRows="0"/>
  <mergeCells count="1">
    <mergeCell ref="A1:I1"/>
  </mergeCells>
  <conditionalFormatting sqref="H4:H13">
    <cfRule type="containsText" dxfId="3" priority="1" operator="containsText" text="No Cumple">
      <formula>NOT(ISERROR(SEARCH("No Cumple",H4)))</formula>
    </cfRule>
  </conditionalFormatting>
  <conditionalFormatting sqref="J2">
    <cfRule type="cellIs" dxfId="2" priority="2" operator="equal">
      <formula>"No Cumple"</formula>
    </cfRule>
    <cfRule type="cellIs" dxfId="1" priority="3" operator="equal">
      <formula>"CUMPLE"</formula>
    </cfRule>
  </conditionalFormatting>
  <dataValidations disablePrompts="1" count="3">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E4:E13" xr:uid="{1C2329B2-593C-4190-9E86-00FDA77EE61C}">
      <formula1>0</formula1>
    </dataValidation>
    <dataValidation type="list" allowBlank="1" showInputMessage="1" showErrorMessage="1" sqref="F4:F13" xr:uid="{ADA493BE-8CCE-4323-848C-56E9ABD9D463}">
      <mc:AlternateContent xmlns:x12ac="http://schemas.microsoft.com/office/spreadsheetml/2011/1/ac" xmlns:mc="http://schemas.openxmlformats.org/markup-compatibility/2006">
        <mc:Choice Requires="x12ac">
          <x12ac:list>"1,50","1,80"</x12ac:list>
        </mc:Choice>
        <mc:Fallback>
          <formula1>"1,50,1,80"</formula1>
        </mc:Fallback>
      </mc:AlternateContent>
    </dataValidation>
    <dataValidation type="list" allowBlank="1" showInputMessage="1" showErrorMessage="1" sqref="H4:H13" xr:uid="{EA0CA983-D552-4504-B242-6F78E96C1037}">
      <formula1>"CUMPLE,NO CUMPLE,NO APLICA"</formula1>
    </dataValidation>
  </dataValidations>
  <hyperlinks>
    <hyperlink ref="J2" location="'2.Ambientes Adecuados y Seguros'!B48" display="Click" xr:uid="{E1432237-0435-44B2-94A6-5291808B311A}"/>
    <hyperlink ref="J1" location="PORTADA!A1" display="Portada" xr:uid="{6A135391-959E-4A6B-AC71-31EADC42B998}"/>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legacyDrawingHF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E0000"/>
    <pageSetUpPr fitToPage="1"/>
  </sheetPr>
  <dimension ref="A1:Z70"/>
  <sheetViews>
    <sheetView topLeftCell="A15" zoomScaleNormal="100" zoomScalePageLayoutView="80" workbookViewId="0">
      <selection activeCell="C15" sqref="C15"/>
    </sheetView>
  </sheetViews>
  <sheetFormatPr baseColWidth="10" defaultColWidth="11.42578125" defaultRowHeight="15" x14ac:dyDescent="0.2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9" s="34" customFormat="1" x14ac:dyDescent="0.25">
      <c r="A1" s="31"/>
      <c r="B1" s="31"/>
      <c r="C1" s="31"/>
      <c r="D1" s="31"/>
    </row>
    <row r="2" spans="1:9" ht="30" customHeight="1" x14ac:dyDescent="0.25">
      <c r="A2" s="31"/>
      <c r="B2" s="83" t="s">
        <v>2758</v>
      </c>
      <c r="C2" s="82" t="s">
        <v>1678</v>
      </c>
      <c r="D2" s="82" t="s">
        <v>1679</v>
      </c>
      <c r="E2" s="82" t="s">
        <v>1680</v>
      </c>
      <c r="F2" s="82" t="s">
        <v>2759</v>
      </c>
      <c r="G2" s="82" t="s">
        <v>1682</v>
      </c>
    </row>
    <row r="3" spans="1:9" s="14" customFormat="1" x14ac:dyDescent="0.15">
      <c r="A3" s="31"/>
      <c r="B3" s="85" t="s">
        <v>1683</v>
      </c>
      <c r="C3" s="86" t="str" cm="1">
        <f t="array" ref="C3">_xlfn._xlws.FILTER('2.Ambientes Adecuados y Seguros'!B3:F105,'2.Ambientes Adecuados y Seguros'!D3:D105="NO CUMPLE CONDICIÓN","")</f>
        <v/>
      </c>
      <c r="D3" s="10"/>
      <c r="E3" s="86"/>
      <c r="F3" s="10"/>
      <c r="G3" s="10"/>
      <c r="H3" s="10" t="str">
        <f>CONCATENATE("No ",D3)</f>
        <v xml:space="preserve">No </v>
      </c>
      <c r="I3" s="14" t="s">
        <v>2760</v>
      </c>
    </row>
    <row r="4" spans="1:9" x14ac:dyDescent="0.25">
      <c r="A4" s="31"/>
      <c r="B4" s="85" t="s">
        <v>1692</v>
      </c>
      <c r="C4" s="86"/>
      <c r="D4" s="10"/>
      <c r="E4" s="86"/>
      <c r="F4" s="10"/>
      <c r="G4" s="10"/>
      <c r="H4" s="10" t="str">
        <f t="shared" ref="H4:H65" si="0">CONCATENATE("No ",D4)</f>
        <v xml:space="preserve">No </v>
      </c>
      <c r="I4" s="14" t="s">
        <v>2760</v>
      </c>
    </row>
    <row r="5" spans="1:9" x14ac:dyDescent="0.25">
      <c r="A5" s="31"/>
      <c r="B5" s="85" t="s">
        <v>1698</v>
      </c>
      <c r="C5" s="86"/>
      <c r="D5" s="10"/>
      <c r="E5" s="86"/>
      <c r="F5" s="10"/>
      <c r="G5" s="10"/>
      <c r="H5" s="10" t="str">
        <f t="shared" si="0"/>
        <v xml:space="preserve">No </v>
      </c>
      <c r="I5" s="14" t="s">
        <v>2760</v>
      </c>
    </row>
    <row r="6" spans="1:9" x14ac:dyDescent="0.25">
      <c r="A6" s="31"/>
      <c r="B6" s="85" t="s">
        <v>1703</v>
      </c>
      <c r="C6" s="86"/>
      <c r="D6" s="10"/>
      <c r="E6" s="86"/>
      <c r="F6" s="10"/>
      <c r="G6" s="10"/>
      <c r="H6" s="10" t="str">
        <f t="shared" si="0"/>
        <v xml:space="preserve">No </v>
      </c>
      <c r="I6" s="14" t="s">
        <v>2760</v>
      </c>
    </row>
    <row r="7" spans="1:9" x14ac:dyDescent="0.25">
      <c r="A7" s="31"/>
      <c r="B7" s="85" t="s">
        <v>1708</v>
      </c>
      <c r="C7" s="86"/>
      <c r="D7" s="10"/>
      <c r="E7" s="86"/>
      <c r="F7" s="10"/>
      <c r="G7" s="10"/>
      <c r="H7" s="10" t="str">
        <f t="shared" si="0"/>
        <v xml:space="preserve">No </v>
      </c>
      <c r="I7" s="14" t="s">
        <v>2760</v>
      </c>
    </row>
    <row r="8" spans="1:9" x14ac:dyDescent="0.25">
      <c r="A8" s="31"/>
      <c r="B8" s="85" t="s">
        <v>1735</v>
      </c>
      <c r="C8" s="86"/>
      <c r="D8" s="10"/>
      <c r="E8" s="86"/>
      <c r="F8" s="10"/>
      <c r="G8" s="10"/>
      <c r="H8" s="10" t="str">
        <f t="shared" si="0"/>
        <v xml:space="preserve">No </v>
      </c>
      <c r="I8" s="14" t="s">
        <v>2760</v>
      </c>
    </row>
    <row r="9" spans="1:9" x14ac:dyDescent="0.25">
      <c r="A9" s="31"/>
      <c r="B9" s="85" t="s">
        <v>1735</v>
      </c>
      <c r="C9" s="86"/>
      <c r="D9" s="10"/>
      <c r="E9" s="86"/>
      <c r="F9" s="10"/>
      <c r="G9" s="10"/>
      <c r="H9" s="10" t="str">
        <f t="shared" ref="H9:H10" si="1">CONCATENATE("No ",D9)</f>
        <v xml:space="preserve">No </v>
      </c>
      <c r="I9" s="14" t="s">
        <v>2760</v>
      </c>
    </row>
    <row r="10" spans="1:9" x14ac:dyDescent="0.25">
      <c r="A10" s="31"/>
      <c r="B10" s="85" t="s">
        <v>1735</v>
      </c>
      <c r="C10" s="86"/>
      <c r="D10" s="10"/>
      <c r="E10" s="86"/>
      <c r="F10" s="10"/>
      <c r="G10" s="10"/>
      <c r="H10" s="10" t="str">
        <f t="shared" si="1"/>
        <v xml:space="preserve">No </v>
      </c>
      <c r="I10" s="14" t="s">
        <v>2760</v>
      </c>
    </row>
    <row r="11" spans="1:9" x14ac:dyDescent="0.25">
      <c r="A11" s="31"/>
      <c r="B11" s="85" t="s">
        <v>1793</v>
      </c>
      <c r="C11" s="86"/>
      <c r="D11" s="10"/>
      <c r="E11" s="86"/>
      <c r="F11" s="10"/>
      <c r="G11" s="10"/>
      <c r="H11" s="10" t="str">
        <f t="shared" si="0"/>
        <v xml:space="preserve">No </v>
      </c>
      <c r="I11" s="14" t="s">
        <v>2760</v>
      </c>
    </row>
    <row r="12" spans="1:9" x14ac:dyDescent="0.25">
      <c r="B12" s="85" t="s">
        <v>1803</v>
      </c>
      <c r="D12" s="10"/>
      <c r="F12" s="159"/>
      <c r="G12" s="11"/>
      <c r="H12" s="10" t="str">
        <f t="shared" si="0"/>
        <v xml:space="preserve">No </v>
      </c>
      <c r="I12" s="14" t="s">
        <v>2760</v>
      </c>
    </row>
    <row r="13" spans="1:9" x14ac:dyDescent="0.25">
      <c r="B13" s="85" t="s">
        <v>1803</v>
      </c>
      <c r="D13" s="10"/>
      <c r="F13" s="159"/>
      <c r="G13" s="11"/>
      <c r="H13" s="10" t="str">
        <f t="shared" ref="H13:H15" si="2">CONCATENATE("No ",D13)</f>
        <v xml:space="preserve">No </v>
      </c>
      <c r="I13" s="14" t="s">
        <v>2760</v>
      </c>
    </row>
    <row r="14" spans="1:9" x14ac:dyDescent="0.25">
      <c r="B14" s="85" t="s">
        <v>1803</v>
      </c>
      <c r="D14" s="10"/>
      <c r="F14" s="159"/>
      <c r="G14" s="11"/>
      <c r="H14" s="10" t="str">
        <f t="shared" si="2"/>
        <v xml:space="preserve">No </v>
      </c>
      <c r="I14" s="14" t="s">
        <v>2760</v>
      </c>
    </row>
    <row r="15" spans="1:9" x14ac:dyDescent="0.25">
      <c r="B15" s="85" t="s">
        <v>1803</v>
      </c>
      <c r="D15" s="10"/>
      <c r="F15" s="159"/>
      <c r="G15" s="11"/>
      <c r="H15" s="10" t="str">
        <f t="shared" si="2"/>
        <v xml:space="preserve">No </v>
      </c>
      <c r="I15" s="14" t="s">
        <v>2760</v>
      </c>
    </row>
    <row r="16" spans="1:9" x14ac:dyDescent="0.25">
      <c r="B16" s="85" t="s">
        <v>2761</v>
      </c>
      <c r="C16" s="86" t="str" cm="1">
        <f t="array" ref="C16">_xlfn._xlws.FILTER('3. Alimentacion y Nutrición'!B3:F74,'3. Alimentacion y Nutrición'!D3:D74="NO CUMPLE CONDICIÓN","")</f>
        <v/>
      </c>
      <c r="D16" s="10"/>
      <c r="E16" s="87"/>
      <c r="F16" s="5"/>
      <c r="G16" s="5"/>
      <c r="H16" s="10" t="str">
        <f t="shared" si="0"/>
        <v xml:space="preserve">No </v>
      </c>
      <c r="I16" s="14" t="s">
        <v>2762</v>
      </c>
    </row>
    <row r="17" spans="2:26" x14ac:dyDescent="0.25">
      <c r="B17" s="85" t="s">
        <v>2763</v>
      </c>
      <c r="C17" s="86"/>
      <c r="D17" s="10"/>
      <c r="E17" s="87"/>
      <c r="F17" s="5"/>
      <c r="G17" s="5"/>
      <c r="H17" s="10" t="str">
        <f t="shared" si="0"/>
        <v xml:space="preserve">No </v>
      </c>
      <c r="I17" s="14" t="s">
        <v>2762</v>
      </c>
    </row>
    <row r="18" spans="2:26" x14ac:dyDescent="0.25">
      <c r="B18" s="85" t="s">
        <v>2764</v>
      </c>
      <c r="C18" s="86"/>
      <c r="D18" s="10"/>
      <c r="E18" s="87"/>
      <c r="F18" s="5"/>
      <c r="G18" s="5"/>
      <c r="H18" s="10" t="str">
        <f t="shared" si="0"/>
        <v xml:space="preserve">No </v>
      </c>
      <c r="I18" s="14" t="s">
        <v>2762</v>
      </c>
    </row>
    <row r="19" spans="2:26" x14ac:dyDescent="0.25">
      <c r="B19" s="85" t="s">
        <v>2765</v>
      </c>
      <c r="C19" s="86"/>
      <c r="D19" s="10"/>
      <c r="E19" s="87"/>
      <c r="F19" s="5"/>
      <c r="G19" s="5"/>
      <c r="H19" s="10" t="str">
        <f t="shared" si="0"/>
        <v xml:space="preserve">No </v>
      </c>
      <c r="I19" s="14" t="s">
        <v>2762</v>
      </c>
    </row>
    <row r="20" spans="2:26" x14ac:dyDescent="0.25">
      <c r="B20" s="85" t="s">
        <v>2766</v>
      </c>
      <c r="D20" s="10"/>
      <c r="F20" s="159"/>
      <c r="G20" s="11"/>
      <c r="H20" s="10" t="str">
        <f t="shared" si="0"/>
        <v xml:space="preserve">No </v>
      </c>
      <c r="I20" s="14" t="s">
        <v>2762</v>
      </c>
    </row>
    <row r="21" spans="2:26" x14ac:dyDescent="0.25">
      <c r="B21" s="85" t="s">
        <v>2767</v>
      </c>
      <c r="D21" s="10"/>
      <c r="F21" s="159"/>
      <c r="G21" s="11"/>
      <c r="H21" s="10" t="str">
        <f t="shared" si="0"/>
        <v xml:space="preserve">No </v>
      </c>
      <c r="I21" s="14" t="s">
        <v>2762</v>
      </c>
    </row>
    <row r="22" spans="2:26" x14ac:dyDescent="0.25">
      <c r="B22" s="85" t="s">
        <v>2768</v>
      </c>
      <c r="D22" s="10"/>
      <c r="F22" s="159"/>
      <c r="G22" s="11"/>
      <c r="H22" s="10" t="str">
        <f t="shared" si="0"/>
        <v xml:space="preserve">No </v>
      </c>
      <c r="I22" s="14" t="s">
        <v>2762</v>
      </c>
    </row>
    <row r="23" spans="2:26" x14ac:dyDescent="0.25">
      <c r="B23" s="85" t="s">
        <v>2769</v>
      </c>
      <c r="D23" s="10"/>
      <c r="F23" s="159"/>
      <c r="G23" s="11"/>
      <c r="H23" s="10" t="str">
        <f t="shared" si="0"/>
        <v xml:space="preserve">No </v>
      </c>
      <c r="I23" s="14" t="s">
        <v>2762</v>
      </c>
    </row>
    <row r="24" spans="2:26" x14ac:dyDescent="0.25">
      <c r="B24" s="85" t="s">
        <v>2770</v>
      </c>
      <c r="D24" s="10"/>
      <c r="F24" s="159"/>
      <c r="G24" s="11"/>
      <c r="H24" s="10" t="str">
        <f t="shared" si="0"/>
        <v xml:space="preserve">No </v>
      </c>
      <c r="I24" s="14" t="s">
        <v>2762</v>
      </c>
    </row>
    <row r="25" spans="2:26" x14ac:dyDescent="0.25">
      <c r="B25" s="85" t="s">
        <v>2771</v>
      </c>
      <c r="D25" s="10"/>
      <c r="F25" s="159"/>
      <c r="G25" s="11"/>
      <c r="H25" s="10" t="str">
        <f t="shared" si="0"/>
        <v xml:space="preserve">No </v>
      </c>
      <c r="I25" s="14" t="s">
        <v>2762</v>
      </c>
    </row>
    <row r="26" spans="2:26" x14ac:dyDescent="0.25">
      <c r="B26" s="85" t="s">
        <v>2772</v>
      </c>
      <c r="D26" s="10"/>
      <c r="F26" s="159"/>
      <c r="G26" s="11"/>
      <c r="H26" s="10" t="str">
        <f t="shared" si="0"/>
        <v xml:space="preserve">No </v>
      </c>
      <c r="I26" s="14" t="s">
        <v>2762</v>
      </c>
    </row>
    <row r="27" spans="2:26" x14ac:dyDescent="0.25">
      <c r="B27" s="85" t="s">
        <v>2773</v>
      </c>
      <c r="D27" s="10"/>
      <c r="F27" s="159"/>
      <c r="G27" s="11"/>
      <c r="H27" s="10" t="str">
        <f t="shared" si="0"/>
        <v xml:space="preserve">No </v>
      </c>
      <c r="I27" s="14" t="s">
        <v>2762</v>
      </c>
    </row>
    <row r="28" spans="2:26" x14ac:dyDescent="0.25">
      <c r="B28" s="85" t="s">
        <v>2774</v>
      </c>
      <c r="D28" s="10"/>
      <c r="F28" s="159"/>
      <c r="G28" s="11"/>
      <c r="H28" s="10" t="str">
        <f t="shared" si="0"/>
        <v xml:space="preserve">No </v>
      </c>
      <c r="I28" s="14" t="s">
        <v>2762</v>
      </c>
    </row>
    <row r="29" spans="2:26" x14ac:dyDescent="0.25">
      <c r="B29" s="85" t="s">
        <v>2775</v>
      </c>
      <c r="C29" s="87" t="str" cm="1">
        <f t="array" ref="C29">_xlfn._xlws.FILTER('4. Modelo de Atencion'!B3:F27,'4. Modelo de Atencion'!D3:D27="NO CUMPLE CONDICIÓN","")</f>
        <v/>
      </c>
      <c r="D29" s="10"/>
      <c r="E29" s="87"/>
      <c r="F29" s="5"/>
      <c r="G29" s="11"/>
      <c r="H29" s="10" t="str">
        <f t="shared" si="0"/>
        <v xml:space="preserve">No </v>
      </c>
      <c r="I29" s="14" t="s">
        <v>2776</v>
      </c>
    </row>
    <row r="30" spans="2:26" x14ac:dyDescent="0.25">
      <c r="B30" s="85" t="s">
        <v>2777</v>
      </c>
      <c r="D30" s="10"/>
      <c r="F30" s="159"/>
      <c r="G30" s="11"/>
      <c r="H30" s="10" t="str">
        <f t="shared" si="0"/>
        <v xml:space="preserve">No </v>
      </c>
      <c r="I30" s="14" t="s">
        <v>2776</v>
      </c>
    </row>
    <row r="31" spans="2:26" x14ac:dyDescent="0.25">
      <c r="B31" s="85" t="s">
        <v>2778</v>
      </c>
      <c r="D31" s="10"/>
      <c r="F31" s="159"/>
      <c r="G31" s="11"/>
      <c r="H31" s="10" t="str">
        <f t="shared" si="0"/>
        <v xml:space="preserve">No </v>
      </c>
      <c r="I31" s="14" t="s">
        <v>2776</v>
      </c>
    </row>
    <row r="32" spans="2:26" x14ac:dyDescent="0.25">
      <c r="B32" s="85" t="s">
        <v>2163</v>
      </c>
      <c r="C32" s="87" t="str" cm="1">
        <f t="array" ref="C32">_xlfn._xlws.FILTER('5. Situaciones de Riesgo'!B3:F110,'5. Situaciones de Riesgo'!D3:D110="NO CUMPLE CONDICIÓN","")</f>
        <v/>
      </c>
      <c r="D32" s="10"/>
      <c r="E32" s="87"/>
      <c r="F32" s="5"/>
      <c r="G32" s="5"/>
      <c r="H32" s="10" t="str">
        <f t="shared" si="0"/>
        <v xml:space="preserve">No </v>
      </c>
      <c r="I32" s="85" t="s">
        <v>2779</v>
      </c>
      <c r="J32" s="84"/>
      <c r="K32" s="84"/>
      <c r="L32" s="84"/>
      <c r="M32" s="84"/>
      <c r="N32" s="84"/>
      <c r="O32" s="84"/>
      <c r="P32" s="84"/>
      <c r="Q32" s="84"/>
      <c r="R32" s="84"/>
      <c r="S32" s="84"/>
      <c r="T32" s="84"/>
      <c r="U32" s="84"/>
      <c r="V32" s="84"/>
      <c r="W32" s="84"/>
      <c r="X32" s="84"/>
      <c r="Y32" s="84"/>
      <c r="Z32" s="84"/>
    </row>
    <row r="33" spans="2:26" x14ac:dyDescent="0.25">
      <c r="B33" s="85" t="s">
        <v>2168</v>
      </c>
      <c r="C33" s="87"/>
      <c r="D33" s="10"/>
      <c r="E33" s="87"/>
      <c r="F33" s="5"/>
      <c r="G33" s="5"/>
      <c r="H33" s="10" t="str">
        <f t="shared" ref="H33:H44" si="3">CONCATENATE("No ",D33)</f>
        <v xml:space="preserve">No </v>
      </c>
      <c r="I33" s="85" t="s">
        <v>2779</v>
      </c>
      <c r="J33" s="84"/>
      <c r="K33" s="84"/>
      <c r="L33" s="84"/>
      <c r="M33" s="84"/>
      <c r="N33" s="84"/>
      <c r="O33" s="84"/>
      <c r="P33" s="84"/>
      <c r="Q33" s="84"/>
      <c r="R33" s="84"/>
      <c r="S33" s="84"/>
      <c r="T33" s="84"/>
      <c r="U33" s="84"/>
      <c r="V33" s="84"/>
      <c r="W33" s="84"/>
      <c r="X33" s="84"/>
      <c r="Y33" s="84"/>
      <c r="Z33" s="84"/>
    </row>
    <row r="34" spans="2:26" x14ac:dyDescent="0.25">
      <c r="B34" s="85" t="s">
        <v>2179</v>
      </c>
      <c r="C34" s="87"/>
      <c r="D34" s="10"/>
      <c r="E34" s="87"/>
      <c r="F34" s="5"/>
      <c r="G34" s="5"/>
      <c r="H34" s="10" t="str">
        <f t="shared" si="3"/>
        <v xml:space="preserve">No </v>
      </c>
      <c r="I34" s="85" t="s">
        <v>2779</v>
      </c>
      <c r="J34" s="84"/>
      <c r="K34" s="84"/>
      <c r="L34" s="84"/>
      <c r="M34" s="84"/>
      <c r="N34" s="84"/>
      <c r="O34" s="84"/>
      <c r="P34" s="84"/>
      <c r="Q34" s="84"/>
      <c r="R34" s="84"/>
      <c r="S34" s="84"/>
      <c r="T34" s="84"/>
      <c r="U34" s="84"/>
      <c r="V34" s="84"/>
      <c r="W34" s="84"/>
      <c r="X34" s="84"/>
      <c r="Y34" s="84"/>
      <c r="Z34" s="84"/>
    </row>
    <row r="35" spans="2:26" x14ac:dyDescent="0.25">
      <c r="B35" s="85" t="s">
        <v>2196</v>
      </c>
      <c r="C35" s="87"/>
      <c r="D35" s="10"/>
      <c r="E35" s="87"/>
      <c r="F35" s="5"/>
      <c r="G35" s="5"/>
      <c r="H35" s="10" t="str">
        <f t="shared" si="3"/>
        <v xml:space="preserve">No </v>
      </c>
      <c r="I35" s="85" t="s">
        <v>2779</v>
      </c>
      <c r="J35" s="84"/>
      <c r="K35" s="84"/>
      <c r="L35" s="84"/>
      <c r="M35" s="84"/>
      <c r="N35" s="84"/>
      <c r="O35" s="84"/>
      <c r="P35" s="84"/>
      <c r="Q35" s="84"/>
      <c r="R35" s="84"/>
      <c r="S35" s="84"/>
      <c r="T35" s="84"/>
      <c r="U35" s="84"/>
      <c r="V35" s="84"/>
      <c r="W35" s="84"/>
      <c r="X35" s="84"/>
      <c r="Y35" s="84"/>
      <c r="Z35" s="84"/>
    </row>
    <row r="36" spans="2:26" x14ac:dyDescent="0.25">
      <c r="B36" s="85" t="s">
        <v>2226</v>
      </c>
      <c r="C36" s="87"/>
      <c r="D36" s="10"/>
      <c r="E36" s="87"/>
      <c r="F36" s="5"/>
      <c r="G36" s="5"/>
      <c r="H36" s="10" t="str">
        <f t="shared" si="3"/>
        <v xml:space="preserve">No </v>
      </c>
      <c r="I36" s="85" t="s">
        <v>2779</v>
      </c>
      <c r="J36" s="84"/>
      <c r="K36" s="84"/>
      <c r="L36" s="84"/>
      <c r="M36" s="84"/>
      <c r="N36" s="84"/>
      <c r="O36" s="84"/>
      <c r="P36" s="84"/>
      <c r="Q36" s="84"/>
      <c r="R36" s="84"/>
      <c r="S36" s="84"/>
      <c r="T36" s="84"/>
      <c r="U36" s="84"/>
      <c r="V36" s="84"/>
      <c r="W36" s="84"/>
      <c r="X36" s="84"/>
      <c r="Y36" s="84"/>
      <c r="Z36" s="84"/>
    </row>
    <row r="37" spans="2:26" x14ac:dyDescent="0.25">
      <c r="B37" s="85" t="s">
        <v>2226</v>
      </c>
      <c r="C37" s="87"/>
      <c r="D37" s="10"/>
      <c r="E37" s="87"/>
      <c r="F37" s="5"/>
      <c r="G37" s="5"/>
      <c r="H37" s="10" t="str">
        <f t="shared" si="3"/>
        <v xml:space="preserve">No </v>
      </c>
      <c r="I37" s="85" t="s">
        <v>2779</v>
      </c>
      <c r="J37" s="84"/>
      <c r="K37" s="84"/>
      <c r="L37" s="84"/>
      <c r="M37" s="84"/>
      <c r="N37" s="84"/>
      <c r="O37" s="84"/>
      <c r="P37" s="84"/>
      <c r="Q37" s="84"/>
      <c r="R37" s="84"/>
      <c r="S37" s="84"/>
      <c r="T37" s="84"/>
      <c r="U37" s="84"/>
      <c r="V37" s="84"/>
      <c r="W37" s="84"/>
      <c r="X37" s="84"/>
      <c r="Y37" s="84"/>
      <c r="Z37" s="84"/>
    </row>
    <row r="38" spans="2:26" x14ac:dyDescent="0.25">
      <c r="B38" s="85" t="s">
        <v>2280</v>
      </c>
      <c r="C38" s="87"/>
      <c r="D38" s="10"/>
      <c r="E38" s="87"/>
      <c r="F38" s="5"/>
      <c r="G38" s="5"/>
      <c r="H38" s="10" t="str">
        <f t="shared" si="3"/>
        <v xml:space="preserve">No </v>
      </c>
      <c r="I38" s="85" t="s">
        <v>2779</v>
      </c>
      <c r="J38" s="84"/>
      <c r="K38" s="84"/>
      <c r="L38" s="84"/>
      <c r="M38" s="84"/>
      <c r="N38" s="84"/>
      <c r="O38" s="84"/>
      <c r="P38" s="84"/>
      <c r="Q38" s="84"/>
      <c r="R38" s="84"/>
      <c r="S38" s="84"/>
      <c r="T38" s="84"/>
      <c r="U38" s="84"/>
      <c r="V38" s="84"/>
      <c r="W38" s="84"/>
      <c r="X38" s="84"/>
      <c r="Y38" s="84"/>
      <c r="Z38" s="84"/>
    </row>
    <row r="39" spans="2:26" x14ac:dyDescent="0.25">
      <c r="B39" s="85" t="s">
        <v>2297</v>
      </c>
      <c r="C39" s="87"/>
      <c r="D39" s="10"/>
      <c r="E39" s="87"/>
      <c r="F39" s="5"/>
      <c r="G39" s="5"/>
      <c r="H39" s="10" t="str">
        <f t="shared" si="3"/>
        <v xml:space="preserve">No </v>
      </c>
      <c r="I39" s="85" t="s">
        <v>2779</v>
      </c>
      <c r="J39" s="84"/>
      <c r="K39" s="84"/>
      <c r="L39" s="84"/>
      <c r="M39" s="84"/>
      <c r="N39" s="84"/>
      <c r="O39" s="84"/>
      <c r="P39" s="84"/>
      <c r="Q39" s="84"/>
      <c r="R39" s="84"/>
      <c r="S39" s="84"/>
      <c r="T39" s="84"/>
      <c r="U39" s="84"/>
      <c r="V39" s="84"/>
      <c r="W39" s="84"/>
      <c r="X39" s="84"/>
      <c r="Y39" s="84"/>
      <c r="Z39" s="84"/>
    </row>
    <row r="40" spans="2:26" x14ac:dyDescent="0.25">
      <c r="B40" s="85" t="s">
        <v>2303</v>
      </c>
      <c r="C40" s="87"/>
      <c r="D40" s="10"/>
      <c r="E40" s="87"/>
      <c r="F40" s="5"/>
      <c r="G40" s="5"/>
      <c r="H40" s="10" t="str">
        <f t="shared" si="3"/>
        <v xml:space="preserve">No </v>
      </c>
      <c r="I40" s="85" t="s">
        <v>2779</v>
      </c>
      <c r="J40" s="84"/>
      <c r="K40" s="84"/>
      <c r="L40" s="84"/>
      <c r="M40" s="84"/>
      <c r="N40" s="84"/>
      <c r="O40" s="84"/>
      <c r="P40" s="84"/>
      <c r="Q40" s="84"/>
      <c r="R40" s="84"/>
      <c r="S40" s="84"/>
      <c r="T40" s="84"/>
      <c r="U40" s="84"/>
      <c r="V40" s="84"/>
      <c r="W40" s="84"/>
      <c r="X40" s="84"/>
      <c r="Y40" s="84"/>
      <c r="Z40" s="84"/>
    </row>
    <row r="41" spans="2:26" x14ac:dyDescent="0.25">
      <c r="B41" s="85" t="s">
        <v>2326</v>
      </c>
      <c r="C41" s="87"/>
      <c r="D41" s="10"/>
      <c r="E41" s="87"/>
      <c r="F41" s="5"/>
      <c r="G41" s="5"/>
      <c r="H41" s="10" t="str">
        <f t="shared" si="3"/>
        <v xml:space="preserve">No </v>
      </c>
      <c r="I41" s="85" t="s">
        <v>2779</v>
      </c>
      <c r="J41" s="84"/>
      <c r="K41" s="84"/>
      <c r="L41" s="84"/>
      <c r="M41" s="84"/>
      <c r="N41" s="84"/>
      <c r="O41" s="84"/>
      <c r="P41" s="84"/>
      <c r="Q41" s="84"/>
      <c r="R41" s="84"/>
      <c r="S41" s="84"/>
      <c r="T41" s="84"/>
      <c r="U41" s="84"/>
      <c r="V41" s="84"/>
      <c r="W41" s="84"/>
      <c r="X41" s="84"/>
      <c r="Y41" s="84"/>
      <c r="Z41" s="84"/>
    </row>
    <row r="42" spans="2:26" x14ac:dyDescent="0.25">
      <c r="B42" s="85" t="s">
        <v>2344</v>
      </c>
      <c r="C42" s="87"/>
      <c r="D42" s="10"/>
      <c r="E42" s="87"/>
      <c r="F42" s="5"/>
      <c r="G42" s="5"/>
      <c r="H42" s="10" t="str">
        <f t="shared" si="3"/>
        <v xml:space="preserve">No </v>
      </c>
      <c r="I42" s="85" t="s">
        <v>2779</v>
      </c>
      <c r="J42" s="84"/>
      <c r="K42" s="84"/>
      <c r="L42" s="84"/>
      <c r="M42" s="84"/>
      <c r="N42" s="84"/>
      <c r="O42" s="84"/>
      <c r="P42" s="84"/>
      <c r="Q42" s="84"/>
      <c r="R42" s="84"/>
      <c r="S42" s="84"/>
      <c r="T42" s="84"/>
      <c r="U42" s="84"/>
      <c r="V42" s="84"/>
      <c r="W42" s="84"/>
      <c r="X42" s="84"/>
      <c r="Y42" s="84"/>
      <c r="Z42" s="84"/>
    </row>
    <row r="43" spans="2:26" x14ac:dyDescent="0.25">
      <c r="B43" s="85" t="s">
        <v>2362</v>
      </c>
      <c r="C43" s="87"/>
      <c r="D43" s="10"/>
      <c r="E43" s="87"/>
      <c r="F43" s="5"/>
      <c r="G43" s="5"/>
      <c r="H43" s="10" t="str">
        <f t="shared" si="3"/>
        <v xml:space="preserve">No </v>
      </c>
      <c r="I43" s="85" t="s">
        <v>2779</v>
      </c>
      <c r="J43" s="84"/>
      <c r="K43" s="84"/>
      <c r="L43" s="84"/>
      <c r="M43" s="84"/>
      <c r="N43" s="84"/>
      <c r="O43" s="84"/>
      <c r="P43" s="84"/>
      <c r="Q43" s="84"/>
      <c r="R43" s="84"/>
      <c r="S43" s="84"/>
      <c r="T43" s="84"/>
      <c r="U43" s="84"/>
      <c r="V43" s="84"/>
      <c r="W43" s="84"/>
      <c r="X43" s="84"/>
      <c r="Y43" s="84"/>
      <c r="Z43" s="84"/>
    </row>
    <row r="44" spans="2:26" x14ac:dyDescent="0.25">
      <c r="B44" s="85" t="s">
        <v>2379</v>
      </c>
      <c r="C44" s="87"/>
      <c r="D44" s="10"/>
      <c r="E44" s="87"/>
      <c r="F44" s="5"/>
      <c r="G44" s="5"/>
      <c r="H44" s="10" t="str">
        <f t="shared" si="3"/>
        <v xml:space="preserve">No </v>
      </c>
      <c r="I44" s="85" t="s">
        <v>2779</v>
      </c>
      <c r="J44" s="84"/>
      <c r="K44" s="84"/>
      <c r="L44" s="84"/>
      <c r="M44" s="84"/>
      <c r="N44" s="84"/>
      <c r="O44" s="84"/>
      <c r="P44" s="84"/>
      <c r="Q44" s="84"/>
      <c r="R44" s="84"/>
      <c r="S44" s="84"/>
      <c r="T44" s="84"/>
      <c r="U44" s="84"/>
      <c r="V44" s="84"/>
      <c r="W44" s="84"/>
      <c r="X44" s="84"/>
      <c r="Y44" s="84"/>
      <c r="Z44" s="84"/>
    </row>
    <row r="45" spans="2:26" x14ac:dyDescent="0.25">
      <c r="B45" s="85" t="s">
        <v>2780</v>
      </c>
      <c r="C45" s="87" t="str" cm="1">
        <f t="array" ref="C45">_xlfn._xlws.FILTER('6. Código de Etica'!B3:F34,'6. Código de Etica'!D3:D34="NO CUMPLE CONDICIÓN","")</f>
        <v/>
      </c>
      <c r="D45" s="10"/>
      <c r="E45" s="87"/>
      <c r="F45" s="5"/>
      <c r="G45" s="5"/>
      <c r="H45" s="10" t="str">
        <f t="shared" si="0"/>
        <v xml:space="preserve">No </v>
      </c>
      <c r="I45" s="85" t="s">
        <v>2781</v>
      </c>
      <c r="J45" s="84"/>
      <c r="K45" s="84"/>
      <c r="L45" s="84"/>
      <c r="M45" s="84"/>
      <c r="N45" s="84"/>
      <c r="O45" s="84"/>
      <c r="P45" s="84"/>
      <c r="Q45" s="84"/>
      <c r="R45" s="84"/>
      <c r="S45" s="84"/>
      <c r="T45" s="84"/>
      <c r="U45" s="84"/>
      <c r="V45" s="84"/>
      <c r="W45" s="84"/>
      <c r="X45" s="84"/>
      <c r="Y45" s="84"/>
      <c r="Z45" s="84"/>
    </row>
    <row r="46" spans="2:26" x14ac:dyDescent="0.25">
      <c r="B46" s="85" t="s">
        <v>2780</v>
      </c>
      <c r="C46" s="87"/>
      <c r="D46" s="10"/>
      <c r="E46" s="87"/>
      <c r="F46" s="5"/>
      <c r="G46" s="5"/>
      <c r="H46" s="10" t="str">
        <f t="shared" ref="H46:H47" si="4">CONCATENATE("No ",D46)</f>
        <v xml:space="preserve">No </v>
      </c>
      <c r="I46" s="85" t="s">
        <v>2781</v>
      </c>
      <c r="J46" s="84"/>
      <c r="K46" s="84"/>
      <c r="L46" s="84"/>
      <c r="M46" s="84"/>
      <c r="N46" s="84"/>
      <c r="O46" s="84"/>
      <c r="P46" s="84"/>
      <c r="Q46" s="84"/>
      <c r="R46" s="84"/>
      <c r="S46" s="84"/>
      <c r="T46" s="84"/>
      <c r="U46" s="84"/>
      <c r="V46" s="84"/>
      <c r="W46" s="84"/>
      <c r="X46" s="84"/>
      <c r="Y46" s="84"/>
      <c r="Z46" s="84"/>
    </row>
    <row r="47" spans="2:26" x14ac:dyDescent="0.25">
      <c r="B47" s="85" t="s">
        <v>2780</v>
      </c>
      <c r="C47" s="87"/>
      <c r="D47" s="10"/>
      <c r="E47" s="87"/>
      <c r="F47" s="5"/>
      <c r="G47" s="5"/>
      <c r="H47" s="10" t="str">
        <f t="shared" si="4"/>
        <v xml:space="preserve">No </v>
      </c>
      <c r="I47" s="85" t="s">
        <v>2781</v>
      </c>
      <c r="J47" s="84"/>
      <c r="K47" s="84"/>
      <c r="L47" s="84"/>
      <c r="M47" s="84"/>
      <c r="N47" s="84"/>
      <c r="O47" s="84"/>
      <c r="P47" s="84"/>
      <c r="Q47" s="84"/>
      <c r="R47" s="84"/>
      <c r="S47" s="84"/>
      <c r="T47" s="84"/>
      <c r="U47" s="84"/>
      <c r="V47" s="84"/>
      <c r="W47" s="84"/>
      <c r="X47" s="84"/>
      <c r="Y47" s="84"/>
      <c r="Z47" s="84"/>
    </row>
    <row r="48" spans="2:26" x14ac:dyDescent="0.25">
      <c r="B48" s="85" t="s">
        <v>2782</v>
      </c>
      <c r="C48" s="87" t="str" cm="1">
        <f t="array" ref="C48">_xlfn._xlws.FILTER('7. Talento Humano'!B3:F19,'7. Talento Humano'!D3:D19="NO CUMPLE CONDICIÓN","")</f>
        <v/>
      </c>
      <c r="D48" s="10"/>
      <c r="E48" s="87"/>
      <c r="F48" s="5"/>
      <c r="G48" s="5"/>
      <c r="H48" s="10" t="str">
        <f t="shared" si="0"/>
        <v xml:space="preserve">No </v>
      </c>
      <c r="I48" s="85" t="s">
        <v>2783</v>
      </c>
    </row>
    <row r="49" spans="2:9" x14ac:dyDescent="0.25">
      <c r="B49" s="85" t="s">
        <v>2784</v>
      </c>
      <c r="H49" s="10" t="str">
        <f t="shared" si="0"/>
        <v xml:space="preserve">No </v>
      </c>
      <c r="I49" s="85" t="s">
        <v>2783</v>
      </c>
    </row>
    <row r="50" spans="2:9" x14ac:dyDescent="0.25">
      <c r="B50" s="85" t="s">
        <v>2785</v>
      </c>
      <c r="H50" s="10" t="str">
        <f t="shared" si="0"/>
        <v xml:space="preserve">No </v>
      </c>
      <c r="I50" s="85" t="s">
        <v>2783</v>
      </c>
    </row>
    <row r="51" spans="2:9" x14ac:dyDescent="0.25">
      <c r="B51" s="85" t="s">
        <v>2786</v>
      </c>
      <c r="H51" s="10" t="str">
        <f t="shared" si="0"/>
        <v xml:space="preserve">No </v>
      </c>
      <c r="I51" s="85" t="s">
        <v>2783</v>
      </c>
    </row>
    <row r="52" spans="2:9" x14ac:dyDescent="0.25">
      <c r="B52" s="85" t="s">
        <v>2502</v>
      </c>
      <c r="H52" s="10" t="str">
        <f t="shared" si="0"/>
        <v xml:space="preserve">No </v>
      </c>
      <c r="I52" s="85" t="s">
        <v>2783</v>
      </c>
    </row>
    <row r="53" spans="2:9" x14ac:dyDescent="0.25">
      <c r="B53" s="85" t="s">
        <v>2512</v>
      </c>
      <c r="C53" s="87" t="str" cm="1">
        <f t="array" ref="C53">_xlfn._xlws.FILTER('8. Financiero'!B3:F14,'8. Financiero'!D3:D14="NO CUMPLE CONDICIÓN","")</f>
        <v/>
      </c>
      <c r="D53" s="11"/>
      <c r="E53" s="87"/>
      <c r="F53" s="87"/>
      <c r="H53" s="10" t="str">
        <f t="shared" si="0"/>
        <v xml:space="preserve">No </v>
      </c>
      <c r="I53" s="85" t="s">
        <v>2787</v>
      </c>
    </row>
    <row r="54" spans="2:9" x14ac:dyDescent="0.25">
      <c r="B54" s="85" t="s">
        <v>2524</v>
      </c>
      <c r="C54" s="87"/>
      <c r="D54" s="11"/>
      <c r="E54" s="87"/>
      <c r="F54" s="87"/>
      <c r="H54" s="10" t="str">
        <f t="shared" ref="H54" si="5">CONCATENATE("No ",D54)</f>
        <v xml:space="preserve">No </v>
      </c>
      <c r="I54" s="85" t="s">
        <v>2787</v>
      </c>
    </row>
    <row r="55" spans="2:9" x14ac:dyDescent="0.25">
      <c r="B55" s="85" t="s">
        <v>2788</v>
      </c>
      <c r="C55" s="87" t="str" cm="1">
        <f t="array" ref="C55">_xlfn._xlws.FILTER('9. Dotacion'!B3:F19,'9. Dotacion'!D3:D19="NO CUMPLE CONDICIÓN","")</f>
        <v/>
      </c>
      <c r="D55" s="11"/>
      <c r="E55" s="87"/>
      <c r="F55" s="87"/>
      <c r="H55" s="10" t="str">
        <f t="shared" si="0"/>
        <v xml:space="preserve">No </v>
      </c>
      <c r="I55" s="85" t="s">
        <v>2789</v>
      </c>
    </row>
    <row r="56" spans="2:9" x14ac:dyDescent="0.25">
      <c r="B56" s="85" t="s">
        <v>2790</v>
      </c>
      <c r="H56" s="10" t="str">
        <f t="shared" si="0"/>
        <v xml:space="preserve">No </v>
      </c>
      <c r="I56" s="85" t="s">
        <v>2789</v>
      </c>
    </row>
    <row r="57" spans="2:9" x14ac:dyDescent="0.25">
      <c r="B57" s="85" t="s">
        <v>2567</v>
      </c>
      <c r="H57" s="10" t="str">
        <f t="shared" si="0"/>
        <v xml:space="preserve">No </v>
      </c>
      <c r="I57" s="85" t="s">
        <v>2789</v>
      </c>
    </row>
    <row r="58" spans="2:9" x14ac:dyDescent="0.25">
      <c r="B58" s="85" t="s">
        <v>2791</v>
      </c>
      <c r="H58" s="10" t="str">
        <f t="shared" si="0"/>
        <v xml:space="preserve">No </v>
      </c>
      <c r="I58" s="85" t="s">
        <v>2789</v>
      </c>
    </row>
    <row r="59" spans="2:9" x14ac:dyDescent="0.25">
      <c r="B59" s="85" t="s">
        <v>2792</v>
      </c>
      <c r="H59" s="10" t="str">
        <f t="shared" si="0"/>
        <v xml:space="preserve">No </v>
      </c>
      <c r="I59" s="85" t="s">
        <v>2789</v>
      </c>
    </row>
    <row r="60" spans="2:9" x14ac:dyDescent="0.25">
      <c r="B60" s="85" t="s">
        <v>2793</v>
      </c>
      <c r="C60" s="87" t="str" cm="1">
        <f t="array" ref="C60">_xlfn._xlws.FILTER('Anexo 1 Violencias'!B3:F9,'Anexo 1 Violencias'!D3:D9="NO CUMPLE CONDICIÓN","")</f>
        <v/>
      </c>
      <c r="H60" s="10" t="str">
        <f t="shared" si="0"/>
        <v xml:space="preserve">No </v>
      </c>
      <c r="I60" s="85" t="s">
        <v>2794</v>
      </c>
    </row>
    <row r="61" spans="2:9" x14ac:dyDescent="0.25">
      <c r="B61" s="85" t="s">
        <v>2795</v>
      </c>
      <c r="C61" s="2" t="str" cm="1">
        <f t="array" ref="C61">_xlfn._xlws.FILTER('Anexo 2. Discapacidad'!B3:F15,'Anexo 2. Discapacidad'!D3:D15="NO CUMPLE CONDICIÓN","")</f>
        <v/>
      </c>
      <c r="H61" s="10" t="str">
        <f t="shared" si="0"/>
        <v xml:space="preserve">No </v>
      </c>
      <c r="I61" s="85" t="s">
        <v>2796</v>
      </c>
    </row>
    <row r="62" spans="2:9" x14ac:dyDescent="0.25">
      <c r="B62" s="85" t="s">
        <v>2797</v>
      </c>
      <c r="H62" s="10" t="str">
        <f t="shared" si="0"/>
        <v xml:space="preserve">No </v>
      </c>
      <c r="I62" s="85" t="s">
        <v>2796</v>
      </c>
    </row>
    <row r="63" spans="2:9" x14ac:dyDescent="0.25">
      <c r="B63" s="85" t="s">
        <v>2798</v>
      </c>
      <c r="H63" s="10" t="str">
        <f t="shared" si="0"/>
        <v xml:space="preserve">No </v>
      </c>
      <c r="I63" s="85" t="s">
        <v>2796</v>
      </c>
    </row>
    <row r="64" spans="2:9" x14ac:dyDescent="0.25">
      <c r="B64" s="85" t="s">
        <v>2799</v>
      </c>
      <c r="H64" s="10" t="str">
        <f t="shared" si="0"/>
        <v xml:space="preserve">No </v>
      </c>
      <c r="I64" s="85" t="s">
        <v>2796</v>
      </c>
    </row>
    <row r="65" spans="2:9" x14ac:dyDescent="0.25">
      <c r="B65" s="85" t="s">
        <v>2800</v>
      </c>
      <c r="C65" s="2" t="str" cm="1">
        <f t="array" ref="C65">_xlfn._xlws.FILTER('Anexo 3. Gestantes y Lactan'!B3:F20,'Anexo 3. Gestantes y Lactan'!D3:D20="NO CUMPLE CONDICIÓN","")</f>
        <v/>
      </c>
      <c r="H65" s="10" t="str">
        <f t="shared" si="0"/>
        <v xml:space="preserve">No </v>
      </c>
      <c r="I65" s="85" t="s">
        <v>2801</v>
      </c>
    </row>
    <row r="66" spans="2:9" x14ac:dyDescent="0.25">
      <c r="B66" s="85" t="s">
        <v>2802</v>
      </c>
      <c r="H66" s="10" t="str">
        <f t="shared" ref="H66:H68" si="6">CONCATENATE("No ",D66)</f>
        <v xml:space="preserve">No </v>
      </c>
      <c r="I66" s="85" t="s">
        <v>2801</v>
      </c>
    </row>
    <row r="67" spans="2:9" x14ac:dyDescent="0.25">
      <c r="B67" s="85" t="s">
        <v>2803</v>
      </c>
      <c r="H67" s="10" t="str">
        <f t="shared" si="6"/>
        <v xml:space="preserve">No </v>
      </c>
      <c r="I67" s="85" t="s">
        <v>2801</v>
      </c>
    </row>
    <row r="68" spans="2:9" x14ac:dyDescent="0.25">
      <c r="B68" s="85" t="s">
        <v>2804</v>
      </c>
      <c r="H68" s="10" t="str">
        <f t="shared" si="6"/>
        <v xml:space="preserve">No </v>
      </c>
      <c r="I68" s="85" t="s">
        <v>2801</v>
      </c>
    </row>
    <row r="69" spans="2:9" x14ac:dyDescent="0.25">
      <c r="I69" s="85"/>
    </row>
    <row r="70" spans="2:9" x14ac:dyDescent="0.25">
      <c r="I70" s="85"/>
    </row>
  </sheetData>
  <sheetProtection algorithmName="SHA-512" hashValue="I5FOHPzfBteSqyHczSr6DjMrPyV8h9y127gY/MZbQhhf50E7gLEM4F3s48Z4qWYQMHPnphdCAY5TAyFOh2k0yg==" saltValue="+aq5ZcSW/lCM7OPV0X8C7g==" spinCount="100000" sheet="1" objects="1" scenarios="1"/>
  <phoneticPr fontId="35"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8"/>
  <sheetViews>
    <sheetView showGridLines="0" tabSelected="1" zoomScale="90" zoomScaleNormal="90" workbookViewId="0">
      <selection activeCell="C1" sqref="C1"/>
    </sheetView>
  </sheetViews>
  <sheetFormatPr baseColWidth="10" defaultColWidth="11.42578125" defaultRowHeight="15" x14ac:dyDescent="0.25"/>
  <cols>
    <col min="1" max="1" width="35.85546875" customWidth="1"/>
    <col min="2" max="2" width="38.85546875" customWidth="1"/>
    <col min="3" max="3" width="37.42578125" customWidth="1"/>
    <col min="4" max="4" width="74.140625" customWidth="1"/>
    <col min="5" max="5" width="26.42578125" customWidth="1"/>
  </cols>
  <sheetData>
    <row r="1" spans="1:5" ht="18" customHeight="1" x14ac:dyDescent="0.25">
      <c r="A1" s="1"/>
      <c r="B1" s="1"/>
      <c r="C1" s="1"/>
      <c r="D1" s="1"/>
      <c r="E1" s="387" t="s">
        <v>2845</v>
      </c>
    </row>
    <row r="2" spans="1:5" ht="23.25" customHeight="1" x14ac:dyDescent="0.25">
      <c r="A2" s="1"/>
      <c r="B2" s="389" t="s">
        <v>2844</v>
      </c>
      <c r="C2" s="390"/>
      <c r="D2" s="390"/>
      <c r="E2" s="388"/>
    </row>
    <row r="3" spans="1:5" x14ac:dyDescent="0.25">
      <c r="B3" s="390"/>
      <c r="C3" s="390"/>
      <c r="D3" s="390"/>
      <c r="E3" s="388"/>
    </row>
    <row r="4" spans="1:5" ht="42.75" customHeight="1" x14ac:dyDescent="0.25">
      <c r="A4" s="1"/>
      <c r="B4" s="390"/>
      <c r="C4" s="390"/>
      <c r="D4" s="390"/>
      <c r="E4" s="388"/>
    </row>
    <row r="5" spans="1:5" ht="30.6" customHeight="1" x14ac:dyDescent="0.25">
      <c r="A5" s="1"/>
      <c r="B5" s="1"/>
      <c r="C5" s="1"/>
      <c r="D5" s="1"/>
      <c r="E5" s="388"/>
    </row>
    <row r="6" spans="1:5" ht="15.6" customHeight="1" x14ac:dyDescent="0.25">
      <c r="A6" s="1"/>
      <c r="B6" s="1"/>
      <c r="C6" s="1"/>
      <c r="D6" s="1"/>
      <c r="E6" s="388"/>
    </row>
    <row r="7" spans="1:5" x14ac:dyDescent="0.25">
      <c r="A7" s="1"/>
      <c r="B7" s="1"/>
      <c r="C7" s="1"/>
      <c r="D7" s="1"/>
      <c r="E7" s="1"/>
    </row>
    <row r="8" spans="1:5" x14ac:dyDescent="0.25">
      <c r="A8" s="1"/>
      <c r="B8" s="1"/>
      <c r="C8" s="1"/>
      <c r="D8" s="1"/>
      <c r="E8" s="1"/>
    </row>
    <row r="9" spans="1:5" x14ac:dyDescent="0.25">
      <c r="A9" s="1"/>
      <c r="B9" s="1"/>
      <c r="C9" s="1"/>
      <c r="D9" s="1"/>
      <c r="E9" s="1"/>
    </row>
    <row r="10" spans="1:5" x14ac:dyDescent="0.25">
      <c r="A10" s="1"/>
      <c r="B10" s="1"/>
      <c r="C10" s="1"/>
      <c r="D10" s="1"/>
      <c r="E10" s="1"/>
    </row>
    <row r="11" spans="1:5" x14ac:dyDescent="0.25">
      <c r="A11" s="1"/>
      <c r="B11" s="1"/>
      <c r="C11" s="1"/>
      <c r="D11" s="1"/>
      <c r="E11" s="1"/>
    </row>
    <row r="12" spans="1:5" x14ac:dyDescent="0.25">
      <c r="A12" s="1"/>
      <c r="B12" s="1"/>
      <c r="C12" s="1"/>
      <c r="D12" s="1"/>
      <c r="E12" s="1"/>
    </row>
    <row r="13" spans="1:5" x14ac:dyDescent="0.25">
      <c r="A13" s="1"/>
      <c r="B13" s="1"/>
      <c r="C13" s="1"/>
      <c r="D13" s="1"/>
      <c r="E13" s="1"/>
    </row>
    <row r="14" spans="1:5" x14ac:dyDescent="0.25">
      <c r="A14" s="1"/>
      <c r="B14" s="1"/>
      <c r="C14" s="1"/>
      <c r="D14" s="1"/>
      <c r="E14" s="1"/>
    </row>
    <row r="15" spans="1:5" x14ac:dyDescent="0.25">
      <c r="A15" s="1"/>
      <c r="B15" s="1"/>
      <c r="C15" s="1"/>
      <c r="D15" s="1"/>
      <c r="E15" s="1"/>
    </row>
    <row r="16" spans="1:5" x14ac:dyDescent="0.25">
      <c r="A16" s="1"/>
      <c r="B16" s="1"/>
      <c r="C16" s="1"/>
      <c r="D16" s="1"/>
      <c r="E16" s="1"/>
    </row>
    <row r="17" spans="1:5" x14ac:dyDescent="0.25">
      <c r="A17" s="1"/>
      <c r="B17" s="1"/>
      <c r="C17" s="1"/>
      <c r="D17" s="1"/>
      <c r="E17" s="1"/>
    </row>
    <row r="18" spans="1:5" x14ac:dyDescent="0.25">
      <c r="A18" s="1"/>
      <c r="B18" s="1"/>
      <c r="C18" s="1"/>
      <c r="D18" s="1"/>
      <c r="E18" s="1"/>
    </row>
    <row r="19" spans="1:5" x14ac:dyDescent="0.25">
      <c r="A19" s="1"/>
      <c r="B19" s="1"/>
      <c r="C19" s="1"/>
      <c r="D19" s="1"/>
      <c r="E19" s="1"/>
    </row>
    <row r="20" spans="1:5" x14ac:dyDescent="0.25">
      <c r="A20" s="1"/>
      <c r="B20" s="1"/>
      <c r="C20" s="1"/>
      <c r="D20" s="1"/>
      <c r="E20" s="1"/>
    </row>
    <row r="21" spans="1:5" x14ac:dyDescent="0.25">
      <c r="A21" s="1"/>
      <c r="B21" s="1"/>
      <c r="C21" s="1"/>
      <c r="D21" s="1"/>
      <c r="E21" s="1"/>
    </row>
    <row r="22" spans="1:5" x14ac:dyDescent="0.25">
      <c r="A22" s="1"/>
      <c r="B22" s="1"/>
      <c r="C22" s="1"/>
      <c r="D22" s="1"/>
      <c r="E22" s="1"/>
    </row>
    <row r="23" spans="1:5" x14ac:dyDescent="0.25">
      <c r="A23" s="1"/>
      <c r="B23" s="1"/>
      <c r="C23" s="1"/>
      <c r="D23" s="1"/>
      <c r="E23" s="1"/>
    </row>
    <row r="24" spans="1:5" x14ac:dyDescent="0.25">
      <c r="A24" s="1"/>
      <c r="B24" s="1"/>
      <c r="C24" s="1"/>
      <c r="D24" s="1"/>
      <c r="E24" s="1"/>
    </row>
    <row r="25" spans="1:5" x14ac:dyDescent="0.25">
      <c r="A25" s="1"/>
      <c r="B25" s="1"/>
      <c r="C25" s="1"/>
      <c r="D25" s="1"/>
      <c r="E25" s="1"/>
    </row>
    <row r="26" spans="1:5" x14ac:dyDescent="0.25">
      <c r="A26" s="1"/>
      <c r="B26" s="1"/>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ht="20.25" customHeight="1" x14ac:dyDescent="0.25">
      <c r="A35" s="385"/>
      <c r="B35" s="386"/>
      <c r="C35" s="386"/>
      <c r="D35" s="386"/>
      <c r="E35" s="386"/>
    </row>
    <row r="38" spans="1:5" ht="54" customHeight="1" x14ac:dyDescent="0.25">
      <c r="A38" s="385" t="s">
        <v>2843</v>
      </c>
      <c r="B38" s="386"/>
      <c r="C38" s="386"/>
      <c r="D38" s="386"/>
      <c r="E38" s="386"/>
    </row>
  </sheetData>
  <sheetProtection algorithmName="SHA-512" hashValue="Ljf6JXAKnxUFcz3XV+jCZmTlj4MlrdVMce0m4HSF7+rhLyHnl4RkuYumhqTtO7GUOTPluNGQZ0vHY2/RDUAYYQ==" saltValue="LZydaZDbjzqhjYxrHc9JyQ==" spinCount="100000" sheet="1" insertHyperlinks="0"/>
  <mergeCells count="4">
    <mergeCell ref="A38:E38"/>
    <mergeCell ref="E1:E6"/>
    <mergeCell ref="B2:D4"/>
    <mergeCell ref="A35:E35"/>
  </mergeCells>
  <printOptions horizontalCentered="1"/>
  <pageMargins left="0.11811023622047245" right="0.11811023622047245" top="0.74803149606299213" bottom="0.74803149606299213" header="0.31496062992125984" footer="0.31496062992125984"/>
  <pageSetup paperSize="9" scale="67"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H46"/>
  <sheetViews>
    <sheetView zoomScaleNormal="100" workbookViewId="0">
      <selection activeCell="C1" sqref="C1"/>
    </sheetView>
  </sheetViews>
  <sheetFormatPr baseColWidth="10" defaultColWidth="11.42578125" defaultRowHeight="15.75" x14ac:dyDescent="0.25"/>
  <cols>
    <col min="1" max="1" width="11.140625" style="164" customWidth="1"/>
    <col min="2" max="2" width="53.42578125" hidden="1" customWidth="1"/>
    <col min="3" max="3" width="32.140625" hidden="1" customWidth="1"/>
    <col min="4" max="4" width="115.140625" customWidth="1"/>
    <col min="5" max="5" width="33.85546875" customWidth="1"/>
    <col min="6" max="6" width="28.7109375" customWidth="1"/>
    <col min="7" max="7" width="18.140625" customWidth="1"/>
  </cols>
  <sheetData>
    <row r="1" spans="1:8" ht="21.75" customHeight="1" x14ac:dyDescent="0.25">
      <c r="A1" s="432" t="s">
        <v>2805</v>
      </c>
      <c r="B1" s="433"/>
      <c r="C1" s="433"/>
      <c r="D1" s="433"/>
      <c r="E1" s="433"/>
      <c r="F1" s="433"/>
      <c r="G1" s="434"/>
      <c r="H1" s="262" t="s">
        <v>1481</v>
      </c>
    </row>
    <row r="2" spans="1:8" ht="45.75" thickBot="1" x14ac:dyDescent="0.3">
      <c r="A2" s="163" t="s">
        <v>2806</v>
      </c>
      <c r="B2" s="88" t="s">
        <v>1679</v>
      </c>
      <c r="C2" s="88" t="s">
        <v>1680</v>
      </c>
      <c r="D2" s="88" t="s">
        <v>1681</v>
      </c>
      <c r="E2" s="88" t="s">
        <v>1682</v>
      </c>
      <c r="F2" s="88" t="s">
        <v>2807</v>
      </c>
      <c r="G2" s="89" t="s">
        <v>2808</v>
      </c>
    </row>
    <row r="3" spans="1:8" ht="15" x14ac:dyDescent="0.25">
      <c r="A3" s="236" t="str" cm="1">
        <f t="array" ref="A3">_xlfn._xlws.FILTER(TEMP!C3:I69,TEMP!E3:E69="NO CUMPLE CONDICIÓN","")</f>
        <v/>
      </c>
      <c r="B3" s="233"/>
      <c r="C3" s="237"/>
      <c r="D3" s="233"/>
      <c r="E3" s="233"/>
      <c r="F3" s="238"/>
      <c r="G3" s="239"/>
    </row>
    <row r="4" spans="1:8" ht="15" x14ac:dyDescent="0.25">
      <c r="A4" s="240"/>
      <c r="B4" s="234"/>
      <c r="C4" s="241"/>
      <c r="D4" s="234"/>
      <c r="E4" s="234"/>
      <c r="F4" s="242"/>
      <c r="G4" s="243"/>
    </row>
    <row r="5" spans="1:8" ht="44.1" customHeight="1" x14ac:dyDescent="0.25">
      <c r="A5" s="240"/>
      <c r="B5" s="234"/>
      <c r="C5" s="241"/>
      <c r="D5" s="234"/>
      <c r="E5" s="234"/>
      <c r="F5" s="242"/>
      <c r="G5" s="243"/>
    </row>
    <row r="6" spans="1:8" ht="50.1" customHeight="1" x14ac:dyDescent="0.25">
      <c r="A6" s="240"/>
      <c r="B6" s="234"/>
      <c r="C6" s="241"/>
      <c r="D6" s="234"/>
      <c r="E6" s="234"/>
      <c r="F6" s="242"/>
      <c r="G6" s="243"/>
    </row>
    <row r="7" spans="1:8" ht="50.1" customHeight="1" x14ac:dyDescent="0.25">
      <c r="A7" s="240"/>
      <c r="B7" s="234"/>
      <c r="C7" s="241"/>
      <c r="D7" s="234"/>
      <c r="E7" s="234"/>
      <c r="F7" s="242"/>
      <c r="G7" s="243"/>
    </row>
    <row r="8" spans="1:8" ht="50.1" customHeight="1" x14ac:dyDescent="0.25">
      <c r="A8" s="240"/>
      <c r="B8" s="234"/>
      <c r="C8" s="241"/>
      <c r="D8" s="234"/>
      <c r="E8" s="234"/>
      <c r="F8" s="242"/>
      <c r="G8" s="243"/>
    </row>
    <row r="9" spans="1:8" ht="50.1" customHeight="1" x14ac:dyDescent="0.25">
      <c r="A9" s="240"/>
      <c r="B9" s="234"/>
      <c r="C9" s="241"/>
      <c r="D9" s="234"/>
      <c r="E9" s="234"/>
      <c r="F9" s="242"/>
      <c r="G9" s="243"/>
    </row>
    <row r="10" spans="1:8" ht="50.1" customHeight="1" x14ac:dyDescent="0.25">
      <c r="A10" s="240"/>
      <c r="B10" s="234"/>
      <c r="C10" s="241"/>
      <c r="D10" s="234"/>
      <c r="E10" s="234"/>
      <c r="F10" s="242"/>
      <c r="G10" s="243"/>
    </row>
    <row r="11" spans="1:8" ht="50.1" customHeight="1" x14ac:dyDescent="0.25">
      <c r="A11" s="240"/>
      <c r="B11" s="234"/>
      <c r="C11" s="241"/>
      <c r="D11" s="234"/>
      <c r="E11" s="234"/>
      <c r="F11" s="242"/>
      <c r="G11" s="243"/>
    </row>
    <row r="12" spans="1:8" ht="50.1" customHeight="1" x14ac:dyDescent="0.25">
      <c r="A12" s="240"/>
      <c r="B12" s="234"/>
      <c r="C12" s="241"/>
      <c r="D12" s="234"/>
      <c r="E12" s="234"/>
      <c r="F12" s="242"/>
      <c r="G12" s="243"/>
    </row>
    <row r="13" spans="1:8" ht="50.1" customHeight="1" x14ac:dyDescent="0.25">
      <c r="A13" s="240"/>
      <c r="B13" s="234"/>
      <c r="C13" s="241"/>
      <c r="D13" s="234"/>
      <c r="E13" s="234"/>
      <c r="F13" s="242"/>
      <c r="G13" s="243"/>
    </row>
    <row r="14" spans="1:8" ht="50.1" customHeight="1" x14ac:dyDescent="0.25">
      <c r="A14" s="240"/>
      <c r="B14" s="234"/>
      <c r="C14" s="241"/>
      <c r="D14" s="234"/>
      <c r="E14" s="234"/>
      <c r="F14" s="242"/>
      <c r="G14" s="243"/>
    </row>
    <row r="15" spans="1:8" ht="50.1" customHeight="1" x14ac:dyDescent="0.25">
      <c r="A15" s="240"/>
      <c r="B15" s="234"/>
      <c r="C15" s="241"/>
      <c r="D15" s="234"/>
      <c r="E15" s="234"/>
      <c r="F15" s="242"/>
      <c r="G15" s="243"/>
    </row>
    <row r="16" spans="1:8" ht="50.1" customHeight="1" x14ac:dyDescent="0.25">
      <c r="A16" s="240"/>
      <c r="B16" s="234"/>
      <c r="C16" s="241"/>
      <c r="D16" s="234"/>
      <c r="E16" s="234"/>
      <c r="F16" s="242"/>
      <c r="G16" s="243"/>
    </row>
    <row r="17" spans="1:7" ht="50.1" customHeight="1" x14ac:dyDescent="0.25">
      <c r="A17" s="240"/>
      <c r="B17" s="234"/>
      <c r="C17" s="241"/>
      <c r="D17" s="234"/>
      <c r="E17" s="234"/>
      <c r="F17" s="242"/>
      <c r="G17" s="243"/>
    </row>
    <row r="18" spans="1:7" ht="50.1" customHeight="1" x14ac:dyDescent="0.25">
      <c r="A18" s="240"/>
      <c r="B18" s="234"/>
      <c r="C18" s="241"/>
      <c r="D18" s="234"/>
      <c r="E18" s="234"/>
      <c r="F18" s="242"/>
      <c r="G18" s="243"/>
    </row>
    <row r="19" spans="1:7" ht="50.1" customHeight="1" x14ac:dyDescent="0.25">
      <c r="A19" s="240"/>
      <c r="B19" s="234"/>
      <c r="C19" s="241"/>
      <c r="D19" s="234"/>
      <c r="E19" s="234"/>
      <c r="F19" s="242"/>
      <c r="G19" s="243"/>
    </row>
    <row r="20" spans="1:7" ht="50.1" customHeight="1" x14ac:dyDescent="0.25">
      <c r="A20" s="240"/>
      <c r="B20" s="234"/>
      <c r="C20" s="241"/>
      <c r="D20" s="234"/>
      <c r="E20" s="234"/>
      <c r="F20" s="242"/>
      <c r="G20" s="243"/>
    </row>
    <row r="21" spans="1:7" ht="50.1" customHeight="1" x14ac:dyDescent="0.25">
      <c r="A21" s="240"/>
      <c r="B21" s="234"/>
      <c r="C21" s="241"/>
      <c r="D21" s="234"/>
      <c r="E21" s="234"/>
      <c r="F21" s="242"/>
      <c r="G21" s="243"/>
    </row>
    <row r="22" spans="1:7" ht="50.1" customHeight="1" x14ac:dyDescent="0.25">
      <c r="A22" s="240"/>
      <c r="B22" s="234"/>
      <c r="C22" s="241"/>
      <c r="D22" s="234"/>
      <c r="E22" s="234"/>
      <c r="F22" s="242"/>
      <c r="G22" s="243"/>
    </row>
    <row r="23" spans="1:7" ht="50.1" customHeight="1" x14ac:dyDescent="0.25">
      <c r="A23" s="240"/>
      <c r="B23" s="234"/>
      <c r="C23" s="241"/>
      <c r="D23" s="234"/>
      <c r="E23" s="234"/>
      <c r="F23" s="242"/>
      <c r="G23" s="243"/>
    </row>
    <row r="24" spans="1:7" ht="50.1" customHeight="1" x14ac:dyDescent="0.25">
      <c r="A24" s="240"/>
      <c r="B24" s="234"/>
      <c r="C24" s="241"/>
      <c r="D24" s="234"/>
      <c r="E24" s="234"/>
      <c r="F24" s="242"/>
      <c r="G24" s="243"/>
    </row>
    <row r="25" spans="1:7" ht="50.1" customHeight="1" x14ac:dyDescent="0.25">
      <c r="A25" s="240"/>
      <c r="B25" s="234"/>
      <c r="C25" s="241"/>
      <c r="D25" s="234"/>
      <c r="E25" s="234"/>
      <c r="F25" s="242"/>
      <c r="G25" s="243"/>
    </row>
    <row r="26" spans="1:7" ht="50.1" customHeight="1" x14ac:dyDescent="0.25">
      <c r="A26" s="240"/>
      <c r="B26" s="234"/>
      <c r="C26" s="241"/>
      <c r="D26" s="234"/>
      <c r="E26" s="234"/>
      <c r="F26" s="242"/>
      <c r="G26" s="243"/>
    </row>
    <row r="27" spans="1:7" ht="50.1" customHeight="1" x14ac:dyDescent="0.25">
      <c r="A27" s="240"/>
      <c r="B27" s="234"/>
      <c r="C27" s="241"/>
      <c r="D27" s="234"/>
      <c r="E27" s="234"/>
      <c r="F27" s="242"/>
      <c r="G27" s="243"/>
    </row>
    <row r="28" spans="1:7" ht="50.1" customHeight="1" x14ac:dyDescent="0.25">
      <c r="A28" s="240"/>
      <c r="B28" s="234"/>
      <c r="C28" s="241"/>
      <c r="D28" s="234"/>
      <c r="E28" s="234"/>
      <c r="F28" s="242"/>
      <c r="G28" s="243"/>
    </row>
    <row r="29" spans="1:7" ht="50.1" customHeight="1" x14ac:dyDescent="0.25">
      <c r="A29" s="240"/>
      <c r="B29" s="234"/>
      <c r="C29" s="241"/>
      <c r="D29" s="234"/>
      <c r="E29" s="234"/>
      <c r="F29" s="242"/>
      <c r="G29" s="243"/>
    </row>
    <row r="30" spans="1:7" ht="50.1" customHeight="1" x14ac:dyDescent="0.25">
      <c r="A30" s="240"/>
      <c r="B30" s="234"/>
      <c r="C30" s="241"/>
      <c r="D30" s="234"/>
      <c r="E30" s="234"/>
      <c r="F30" s="242"/>
      <c r="G30" s="243"/>
    </row>
    <row r="31" spans="1:7" ht="50.1" customHeight="1" x14ac:dyDescent="0.25">
      <c r="A31" s="240"/>
      <c r="B31" s="234"/>
      <c r="C31" s="241"/>
      <c r="D31" s="234"/>
      <c r="E31" s="234"/>
      <c r="F31" s="242"/>
      <c r="G31" s="243"/>
    </row>
    <row r="32" spans="1:7" ht="50.1" customHeight="1" x14ac:dyDescent="0.25">
      <c r="A32" s="240"/>
      <c r="B32" s="234"/>
      <c r="C32" s="241"/>
      <c r="D32" s="234"/>
      <c r="E32" s="234"/>
      <c r="F32" s="242"/>
      <c r="G32" s="243"/>
    </row>
    <row r="33" spans="1:7" ht="50.1" customHeight="1" x14ac:dyDescent="0.25">
      <c r="A33" s="240"/>
      <c r="B33" s="234"/>
      <c r="C33" s="241"/>
      <c r="D33" s="234"/>
      <c r="E33" s="234"/>
      <c r="F33" s="242"/>
      <c r="G33" s="243"/>
    </row>
    <row r="34" spans="1:7" ht="50.1" customHeight="1" x14ac:dyDescent="0.25">
      <c r="A34" s="240"/>
      <c r="B34" s="234"/>
      <c r="C34" s="241"/>
      <c r="D34" s="234"/>
      <c r="E34" s="234"/>
      <c r="F34" s="242"/>
      <c r="G34" s="243"/>
    </row>
    <row r="35" spans="1:7" ht="50.1" customHeight="1" x14ac:dyDescent="0.25">
      <c r="A35" s="240"/>
      <c r="B35" s="234"/>
      <c r="C35" s="241"/>
      <c r="D35" s="234"/>
      <c r="E35" s="234"/>
      <c r="F35" s="242"/>
      <c r="G35" s="243"/>
    </row>
    <row r="36" spans="1:7" ht="50.1" customHeight="1" x14ac:dyDescent="0.25">
      <c r="A36" s="240"/>
      <c r="B36" s="234"/>
      <c r="C36" s="241"/>
      <c r="D36" s="234"/>
      <c r="E36" s="234"/>
      <c r="F36" s="242"/>
      <c r="G36" s="243"/>
    </row>
    <row r="37" spans="1:7" ht="50.1" customHeight="1" x14ac:dyDescent="0.25">
      <c r="A37" s="240"/>
      <c r="B37" s="234"/>
      <c r="C37" s="241"/>
      <c r="D37" s="234"/>
      <c r="E37" s="234"/>
      <c r="F37" s="242"/>
      <c r="G37" s="243"/>
    </row>
    <row r="38" spans="1:7" ht="50.1" customHeight="1" x14ac:dyDescent="0.25">
      <c r="A38" s="240"/>
      <c r="B38" s="234"/>
      <c r="C38" s="241"/>
      <c r="D38" s="234"/>
      <c r="E38" s="234"/>
      <c r="F38" s="242"/>
      <c r="G38" s="243"/>
    </row>
    <row r="39" spans="1:7" ht="50.1" customHeight="1" x14ac:dyDescent="0.25">
      <c r="A39" s="240"/>
      <c r="B39" s="234"/>
      <c r="C39" s="241"/>
      <c r="D39" s="234"/>
      <c r="E39" s="234"/>
      <c r="F39" s="242"/>
      <c r="G39" s="243"/>
    </row>
    <row r="40" spans="1:7" ht="50.1" customHeight="1" x14ac:dyDescent="0.25">
      <c r="A40" s="240"/>
      <c r="B40" s="234"/>
      <c r="C40" s="241"/>
      <c r="D40" s="234"/>
      <c r="E40" s="234"/>
      <c r="F40" s="242"/>
      <c r="G40" s="243"/>
    </row>
    <row r="41" spans="1:7" ht="50.1" customHeight="1" x14ac:dyDescent="0.25">
      <c r="A41" s="240"/>
      <c r="B41" s="234"/>
      <c r="C41" s="241"/>
      <c r="D41" s="234"/>
      <c r="E41" s="234"/>
      <c r="F41" s="242"/>
      <c r="G41" s="243"/>
    </row>
    <row r="42" spans="1:7" ht="50.1" customHeight="1" x14ac:dyDescent="0.25">
      <c r="A42" s="240"/>
      <c r="B42" s="234"/>
      <c r="C42" s="241"/>
      <c r="D42" s="234"/>
      <c r="E42" s="234"/>
      <c r="F42" s="242"/>
      <c r="G42" s="243"/>
    </row>
    <row r="43" spans="1:7" ht="50.1" customHeight="1" x14ac:dyDescent="0.25">
      <c r="A43" s="240"/>
      <c r="B43" s="234"/>
      <c r="C43" s="241"/>
      <c r="D43" s="234"/>
      <c r="E43" s="234"/>
      <c r="F43" s="242"/>
      <c r="G43" s="243"/>
    </row>
    <row r="44" spans="1:7" ht="50.1" customHeight="1" x14ac:dyDescent="0.25">
      <c r="A44" s="240"/>
      <c r="B44" s="234"/>
      <c r="C44" s="241"/>
      <c r="D44" s="234"/>
      <c r="E44" s="234"/>
      <c r="F44" s="242"/>
      <c r="G44" s="243"/>
    </row>
    <row r="45" spans="1:7" ht="50.1" customHeight="1" x14ac:dyDescent="0.25">
      <c r="A45" s="240"/>
      <c r="B45" s="234"/>
      <c r="C45" s="241"/>
      <c r="D45" s="234"/>
      <c r="E45" s="234"/>
      <c r="F45" s="242"/>
      <c r="G45" s="243"/>
    </row>
    <row r="46" spans="1:7" ht="50.1" customHeight="1" x14ac:dyDescent="0.25">
      <c r="A46" s="240"/>
      <c r="B46" s="234"/>
      <c r="C46" s="241"/>
      <c r="D46" s="234"/>
      <c r="E46" s="234"/>
      <c r="F46" s="242"/>
      <c r="G46" s="243"/>
    </row>
  </sheetData>
  <sheetProtection algorithmName="SHA-512" hashValue="nxiu3WKHgPAwMswtFoXg+8cQZIyfvDiAmAu1Z3grNT1iQ/isYklbjgomNOP4KUYpHEv8aMZS7PkAAYie6Xuejw==" saltValue="lnef6X5Abn5YJCGhYlCryA==" spinCount="100000" sheet="1" formatColumns="0" formatRows="0"/>
  <mergeCells count="1">
    <mergeCell ref="A1:G1"/>
  </mergeCells>
  <hyperlinks>
    <hyperlink ref="H1" location="PORTADA!A1" display="Portada" xr:uid="{6E87C40D-CE55-45DE-8807-42C8A270885F}"/>
  </hyperlinks>
  <printOptions horizontalCentered="1"/>
  <pageMargins left="0.31496062992125984" right="0.31496062992125984" top="1.1417322834645669" bottom="0.74803149606299213" header="0.31496062992125984" footer="0.31496062992125984"/>
  <pageSetup scale="63"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J51"/>
  <sheetViews>
    <sheetView zoomScale="90" zoomScaleNormal="90" workbookViewId="0">
      <selection activeCell="C1" sqref="C1"/>
    </sheetView>
  </sheetViews>
  <sheetFormatPr baseColWidth="10" defaultColWidth="11.42578125" defaultRowHeight="15" x14ac:dyDescent="0.25"/>
  <cols>
    <col min="1" max="1" width="10.85546875" customWidth="1"/>
    <col min="2" max="2" width="56.140625" customWidth="1"/>
    <col min="3" max="3" width="48.42578125" customWidth="1"/>
    <col min="4" max="4" width="35.85546875" customWidth="1"/>
    <col min="5" max="5" width="30.140625" customWidth="1"/>
    <col min="6" max="6" width="28.7109375" customWidth="1"/>
  </cols>
  <sheetData>
    <row r="1" spans="1:10" ht="21.75" thickBot="1" x14ac:dyDescent="0.3">
      <c r="A1" s="473" t="s">
        <v>2809</v>
      </c>
      <c r="B1" s="474"/>
      <c r="C1" s="474"/>
      <c r="D1" s="474"/>
      <c r="E1" s="474"/>
      <c r="F1" s="475"/>
      <c r="G1" s="262" t="s">
        <v>1481</v>
      </c>
    </row>
    <row r="2" spans="1:10" ht="33" customHeight="1" thickBot="1" x14ac:dyDescent="0.3">
      <c r="A2" s="519" t="s">
        <v>2810</v>
      </c>
      <c r="B2" s="520"/>
      <c r="C2" s="517" t="s">
        <v>2811</v>
      </c>
      <c r="D2" s="517"/>
      <c r="E2" s="517"/>
      <c r="F2" s="518"/>
    </row>
    <row r="3" spans="1:10" s="34" customFormat="1" ht="15.75" customHeight="1" x14ac:dyDescent="0.25">
      <c r="A3" s="523" t="s">
        <v>2812</v>
      </c>
      <c r="B3" s="524"/>
      <c r="C3" s="480" t="s">
        <v>2813</v>
      </c>
      <c r="D3" s="480"/>
      <c r="E3" s="480"/>
      <c r="F3" s="481"/>
      <c r="G3" s="31"/>
      <c r="H3" s="31"/>
      <c r="I3" s="31"/>
      <c r="J3" s="31"/>
    </row>
    <row r="4" spans="1:10" ht="14.25" customHeight="1" x14ac:dyDescent="0.25">
      <c r="A4" s="523"/>
      <c r="B4" s="524"/>
      <c r="C4" s="132" t="s">
        <v>2814</v>
      </c>
      <c r="D4" s="132" t="s">
        <v>2815</v>
      </c>
      <c r="E4" s="132" t="s">
        <v>2816</v>
      </c>
      <c r="F4" s="133" t="s">
        <v>2817</v>
      </c>
      <c r="G4" s="31"/>
      <c r="H4" s="31"/>
      <c r="I4" s="31"/>
      <c r="J4" s="31"/>
    </row>
    <row r="5" spans="1:10" s="14" customFormat="1" ht="15.75" customHeight="1" x14ac:dyDescent="0.15">
      <c r="A5" s="482" t="s">
        <v>2818</v>
      </c>
      <c r="B5" s="483"/>
      <c r="C5" s="38">
        <f>'2.Ambientes Adecuados y Seguros'!D107</f>
        <v>0</v>
      </c>
      <c r="D5" s="38">
        <f>'2.Ambientes Adecuados y Seguros'!D108</f>
        <v>0</v>
      </c>
      <c r="E5" s="38">
        <f>'2.Ambientes Adecuados y Seguros'!D109</f>
        <v>13</v>
      </c>
      <c r="F5" s="134">
        <f>SUM(C5:E5)</f>
        <v>13</v>
      </c>
      <c r="G5" s="31"/>
      <c r="H5" s="31"/>
      <c r="I5" s="31"/>
      <c r="J5" s="31"/>
    </row>
    <row r="6" spans="1:10" x14ac:dyDescent="0.25">
      <c r="A6" s="482" t="s">
        <v>2819</v>
      </c>
      <c r="B6" s="483"/>
      <c r="C6" s="102">
        <f>'3. Alimentacion y Nutrición'!D77</f>
        <v>0</v>
      </c>
      <c r="D6" s="102">
        <f>'3. Alimentacion y Nutrición'!D78</f>
        <v>0</v>
      </c>
      <c r="E6" s="102">
        <f>'3. Alimentacion y Nutrición'!D79</f>
        <v>13</v>
      </c>
      <c r="F6" s="134">
        <f t="shared" ref="F6:F15" si="0">SUM(C6:E6)</f>
        <v>13</v>
      </c>
      <c r="G6" s="31"/>
      <c r="H6" s="31"/>
      <c r="I6" s="31"/>
      <c r="J6" s="31"/>
    </row>
    <row r="7" spans="1:10" x14ac:dyDescent="0.25">
      <c r="A7" s="482" t="s">
        <v>2820</v>
      </c>
      <c r="B7" s="483"/>
      <c r="C7" s="102">
        <f>'4. Modelo de Atencion'!D28</f>
        <v>0</v>
      </c>
      <c r="D7" s="102">
        <f>'4. Modelo de Atencion'!D29</f>
        <v>0</v>
      </c>
      <c r="E7" s="102">
        <f>'4. Modelo de Atencion'!D30</f>
        <v>3</v>
      </c>
      <c r="F7" s="134">
        <f t="shared" si="0"/>
        <v>3</v>
      </c>
      <c r="G7" s="31"/>
      <c r="H7" s="31"/>
      <c r="I7" s="31"/>
      <c r="J7" s="31"/>
    </row>
    <row r="8" spans="1:10" x14ac:dyDescent="0.25">
      <c r="A8" s="482" t="s">
        <v>2821</v>
      </c>
      <c r="B8" s="483"/>
      <c r="C8" s="102">
        <f>'5. Situaciones de Riesgo'!D114</f>
        <v>0</v>
      </c>
      <c r="D8" s="102">
        <f>'5. Situaciones de Riesgo'!D115</f>
        <v>0</v>
      </c>
      <c r="E8" s="102">
        <f>'5. Situaciones de Riesgo'!D116</f>
        <v>13</v>
      </c>
      <c r="F8" s="134">
        <f t="shared" si="0"/>
        <v>13</v>
      </c>
      <c r="G8" s="31"/>
      <c r="H8" s="31"/>
      <c r="I8" s="31"/>
      <c r="J8" s="31"/>
    </row>
    <row r="9" spans="1:10" x14ac:dyDescent="0.25">
      <c r="A9" s="482" t="s">
        <v>2822</v>
      </c>
      <c r="B9" s="483"/>
      <c r="C9" s="102">
        <f>'6. Código de Etica'!D37</f>
        <v>0</v>
      </c>
      <c r="D9" s="102">
        <f>'6. Código de Etica'!D38</f>
        <v>0</v>
      </c>
      <c r="E9" s="102">
        <f>'6. Código de Etica'!D39</f>
        <v>3</v>
      </c>
      <c r="F9" s="134">
        <f t="shared" si="0"/>
        <v>3</v>
      </c>
      <c r="G9" s="31"/>
      <c r="H9" s="31"/>
      <c r="I9" s="31"/>
      <c r="J9" s="31"/>
    </row>
    <row r="10" spans="1:10" x14ac:dyDescent="0.25">
      <c r="A10" s="482" t="s">
        <v>2823</v>
      </c>
      <c r="B10" s="483"/>
      <c r="C10" s="102">
        <f>'7. Talento Humano'!D21</f>
        <v>0</v>
      </c>
      <c r="D10" s="102">
        <f>'7. Talento Humano'!D22</f>
        <v>0</v>
      </c>
      <c r="E10" s="102">
        <f>'7. Talento Humano'!D23</f>
        <v>5</v>
      </c>
      <c r="F10" s="134">
        <f t="shared" si="0"/>
        <v>5</v>
      </c>
      <c r="G10" s="31"/>
      <c r="H10" s="31"/>
      <c r="I10" s="31"/>
      <c r="J10" s="31"/>
    </row>
    <row r="11" spans="1:10" x14ac:dyDescent="0.25">
      <c r="A11" s="482" t="s">
        <v>2824</v>
      </c>
      <c r="B11" s="483"/>
      <c r="C11" s="102">
        <f>'8. Financiero'!D17</f>
        <v>0</v>
      </c>
      <c r="D11" s="102">
        <f>'8. Financiero'!D18</f>
        <v>0</v>
      </c>
      <c r="E11" s="102">
        <f>'8. Financiero'!D19</f>
        <v>2</v>
      </c>
      <c r="F11" s="134">
        <f t="shared" si="0"/>
        <v>2</v>
      </c>
      <c r="G11" s="31"/>
      <c r="H11" s="31"/>
      <c r="I11" s="31"/>
      <c r="J11" s="31"/>
    </row>
    <row r="12" spans="1:10" x14ac:dyDescent="0.25">
      <c r="A12" s="482" t="s">
        <v>2825</v>
      </c>
      <c r="B12" s="483"/>
      <c r="C12" s="102">
        <f>'9. Dotacion'!D21</f>
        <v>0</v>
      </c>
      <c r="D12" s="102">
        <f>'9. Dotacion'!D22</f>
        <v>0</v>
      </c>
      <c r="E12" s="102">
        <f>'9. Dotacion'!D23</f>
        <v>5</v>
      </c>
      <c r="F12" s="134">
        <f t="shared" si="0"/>
        <v>5</v>
      </c>
      <c r="G12" s="31"/>
      <c r="H12" s="31"/>
      <c r="I12" s="31"/>
      <c r="J12" s="31"/>
    </row>
    <row r="13" spans="1:10" x14ac:dyDescent="0.25">
      <c r="A13" s="482" t="s">
        <v>2590</v>
      </c>
      <c r="B13" s="483"/>
      <c r="C13" s="102">
        <f>'Anexo 1 Violencias'!D12</f>
        <v>0</v>
      </c>
      <c r="D13" s="102">
        <f>'Anexo 1 Violencias'!D13</f>
        <v>0</v>
      </c>
      <c r="E13" s="102">
        <f>'Anexo 1 Violencias'!D14</f>
        <v>1</v>
      </c>
      <c r="F13" s="134">
        <f t="shared" si="0"/>
        <v>1</v>
      </c>
      <c r="G13" s="31"/>
      <c r="H13" s="31"/>
      <c r="I13" s="31"/>
      <c r="J13" s="31"/>
    </row>
    <row r="14" spans="1:10" x14ac:dyDescent="0.25">
      <c r="A14" s="482" t="s">
        <v>2826</v>
      </c>
      <c r="B14" s="483"/>
      <c r="C14" s="102">
        <f>'Anexo 2. Discapacidad'!D19</f>
        <v>0</v>
      </c>
      <c r="D14" s="102">
        <f>'Anexo 2. Discapacidad'!D20</f>
        <v>0</v>
      </c>
      <c r="E14" s="102">
        <f>'Anexo 2. Discapacidad'!D21</f>
        <v>1</v>
      </c>
      <c r="F14" s="134">
        <f t="shared" si="0"/>
        <v>1</v>
      </c>
    </row>
    <row r="15" spans="1:10" ht="15" customHeight="1" x14ac:dyDescent="0.25">
      <c r="A15" s="476" t="s">
        <v>2827</v>
      </c>
      <c r="B15" s="477"/>
      <c r="C15" s="102">
        <f>'Anexo 3. Gestantes y Lactan'!D23</f>
        <v>0</v>
      </c>
      <c r="D15" s="102">
        <f>'Anexo 3. Gestantes y Lactan'!D24</f>
        <v>0</v>
      </c>
      <c r="E15" s="102">
        <f>'Anexo 3. Gestantes y Lactan'!D25</f>
        <v>1</v>
      </c>
      <c r="F15" s="134">
        <f t="shared" si="0"/>
        <v>1</v>
      </c>
    </row>
    <row r="16" spans="1:10" x14ac:dyDescent="0.25">
      <c r="A16" s="499" t="s">
        <v>2828</v>
      </c>
      <c r="B16" s="499"/>
      <c r="C16" s="135">
        <f>SUM(C5:C15)</f>
        <v>0</v>
      </c>
      <c r="D16" s="135">
        <f>SUM(D5:D15)</f>
        <v>0</v>
      </c>
      <c r="E16" s="135">
        <f>SUM(E5:E15)</f>
        <v>60</v>
      </c>
      <c r="F16" s="136">
        <f>SUM(F5:F15)</f>
        <v>60</v>
      </c>
    </row>
    <row r="17" spans="1:6" ht="27.6" customHeight="1" thickBot="1" x14ac:dyDescent="0.3">
      <c r="A17" s="137"/>
      <c r="B17" s="138"/>
      <c r="C17" s="139" t="s">
        <v>2829</v>
      </c>
      <c r="D17" s="140" t="s">
        <v>2830</v>
      </c>
      <c r="E17" s="139" t="s">
        <v>2829</v>
      </c>
      <c r="F17" s="141"/>
    </row>
    <row r="18" spans="1:6" ht="36" customHeight="1" x14ac:dyDescent="0.25">
      <c r="A18" s="487" t="s">
        <v>1640</v>
      </c>
      <c r="B18" s="488"/>
      <c r="C18" s="488"/>
      <c r="D18" s="488"/>
      <c r="E18" s="488"/>
      <c r="F18" s="489"/>
    </row>
    <row r="19" spans="1:6" ht="54.75" customHeight="1" x14ac:dyDescent="0.25">
      <c r="A19" s="500"/>
      <c r="B19" s="501"/>
      <c r="C19" s="501"/>
      <c r="D19" s="501"/>
      <c r="E19" s="501"/>
      <c r="F19" s="502"/>
    </row>
    <row r="20" spans="1:6" ht="56.25" customHeight="1" x14ac:dyDescent="0.25">
      <c r="A20" s="503"/>
      <c r="B20" s="504"/>
      <c r="C20" s="504"/>
      <c r="D20" s="504"/>
      <c r="E20" s="504"/>
      <c r="F20" s="505"/>
    </row>
    <row r="21" spans="1:6" ht="53.25" customHeight="1" x14ac:dyDescent="0.25">
      <c r="A21" s="503"/>
      <c r="B21" s="504"/>
      <c r="C21" s="504"/>
      <c r="D21" s="504"/>
      <c r="E21" s="504"/>
      <c r="F21" s="505"/>
    </row>
    <row r="22" spans="1:6" ht="50.25" customHeight="1" thickBot="1" x14ac:dyDescent="0.3">
      <c r="A22" s="506"/>
      <c r="B22" s="507"/>
      <c r="C22" s="507"/>
      <c r="D22" s="507"/>
      <c r="E22" s="507"/>
      <c r="F22" s="508"/>
    </row>
    <row r="23" spans="1:6" ht="25.5" customHeight="1" x14ac:dyDescent="0.25">
      <c r="A23" s="487" t="s">
        <v>1642</v>
      </c>
      <c r="B23" s="488"/>
      <c r="C23" s="488"/>
      <c r="D23" s="488"/>
      <c r="E23" s="488"/>
      <c r="F23" s="489"/>
    </row>
    <row r="24" spans="1:6" x14ac:dyDescent="0.25">
      <c r="A24" s="484"/>
      <c r="B24" s="485"/>
      <c r="C24" s="485"/>
      <c r="D24" s="485"/>
      <c r="E24" s="485"/>
      <c r="F24" s="486"/>
    </row>
    <row r="25" spans="1:6" x14ac:dyDescent="0.25">
      <c r="A25" s="484"/>
      <c r="B25" s="485"/>
      <c r="C25" s="485"/>
      <c r="D25" s="485"/>
      <c r="E25" s="485"/>
      <c r="F25" s="486"/>
    </row>
    <row r="26" spans="1:6" x14ac:dyDescent="0.25">
      <c r="A26" s="484"/>
      <c r="B26" s="485"/>
      <c r="C26" s="485"/>
      <c r="D26" s="485"/>
      <c r="E26" s="485"/>
      <c r="F26" s="486"/>
    </row>
    <row r="27" spans="1:6" x14ac:dyDescent="0.25">
      <c r="A27" s="484"/>
      <c r="B27" s="485"/>
      <c r="C27" s="485"/>
      <c r="D27" s="485"/>
      <c r="E27" s="485"/>
      <c r="F27" s="486"/>
    </row>
    <row r="28" spans="1:6" x14ac:dyDescent="0.25">
      <c r="A28" s="484"/>
      <c r="B28" s="485"/>
      <c r="C28" s="485"/>
      <c r="D28" s="485"/>
      <c r="E28" s="485"/>
      <c r="F28" s="486"/>
    </row>
    <row r="29" spans="1:6" x14ac:dyDescent="0.25">
      <c r="A29" s="484"/>
      <c r="B29" s="485"/>
      <c r="C29" s="485"/>
      <c r="D29" s="485"/>
      <c r="E29" s="485"/>
      <c r="F29" s="486"/>
    </row>
    <row r="30" spans="1:6" x14ac:dyDescent="0.25">
      <c r="A30" s="484"/>
      <c r="B30" s="485"/>
      <c r="C30" s="485"/>
      <c r="D30" s="485"/>
      <c r="E30" s="485"/>
      <c r="F30" s="486"/>
    </row>
    <row r="31" spans="1:6" ht="18" customHeight="1" x14ac:dyDescent="0.25">
      <c r="A31" s="484"/>
      <c r="B31" s="485"/>
      <c r="C31" s="485"/>
      <c r="D31" s="485"/>
      <c r="E31" s="485"/>
      <c r="F31" s="486"/>
    </row>
    <row r="32" spans="1:6" ht="18" customHeight="1" x14ac:dyDescent="0.25">
      <c r="A32" s="484"/>
      <c r="B32" s="485"/>
      <c r="C32" s="485"/>
      <c r="D32" s="485"/>
      <c r="E32" s="485"/>
      <c r="F32" s="486"/>
    </row>
    <row r="33" spans="1:10" x14ac:dyDescent="0.25">
      <c r="A33" s="484"/>
      <c r="B33" s="485"/>
      <c r="C33" s="485"/>
      <c r="D33" s="485"/>
      <c r="E33" s="485"/>
      <c r="F33" s="486"/>
    </row>
    <row r="34" spans="1:10" x14ac:dyDescent="0.25">
      <c r="A34" s="484"/>
      <c r="B34" s="485"/>
      <c r="C34" s="485"/>
      <c r="D34" s="485"/>
      <c r="E34" s="485"/>
      <c r="F34" s="486"/>
    </row>
    <row r="35" spans="1:10" ht="15" customHeight="1" x14ac:dyDescent="0.25">
      <c r="A35" s="484"/>
      <c r="B35" s="485"/>
      <c r="C35" s="485"/>
      <c r="D35" s="485"/>
      <c r="E35" s="485"/>
      <c r="F35" s="486"/>
    </row>
    <row r="36" spans="1:10" ht="68.25" customHeight="1" x14ac:dyDescent="0.25">
      <c r="A36" s="522" t="s">
        <v>2831</v>
      </c>
      <c r="B36" s="522"/>
      <c r="C36" s="521" t="s">
        <v>2832</v>
      </c>
      <c r="D36" s="521"/>
      <c r="E36" s="521"/>
      <c r="F36" s="521"/>
    </row>
    <row r="37" spans="1:10" ht="29.45" customHeight="1" x14ac:dyDescent="0.25">
      <c r="A37" s="490" t="s">
        <v>2833</v>
      </c>
      <c r="B37" s="491"/>
      <c r="C37" s="491"/>
      <c r="D37" s="491"/>
      <c r="E37" s="491"/>
      <c r="F37" s="492"/>
      <c r="G37" s="40"/>
    </row>
    <row r="38" spans="1:10" ht="19.350000000000001" customHeight="1" x14ac:dyDescent="0.25">
      <c r="A38" s="493" t="s">
        <v>2834</v>
      </c>
      <c r="B38" s="494"/>
      <c r="C38" s="495" t="s">
        <v>2835</v>
      </c>
      <c r="D38" s="496"/>
      <c r="E38" s="494"/>
      <c r="F38" s="41" t="s">
        <v>2836</v>
      </c>
      <c r="G38" s="40"/>
    </row>
    <row r="39" spans="1:10" ht="30" customHeight="1" x14ac:dyDescent="0.25">
      <c r="A39" s="478"/>
      <c r="B39" s="479"/>
      <c r="C39" s="497"/>
      <c r="D39" s="498"/>
      <c r="E39" s="479"/>
      <c r="F39" s="142"/>
      <c r="G39" s="40"/>
      <c r="H39" s="39"/>
      <c r="I39" s="39"/>
      <c r="J39" s="39"/>
    </row>
    <row r="40" spans="1:10" ht="30" customHeight="1" x14ac:dyDescent="0.25">
      <c r="A40" s="478"/>
      <c r="B40" s="479"/>
      <c r="C40" s="497"/>
      <c r="D40" s="498"/>
      <c r="E40" s="479"/>
      <c r="F40" s="142"/>
      <c r="G40" s="40"/>
    </row>
    <row r="41" spans="1:10" ht="30" customHeight="1" x14ac:dyDescent="0.25">
      <c r="A41" s="478"/>
      <c r="B41" s="479"/>
      <c r="C41" s="497"/>
      <c r="D41" s="498"/>
      <c r="E41" s="479"/>
      <c r="F41" s="142"/>
      <c r="G41" s="40"/>
    </row>
    <row r="42" spans="1:10" ht="30" customHeight="1" x14ac:dyDescent="0.25">
      <c r="A42" s="478"/>
      <c r="B42" s="479"/>
      <c r="C42" s="497"/>
      <c r="D42" s="498"/>
      <c r="E42" s="479"/>
      <c r="F42" s="142"/>
      <c r="G42" s="40"/>
    </row>
    <row r="43" spans="1:10" ht="30" customHeight="1" thickBot="1" x14ac:dyDescent="0.3">
      <c r="A43" s="509"/>
      <c r="B43" s="510"/>
      <c r="C43" s="511"/>
      <c r="D43" s="512"/>
      <c r="E43" s="510"/>
      <c r="F43" s="143"/>
      <c r="G43" s="40"/>
    </row>
    <row r="44" spans="1:10" ht="15.75" thickBot="1" x14ac:dyDescent="0.3">
      <c r="A44" s="513"/>
      <c r="B44" s="513"/>
      <c r="C44" s="513"/>
      <c r="D44" s="513"/>
      <c r="E44" s="513"/>
      <c r="F44" s="42"/>
      <c r="G44" s="40"/>
    </row>
    <row r="45" spans="1:10" x14ac:dyDescent="0.25">
      <c r="A45" s="514" t="s">
        <v>2837</v>
      </c>
      <c r="B45" s="515"/>
      <c r="C45" s="515"/>
      <c r="D45" s="515"/>
      <c r="E45" s="515"/>
      <c r="F45" s="516"/>
      <c r="G45" s="40"/>
    </row>
    <row r="46" spans="1:10" x14ac:dyDescent="0.25">
      <c r="A46" s="493" t="s">
        <v>2834</v>
      </c>
      <c r="B46" s="494"/>
      <c r="C46" s="495" t="s">
        <v>2838</v>
      </c>
      <c r="D46" s="496"/>
      <c r="E46" s="494"/>
      <c r="F46" s="41" t="s">
        <v>2836</v>
      </c>
      <c r="G46" s="40"/>
    </row>
    <row r="47" spans="1:10" ht="30" customHeight="1" x14ac:dyDescent="0.25">
      <c r="A47" s="478"/>
      <c r="B47" s="479"/>
      <c r="C47" s="497"/>
      <c r="D47" s="498"/>
      <c r="E47" s="479"/>
      <c r="F47" s="142"/>
      <c r="G47" s="40"/>
    </row>
    <row r="48" spans="1:10" ht="30" customHeight="1" x14ac:dyDescent="0.25">
      <c r="A48" s="478"/>
      <c r="B48" s="479"/>
      <c r="C48" s="497"/>
      <c r="D48" s="498"/>
      <c r="E48" s="479"/>
      <c r="F48" s="142"/>
      <c r="G48" s="40"/>
    </row>
    <row r="49" spans="1:7" ht="30" customHeight="1" x14ac:dyDescent="0.25">
      <c r="A49" s="478"/>
      <c r="B49" s="479"/>
      <c r="C49" s="497"/>
      <c r="D49" s="498"/>
      <c r="E49" s="479"/>
      <c r="F49" s="142"/>
      <c r="G49" s="40"/>
    </row>
    <row r="50" spans="1:7" ht="30" customHeight="1" x14ac:dyDescent="0.25">
      <c r="A50" s="478"/>
      <c r="B50" s="479"/>
      <c r="C50" s="497"/>
      <c r="D50" s="498"/>
      <c r="E50" s="479"/>
      <c r="F50" s="142"/>
      <c r="G50" s="40"/>
    </row>
    <row r="51" spans="1:7" ht="30" customHeight="1" thickBot="1" x14ac:dyDescent="0.3">
      <c r="A51" s="509"/>
      <c r="B51" s="510"/>
      <c r="C51" s="511"/>
      <c r="D51" s="512"/>
      <c r="E51" s="510"/>
      <c r="F51" s="143"/>
      <c r="G51" s="40"/>
    </row>
  </sheetData>
  <sheetProtection algorithmName="SHA-512" hashValue="zhnmOwQjGqfKWaA/McUvgPOlzRXOXUT2Yx2eBnoI9VDUWtcEpWBDmG+F7jN53BP5VP4QcQAso3QA8MMMwxfnqA==" saltValue="0PoP6DxudLlvhoJT2DNqJg==" spinCount="100000" sheet="1" formatRows="0"/>
  <mergeCells count="51">
    <mergeCell ref="C2:F2"/>
    <mergeCell ref="A2:B2"/>
    <mergeCell ref="C36:F36"/>
    <mergeCell ref="A36:B36"/>
    <mergeCell ref="A18:F18"/>
    <mergeCell ref="A14:B14"/>
    <mergeCell ref="A3:B4"/>
    <mergeCell ref="A8:B8"/>
    <mergeCell ref="A9:B9"/>
    <mergeCell ref="A51:B51"/>
    <mergeCell ref="C51:E51"/>
    <mergeCell ref="A48:B48"/>
    <mergeCell ref="C48:E48"/>
    <mergeCell ref="A49:B49"/>
    <mergeCell ref="C49:E49"/>
    <mergeCell ref="A50:B50"/>
    <mergeCell ref="C50:E50"/>
    <mergeCell ref="A45:F45"/>
    <mergeCell ref="A46:B46"/>
    <mergeCell ref="C46:E46"/>
    <mergeCell ref="A47:B47"/>
    <mergeCell ref="C47:E47"/>
    <mergeCell ref="A43:B43"/>
    <mergeCell ref="C43:E43"/>
    <mergeCell ref="A44:B44"/>
    <mergeCell ref="C44:E44"/>
    <mergeCell ref="A41:B41"/>
    <mergeCell ref="C41:E41"/>
    <mergeCell ref="A42:B42"/>
    <mergeCell ref="C42:E42"/>
    <mergeCell ref="A39:B39"/>
    <mergeCell ref="C39:E39"/>
    <mergeCell ref="A16:B16"/>
    <mergeCell ref="A19:F22"/>
    <mergeCell ref="C40:E40"/>
    <mergeCell ref="A1:F1"/>
    <mergeCell ref="A15:B15"/>
    <mergeCell ref="A40:B40"/>
    <mergeCell ref="C3:F3"/>
    <mergeCell ref="A5:B5"/>
    <mergeCell ref="A6:B6"/>
    <mergeCell ref="A7:B7"/>
    <mergeCell ref="A10:B10"/>
    <mergeCell ref="A11:B11"/>
    <mergeCell ref="A12:B12"/>
    <mergeCell ref="A24:F35"/>
    <mergeCell ref="A23:F23"/>
    <mergeCell ref="A37:F37"/>
    <mergeCell ref="A13:B13"/>
    <mergeCell ref="A38:B38"/>
    <mergeCell ref="C38:E38"/>
  </mergeCells>
  <hyperlinks>
    <hyperlink ref="G1" location="PORTADA!A1" display="Portada" xr:uid="{A496EF08-CB0A-4A50-B7D3-5C48F63790B1}"/>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1C77-3586-4621-B2D6-0F70AE8ED825}">
  <sheetPr>
    <pageSetUpPr fitToPage="1"/>
  </sheetPr>
  <dimension ref="A1:RX4"/>
  <sheetViews>
    <sheetView topLeftCell="QZ1" zoomScale="70" zoomScaleNormal="70" workbookViewId="0">
      <selection activeCell="C1" sqref="C1"/>
    </sheetView>
  </sheetViews>
  <sheetFormatPr baseColWidth="10" defaultColWidth="11.42578125" defaultRowHeight="15" x14ac:dyDescent="0.2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9" width="20" customWidth="1"/>
    <col min="40" max="40" width="31.42578125" customWidth="1"/>
    <col min="41" max="41" width="41.140625" customWidth="1"/>
    <col min="42" max="42" width="61.85546875" customWidth="1"/>
    <col min="43" max="45" width="31.28515625" customWidth="1"/>
    <col min="46" max="46" width="30.28515625" customWidth="1"/>
    <col min="47" max="47" width="33.140625" customWidth="1"/>
    <col min="48" max="48" width="30.42578125" customWidth="1"/>
    <col min="49" max="49" width="42" customWidth="1"/>
    <col min="50" max="50" width="49.85546875" customWidth="1"/>
    <col min="51" max="51" width="23.85546875" customWidth="1"/>
    <col min="52" max="52" width="42.42578125" customWidth="1"/>
    <col min="53" max="53" width="19.42578125" customWidth="1"/>
    <col min="54" max="54" width="18.28515625" customWidth="1"/>
    <col min="55" max="55" width="18.42578125" customWidth="1"/>
    <col min="56" max="56" width="32" customWidth="1"/>
    <col min="57" max="57" width="27" customWidth="1"/>
    <col min="60" max="60" width="15.140625" customWidth="1"/>
    <col min="61" max="61" width="30.42578125" customWidth="1"/>
    <col min="62" max="62" width="40.140625" customWidth="1"/>
    <col min="63" max="63" width="19.140625" customWidth="1"/>
    <col min="64" max="64" width="17.85546875" customWidth="1"/>
    <col min="65" max="65" width="17.42578125" customWidth="1"/>
    <col min="66" max="66" width="42.7109375" customWidth="1"/>
    <col min="67" max="67" width="35.140625" customWidth="1"/>
    <col min="70" max="70" width="26.140625" customWidth="1"/>
  </cols>
  <sheetData>
    <row r="1" spans="1:492" x14ac:dyDescent="0.25">
      <c r="A1" s="541"/>
      <c r="B1" s="541"/>
      <c r="C1" s="541"/>
      <c r="D1" s="541"/>
      <c r="E1" s="541"/>
      <c r="F1" s="541"/>
      <c r="G1" s="541"/>
      <c r="H1" s="541"/>
      <c r="I1" s="541"/>
      <c r="J1" s="541"/>
      <c r="K1" s="541"/>
      <c r="L1" s="541"/>
      <c r="M1" s="541"/>
      <c r="N1" s="541"/>
      <c r="O1" s="542"/>
      <c r="AY1" s="543"/>
      <c r="AZ1" s="544"/>
      <c r="BA1" s="544"/>
      <c r="BB1" s="544"/>
      <c r="BC1" s="544"/>
      <c r="BD1" s="544"/>
      <c r="BE1" s="544"/>
      <c r="BF1" s="544"/>
      <c r="BG1" s="544"/>
      <c r="BH1" s="544"/>
      <c r="BI1" s="544"/>
      <c r="BJ1" s="544"/>
      <c r="BK1" s="544"/>
      <c r="BL1" s="544"/>
      <c r="BM1" s="544"/>
      <c r="BN1" s="544"/>
      <c r="BO1" s="544"/>
      <c r="BP1" s="544"/>
      <c r="BQ1" s="544"/>
      <c r="BR1" s="544"/>
      <c r="BS1" s="530" t="s">
        <v>2760</v>
      </c>
      <c r="BT1" s="530"/>
      <c r="BU1" s="530"/>
      <c r="BV1" s="530"/>
      <c r="BW1" s="530"/>
      <c r="BX1" s="530"/>
      <c r="BY1" s="530"/>
      <c r="BZ1" s="530"/>
      <c r="CA1" s="530"/>
      <c r="CB1" s="530"/>
      <c r="CC1" s="530"/>
      <c r="CD1" s="530"/>
      <c r="CE1" s="530"/>
      <c r="CF1" s="530"/>
      <c r="CG1" s="530"/>
      <c r="CH1" s="530"/>
      <c r="CI1" s="530"/>
      <c r="CJ1" s="530"/>
      <c r="CK1" s="530"/>
      <c r="CL1" s="530"/>
      <c r="CM1" s="530"/>
      <c r="CN1" s="530"/>
      <c r="CO1" s="530"/>
      <c r="CP1" s="530"/>
      <c r="CQ1" s="530"/>
      <c r="CR1" s="530"/>
      <c r="CS1" s="530"/>
      <c r="CT1" s="530"/>
      <c r="CU1" s="530"/>
      <c r="CV1" s="530"/>
      <c r="CW1" s="530"/>
      <c r="CX1" s="530"/>
      <c r="CY1" s="530"/>
      <c r="CZ1" s="530"/>
      <c r="DA1" s="530"/>
      <c r="DB1" s="530"/>
      <c r="DC1" s="530"/>
      <c r="DD1" s="530"/>
      <c r="DE1" s="530"/>
      <c r="DF1" s="530"/>
      <c r="DG1" s="530"/>
      <c r="DH1" s="530"/>
      <c r="DI1" s="530"/>
      <c r="DJ1" s="530"/>
      <c r="DK1" s="530"/>
      <c r="DL1" s="530"/>
      <c r="DM1" s="530"/>
      <c r="DN1" s="530"/>
      <c r="DO1" s="530"/>
      <c r="DP1" s="530"/>
      <c r="DQ1" s="530"/>
      <c r="DR1" s="530"/>
      <c r="DS1" s="530"/>
      <c r="DT1" s="530"/>
      <c r="DU1" s="530"/>
      <c r="DV1" s="530"/>
      <c r="DW1" s="530"/>
      <c r="DX1" s="530"/>
      <c r="DY1" s="530"/>
      <c r="DZ1" s="530"/>
      <c r="EA1" s="530"/>
      <c r="EB1" s="530"/>
      <c r="EC1" s="530"/>
      <c r="ED1" s="530"/>
      <c r="EE1" s="530"/>
      <c r="EF1" s="530"/>
      <c r="EG1" s="530"/>
      <c r="EH1" s="530"/>
      <c r="EI1" s="530"/>
      <c r="EJ1" s="530"/>
      <c r="EK1" s="530"/>
      <c r="EL1" s="530"/>
      <c r="EM1" s="530"/>
      <c r="EN1" s="530"/>
      <c r="EO1" s="530"/>
      <c r="EP1" s="530"/>
      <c r="EQ1" s="530"/>
      <c r="ER1" s="530"/>
      <c r="ES1" s="530"/>
      <c r="ET1" s="530"/>
      <c r="EU1" s="530"/>
      <c r="EV1" s="530"/>
      <c r="EW1" s="530"/>
      <c r="EX1" s="530"/>
      <c r="EY1" s="530"/>
      <c r="EZ1" s="530"/>
      <c r="FA1" s="530"/>
      <c r="FB1" s="530"/>
      <c r="FC1" s="530"/>
      <c r="FD1" s="530"/>
      <c r="FE1" s="530"/>
      <c r="FF1" s="530"/>
      <c r="FG1" s="530"/>
      <c r="FH1" s="530"/>
      <c r="FI1" s="530"/>
      <c r="FJ1" s="530"/>
      <c r="FK1" s="530"/>
      <c r="FL1" s="530"/>
      <c r="FM1" s="530"/>
      <c r="FN1" s="530"/>
      <c r="FO1" s="530"/>
      <c r="FP1" s="530"/>
      <c r="FQ1" s="530"/>
      <c r="FR1" s="531" t="s">
        <v>2762</v>
      </c>
      <c r="FS1" s="531"/>
      <c r="FT1" s="531"/>
      <c r="FU1" s="531"/>
      <c r="FV1" s="531"/>
      <c r="FW1" s="531"/>
      <c r="FX1" s="531"/>
      <c r="FY1" s="531"/>
      <c r="FZ1" s="531"/>
      <c r="GA1" s="531"/>
      <c r="GB1" s="531"/>
      <c r="GC1" s="531"/>
      <c r="GD1" s="531"/>
      <c r="GE1" s="531"/>
      <c r="GF1" s="531"/>
      <c r="GG1" s="531"/>
      <c r="GH1" s="531"/>
      <c r="GI1" s="531"/>
      <c r="GJ1" s="531"/>
      <c r="GK1" s="531"/>
      <c r="GL1" s="531"/>
      <c r="GM1" s="531"/>
      <c r="GN1" s="531"/>
      <c r="GO1" s="531"/>
      <c r="GP1" s="531"/>
      <c r="GQ1" s="531"/>
      <c r="GR1" s="531"/>
      <c r="GS1" s="531"/>
      <c r="GT1" s="531"/>
      <c r="GU1" s="531"/>
      <c r="GV1" s="531"/>
      <c r="GW1" s="531"/>
      <c r="GX1" s="531"/>
      <c r="GY1" s="531"/>
      <c r="GZ1" s="531"/>
      <c r="HA1" s="531"/>
      <c r="HB1" s="531"/>
      <c r="HC1" s="531"/>
      <c r="HD1" s="531"/>
      <c r="HE1" s="531"/>
      <c r="HF1" s="531"/>
      <c r="HG1" s="531"/>
      <c r="HH1" s="531"/>
      <c r="HI1" s="531"/>
      <c r="HJ1" s="531"/>
      <c r="HK1" s="531"/>
      <c r="HL1" s="531"/>
      <c r="HM1" s="531"/>
      <c r="HN1" s="531"/>
      <c r="HO1" s="531"/>
      <c r="HP1" s="531"/>
      <c r="HQ1" s="531"/>
      <c r="HR1" s="531"/>
      <c r="HS1" s="531"/>
      <c r="HT1" s="531"/>
      <c r="HU1" s="531"/>
      <c r="HV1" s="531"/>
      <c r="HW1" s="531"/>
      <c r="HX1" s="531"/>
      <c r="HY1" s="531"/>
      <c r="HZ1" s="531"/>
      <c r="IA1" s="531"/>
      <c r="IB1" s="531"/>
      <c r="IC1" s="531"/>
      <c r="ID1" s="531"/>
      <c r="IE1" s="531"/>
      <c r="IF1" s="531"/>
      <c r="IG1" s="531"/>
      <c r="IH1" s="531"/>
      <c r="II1" s="531"/>
      <c r="IJ1" s="531"/>
      <c r="IK1" s="531"/>
      <c r="IL1" s="532" t="s">
        <v>2776</v>
      </c>
      <c r="IM1" s="532"/>
      <c r="IN1" s="532"/>
      <c r="IO1" s="532"/>
      <c r="IP1" s="532"/>
      <c r="IQ1" s="532"/>
      <c r="IR1" s="532"/>
      <c r="IS1" s="532"/>
      <c r="IT1" s="532"/>
      <c r="IU1" s="532"/>
      <c r="IV1" s="532"/>
      <c r="IW1" s="532"/>
      <c r="IX1" s="532"/>
      <c r="IY1" s="532"/>
      <c r="IZ1" s="532"/>
      <c r="JA1" s="532"/>
      <c r="JB1" s="532"/>
      <c r="JC1" s="532"/>
      <c r="JD1" s="532"/>
      <c r="JE1" s="532"/>
      <c r="JF1" s="532"/>
      <c r="JG1" s="532"/>
      <c r="JH1" s="532"/>
      <c r="JI1" s="532"/>
      <c r="JJ1" s="533" t="s">
        <v>2779</v>
      </c>
      <c r="JK1" s="533"/>
      <c r="JL1" s="533"/>
      <c r="JM1" s="533"/>
      <c r="JN1" s="533"/>
      <c r="JO1" s="533"/>
      <c r="JP1" s="533"/>
      <c r="JQ1" s="533"/>
      <c r="JR1" s="533"/>
      <c r="JS1" s="533"/>
      <c r="JT1" s="533"/>
      <c r="JU1" s="533"/>
      <c r="JV1" s="533"/>
      <c r="JW1" s="533"/>
      <c r="JX1" s="533"/>
      <c r="JY1" s="533"/>
      <c r="JZ1" s="533"/>
      <c r="KA1" s="533"/>
      <c r="KB1" s="533"/>
      <c r="KC1" s="533"/>
      <c r="KD1" s="533"/>
      <c r="KE1" s="533"/>
      <c r="KF1" s="533"/>
      <c r="KG1" s="533"/>
      <c r="KH1" s="533"/>
      <c r="KI1" s="533"/>
      <c r="KJ1" s="533"/>
      <c r="KK1" s="533"/>
      <c r="KL1" s="533"/>
      <c r="KM1" s="533"/>
      <c r="KN1" s="533"/>
      <c r="KO1" s="533"/>
      <c r="KP1" s="533"/>
      <c r="KQ1" s="533"/>
      <c r="KR1" s="533"/>
      <c r="KS1" s="533"/>
      <c r="KT1" s="533"/>
      <c r="KU1" s="533"/>
      <c r="KV1" s="533"/>
      <c r="KW1" s="533"/>
      <c r="KX1" s="533"/>
      <c r="KY1" s="533"/>
      <c r="KZ1" s="533"/>
      <c r="LA1" s="533"/>
      <c r="LB1" s="533"/>
      <c r="LC1" s="533"/>
      <c r="LD1" s="533"/>
      <c r="LE1" s="533"/>
      <c r="LF1" s="533"/>
      <c r="LG1" s="533"/>
      <c r="LH1" s="533"/>
      <c r="LI1" s="533"/>
      <c r="LJ1" s="533"/>
      <c r="LK1" s="533"/>
      <c r="LL1" s="533"/>
      <c r="LM1" s="533"/>
      <c r="LN1" s="533"/>
      <c r="LO1" s="533"/>
      <c r="LP1" s="533"/>
      <c r="LQ1" s="533"/>
      <c r="LR1" s="533"/>
      <c r="LS1" s="533"/>
      <c r="LT1" s="533"/>
      <c r="LU1" s="533"/>
      <c r="LV1" s="533"/>
      <c r="LW1" s="533"/>
      <c r="LX1" s="533"/>
      <c r="LY1" s="533"/>
      <c r="LZ1" s="533"/>
      <c r="MA1" s="533"/>
      <c r="MB1" s="533"/>
      <c r="MC1" s="533"/>
      <c r="MD1" s="533"/>
      <c r="ME1" s="533"/>
      <c r="MF1" s="533"/>
      <c r="MG1" s="533"/>
      <c r="MH1" s="533"/>
      <c r="MI1" s="533"/>
      <c r="MJ1" s="533"/>
      <c r="MK1" s="533"/>
      <c r="ML1" s="533"/>
      <c r="MM1" s="533"/>
      <c r="MN1" s="533"/>
      <c r="MO1" s="533"/>
      <c r="MP1" s="533"/>
      <c r="MQ1" s="533"/>
      <c r="MR1" s="533"/>
      <c r="MS1" s="533"/>
      <c r="MT1" s="533"/>
      <c r="MU1" s="533"/>
      <c r="MV1" s="533"/>
      <c r="MW1" s="533"/>
      <c r="MX1" s="533"/>
      <c r="MY1" s="533"/>
      <c r="MZ1" s="533"/>
      <c r="NA1" s="533"/>
      <c r="NB1" s="533"/>
      <c r="NC1" s="533"/>
      <c r="ND1" s="533"/>
      <c r="NE1" s="533"/>
      <c r="NF1" s="533"/>
      <c r="NG1" s="533"/>
      <c r="NH1" s="533"/>
      <c r="NI1" s="533"/>
      <c r="NJ1" s="533"/>
      <c r="NK1" s="533"/>
      <c r="NL1" s="533"/>
      <c r="NM1" s="533"/>
      <c r="NN1" s="525" t="s">
        <v>2839</v>
      </c>
      <c r="NO1" s="525"/>
      <c r="NP1" s="525"/>
      <c r="NQ1" s="525"/>
      <c r="NR1" s="525"/>
      <c r="NS1" s="525"/>
      <c r="NT1" s="525"/>
      <c r="NU1" s="525"/>
      <c r="NV1" s="525"/>
      <c r="NW1" s="525"/>
      <c r="NX1" s="525"/>
      <c r="NY1" s="525"/>
      <c r="NZ1" s="525"/>
      <c r="OA1" s="525"/>
      <c r="OB1" s="525"/>
      <c r="OC1" s="525"/>
      <c r="OD1" s="525"/>
      <c r="OE1" s="525"/>
      <c r="OF1" s="525"/>
      <c r="OG1" s="525"/>
      <c r="OH1" s="525"/>
      <c r="OI1" s="525"/>
      <c r="OJ1" s="525"/>
      <c r="OK1" s="525"/>
      <c r="OL1" s="525"/>
      <c r="OM1" s="525"/>
      <c r="ON1" s="525"/>
      <c r="OO1" s="525"/>
      <c r="OP1" s="525"/>
      <c r="OQ1" s="525"/>
      <c r="OR1" s="525"/>
      <c r="OS1" s="525"/>
      <c r="OT1" s="526" t="s">
        <v>2783</v>
      </c>
      <c r="OU1" s="526"/>
      <c r="OV1" s="526"/>
      <c r="OW1" s="526"/>
      <c r="OX1" s="526"/>
      <c r="OY1" s="526"/>
      <c r="OZ1" s="526"/>
      <c r="PA1" s="526"/>
      <c r="PB1" s="526"/>
      <c r="PC1" s="526"/>
      <c r="PD1" s="526"/>
      <c r="PE1" s="526"/>
      <c r="PF1" s="526"/>
      <c r="PG1" s="526"/>
      <c r="PH1" s="526"/>
      <c r="PI1" s="526"/>
      <c r="PJ1" s="526"/>
      <c r="PK1" s="527" t="s">
        <v>2787</v>
      </c>
      <c r="PL1" s="527"/>
      <c r="PM1" s="527"/>
      <c r="PN1" s="527"/>
      <c r="PO1" s="527"/>
      <c r="PP1" s="527"/>
      <c r="PQ1" s="527"/>
      <c r="PR1" s="527"/>
      <c r="PS1" s="527"/>
      <c r="PT1" s="527"/>
      <c r="PU1" s="527"/>
      <c r="PV1" s="527"/>
      <c r="PW1" s="528" t="s">
        <v>2840</v>
      </c>
      <c r="PX1" s="528"/>
      <c r="PY1" s="528"/>
      <c r="PZ1" s="528"/>
      <c r="QA1" s="528"/>
      <c r="QB1" s="528"/>
      <c r="QC1" s="528"/>
      <c r="QD1" s="528"/>
      <c r="QE1" s="528"/>
      <c r="QF1" s="528"/>
      <c r="QG1" s="528"/>
      <c r="QH1" s="528"/>
      <c r="QI1" s="528"/>
      <c r="QJ1" s="528"/>
      <c r="QK1" s="528"/>
      <c r="QL1" s="528"/>
      <c r="QM1" s="528"/>
      <c r="QN1" s="525" t="s">
        <v>2794</v>
      </c>
      <c r="QO1" s="525"/>
      <c r="QP1" s="525"/>
      <c r="QQ1" s="525"/>
      <c r="QR1" s="525"/>
      <c r="QS1" s="525"/>
      <c r="QT1" s="525"/>
      <c r="QU1" s="529" t="s">
        <v>2796</v>
      </c>
      <c r="QV1" s="529"/>
      <c r="QW1" s="529"/>
      <c r="QX1" s="529"/>
      <c r="QY1" s="529"/>
      <c r="QZ1" s="529"/>
      <c r="RA1" s="529"/>
      <c r="RB1" s="529"/>
      <c r="RC1" s="529"/>
      <c r="RD1" s="529"/>
      <c r="RE1" s="529"/>
      <c r="RF1" s="529"/>
      <c r="RG1" s="529"/>
      <c r="RH1" s="525"/>
      <c r="RI1" s="525"/>
      <c r="RJ1" s="525"/>
      <c r="RK1" s="525"/>
      <c r="RL1" s="525"/>
      <c r="RM1" s="525"/>
      <c r="RN1" s="525"/>
      <c r="RO1" s="525"/>
      <c r="RP1" s="525"/>
      <c r="RQ1" s="525"/>
      <c r="RR1" s="525"/>
      <c r="RS1" s="525"/>
      <c r="RT1" s="525"/>
      <c r="RU1" s="525"/>
      <c r="RV1" s="525"/>
      <c r="RW1" s="525"/>
      <c r="RX1" s="525"/>
    </row>
    <row r="2" spans="1:492" x14ac:dyDescent="0.25">
      <c r="A2" s="534" t="s">
        <v>2841</v>
      </c>
      <c r="B2" s="534"/>
      <c r="C2" s="534"/>
      <c r="D2" s="534"/>
      <c r="E2" s="534"/>
      <c r="F2" s="534"/>
      <c r="G2" s="534"/>
      <c r="H2" s="534"/>
      <c r="I2" s="534"/>
      <c r="J2" s="534"/>
      <c r="K2" s="534"/>
      <c r="L2" s="534"/>
      <c r="M2" s="534"/>
      <c r="N2" s="534"/>
      <c r="O2" s="535"/>
      <c r="P2" s="536" t="s">
        <v>1647</v>
      </c>
      <c r="Q2" s="536"/>
      <c r="R2" s="536"/>
      <c r="S2" s="536"/>
      <c r="T2" s="536"/>
      <c r="U2" s="536"/>
      <c r="V2" s="536"/>
      <c r="W2" s="536"/>
      <c r="X2" s="536"/>
      <c r="Y2" s="536"/>
      <c r="Z2" s="536"/>
      <c r="AA2" s="536"/>
      <c r="AB2" s="536"/>
      <c r="AC2" s="536"/>
      <c r="AD2" s="536"/>
      <c r="AE2" s="536"/>
      <c r="AF2" s="536"/>
      <c r="AG2" s="536"/>
      <c r="AH2" s="537"/>
      <c r="AI2" s="538" t="s">
        <v>1651</v>
      </c>
      <c r="AJ2" s="538"/>
      <c r="AK2" s="538"/>
      <c r="AL2" s="538"/>
      <c r="AM2" s="538"/>
      <c r="AN2" s="538"/>
      <c r="AO2" s="538"/>
      <c r="AP2" s="538"/>
      <c r="AQ2" s="538"/>
      <c r="AR2" s="538"/>
      <c r="AS2" s="538"/>
      <c r="AT2" s="538"/>
      <c r="AU2" s="538"/>
      <c r="AV2" s="538"/>
      <c r="AW2" s="538"/>
      <c r="AX2" s="538"/>
      <c r="AY2" s="539" t="s">
        <v>1673</v>
      </c>
      <c r="AZ2" s="540"/>
      <c r="BA2" s="540"/>
      <c r="BB2" s="540"/>
      <c r="BC2" s="540"/>
      <c r="BD2" s="540"/>
      <c r="BE2" s="540"/>
      <c r="BF2" s="540"/>
      <c r="BG2" s="540"/>
      <c r="BH2" s="540"/>
      <c r="BI2" s="540"/>
      <c r="BJ2" s="540"/>
      <c r="BK2" s="540"/>
      <c r="BL2" s="540"/>
      <c r="BM2" s="540"/>
      <c r="BN2" s="540"/>
      <c r="BO2" s="540"/>
      <c r="BP2" s="540"/>
      <c r="BQ2" s="540"/>
      <c r="BR2" s="540"/>
      <c r="BS2" s="269" t="s">
        <v>1683</v>
      </c>
      <c r="BT2" s="55" t="s">
        <v>1687</v>
      </c>
      <c r="BU2" s="55" t="s">
        <v>1690</v>
      </c>
      <c r="BV2" s="274" t="s">
        <v>1692</v>
      </c>
      <c r="BW2" s="55" t="s">
        <v>1695</v>
      </c>
      <c r="BX2" s="274" t="s">
        <v>1698</v>
      </c>
      <c r="BY2" s="55" t="s">
        <v>1701</v>
      </c>
      <c r="BZ2" s="274" t="s">
        <v>1703</v>
      </c>
      <c r="CA2" s="55" t="s">
        <v>1706</v>
      </c>
      <c r="CB2" s="274" t="s">
        <v>1708</v>
      </c>
      <c r="CC2" s="55" t="s">
        <v>1711</v>
      </c>
      <c r="CD2" s="55" t="s">
        <v>1714</v>
      </c>
      <c r="CE2" s="55" t="s">
        <v>1716</v>
      </c>
      <c r="CF2" s="55" t="s">
        <v>1718</v>
      </c>
      <c r="CG2" s="55" t="s">
        <v>1720</v>
      </c>
      <c r="CH2" s="55" t="s">
        <v>1722</v>
      </c>
      <c r="CI2" s="55" t="s">
        <v>1724</v>
      </c>
      <c r="CJ2" s="55" t="s">
        <v>1726</v>
      </c>
      <c r="CK2" s="55" t="s">
        <v>1728</v>
      </c>
      <c r="CL2" s="55" t="s">
        <v>1731</v>
      </c>
      <c r="CM2" s="55" t="s">
        <v>1733</v>
      </c>
      <c r="CN2" s="281" t="s">
        <v>1735</v>
      </c>
      <c r="CO2" s="281" t="s">
        <v>1735</v>
      </c>
      <c r="CP2" s="281" t="s">
        <v>1735</v>
      </c>
      <c r="CQ2" s="55" t="s">
        <v>1738</v>
      </c>
      <c r="CR2" s="55" t="s">
        <v>1741</v>
      </c>
      <c r="CS2" s="55" t="s">
        <v>1743</v>
      </c>
      <c r="CT2" s="55" t="s">
        <v>1745</v>
      </c>
      <c r="CU2" s="55" t="s">
        <v>1747</v>
      </c>
      <c r="CV2" s="55" t="s">
        <v>1749</v>
      </c>
      <c r="CW2" s="55" t="s">
        <v>1751</v>
      </c>
      <c r="CX2" s="55" t="s">
        <v>1753</v>
      </c>
      <c r="CY2" s="55" t="s">
        <v>1755</v>
      </c>
      <c r="CZ2" s="55" t="s">
        <v>1757</v>
      </c>
      <c r="DA2" s="55" t="s">
        <v>1759</v>
      </c>
      <c r="DB2" s="55" t="s">
        <v>1761</v>
      </c>
      <c r="DC2" s="55" t="s">
        <v>1763</v>
      </c>
      <c r="DD2" s="55" t="s">
        <v>1765</v>
      </c>
      <c r="DE2" s="55" t="s">
        <v>1767</v>
      </c>
      <c r="DF2" s="55" t="s">
        <v>1769</v>
      </c>
      <c r="DG2" s="55" t="s">
        <v>1771</v>
      </c>
      <c r="DH2" s="55" t="s">
        <v>1774</v>
      </c>
      <c r="DI2" s="55" t="s">
        <v>1777</v>
      </c>
      <c r="DJ2" s="55" t="s">
        <v>1779</v>
      </c>
      <c r="DK2" s="55" t="s">
        <v>1781</v>
      </c>
      <c r="DL2" s="55" t="s">
        <v>1783</v>
      </c>
      <c r="DM2" s="55" t="s">
        <v>1785</v>
      </c>
      <c r="DN2" s="55" t="s">
        <v>1787</v>
      </c>
      <c r="DO2" s="55" t="s">
        <v>1790</v>
      </c>
      <c r="DP2" s="274" t="s">
        <v>1793</v>
      </c>
      <c r="DQ2" s="55" t="s">
        <v>1796</v>
      </c>
      <c r="DR2" s="55" t="s">
        <v>1799</v>
      </c>
      <c r="DS2" s="55" t="s">
        <v>1801</v>
      </c>
      <c r="DT2" s="281" t="s">
        <v>1803</v>
      </c>
      <c r="DU2" s="281" t="s">
        <v>1803</v>
      </c>
      <c r="DV2" s="281" t="s">
        <v>1803</v>
      </c>
      <c r="DW2" s="281" t="s">
        <v>1803</v>
      </c>
      <c r="DX2" s="55" t="s">
        <v>1806</v>
      </c>
      <c r="DY2" s="55" t="s">
        <v>1808</v>
      </c>
      <c r="DZ2" s="55" t="s">
        <v>1810</v>
      </c>
      <c r="EA2" s="55" t="s">
        <v>1812</v>
      </c>
      <c r="EB2" s="55" t="s">
        <v>1814</v>
      </c>
      <c r="EC2" s="55" t="s">
        <v>1816</v>
      </c>
      <c r="ED2" s="55" t="s">
        <v>1819</v>
      </c>
      <c r="EE2" s="55" t="s">
        <v>1821</v>
      </c>
      <c r="EF2" s="55" t="s">
        <v>1823</v>
      </c>
      <c r="EG2" s="55" t="s">
        <v>1825</v>
      </c>
      <c r="EH2" s="55" t="s">
        <v>1827</v>
      </c>
      <c r="EI2" s="55" t="s">
        <v>1829</v>
      </c>
      <c r="EJ2" s="55" t="s">
        <v>1831</v>
      </c>
      <c r="EK2" s="55" t="s">
        <v>1833</v>
      </c>
      <c r="EL2" s="55" t="s">
        <v>1835</v>
      </c>
      <c r="EM2" s="55" t="s">
        <v>1837</v>
      </c>
      <c r="EN2" s="55" t="s">
        <v>1839</v>
      </c>
      <c r="EO2" s="55" t="s">
        <v>1841</v>
      </c>
      <c r="EP2" s="55" t="s">
        <v>1843</v>
      </c>
      <c r="EQ2" s="55" t="s">
        <v>1845</v>
      </c>
      <c r="ER2" s="55" t="s">
        <v>1847</v>
      </c>
      <c r="ES2" s="55" t="s">
        <v>1849</v>
      </c>
      <c r="ET2" s="55" t="s">
        <v>1851</v>
      </c>
      <c r="EU2" s="55" t="s">
        <v>1853</v>
      </c>
      <c r="EV2" s="55" t="s">
        <v>1855</v>
      </c>
      <c r="EW2" s="55" t="s">
        <v>1857</v>
      </c>
      <c r="EX2" s="55" t="s">
        <v>1859</v>
      </c>
      <c r="EY2" s="55" t="s">
        <v>1861</v>
      </c>
      <c r="EZ2" s="55" t="s">
        <v>1863</v>
      </c>
      <c r="FA2" s="55" t="s">
        <v>1865</v>
      </c>
      <c r="FB2" s="55" t="s">
        <v>1867</v>
      </c>
      <c r="FC2" s="55" t="s">
        <v>1869</v>
      </c>
      <c r="FD2" s="55" t="s">
        <v>1871</v>
      </c>
      <c r="FE2" s="55" t="s">
        <v>1873</v>
      </c>
      <c r="FF2" s="55" t="s">
        <v>1875</v>
      </c>
      <c r="FG2" s="55" t="s">
        <v>1877</v>
      </c>
      <c r="FH2" s="55" t="s">
        <v>1879</v>
      </c>
      <c r="FI2" s="55" t="s">
        <v>1881</v>
      </c>
      <c r="FJ2" s="55" t="s">
        <v>1883</v>
      </c>
      <c r="FK2" s="55" t="s">
        <v>1885</v>
      </c>
      <c r="FL2" s="55" t="s">
        <v>1888</v>
      </c>
      <c r="FM2" s="55" t="s">
        <v>1890</v>
      </c>
      <c r="FN2" s="55" t="s">
        <v>1892</v>
      </c>
      <c r="FO2" s="55" t="s">
        <v>1894</v>
      </c>
      <c r="FP2" s="55" t="s">
        <v>1896</v>
      </c>
      <c r="FQ2" s="61" t="s">
        <v>1898</v>
      </c>
      <c r="FR2" s="58" t="s">
        <v>1905</v>
      </c>
      <c r="FS2" s="55" t="s">
        <v>1909</v>
      </c>
      <c r="FT2" s="55" t="s">
        <v>1912</v>
      </c>
      <c r="FU2" s="55" t="s">
        <v>1915</v>
      </c>
      <c r="FV2" s="55" t="s">
        <v>1917</v>
      </c>
      <c r="FW2" s="55" t="s">
        <v>1920</v>
      </c>
      <c r="FX2" s="55" t="s">
        <v>1923</v>
      </c>
      <c r="FY2" s="55" t="s">
        <v>1925</v>
      </c>
      <c r="FZ2" s="55" t="s">
        <v>1928</v>
      </c>
      <c r="GA2" s="343" t="s">
        <v>1931</v>
      </c>
      <c r="GB2" s="55" t="s">
        <v>1934</v>
      </c>
      <c r="GC2" s="55" t="s">
        <v>1937</v>
      </c>
      <c r="GD2" s="55" t="s">
        <v>1940</v>
      </c>
      <c r="GE2" s="58" t="s">
        <v>1942</v>
      </c>
      <c r="GF2" s="90"/>
      <c r="GG2" s="55" t="s">
        <v>1946</v>
      </c>
      <c r="GH2" s="55" t="s">
        <v>1949</v>
      </c>
      <c r="GI2" s="55" t="s">
        <v>1951</v>
      </c>
      <c r="GJ2" s="55" t="s">
        <v>1953</v>
      </c>
      <c r="GK2" s="55" t="s">
        <v>1955</v>
      </c>
      <c r="GL2" s="58" t="s">
        <v>1958</v>
      </c>
      <c r="GM2" s="55" t="s">
        <v>1961</v>
      </c>
      <c r="GN2" s="55" t="s">
        <v>1964</v>
      </c>
      <c r="GO2" s="55" t="s">
        <v>1967</v>
      </c>
      <c r="GP2" s="58" t="s">
        <v>1970</v>
      </c>
      <c r="GQ2" s="55" t="s">
        <v>1973</v>
      </c>
      <c r="GR2" s="55" t="s">
        <v>1976</v>
      </c>
      <c r="GS2" s="55" t="s">
        <v>1979</v>
      </c>
      <c r="GT2" s="55" t="s">
        <v>1982</v>
      </c>
      <c r="GU2" s="347" t="s">
        <v>1985</v>
      </c>
      <c r="GV2" s="347" t="s">
        <v>1988</v>
      </c>
      <c r="GW2" s="347" t="s">
        <v>1990</v>
      </c>
      <c r="GX2" s="347" t="s">
        <v>1992</v>
      </c>
      <c r="GY2" s="58" t="s">
        <v>1994</v>
      </c>
      <c r="GZ2" s="55" t="s">
        <v>1997</v>
      </c>
      <c r="HA2" s="58" t="s">
        <v>1999</v>
      </c>
      <c r="HB2" s="55" t="s">
        <v>2002</v>
      </c>
      <c r="HC2" s="55" t="s">
        <v>2005</v>
      </c>
      <c r="HD2" s="55" t="s">
        <v>2007</v>
      </c>
      <c r="HE2" s="55" t="s">
        <v>2009</v>
      </c>
      <c r="HF2" s="55" t="s">
        <v>2011</v>
      </c>
      <c r="HG2" s="58" t="s">
        <v>2013</v>
      </c>
      <c r="HH2" s="90"/>
      <c r="HI2" s="55" t="s">
        <v>2017</v>
      </c>
      <c r="HJ2" s="55" t="s">
        <v>2020</v>
      </c>
      <c r="HK2" s="55" t="s">
        <v>2023</v>
      </c>
      <c r="HL2" s="55" t="s">
        <v>2026</v>
      </c>
      <c r="HM2" s="55" t="s">
        <v>2029</v>
      </c>
      <c r="HN2" s="55" t="s">
        <v>2032</v>
      </c>
      <c r="HO2" s="55" t="s">
        <v>2035</v>
      </c>
      <c r="HP2" s="58" t="s">
        <v>2038</v>
      </c>
      <c r="HQ2" s="55" t="s">
        <v>2041</v>
      </c>
      <c r="HR2" s="55" t="s">
        <v>2044</v>
      </c>
      <c r="HS2" s="55" t="s">
        <v>2046</v>
      </c>
      <c r="HT2" s="55" t="s">
        <v>2049</v>
      </c>
      <c r="HU2" s="55" t="s">
        <v>2052</v>
      </c>
      <c r="HV2" s="55" t="s">
        <v>2054</v>
      </c>
      <c r="HW2" s="55" t="s">
        <v>2057</v>
      </c>
      <c r="HX2" s="55" t="s">
        <v>2059</v>
      </c>
      <c r="HY2" s="55" t="s">
        <v>2061</v>
      </c>
      <c r="HZ2" s="58" t="s">
        <v>2063</v>
      </c>
      <c r="IA2" s="55" t="s">
        <v>2066</v>
      </c>
      <c r="IB2" s="55" t="s">
        <v>2069</v>
      </c>
      <c r="IC2" s="58" t="s">
        <v>2071</v>
      </c>
      <c r="ID2" s="55" t="s">
        <v>2074</v>
      </c>
      <c r="IE2" s="58" t="s">
        <v>2077</v>
      </c>
      <c r="IF2" s="55" t="s">
        <v>2080</v>
      </c>
      <c r="IG2" s="55" t="s">
        <v>2082</v>
      </c>
      <c r="IH2" s="55" t="s">
        <v>2084</v>
      </c>
      <c r="II2" s="55" t="s">
        <v>2086</v>
      </c>
      <c r="IJ2" s="55" t="s">
        <v>2088</v>
      </c>
      <c r="IK2" s="61" t="s">
        <v>2090</v>
      </c>
      <c r="IL2" s="58" t="s">
        <v>2093</v>
      </c>
      <c r="IM2" s="55" t="s">
        <v>2097</v>
      </c>
      <c r="IN2" s="55" t="s">
        <v>2100</v>
      </c>
      <c r="IO2" s="55" t="s">
        <v>2102</v>
      </c>
      <c r="IP2" s="58" t="s">
        <v>2105</v>
      </c>
      <c r="IQ2" s="90"/>
      <c r="IR2" s="55" t="s">
        <v>2109</v>
      </c>
      <c r="IS2" s="55" t="s">
        <v>2112</v>
      </c>
      <c r="IT2" s="55" t="s">
        <v>2114</v>
      </c>
      <c r="IU2" s="55" t="s">
        <v>2117</v>
      </c>
      <c r="IV2" s="55" t="s">
        <v>2120</v>
      </c>
      <c r="IW2" s="55" t="s">
        <v>2123</v>
      </c>
      <c r="IX2" s="55" t="s">
        <v>2126</v>
      </c>
      <c r="IY2" s="55" t="s">
        <v>2129</v>
      </c>
      <c r="IZ2" s="55" t="s">
        <v>2132</v>
      </c>
      <c r="JA2" s="58" t="s">
        <v>2135</v>
      </c>
      <c r="JB2" s="90"/>
      <c r="JC2" s="55" t="s">
        <v>2138</v>
      </c>
      <c r="JD2" s="55" t="s">
        <v>2141</v>
      </c>
      <c r="JE2" s="55" t="s">
        <v>2144</v>
      </c>
      <c r="JF2" s="55" t="s">
        <v>2147</v>
      </c>
      <c r="JG2" s="55" t="s">
        <v>2150</v>
      </c>
      <c r="JH2" s="55" t="s">
        <v>2153</v>
      </c>
      <c r="JI2" s="61" t="s">
        <v>2156</v>
      </c>
      <c r="JJ2" s="364" t="s">
        <v>2163</v>
      </c>
      <c r="JK2" s="307" t="s">
        <v>2166</v>
      </c>
      <c r="JL2" s="306" t="s">
        <v>2168</v>
      </c>
      <c r="JM2" s="308"/>
      <c r="JN2" s="309" t="s">
        <v>2172</v>
      </c>
      <c r="JO2" s="309" t="s">
        <v>2175</v>
      </c>
      <c r="JP2" s="309" t="s">
        <v>2177</v>
      </c>
      <c r="JQ2" s="306" t="s">
        <v>2179</v>
      </c>
      <c r="JR2" s="308"/>
      <c r="JS2" s="309" t="s">
        <v>2182</v>
      </c>
      <c r="JT2" s="309" t="s">
        <v>2185</v>
      </c>
      <c r="JU2" s="309" t="s">
        <v>2187</v>
      </c>
      <c r="JV2" s="309" t="s">
        <v>2190</v>
      </c>
      <c r="JW2" s="309" t="s">
        <v>2192</v>
      </c>
      <c r="JX2" s="309" t="s">
        <v>2194</v>
      </c>
      <c r="JY2" s="306" t="s">
        <v>2196</v>
      </c>
      <c r="JZ2" s="308"/>
      <c r="KA2" s="309" t="s">
        <v>2199</v>
      </c>
      <c r="KB2" s="309" t="s">
        <v>2202</v>
      </c>
      <c r="KC2" s="309" t="s">
        <v>2204</v>
      </c>
      <c r="KD2" s="309" t="s">
        <v>2207</v>
      </c>
      <c r="KE2" s="309" t="s">
        <v>2210</v>
      </c>
      <c r="KF2" s="309" t="s">
        <v>2212</v>
      </c>
      <c r="KG2" s="309" t="s">
        <v>2214</v>
      </c>
      <c r="KH2" s="309" t="s">
        <v>2217</v>
      </c>
      <c r="KI2" s="309" t="s">
        <v>2219</v>
      </c>
      <c r="KJ2" s="309" t="s">
        <v>2221</v>
      </c>
      <c r="KK2" s="309" t="s">
        <v>2224</v>
      </c>
      <c r="KL2" s="306" t="s">
        <v>2226</v>
      </c>
      <c r="KM2" s="306" t="s">
        <v>2226</v>
      </c>
      <c r="KN2" s="308"/>
      <c r="KO2" s="309" t="s">
        <v>2229</v>
      </c>
      <c r="KP2" s="309" t="s">
        <v>2232</v>
      </c>
      <c r="KQ2" s="309" t="s">
        <v>2235</v>
      </c>
      <c r="KR2" s="309" t="s">
        <v>2238</v>
      </c>
      <c r="KS2" s="309" t="s">
        <v>2241</v>
      </c>
      <c r="KT2" s="309" t="s">
        <v>2244</v>
      </c>
      <c r="KU2" s="309" t="s">
        <v>2246</v>
      </c>
      <c r="KV2" s="309" t="s">
        <v>2248</v>
      </c>
      <c r="KW2" s="309" t="s">
        <v>2250</v>
      </c>
      <c r="KX2" s="309" t="s">
        <v>2252</v>
      </c>
      <c r="KY2" s="309" t="s">
        <v>2254</v>
      </c>
      <c r="KZ2" s="309" t="s">
        <v>2256</v>
      </c>
      <c r="LA2" s="309" t="s">
        <v>2258</v>
      </c>
      <c r="LB2" s="309" t="s">
        <v>2261</v>
      </c>
      <c r="LC2" s="309" t="s">
        <v>2263</v>
      </c>
      <c r="LD2" s="309" t="s">
        <v>2265</v>
      </c>
      <c r="LE2" s="309" t="s">
        <v>2267</v>
      </c>
      <c r="LF2" s="309" t="s">
        <v>2269</v>
      </c>
      <c r="LG2" s="309" t="s">
        <v>2272</v>
      </c>
      <c r="LH2" s="309" t="s">
        <v>2274</v>
      </c>
      <c r="LI2" s="309" t="s">
        <v>2277</v>
      </c>
      <c r="LJ2" s="306" t="s">
        <v>2280</v>
      </c>
      <c r="LK2" s="308"/>
      <c r="LL2" s="309" t="s">
        <v>2283</v>
      </c>
      <c r="LM2" s="309" t="s">
        <v>2286</v>
      </c>
      <c r="LN2" s="309" t="s">
        <v>2288</v>
      </c>
      <c r="LO2" s="309" t="s">
        <v>2290</v>
      </c>
      <c r="LP2" s="309" t="s">
        <v>2292</v>
      </c>
      <c r="LQ2" s="309" t="s">
        <v>2294</v>
      </c>
      <c r="LR2" s="306" t="s">
        <v>2297</v>
      </c>
      <c r="LS2" s="308"/>
      <c r="LT2" s="309" t="s">
        <v>2300</v>
      </c>
      <c r="LU2" s="306" t="s">
        <v>2303</v>
      </c>
      <c r="LV2" s="308"/>
      <c r="LW2" s="309" t="s">
        <v>2306</v>
      </c>
      <c r="LX2" s="309" t="s">
        <v>2309</v>
      </c>
      <c r="LY2" s="309" t="s">
        <v>2311</v>
      </c>
      <c r="LZ2" s="309" t="s">
        <v>2313</v>
      </c>
      <c r="MA2" s="309" t="s">
        <v>2316</v>
      </c>
      <c r="MB2" s="309" t="s">
        <v>2318</v>
      </c>
      <c r="MC2" s="309" t="s">
        <v>2320</v>
      </c>
      <c r="MD2" s="309" t="s">
        <v>2322</v>
      </c>
      <c r="ME2" s="309" t="s">
        <v>2324</v>
      </c>
      <c r="MF2" s="306" t="s">
        <v>2326</v>
      </c>
      <c r="MG2" s="308"/>
      <c r="MH2" s="309" t="s">
        <v>2329</v>
      </c>
      <c r="MI2" s="309" t="s">
        <v>2332</v>
      </c>
      <c r="MJ2" s="309" t="s">
        <v>2334</v>
      </c>
      <c r="MK2" s="309" t="s">
        <v>2336</v>
      </c>
      <c r="ML2" s="309" t="s">
        <v>2338</v>
      </c>
      <c r="MM2" s="309" t="s">
        <v>2340</v>
      </c>
      <c r="MN2" s="309" t="s">
        <v>2342</v>
      </c>
      <c r="MO2" s="306" t="s">
        <v>2344</v>
      </c>
      <c r="MP2" s="308"/>
      <c r="MQ2" s="309" t="s">
        <v>2347</v>
      </c>
      <c r="MR2" s="309" t="s">
        <v>2350</v>
      </c>
      <c r="MS2" s="309" t="s">
        <v>2352</v>
      </c>
      <c r="MT2" s="309" t="s">
        <v>2355</v>
      </c>
      <c r="MU2" s="309" t="s">
        <v>2358</v>
      </c>
      <c r="MV2" s="309" t="s">
        <v>2360</v>
      </c>
      <c r="MW2" s="306" t="s">
        <v>2362</v>
      </c>
      <c r="MX2" s="308"/>
      <c r="MY2" s="309" t="s">
        <v>2365</v>
      </c>
      <c r="MZ2" s="309" t="s">
        <v>2368</v>
      </c>
      <c r="NA2" s="309" t="s">
        <v>2371</v>
      </c>
      <c r="NB2" s="309" t="s">
        <v>2373</v>
      </c>
      <c r="NC2" s="309" t="s">
        <v>2375</v>
      </c>
      <c r="ND2" s="309" t="s">
        <v>2377</v>
      </c>
      <c r="NE2" s="306" t="s">
        <v>2379</v>
      </c>
      <c r="NF2" s="308"/>
      <c r="NG2" s="309" t="s">
        <v>2382</v>
      </c>
      <c r="NH2" s="309" t="s">
        <v>2385</v>
      </c>
      <c r="NI2" s="309" t="s">
        <v>2387</v>
      </c>
      <c r="NJ2" s="309" t="s">
        <v>2389</v>
      </c>
      <c r="NK2" s="309" t="s">
        <v>2392</v>
      </c>
      <c r="NL2" s="309" t="s">
        <v>2394</v>
      </c>
      <c r="NM2" s="363" t="s">
        <v>2397</v>
      </c>
      <c r="NN2" s="58" t="s">
        <v>2401</v>
      </c>
      <c r="NO2" s="58" t="s">
        <v>2401</v>
      </c>
      <c r="NP2" s="58" t="s">
        <v>2401</v>
      </c>
      <c r="NQ2" s="55" t="s">
        <v>2404</v>
      </c>
      <c r="NR2" s="55" t="s">
        <v>2407</v>
      </c>
      <c r="NS2" s="256"/>
      <c r="NT2" s="55" t="s">
        <v>2411</v>
      </c>
      <c r="NU2" s="55" t="s">
        <v>2414</v>
      </c>
      <c r="NV2" s="55" t="s">
        <v>2416</v>
      </c>
      <c r="NW2" s="55" t="s">
        <v>2418</v>
      </c>
      <c r="NX2" s="55" t="s">
        <v>2420</v>
      </c>
      <c r="NY2" s="55" t="s">
        <v>2422</v>
      </c>
      <c r="NZ2" s="55" t="s">
        <v>2424</v>
      </c>
      <c r="OA2" s="55" t="s">
        <v>2426</v>
      </c>
      <c r="OB2" s="55" t="s">
        <v>2428</v>
      </c>
      <c r="OC2" s="55" t="s">
        <v>2430</v>
      </c>
      <c r="OD2" s="55" t="s">
        <v>2432</v>
      </c>
      <c r="OE2" s="55" t="s">
        <v>2434</v>
      </c>
      <c r="OF2" s="55" t="s">
        <v>2436</v>
      </c>
      <c r="OG2" s="55" t="s">
        <v>2438</v>
      </c>
      <c r="OH2" s="55" t="s">
        <v>2440</v>
      </c>
      <c r="OI2" s="55" t="s">
        <v>2442</v>
      </c>
      <c r="OJ2" s="55" t="s">
        <v>2444</v>
      </c>
      <c r="OK2" s="55" t="s">
        <v>2446</v>
      </c>
      <c r="OL2" s="55" t="s">
        <v>2448</v>
      </c>
      <c r="OM2" s="55" t="s">
        <v>2450</v>
      </c>
      <c r="ON2" s="55" t="s">
        <v>2453</v>
      </c>
      <c r="OO2" s="55" t="s">
        <v>2455</v>
      </c>
      <c r="OP2" s="55" t="s">
        <v>2457</v>
      </c>
      <c r="OQ2" s="55" t="s">
        <v>2460</v>
      </c>
      <c r="OR2" s="55" t="s">
        <v>2462</v>
      </c>
      <c r="OS2" s="61" t="s">
        <v>2464</v>
      </c>
      <c r="OT2" s="69" t="s">
        <v>2467</v>
      </c>
      <c r="OU2" s="55" t="s">
        <v>2470</v>
      </c>
      <c r="OV2" s="58" t="s">
        <v>2473</v>
      </c>
      <c r="OW2" s="55" t="s">
        <v>2476</v>
      </c>
      <c r="OX2" s="55" t="s">
        <v>2479</v>
      </c>
      <c r="OY2" s="55" t="s">
        <v>2481</v>
      </c>
      <c r="OZ2" s="58" t="s">
        <v>2483</v>
      </c>
      <c r="PA2" s="55" t="s">
        <v>2486</v>
      </c>
      <c r="PB2" s="55" t="s">
        <v>2489</v>
      </c>
      <c r="PC2" s="55" t="s">
        <v>2492</v>
      </c>
      <c r="PD2" s="58" t="s">
        <v>2494</v>
      </c>
      <c r="PE2" s="359" t="s">
        <v>2497</v>
      </c>
      <c r="PF2" s="359" t="s">
        <v>2500</v>
      </c>
      <c r="PG2" s="58" t="s">
        <v>2502</v>
      </c>
      <c r="PH2" s="55" t="s">
        <v>2504</v>
      </c>
      <c r="PI2" s="55" t="s">
        <v>2506</v>
      </c>
      <c r="PJ2" s="61" t="s">
        <v>2509</v>
      </c>
      <c r="PK2" s="54" t="s">
        <v>2512</v>
      </c>
      <c r="PL2" s="55" t="s">
        <v>2515</v>
      </c>
      <c r="PM2" s="55" t="s">
        <v>2518</v>
      </c>
      <c r="PN2" s="55" t="s">
        <v>2520</v>
      </c>
      <c r="PO2" s="55" t="s">
        <v>2522</v>
      </c>
      <c r="PP2" s="58" t="s">
        <v>2524</v>
      </c>
      <c r="PQ2" s="55" t="s">
        <v>2527</v>
      </c>
      <c r="PR2" s="55" t="s">
        <v>2530</v>
      </c>
      <c r="PS2" s="55" t="s">
        <v>2532</v>
      </c>
      <c r="PT2" s="55" t="s">
        <v>2535</v>
      </c>
      <c r="PU2" s="55" t="s">
        <v>2538</v>
      </c>
      <c r="PV2" s="61" t="s">
        <v>2541</v>
      </c>
      <c r="PW2" s="54" t="s">
        <v>2545</v>
      </c>
      <c r="PX2" s="55" t="s">
        <v>2548</v>
      </c>
      <c r="PY2" s="55" t="s">
        <v>2551</v>
      </c>
      <c r="PZ2" s="57" t="s">
        <v>2553</v>
      </c>
      <c r="QA2" s="58" t="s">
        <v>2555</v>
      </c>
      <c r="QB2" s="57" t="s">
        <v>2558</v>
      </c>
      <c r="QC2" s="57" t="s">
        <v>2561</v>
      </c>
      <c r="QD2" s="57" t="s">
        <v>2563</v>
      </c>
      <c r="QE2" s="55" t="s">
        <v>2565</v>
      </c>
      <c r="QF2" s="58" t="s">
        <v>2567</v>
      </c>
      <c r="QG2" s="55" t="s">
        <v>2570</v>
      </c>
      <c r="QH2" s="55" t="s">
        <v>2573</v>
      </c>
      <c r="QI2" s="55" t="s">
        <v>2575</v>
      </c>
      <c r="QJ2" s="58" t="s">
        <v>2578</v>
      </c>
      <c r="QK2" s="55" t="s">
        <v>2581</v>
      </c>
      <c r="QL2" s="58" t="s">
        <v>2584</v>
      </c>
      <c r="QM2" s="61" t="s">
        <v>2587</v>
      </c>
      <c r="QN2" s="54" t="s">
        <v>2591</v>
      </c>
      <c r="QO2" s="90"/>
      <c r="QP2" s="55" t="s">
        <v>2595</v>
      </c>
      <c r="QQ2" s="55" t="s">
        <v>2597</v>
      </c>
      <c r="QR2" s="55" t="s">
        <v>2599</v>
      </c>
      <c r="QS2" s="55" t="s">
        <v>2601</v>
      </c>
      <c r="QT2" s="61" t="s">
        <v>2603</v>
      </c>
      <c r="QU2" s="54" t="s">
        <v>2607</v>
      </c>
      <c r="QV2" s="160" t="s">
        <v>2610</v>
      </c>
      <c r="QW2" s="160" t="s">
        <v>2612</v>
      </c>
      <c r="QX2" s="160" t="s">
        <v>2615</v>
      </c>
      <c r="QY2" s="160" t="s">
        <v>2618</v>
      </c>
      <c r="QZ2" s="160" t="s">
        <v>2621</v>
      </c>
      <c r="RA2" s="160" t="s">
        <v>2624</v>
      </c>
      <c r="RB2" s="160" t="s">
        <v>2627</v>
      </c>
      <c r="RC2" s="160" t="s">
        <v>2630</v>
      </c>
      <c r="RD2" s="160" t="s">
        <v>2633</v>
      </c>
      <c r="RE2" s="160" t="s">
        <v>2636</v>
      </c>
      <c r="RF2" s="160" t="s">
        <v>2639</v>
      </c>
      <c r="RG2" s="160" t="s">
        <v>2643</v>
      </c>
      <c r="RH2" s="94"/>
      <c r="RI2" s="55" t="s">
        <v>2651</v>
      </c>
      <c r="RJ2" s="55" t="s">
        <v>2654</v>
      </c>
      <c r="RK2" s="55" t="s">
        <v>2657</v>
      </c>
      <c r="RL2" s="55" t="s">
        <v>2660</v>
      </c>
      <c r="RM2" s="55" t="s">
        <v>2663</v>
      </c>
      <c r="RN2" s="55" t="s">
        <v>2666</v>
      </c>
      <c r="RO2" s="55" t="s">
        <v>2669</v>
      </c>
      <c r="RP2" s="55" t="s">
        <v>2671</v>
      </c>
      <c r="RQ2" s="55" t="s">
        <v>2674</v>
      </c>
      <c r="RR2" s="55" t="s">
        <v>2676</v>
      </c>
      <c r="RS2" s="55" t="s">
        <v>2679</v>
      </c>
      <c r="RT2" s="55" t="s">
        <v>2681</v>
      </c>
      <c r="RU2" s="55" t="s">
        <v>2684</v>
      </c>
      <c r="RV2" s="55" t="s">
        <v>2686</v>
      </c>
      <c r="RW2" s="55" t="s">
        <v>2689</v>
      </c>
      <c r="RX2" s="55" t="s">
        <v>2692</v>
      </c>
    </row>
    <row r="3" spans="1:492" ht="396" customHeight="1" x14ac:dyDescent="0.25">
      <c r="A3" s="219" t="s">
        <v>1645</v>
      </c>
      <c r="B3" s="219" t="s">
        <v>1487</v>
      </c>
      <c r="C3" s="219" t="s">
        <v>1489</v>
      </c>
      <c r="D3" s="219" t="s">
        <v>1491</v>
      </c>
      <c r="E3" s="219" t="s">
        <v>1493</v>
      </c>
      <c r="F3" s="219" t="s">
        <v>1495</v>
      </c>
      <c r="G3" s="219" t="s">
        <v>1497</v>
      </c>
      <c r="H3" s="219" t="s">
        <v>1499</v>
      </c>
      <c r="I3" s="219" t="s">
        <v>1501</v>
      </c>
      <c r="J3" s="219" t="s">
        <v>1646</v>
      </c>
      <c r="K3" s="219" t="s">
        <v>1505</v>
      </c>
      <c r="L3" s="219" t="s">
        <v>1536</v>
      </c>
      <c r="M3" s="219" t="s">
        <v>1507</v>
      </c>
      <c r="N3" s="219" t="s">
        <v>1509</v>
      </c>
      <c r="O3" s="220" t="s">
        <v>1511</v>
      </c>
      <c r="P3" s="219" t="s">
        <v>1516</v>
      </c>
      <c r="Q3" s="219" t="s">
        <v>1648</v>
      </c>
      <c r="R3" s="219" t="s">
        <v>1519</v>
      </c>
      <c r="S3" s="219" t="s">
        <v>1521</v>
      </c>
      <c r="T3" s="219" t="s">
        <v>1523</v>
      </c>
      <c r="U3" s="219" t="s">
        <v>1491</v>
      </c>
      <c r="V3" s="219" t="s">
        <v>1649</v>
      </c>
      <c r="W3" s="219" t="s">
        <v>1528</v>
      </c>
      <c r="X3" s="219" t="s">
        <v>1650</v>
      </c>
      <c r="Y3" s="219" t="s">
        <v>1530</v>
      </c>
      <c r="Z3" s="219" t="s">
        <v>1532</v>
      </c>
      <c r="AA3" s="219" t="s">
        <v>1534</v>
      </c>
      <c r="AB3" s="219" t="s">
        <v>1536</v>
      </c>
      <c r="AC3" s="219" t="s">
        <v>1507</v>
      </c>
      <c r="AD3" s="219" t="s">
        <v>1509</v>
      </c>
      <c r="AE3" s="219" t="s">
        <v>1540</v>
      </c>
      <c r="AF3" s="219" t="s">
        <v>1542</v>
      </c>
      <c r="AG3" s="221" t="s">
        <v>1544</v>
      </c>
      <c r="AH3" s="222" t="s">
        <v>1546</v>
      </c>
      <c r="AI3" s="219" t="s">
        <v>1548</v>
      </c>
      <c r="AJ3" s="219" t="s">
        <v>1550</v>
      </c>
      <c r="AK3" s="219" t="s">
        <v>2842</v>
      </c>
      <c r="AL3" s="219" t="str">
        <f>+'[2]1. Información General'!A22</f>
        <v>Número de auto de la visita</v>
      </c>
      <c r="AM3" s="219" t="str">
        <f>+'[2]1. Información General'!E22</f>
        <v>Número de la bitácora</v>
      </c>
      <c r="AN3" s="219" t="s">
        <v>1554</v>
      </c>
      <c r="AO3" s="223" t="s">
        <v>1556</v>
      </c>
      <c r="AP3" s="219" t="s">
        <v>1655</v>
      </c>
      <c r="AQ3" s="219" t="str">
        <f>+'[3]1. Información General'!D27</f>
        <v>Primera Infancia</v>
      </c>
      <c r="AR3" s="219" t="str">
        <f>+'[3]1. Información General'!D28</f>
        <v>Infancia</v>
      </c>
      <c r="AS3" s="219" t="str">
        <f>+'[3]1. Información General'!D29</f>
        <v>Adolescencia</v>
      </c>
      <c r="AT3" s="219" t="str">
        <f>+'[3]1. Información General'!D30</f>
        <v>Juventud</v>
      </c>
      <c r="AU3" s="219" t="str">
        <f>+'[3]1. Información General'!D31</f>
        <v>Adultez</v>
      </c>
      <c r="AV3" s="219" t="str">
        <f>+'[3]1. Información General'!D32</f>
        <v>Persona Mayor</v>
      </c>
      <c r="AW3" s="219" t="s">
        <v>1562</v>
      </c>
      <c r="AX3" s="220" t="s">
        <v>1564</v>
      </c>
      <c r="AY3" s="219" t="s">
        <v>1674</v>
      </c>
      <c r="AZ3" s="219" t="s">
        <v>1569</v>
      </c>
      <c r="BA3" s="219" t="s">
        <v>1571</v>
      </c>
      <c r="BB3" s="219" t="s">
        <v>1573</v>
      </c>
      <c r="BC3" s="219" t="s">
        <v>1575</v>
      </c>
      <c r="BD3" s="219" t="s">
        <v>1577</v>
      </c>
      <c r="BE3" s="219" t="s">
        <v>1581</v>
      </c>
      <c r="BF3" s="219" t="s">
        <v>1583</v>
      </c>
      <c r="BG3" s="219" t="s">
        <v>1585</v>
      </c>
      <c r="BH3" s="219" t="s">
        <v>1532</v>
      </c>
      <c r="BI3" s="219" t="s">
        <v>1675</v>
      </c>
      <c r="BJ3" s="219" t="s">
        <v>1569</v>
      </c>
      <c r="BK3" s="219" t="s">
        <v>1571</v>
      </c>
      <c r="BL3" s="219" t="s">
        <v>1573</v>
      </c>
      <c r="BM3" s="219" t="s">
        <v>1575</v>
      </c>
      <c r="BN3" s="219" t="s">
        <v>1577</v>
      </c>
      <c r="BO3" s="219" t="s">
        <v>1581</v>
      </c>
      <c r="BP3" s="219" t="s">
        <v>1583</v>
      </c>
      <c r="BQ3" s="219" t="s">
        <v>1585</v>
      </c>
      <c r="BR3" s="220" t="s">
        <v>1532</v>
      </c>
      <c r="BS3" s="270" t="s">
        <v>1684</v>
      </c>
      <c r="BT3" s="56" t="s">
        <v>1688</v>
      </c>
      <c r="BU3" s="56" t="s">
        <v>1691</v>
      </c>
      <c r="BV3" s="275" t="s">
        <v>1693</v>
      </c>
      <c r="BW3" s="56" t="s">
        <v>1696</v>
      </c>
      <c r="BX3" s="275" t="s">
        <v>1699</v>
      </c>
      <c r="BY3" s="56" t="s">
        <v>1702</v>
      </c>
      <c r="BZ3" s="275" t="s">
        <v>1704</v>
      </c>
      <c r="CA3" s="56" t="s">
        <v>1707</v>
      </c>
      <c r="CB3" s="279" t="s">
        <v>1709</v>
      </c>
      <c r="CC3" s="60" t="s">
        <v>1712</v>
      </c>
      <c r="CD3" s="60" t="s">
        <v>1715</v>
      </c>
      <c r="CE3" s="60" t="s">
        <v>1717</v>
      </c>
      <c r="CF3" s="60" t="s">
        <v>1719</v>
      </c>
      <c r="CG3" s="60" t="s">
        <v>1721</v>
      </c>
      <c r="CH3" s="60" t="s">
        <v>1723</v>
      </c>
      <c r="CI3" s="60" t="s">
        <v>1725</v>
      </c>
      <c r="CJ3" s="60" t="s">
        <v>1727</v>
      </c>
      <c r="CK3" s="60" t="s">
        <v>1729</v>
      </c>
      <c r="CL3" s="60" t="s">
        <v>1732</v>
      </c>
      <c r="CM3" s="60" t="s">
        <v>1734</v>
      </c>
      <c r="CN3" s="282" t="s">
        <v>1736</v>
      </c>
      <c r="CO3" s="282" t="s">
        <v>1736</v>
      </c>
      <c r="CP3" s="282" t="s">
        <v>1736</v>
      </c>
      <c r="CQ3" s="60" t="s">
        <v>1739</v>
      </c>
      <c r="CR3" s="60" t="s">
        <v>1742</v>
      </c>
      <c r="CS3" s="60" t="s">
        <v>1744</v>
      </c>
      <c r="CT3" s="60" t="s">
        <v>1746</v>
      </c>
      <c r="CU3" s="60" t="s">
        <v>1748</v>
      </c>
      <c r="CV3" s="60" t="s">
        <v>1750</v>
      </c>
      <c r="CW3" s="60" t="s">
        <v>1752</v>
      </c>
      <c r="CX3" s="60" t="s">
        <v>1754</v>
      </c>
      <c r="CY3" s="60" t="s">
        <v>1756</v>
      </c>
      <c r="CZ3" s="60" t="s">
        <v>1758</v>
      </c>
      <c r="DA3" s="60" t="s">
        <v>1760</v>
      </c>
      <c r="DB3" s="60" t="s">
        <v>1762</v>
      </c>
      <c r="DC3" s="60" t="s">
        <v>1764</v>
      </c>
      <c r="DD3" s="60" t="s">
        <v>1766</v>
      </c>
      <c r="DE3" s="60" t="s">
        <v>1768</v>
      </c>
      <c r="DF3" s="60" t="s">
        <v>1770</v>
      </c>
      <c r="DG3" s="60" t="s">
        <v>1772</v>
      </c>
      <c r="DH3" s="60" t="s">
        <v>1775</v>
      </c>
      <c r="DI3" s="60" t="s">
        <v>1778</v>
      </c>
      <c r="DJ3" s="60" t="s">
        <v>1780</v>
      </c>
      <c r="DK3" s="60" t="s">
        <v>1782</v>
      </c>
      <c r="DL3" s="60" t="s">
        <v>1784</v>
      </c>
      <c r="DM3" s="60" t="s">
        <v>1786</v>
      </c>
      <c r="DN3" s="60" t="s">
        <v>1788</v>
      </c>
      <c r="DO3" s="60" t="s">
        <v>1791</v>
      </c>
      <c r="DP3" s="279" t="s">
        <v>1794</v>
      </c>
      <c r="DQ3" s="60" t="s">
        <v>1797</v>
      </c>
      <c r="DR3" s="60" t="s">
        <v>1800</v>
      </c>
      <c r="DS3" s="60" t="s">
        <v>1802</v>
      </c>
      <c r="DT3" s="282" t="s">
        <v>1804</v>
      </c>
      <c r="DU3" s="282" t="s">
        <v>1804</v>
      </c>
      <c r="DV3" s="282" t="s">
        <v>1804</v>
      </c>
      <c r="DW3" s="282" t="s">
        <v>1804</v>
      </c>
      <c r="DX3" s="60" t="s">
        <v>1807</v>
      </c>
      <c r="DY3" s="68" t="s">
        <v>1809</v>
      </c>
      <c r="DZ3" s="60" t="s">
        <v>1811</v>
      </c>
      <c r="EA3" s="68" t="s">
        <v>1813</v>
      </c>
      <c r="EB3" s="60" t="s">
        <v>1815</v>
      </c>
      <c r="EC3" s="60" t="s">
        <v>1817</v>
      </c>
      <c r="ED3" s="60" t="s">
        <v>1820</v>
      </c>
      <c r="EE3" s="60" t="s">
        <v>1822</v>
      </c>
      <c r="EF3" s="60" t="s">
        <v>1824</v>
      </c>
      <c r="EG3" s="60" t="s">
        <v>1826</v>
      </c>
      <c r="EH3" s="60" t="s">
        <v>1828</v>
      </c>
      <c r="EI3" s="60" t="s">
        <v>1830</v>
      </c>
      <c r="EJ3" s="60" t="s">
        <v>1832</v>
      </c>
      <c r="EK3" s="60" t="s">
        <v>1834</v>
      </c>
      <c r="EL3" s="60" t="s">
        <v>1836</v>
      </c>
      <c r="EM3" s="60" t="s">
        <v>1838</v>
      </c>
      <c r="EN3" s="60" t="s">
        <v>1840</v>
      </c>
      <c r="EO3" s="60" t="s">
        <v>1842</v>
      </c>
      <c r="EP3" s="60" t="s">
        <v>1844</v>
      </c>
      <c r="EQ3" s="60" t="s">
        <v>1846</v>
      </c>
      <c r="ER3" s="60" t="s">
        <v>1848</v>
      </c>
      <c r="ES3" s="60" t="s">
        <v>1850</v>
      </c>
      <c r="ET3" s="60" t="s">
        <v>1852</v>
      </c>
      <c r="EU3" s="60" t="s">
        <v>1854</v>
      </c>
      <c r="EV3" s="60" t="s">
        <v>1856</v>
      </c>
      <c r="EW3" s="60" t="s">
        <v>1858</v>
      </c>
      <c r="EX3" s="60" t="s">
        <v>1860</v>
      </c>
      <c r="EY3" s="60" t="s">
        <v>1862</v>
      </c>
      <c r="EZ3" s="60" t="s">
        <v>1864</v>
      </c>
      <c r="FA3" s="60" t="s">
        <v>1866</v>
      </c>
      <c r="FB3" s="60" t="s">
        <v>1868</v>
      </c>
      <c r="FC3" s="60" t="s">
        <v>1870</v>
      </c>
      <c r="FD3" s="60" t="s">
        <v>1872</v>
      </c>
      <c r="FE3" s="60" t="s">
        <v>1874</v>
      </c>
      <c r="FF3" s="60" t="s">
        <v>1876</v>
      </c>
      <c r="FG3" s="60" t="s">
        <v>1878</v>
      </c>
      <c r="FH3" s="60" t="s">
        <v>1880</v>
      </c>
      <c r="FI3" s="60" t="s">
        <v>1882</v>
      </c>
      <c r="FJ3" s="60" t="s">
        <v>1884</v>
      </c>
      <c r="FK3" s="60" t="s">
        <v>1886</v>
      </c>
      <c r="FL3" s="60" t="s">
        <v>1889</v>
      </c>
      <c r="FM3" s="60" t="s">
        <v>1891</v>
      </c>
      <c r="FN3" s="60" t="s">
        <v>1893</v>
      </c>
      <c r="FO3" s="60" t="s">
        <v>1895</v>
      </c>
      <c r="FP3" s="60" t="s">
        <v>1897</v>
      </c>
      <c r="FQ3" s="97" t="s">
        <v>1899</v>
      </c>
      <c r="FR3" s="99" t="s">
        <v>1906</v>
      </c>
      <c r="FS3" s="68" t="s">
        <v>1910</v>
      </c>
      <c r="FT3" s="68" t="s">
        <v>1913</v>
      </c>
      <c r="FU3" s="68" t="s">
        <v>1916</v>
      </c>
      <c r="FV3" s="68" t="s">
        <v>1918</v>
      </c>
      <c r="FW3" s="68" t="s">
        <v>1921</v>
      </c>
      <c r="FX3" s="68" t="s">
        <v>1924</v>
      </c>
      <c r="FY3" s="68" t="s">
        <v>1926</v>
      </c>
      <c r="FZ3" s="68" t="s">
        <v>1929</v>
      </c>
      <c r="GA3" s="99" t="s">
        <v>1932</v>
      </c>
      <c r="GB3" s="68" t="s">
        <v>1935</v>
      </c>
      <c r="GC3" s="68" t="s">
        <v>1938</v>
      </c>
      <c r="GD3" s="68" t="s">
        <v>1941</v>
      </c>
      <c r="GE3" s="99" t="s">
        <v>1943</v>
      </c>
      <c r="GF3" s="92" t="s">
        <v>1945</v>
      </c>
      <c r="GG3" s="68" t="s">
        <v>1947</v>
      </c>
      <c r="GH3" s="68" t="s">
        <v>1950</v>
      </c>
      <c r="GI3" s="68" t="s">
        <v>1952</v>
      </c>
      <c r="GJ3" s="68" t="s">
        <v>1954</v>
      </c>
      <c r="GK3" s="68" t="s">
        <v>1956</v>
      </c>
      <c r="GL3" s="99" t="s">
        <v>1959</v>
      </c>
      <c r="GM3" s="68" t="s">
        <v>1962</v>
      </c>
      <c r="GN3" s="68" t="s">
        <v>1965</v>
      </c>
      <c r="GO3" s="68" t="s">
        <v>1968</v>
      </c>
      <c r="GP3" s="99" t="s">
        <v>1971</v>
      </c>
      <c r="GQ3" s="68" t="s">
        <v>1974</v>
      </c>
      <c r="GR3" s="68" t="s">
        <v>1977</v>
      </c>
      <c r="GS3" s="68" t="s">
        <v>1980</v>
      </c>
      <c r="GT3" s="68" t="s">
        <v>1983</v>
      </c>
      <c r="GU3" s="99" t="s">
        <v>1986</v>
      </c>
      <c r="GV3" s="68" t="s">
        <v>1989</v>
      </c>
      <c r="GW3" s="68" t="s">
        <v>1991</v>
      </c>
      <c r="GX3" s="68" t="s">
        <v>1993</v>
      </c>
      <c r="GY3" s="99" t="s">
        <v>1995</v>
      </c>
      <c r="GZ3" s="60" t="s">
        <v>1998</v>
      </c>
      <c r="HA3" s="99" t="s">
        <v>2000</v>
      </c>
      <c r="HB3" s="68" t="s">
        <v>2003</v>
      </c>
      <c r="HC3" s="68" t="s">
        <v>2006</v>
      </c>
      <c r="HD3" s="68" t="s">
        <v>2008</v>
      </c>
      <c r="HE3" s="68" t="s">
        <v>2010</v>
      </c>
      <c r="HF3" s="68" t="s">
        <v>2012</v>
      </c>
      <c r="HG3" s="99" t="s">
        <v>2014</v>
      </c>
      <c r="HH3" s="92" t="s">
        <v>2016</v>
      </c>
      <c r="HI3" s="60" t="s">
        <v>2018</v>
      </c>
      <c r="HJ3" s="68" t="s">
        <v>2021</v>
      </c>
      <c r="HK3" s="68" t="s">
        <v>2024</v>
      </c>
      <c r="HL3" s="303" t="s">
        <v>2027</v>
      </c>
      <c r="HM3" s="68" t="s">
        <v>2030</v>
      </c>
      <c r="HN3" s="68" t="s">
        <v>2033</v>
      </c>
      <c r="HO3" s="68" t="s">
        <v>2036</v>
      </c>
      <c r="HP3" s="99" t="s">
        <v>2039</v>
      </c>
      <c r="HQ3" s="68" t="s">
        <v>2042</v>
      </c>
      <c r="HR3" s="68" t="s">
        <v>2045</v>
      </c>
      <c r="HS3" s="68" t="s">
        <v>2047</v>
      </c>
      <c r="HT3" s="68" t="s">
        <v>2050</v>
      </c>
      <c r="HU3" s="68" t="s">
        <v>2053</v>
      </c>
      <c r="HV3" s="68" t="s">
        <v>2055</v>
      </c>
      <c r="HW3" s="68" t="s">
        <v>2058</v>
      </c>
      <c r="HX3" s="68" t="s">
        <v>2060</v>
      </c>
      <c r="HY3" s="68" t="s">
        <v>2062</v>
      </c>
      <c r="HZ3" s="99" t="s">
        <v>2064</v>
      </c>
      <c r="IA3" s="68" t="s">
        <v>2067</v>
      </c>
      <c r="IB3" s="68" t="s">
        <v>2070</v>
      </c>
      <c r="IC3" s="99" t="s">
        <v>2072</v>
      </c>
      <c r="ID3" s="68" t="s">
        <v>2075</v>
      </c>
      <c r="IE3" s="99" t="s">
        <v>2078</v>
      </c>
      <c r="IF3" s="68" t="s">
        <v>2081</v>
      </c>
      <c r="IG3" s="68" t="s">
        <v>2083</v>
      </c>
      <c r="IH3" s="68" t="s">
        <v>2085</v>
      </c>
      <c r="II3" s="68" t="s">
        <v>2087</v>
      </c>
      <c r="IJ3" s="68" t="s">
        <v>2089</v>
      </c>
      <c r="IK3" s="305" t="s">
        <v>2091</v>
      </c>
      <c r="IL3" s="67" t="s">
        <v>2094</v>
      </c>
      <c r="IM3" s="331" t="s">
        <v>2098</v>
      </c>
      <c r="IN3" s="60" t="s">
        <v>2101</v>
      </c>
      <c r="IO3" s="60" t="s">
        <v>2103</v>
      </c>
      <c r="IP3" s="349" t="s">
        <v>2106</v>
      </c>
      <c r="IQ3" s="251" t="s">
        <v>2107</v>
      </c>
      <c r="IR3" s="292" t="s">
        <v>2110</v>
      </c>
      <c r="IS3" s="292" t="s">
        <v>2113</v>
      </c>
      <c r="IT3" s="292" t="s">
        <v>2115</v>
      </c>
      <c r="IU3" s="292" t="s">
        <v>2118</v>
      </c>
      <c r="IV3" s="292" t="s">
        <v>2121</v>
      </c>
      <c r="IW3" s="292" t="s">
        <v>2124</v>
      </c>
      <c r="IX3" s="292" t="s">
        <v>2127</v>
      </c>
      <c r="IY3" s="292" t="s">
        <v>2130</v>
      </c>
      <c r="IZ3" s="292" t="s">
        <v>2133</v>
      </c>
      <c r="JA3" s="67" t="s">
        <v>2136</v>
      </c>
      <c r="JB3" s="251" t="s">
        <v>2107</v>
      </c>
      <c r="JC3" s="254" t="s">
        <v>2139</v>
      </c>
      <c r="JD3" s="254" t="s">
        <v>2142</v>
      </c>
      <c r="JE3" s="254" t="s">
        <v>2145</v>
      </c>
      <c r="JF3" s="254" t="s">
        <v>2148</v>
      </c>
      <c r="JG3" s="254" t="s">
        <v>2151</v>
      </c>
      <c r="JH3" s="254" t="s">
        <v>2154</v>
      </c>
      <c r="JI3" s="332" t="s">
        <v>2157</v>
      </c>
      <c r="JJ3" s="99" t="s">
        <v>2164</v>
      </c>
      <c r="JK3" s="68" t="s">
        <v>2167</v>
      </c>
      <c r="JL3" s="99" t="s">
        <v>2169</v>
      </c>
      <c r="JM3" s="92" t="s">
        <v>2171</v>
      </c>
      <c r="JN3" s="56" t="s">
        <v>2173</v>
      </c>
      <c r="JO3" s="56" t="s">
        <v>2176</v>
      </c>
      <c r="JP3" s="56" t="s">
        <v>2178</v>
      </c>
      <c r="JQ3" s="99" t="s">
        <v>2180</v>
      </c>
      <c r="JR3" s="92" t="s">
        <v>2171</v>
      </c>
      <c r="JS3" s="56" t="s">
        <v>2183</v>
      </c>
      <c r="JT3" s="56" t="s">
        <v>2186</v>
      </c>
      <c r="JU3" s="56" t="s">
        <v>2188</v>
      </c>
      <c r="JV3" s="56" t="s">
        <v>2191</v>
      </c>
      <c r="JW3" s="56" t="s">
        <v>2193</v>
      </c>
      <c r="JX3" s="56" t="s">
        <v>2195</v>
      </c>
      <c r="JY3" s="310" t="s">
        <v>2197</v>
      </c>
      <c r="JZ3" s="92" t="s">
        <v>2171</v>
      </c>
      <c r="KA3" s="56" t="s">
        <v>2200</v>
      </c>
      <c r="KB3" s="56" t="s">
        <v>2203</v>
      </c>
      <c r="KC3" s="56" t="s">
        <v>2205</v>
      </c>
      <c r="KD3" s="56" t="s">
        <v>2208</v>
      </c>
      <c r="KE3" s="56" t="s">
        <v>2211</v>
      </c>
      <c r="KF3" s="56" t="s">
        <v>2213</v>
      </c>
      <c r="KG3" s="56" t="s">
        <v>2215</v>
      </c>
      <c r="KH3" s="56" t="s">
        <v>2218</v>
      </c>
      <c r="KI3" s="56" t="s">
        <v>2220</v>
      </c>
      <c r="KJ3" s="56" t="s">
        <v>2222</v>
      </c>
      <c r="KK3" s="56" t="s">
        <v>2225</v>
      </c>
      <c r="KL3" s="310" t="s">
        <v>2227</v>
      </c>
      <c r="KM3" s="310" t="s">
        <v>2227</v>
      </c>
      <c r="KN3" s="92" t="s">
        <v>2171</v>
      </c>
      <c r="KO3" s="56" t="s">
        <v>2230</v>
      </c>
      <c r="KP3" s="56" t="s">
        <v>2233</v>
      </c>
      <c r="KQ3" s="56" t="s">
        <v>2236</v>
      </c>
      <c r="KR3" s="60" t="s">
        <v>2239</v>
      </c>
      <c r="KS3" s="60" t="s">
        <v>2242</v>
      </c>
      <c r="KT3" s="60" t="s">
        <v>2245</v>
      </c>
      <c r="KU3" s="60" t="s">
        <v>2247</v>
      </c>
      <c r="KV3" s="60" t="s">
        <v>2249</v>
      </c>
      <c r="KW3" s="60" t="s">
        <v>2251</v>
      </c>
      <c r="KX3" s="60" t="s">
        <v>2253</v>
      </c>
      <c r="KY3" s="60" t="s">
        <v>2255</v>
      </c>
      <c r="KZ3" s="60" t="s">
        <v>2257</v>
      </c>
      <c r="LA3" s="60" t="s">
        <v>2259</v>
      </c>
      <c r="LB3" s="60" t="s">
        <v>2262</v>
      </c>
      <c r="LC3" s="60" t="s">
        <v>2264</v>
      </c>
      <c r="LD3" s="60" t="s">
        <v>2266</v>
      </c>
      <c r="LE3" s="60" t="s">
        <v>2268</v>
      </c>
      <c r="LF3" s="60" t="s">
        <v>2270</v>
      </c>
      <c r="LG3" s="60" t="s">
        <v>2273</v>
      </c>
      <c r="LH3" s="60" t="s">
        <v>2275</v>
      </c>
      <c r="LI3" s="60" t="s">
        <v>2278</v>
      </c>
      <c r="LJ3" s="310" t="s">
        <v>2281</v>
      </c>
      <c r="LK3" s="92" t="s">
        <v>2171</v>
      </c>
      <c r="LL3" s="60" t="s">
        <v>2284</v>
      </c>
      <c r="LM3" s="60" t="s">
        <v>2287</v>
      </c>
      <c r="LN3" s="60" t="s">
        <v>2289</v>
      </c>
      <c r="LO3" s="60" t="s">
        <v>2291</v>
      </c>
      <c r="LP3" s="60" t="s">
        <v>2293</v>
      </c>
      <c r="LQ3" s="60" t="s">
        <v>2295</v>
      </c>
      <c r="LR3" s="310" t="s">
        <v>2298</v>
      </c>
      <c r="LS3" s="92" t="s">
        <v>2171</v>
      </c>
      <c r="LT3" s="60" t="s">
        <v>2301</v>
      </c>
      <c r="LU3" s="310" t="s">
        <v>2304</v>
      </c>
      <c r="LV3" s="92" t="s">
        <v>2171</v>
      </c>
      <c r="LW3" s="60" t="s">
        <v>2307</v>
      </c>
      <c r="LX3" s="60" t="s">
        <v>2310</v>
      </c>
      <c r="LY3" s="60" t="s">
        <v>2312</v>
      </c>
      <c r="LZ3" s="60" t="s">
        <v>2314</v>
      </c>
      <c r="MA3" s="60" t="s">
        <v>2317</v>
      </c>
      <c r="MB3" s="60" t="s">
        <v>2319</v>
      </c>
      <c r="MC3" s="60" t="s">
        <v>2321</v>
      </c>
      <c r="MD3" s="60" t="s">
        <v>2323</v>
      </c>
      <c r="ME3" s="60" t="s">
        <v>2325</v>
      </c>
      <c r="MF3" s="310" t="s">
        <v>2327</v>
      </c>
      <c r="MG3" s="92" t="s">
        <v>2171</v>
      </c>
      <c r="MH3" s="60" t="s">
        <v>2330</v>
      </c>
      <c r="MI3" s="60" t="s">
        <v>2333</v>
      </c>
      <c r="MJ3" s="60" t="s">
        <v>2335</v>
      </c>
      <c r="MK3" s="60" t="s">
        <v>2337</v>
      </c>
      <c r="ML3" s="60" t="s">
        <v>2339</v>
      </c>
      <c r="MM3" s="60" t="s">
        <v>2341</v>
      </c>
      <c r="MN3" s="60" t="s">
        <v>2191</v>
      </c>
      <c r="MO3" s="310" t="s">
        <v>2345</v>
      </c>
      <c r="MP3" s="92" t="s">
        <v>2171</v>
      </c>
      <c r="MQ3" s="60" t="s">
        <v>2348</v>
      </c>
      <c r="MR3" s="60" t="s">
        <v>2351</v>
      </c>
      <c r="MS3" s="60" t="s">
        <v>2353</v>
      </c>
      <c r="MT3" s="60" t="s">
        <v>2356</v>
      </c>
      <c r="MU3" s="60" t="s">
        <v>2359</v>
      </c>
      <c r="MV3" s="60" t="s">
        <v>2361</v>
      </c>
      <c r="MW3" s="310" t="s">
        <v>2363</v>
      </c>
      <c r="MX3" s="92" t="s">
        <v>2171</v>
      </c>
      <c r="MY3" s="60" t="s">
        <v>2366</v>
      </c>
      <c r="MZ3" s="60" t="s">
        <v>2369</v>
      </c>
      <c r="NA3" s="60" t="s">
        <v>2372</v>
      </c>
      <c r="NB3" s="60" t="s">
        <v>2374</v>
      </c>
      <c r="NC3" s="60" t="s">
        <v>2376</v>
      </c>
      <c r="ND3" s="60" t="s">
        <v>2378</v>
      </c>
      <c r="NE3" s="310" t="s">
        <v>2380</v>
      </c>
      <c r="NF3" s="92" t="s">
        <v>2171</v>
      </c>
      <c r="NG3" s="60" t="s">
        <v>2383</v>
      </c>
      <c r="NH3" s="60" t="s">
        <v>2386</v>
      </c>
      <c r="NI3" s="60" t="s">
        <v>2388</v>
      </c>
      <c r="NJ3" s="60" t="s">
        <v>2390</v>
      </c>
      <c r="NK3" s="60" t="s">
        <v>2393</v>
      </c>
      <c r="NL3" s="60" t="s">
        <v>2395</v>
      </c>
      <c r="NM3" s="97" t="s">
        <v>2398</v>
      </c>
      <c r="NN3" s="67" t="s">
        <v>2402</v>
      </c>
      <c r="NO3" s="67" t="s">
        <v>2402</v>
      </c>
      <c r="NP3" s="67" t="s">
        <v>2402</v>
      </c>
      <c r="NQ3" s="255" t="s">
        <v>2405</v>
      </c>
      <c r="NR3" s="60" t="s">
        <v>2408</v>
      </c>
      <c r="NS3" s="251" t="s">
        <v>2410</v>
      </c>
      <c r="NT3" s="254" t="s">
        <v>2412</v>
      </c>
      <c r="NU3" s="60" t="s">
        <v>2415</v>
      </c>
      <c r="NV3" s="60" t="s">
        <v>2417</v>
      </c>
      <c r="NW3" s="60" t="s">
        <v>2419</v>
      </c>
      <c r="NX3" s="60" t="s">
        <v>2421</v>
      </c>
      <c r="NY3" s="60" t="s">
        <v>2423</v>
      </c>
      <c r="NZ3" s="60" t="s">
        <v>2425</v>
      </c>
      <c r="OA3" s="60" t="s">
        <v>2427</v>
      </c>
      <c r="OB3" s="60" t="s">
        <v>2429</v>
      </c>
      <c r="OC3" s="60" t="s">
        <v>2431</v>
      </c>
      <c r="OD3" s="60" t="s">
        <v>2433</v>
      </c>
      <c r="OE3" s="60" t="s">
        <v>2435</v>
      </c>
      <c r="OF3" s="60" t="s">
        <v>2437</v>
      </c>
      <c r="OG3" s="60" t="s">
        <v>2439</v>
      </c>
      <c r="OH3" s="60" t="s">
        <v>2441</v>
      </c>
      <c r="OI3" s="60" t="s">
        <v>2443</v>
      </c>
      <c r="OJ3" s="311" t="s">
        <v>2445</v>
      </c>
      <c r="OK3" s="60" t="s">
        <v>2447</v>
      </c>
      <c r="OL3" s="60" t="s">
        <v>2449</v>
      </c>
      <c r="OM3" s="60" t="s">
        <v>2451</v>
      </c>
      <c r="ON3" s="60" t="s">
        <v>2454</v>
      </c>
      <c r="OO3" s="60" t="s">
        <v>2456</v>
      </c>
      <c r="OP3" s="60" t="s">
        <v>2458</v>
      </c>
      <c r="OQ3" s="60" t="s">
        <v>2461</v>
      </c>
      <c r="OR3" s="60" t="s">
        <v>2463</v>
      </c>
      <c r="OS3" s="97" t="s">
        <v>2465</v>
      </c>
      <c r="OT3" s="98" t="s">
        <v>2468</v>
      </c>
      <c r="OU3" s="60" t="s">
        <v>2471</v>
      </c>
      <c r="OV3" s="99" t="s">
        <v>2474</v>
      </c>
      <c r="OW3" s="60" t="s">
        <v>2477</v>
      </c>
      <c r="OX3" s="60" t="s">
        <v>2480</v>
      </c>
      <c r="OY3" s="60" t="s">
        <v>2482</v>
      </c>
      <c r="OZ3" s="99" t="s">
        <v>2484</v>
      </c>
      <c r="PA3" s="60" t="s">
        <v>2487</v>
      </c>
      <c r="PB3" s="326" t="s">
        <v>2490</v>
      </c>
      <c r="PC3" s="60" t="s">
        <v>2493</v>
      </c>
      <c r="PD3" s="99" t="s">
        <v>2495</v>
      </c>
      <c r="PE3" s="326" t="s">
        <v>2498</v>
      </c>
      <c r="PF3" s="326" t="s">
        <v>2501</v>
      </c>
      <c r="PG3" s="99" t="s">
        <v>2503</v>
      </c>
      <c r="PH3" s="60" t="s">
        <v>2505</v>
      </c>
      <c r="PI3" s="60" t="s">
        <v>2507</v>
      </c>
      <c r="PJ3" s="97" t="s">
        <v>2510</v>
      </c>
      <c r="PK3" s="162" t="s">
        <v>2513</v>
      </c>
      <c r="PL3" s="60" t="s">
        <v>2516</v>
      </c>
      <c r="PM3" s="60" t="s">
        <v>2519</v>
      </c>
      <c r="PN3" s="60" t="s">
        <v>2521</v>
      </c>
      <c r="PO3" s="60" t="s">
        <v>2523</v>
      </c>
      <c r="PP3" s="99" t="s">
        <v>2525</v>
      </c>
      <c r="PQ3" s="60" t="s">
        <v>2528</v>
      </c>
      <c r="PR3" s="60" t="s">
        <v>2531</v>
      </c>
      <c r="PS3" s="56" t="s">
        <v>2533</v>
      </c>
      <c r="PT3" s="60" t="s">
        <v>2536</v>
      </c>
      <c r="PU3" s="326" t="s">
        <v>2539</v>
      </c>
      <c r="PV3" s="327" t="s">
        <v>2542</v>
      </c>
      <c r="PW3" s="288" t="s">
        <v>2546</v>
      </c>
      <c r="PX3" s="56" t="s">
        <v>2549</v>
      </c>
      <c r="PY3" s="56" t="s">
        <v>2552</v>
      </c>
      <c r="PZ3" s="265" t="s">
        <v>2554</v>
      </c>
      <c r="QA3" s="59" t="s">
        <v>2556</v>
      </c>
      <c r="QB3" s="60" t="s">
        <v>2559</v>
      </c>
      <c r="QC3" s="60" t="s">
        <v>2562</v>
      </c>
      <c r="QD3" s="60" t="s">
        <v>2564</v>
      </c>
      <c r="QE3" s="60" t="s">
        <v>2566</v>
      </c>
      <c r="QF3" s="59" t="s">
        <v>2568</v>
      </c>
      <c r="QG3" s="68" t="s">
        <v>2571</v>
      </c>
      <c r="QH3" s="68" t="s">
        <v>2574</v>
      </c>
      <c r="QI3" s="68" t="s">
        <v>2576</v>
      </c>
      <c r="QJ3" s="59" t="s">
        <v>2579</v>
      </c>
      <c r="QK3" s="60" t="s">
        <v>2582</v>
      </c>
      <c r="QL3" s="59" t="s">
        <v>2585</v>
      </c>
      <c r="QM3" s="312" t="s">
        <v>2588</v>
      </c>
      <c r="QN3" s="171" t="s">
        <v>2592</v>
      </c>
      <c r="QO3" s="92" t="s">
        <v>2594</v>
      </c>
      <c r="QP3" s="56" t="s">
        <v>2596</v>
      </c>
      <c r="QQ3" s="60" t="s">
        <v>2598</v>
      </c>
      <c r="QR3" s="56" t="s">
        <v>2115</v>
      </c>
      <c r="QS3" s="56" t="s">
        <v>2602</v>
      </c>
      <c r="QT3" s="64" t="s">
        <v>2604</v>
      </c>
      <c r="QU3" s="162" t="s">
        <v>2608</v>
      </c>
      <c r="QV3" s="161" t="s">
        <v>2611</v>
      </c>
      <c r="QW3" s="60" t="s">
        <v>2613</v>
      </c>
      <c r="QX3" s="66" t="s">
        <v>2616</v>
      </c>
      <c r="QY3" s="66" t="s">
        <v>2619</v>
      </c>
      <c r="QZ3" s="60" t="s">
        <v>2622</v>
      </c>
      <c r="RA3" s="60" t="s">
        <v>2625</v>
      </c>
      <c r="RB3" s="60" t="s">
        <v>2628</v>
      </c>
      <c r="RC3" s="60" t="s">
        <v>2631</v>
      </c>
      <c r="RD3" s="60" t="s">
        <v>2634</v>
      </c>
      <c r="RE3" s="60" t="s">
        <v>2637</v>
      </c>
      <c r="RF3" s="60" t="s">
        <v>2640</v>
      </c>
      <c r="RG3" s="60" t="s">
        <v>2644</v>
      </c>
      <c r="RH3" s="95" t="s">
        <v>2650</v>
      </c>
      <c r="RI3" s="60" t="s">
        <v>2652</v>
      </c>
      <c r="RJ3" s="60" t="s">
        <v>2655</v>
      </c>
      <c r="RK3" s="68" t="s">
        <v>2658</v>
      </c>
      <c r="RL3" s="68" t="s">
        <v>2661</v>
      </c>
      <c r="RM3" s="60" t="s">
        <v>2664</v>
      </c>
      <c r="RN3" s="60" t="s">
        <v>2667</v>
      </c>
      <c r="RO3" s="60" t="s">
        <v>2670</v>
      </c>
      <c r="RP3" s="60" t="s">
        <v>2672</v>
      </c>
      <c r="RQ3" s="60" t="s">
        <v>2675</v>
      </c>
      <c r="RR3" s="60" t="s">
        <v>2677</v>
      </c>
      <c r="RS3" s="60" t="s">
        <v>2680</v>
      </c>
      <c r="RT3" s="60" t="s">
        <v>2682</v>
      </c>
      <c r="RU3" s="60" t="s">
        <v>2685</v>
      </c>
      <c r="RV3" s="60" t="s">
        <v>2687</v>
      </c>
      <c r="RW3" s="60" t="s">
        <v>2690</v>
      </c>
      <c r="RX3" s="60" t="s">
        <v>2693</v>
      </c>
    </row>
    <row r="4" spans="1:492" x14ac:dyDescent="0.25">
      <c r="A4">
        <f>'1. Información General'!B2</f>
        <v>0</v>
      </c>
      <c r="B4">
        <f>'1. Información General'!F2</f>
        <v>0</v>
      </c>
      <c r="C4">
        <f>'1. Información General'!B3</f>
        <v>0</v>
      </c>
      <c r="D4" s="361">
        <f>'1. Información General'!F3</f>
        <v>0</v>
      </c>
      <c r="E4">
        <f>'1. Información General'!B4</f>
        <v>0</v>
      </c>
      <c r="F4">
        <f>'1. Información General'!D4</f>
        <v>0</v>
      </c>
      <c r="G4">
        <f>'1. Información General'!B5</f>
        <v>0</v>
      </c>
      <c r="H4">
        <f>'1. Información General'!D5</f>
        <v>0</v>
      </c>
      <c r="I4">
        <f>'1. Información General'!B6</f>
        <v>0</v>
      </c>
      <c r="J4">
        <f>'1. Información General'!D6</f>
        <v>0</v>
      </c>
      <c r="K4">
        <f>'1. Información General'!B7</f>
        <v>0</v>
      </c>
      <c r="L4" s="361">
        <f>'1. Información General'!F7</f>
        <v>0</v>
      </c>
      <c r="M4">
        <f>'1. Información General'!B8</f>
        <v>0</v>
      </c>
      <c r="N4">
        <f>'1. Información General'!D8</f>
        <v>0</v>
      </c>
      <c r="O4">
        <f>'1. Información General'!F8</f>
        <v>0</v>
      </c>
      <c r="P4">
        <f>'1. Información General'!B11</f>
        <v>0</v>
      </c>
      <c r="Q4">
        <f>'1. Información General'!F11</f>
        <v>0</v>
      </c>
      <c r="R4">
        <f>'1. Información General'!B12</f>
        <v>0</v>
      </c>
      <c r="S4">
        <f>'1. Información General'!D12</f>
        <v>0</v>
      </c>
      <c r="T4">
        <f>'1. Información General'!B13</f>
        <v>0</v>
      </c>
      <c r="U4" s="361">
        <f>'1. Información General'!F13</f>
        <v>0</v>
      </c>
      <c r="V4">
        <f>'1. Información General'!B14</f>
        <v>0</v>
      </c>
      <c r="W4">
        <f>'1. Información General'!D14</f>
        <v>0</v>
      </c>
      <c r="X4">
        <f>'1. Información General'!B15</f>
        <v>0</v>
      </c>
      <c r="Y4">
        <f>'1. Información General'!D15</f>
        <v>0</v>
      </c>
      <c r="Z4">
        <f>'1. Información General'!F15</f>
        <v>0</v>
      </c>
      <c r="AA4">
        <f>'1. Información General'!B16</f>
        <v>0</v>
      </c>
      <c r="AB4" s="361">
        <f>'1. Información General'!F16</f>
        <v>0</v>
      </c>
      <c r="AC4">
        <f>'1. Información General'!B17</f>
        <v>0</v>
      </c>
      <c r="AD4">
        <f>'1. Información General'!D17</f>
        <v>0</v>
      </c>
      <c r="AE4">
        <f>'1. Información General'!F17</f>
        <v>0</v>
      </c>
      <c r="AF4">
        <f>'1. Información General'!B18</f>
        <v>0</v>
      </c>
      <c r="AI4">
        <f>'1. Información General'!B21</f>
        <v>0</v>
      </c>
      <c r="AJ4" s="362">
        <f>'1. Información General'!D21</f>
        <v>0</v>
      </c>
      <c r="AK4" s="362">
        <f>'1. Información General'!F21</f>
        <v>0</v>
      </c>
      <c r="AL4" s="361">
        <f>'1. Información General'!B22</f>
        <v>0</v>
      </c>
      <c r="AM4" s="361">
        <f>'1. Información General'!F22</f>
        <v>0</v>
      </c>
      <c r="AN4" t="str">
        <f>'1. Información General'!B23</f>
        <v>PROTECCION</v>
      </c>
      <c r="AO4" t="str">
        <f>'1. Información General'!D23</f>
        <v>RESTABLECIMIENTO_DE_DERECHOS</v>
      </c>
      <c r="AP4">
        <f>'1. Información General'!B24</f>
        <v>0</v>
      </c>
      <c r="AQ4" t="b">
        <f>'1. Información General'!C27</f>
        <v>0</v>
      </c>
      <c r="AR4" t="b">
        <f>'1. Información General'!C28</f>
        <v>0</v>
      </c>
      <c r="AS4" t="b">
        <f>'1. Información General'!C29</f>
        <v>0</v>
      </c>
      <c r="AT4" t="b">
        <f>'1. Información General'!C30</f>
        <v>0</v>
      </c>
      <c r="AU4" t="b">
        <f>'1. Información General'!C31</f>
        <v>0</v>
      </c>
      <c r="AV4" t="b">
        <f>'1. Información General'!C32</f>
        <v>0</v>
      </c>
      <c r="AW4" t="str">
        <f>'1. Información General'!B33</f>
        <v>ACOGIMIENTO RESIDENCIAL</v>
      </c>
      <c r="AX4" t="str">
        <f>'1. Información General'!E33</f>
        <v>CASA DE PROTECCIÓN</v>
      </c>
      <c r="AY4">
        <f>'1. Información General'!B36</f>
        <v>0</v>
      </c>
      <c r="AZ4">
        <f>'1. Información General'!D36</f>
        <v>0</v>
      </c>
      <c r="BA4">
        <f>'1. Información General'!B37</f>
        <v>0</v>
      </c>
      <c r="BB4" s="362">
        <f>'1. Información General'!D37</f>
        <v>0</v>
      </c>
      <c r="BC4" s="362">
        <f>'1. Información General'!F37</f>
        <v>0</v>
      </c>
      <c r="BD4">
        <f>'1. Información General'!B38</f>
        <v>0</v>
      </c>
      <c r="BE4">
        <f>'1. Información General'!F38</f>
        <v>0</v>
      </c>
      <c r="BF4">
        <f>'1. Información General'!B39</f>
        <v>0</v>
      </c>
      <c r="BG4">
        <f>'1. Información General'!D39</f>
        <v>0</v>
      </c>
      <c r="BH4">
        <f>'1. Información General'!F39</f>
        <v>0</v>
      </c>
      <c r="BI4">
        <f>'1. Información General'!B40</f>
        <v>0</v>
      </c>
      <c r="BJ4">
        <f>'1. Información General'!D36</f>
        <v>0</v>
      </c>
      <c r="BK4">
        <f>'1. Información General'!B41</f>
        <v>0</v>
      </c>
      <c r="BL4" s="362">
        <f>'1. Información General'!D41</f>
        <v>0</v>
      </c>
      <c r="BM4" s="362">
        <f>'1. Información General'!F41</f>
        <v>0</v>
      </c>
      <c r="BN4">
        <f>'1. Información General'!B42</f>
        <v>0</v>
      </c>
      <c r="BO4">
        <f>'1. Información General'!F42</f>
        <v>0</v>
      </c>
      <c r="BP4">
        <f>'1. Información General'!B43</f>
        <v>0</v>
      </c>
      <c r="BQ4">
        <f>'1. Información General'!D43</f>
        <v>0</v>
      </c>
      <c r="BR4">
        <f>'1. Información General'!F43</f>
        <v>0</v>
      </c>
      <c r="BS4" t="str">
        <f>+'2.Ambientes Adecuados y Seguros'!$D3</f>
        <v>NO APLICA</v>
      </c>
      <c r="BT4">
        <f>+'2.Ambientes Adecuados y Seguros'!$D4</f>
        <v>0</v>
      </c>
      <c r="BU4">
        <f>+'2.Ambientes Adecuados y Seguros'!$D5</f>
        <v>0</v>
      </c>
      <c r="BV4" t="str">
        <f>+'2.Ambientes Adecuados y Seguros'!$D6</f>
        <v>NO APLICA</v>
      </c>
      <c r="BW4">
        <f>+'2.Ambientes Adecuados y Seguros'!$D7</f>
        <v>0</v>
      </c>
      <c r="BX4" t="str">
        <f>+'2.Ambientes Adecuados y Seguros'!$D8</f>
        <v>NO APLICA</v>
      </c>
      <c r="BY4">
        <f>+'2.Ambientes Adecuados y Seguros'!$D9</f>
        <v>0</v>
      </c>
      <c r="BZ4" t="str">
        <f>+'2.Ambientes Adecuados y Seguros'!$D10</f>
        <v>NO APLICA</v>
      </c>
      <c r="CA4">
        <f>+'2.Ambientes Adecuados y Seguros'!$D11</f>
        <v>0</v>
      </c>
      <c r="CB4" t="str">
        <f>+'2.Ambientes Adecuados y Seguros'!$D12</f>
        <v>NO APLICA</v>
      </c>
      <c r="CC4">
        <f>+'2.Ambientes Adecuados y Seguros'!$D13</f>
        <v>0</v>
      </c>
      <c r="CD4">
        <f>+'2.Ambientes Adecuados y Seguros'!$D14</f>
        <v>0</v>
      </c>
      <c r="CE4">
        <f>+'2.Ambientes Adecuados y Seguros'!$D15</f>
        <v>0</v>
      </c>
      <c r="CF4">
        <f>+'2.Ambientes Adecuados y Seguros'!$D16</f>
        <v>0</v>
      </c>
      <c r="CG4">
        <f>+'2.Ambientes Adecuados y Seguros'!$D17</f>
        <v>0</v>
      </c>
      <c r="CH4">
        <f>+'2.Ambientes Adecuados y Seguros'!$D18</f>
        <v>0</v>
      </c>
      <c r="CI4">
        <f>+'2.Ambientes Adecuados y Seguros'!$D19</f>
        <v>0</v>
      </c>
      <c r="CJ4">
        <f>+'2.Ambientes Adecuados y Seguros'!$D20</f>
        <v>0</v>
      </c>
      <c r="CK4">
        <f>+'2.Ambientes Adecuados y Seguros'!$D21</f>
        <v>0</v>
      </c>
      <c r="CL4">
        <f>+'2.Ambientes Adecuados y Seguros'!$D22</f>
        <v>0</v>
      </c>
      <c r="CM4">
        <f>+'2.Ambientes Adecuados y Seguros'!$D23</f>
        <v>0</v>
      </c>
      <c r="CN4" t="str">
        <f>+'2.Ambientes Adecuados y Seguros'!$D24</f>
        <v>NO APLICA</v>
      </c>
      <c r="CO4" t="str">
        <f>+'2.Ambientes Adecuados y Seguros'!$D25</f>
        <v>NO APLICA</v>
      </c>
      <c r="CP4" t="str">
        <f>+'2.Ambientes Adecuados y Seguros'!$D26</f>
        <v>NO APLICA</v>
      </c>
      <c r="CQ4">
        <f>+'2.Ambientes Adecuados y Seguros'!$D27</f>
        <v>0</v>
      </c>
      <c r="CR4">
        <f>+'2.Ambientes Adecuados y Seguros'!$D28</f>
        <v>0</v>
      </c>
      <c r="CS4">
        <f>+'2.Ambientes Adecuados y Seguros'!$D29</f>
        <v>0</v>
      </c>
      <c r="CT4">
        <f>+'2.Ambientes Adecuados y Seguros'!$D30</f>
        <v>0</v>
      </c>
      <c r="CU4">
        <f>+'2.Ambientes Adecuados y Seguros'!$D31</f>
        <v>0</v>
      </c>
      <c r="CV4">
        <f>+'2.Ambientes Adecuados y Seguros'!$D32</f>
        <v>0</v>
      </c>
      <c r="CW4">
        <f>+'2.Ambientes Adecuados y Seguros'!$D33</f>
        <v>0</v>
      </c>
      <c r="CX4">
        <f>+'2.Ambientes Adecuados y Seguros'!$D34</f>
        <v>0</v>
      </c>
      <c r="CY4">
        <f>+'2.Ambientes Adecuados y Seguros'!$D35</f>
        <v>0</v>
      </c>
      <c r="CZ4">
        <f>+'2.Ambientes Adecuados y Seguros'!$D36</f>
        <v>0</v>
      </c>
      <c r="DA4">
        <f>+'2.Ambientes Adecuados y Seguros'!$D37</f>
        <v>0</v>
      </c>
      <c r="DB4">
        <f>+'2.Ambientes Adecuados y Seguros'!$D38</f>
        <v>0</v>
      </c>
      <c r="DC4">
        <f>+'2.Ambientes Adecuados y Seguros'!$D39</f>
        <v>0</v>
      </c>
      <c r="DD4">
        <f>+'2.Ambientes Adecuados y Seguros'!$D40</f>
        <v>0</v>
      </c>
      <c r="DE4">
        <f>+'2.Ambientes Adecuados y Seguros'!$D41</f>
        <v>0</v>
      </c>
      <c r="DF4">
        <f>+'2.Ambientes Adecuados y Seguros'!$D42</f>
        <v>0</v>
      </c>
      <c r="DG4">
        <f>+'2.Ambientes Adecuados y Seguros'!$D43</f>
        <v>0</v>
      </c>
      <c r="DH4">
        <f>+'2.Ambientes Adecuados y Seguros'!$D44</f>
        <v>0</v>
      </c>
      <c r="DI4">
        <f>+'2.Ambientes Adecuados y Seguros'!$D45</f>
        <v>0</v>
      </c>
      <c r="DJ4">
        <f>+'2.Ambientes Adecuados y Seguros'!$D46</f>
        <v>0</v>
      </c>
      <c r="DK4">
        <f>+'2.Ambientes Adecuados y Seguros'!$D47</f>
        <v>0</v>
      </c>
      <c r="DL4">
        <f>+'2.Ambientes Adecuados y Seguros'!$D48</f>
        <v>0</v>
      </c>
      <c r="DM4">
        <f>+'2.Ambientes Adecuados y Seguros'!$D49</f>
        <v>0</v>
      </c>
      <c r="DN4">
        <f>+'2.Ambientes Adecuados y Seguros'!$D50</f>
        <v>0</v>
      </c>
      <c r="DO4">
        <f>+'2.Ambientes Adecuados y Seguros'!$D51</f>
        <v>0</v>
      </c>
      <c r="DP4" t="str">
        <f>+'2.Ambientes Adecuados y Seguros'!$D52</f>
        <v>NO APLICA</v>
      </c>
      <c r="DQ4">
        <f>+'2.Ambientes Adecuados y Seguros'!$D53</f>
        <v>0</v>
      </c>
      <c r="DR4">
        <f>+'2.Ambientes Adecuados y Seguros'!$D54</f>
        <v>0</v>
      </c>
      <c r="DS4">
        <f>+'2.Ambientes Adecuados y Seguros'!$D55</f>
        <v>0</v>
      </c>
      <c r="DT4" t="str">
        <f>+'2.Ambientes Adecuados y Seguros'!$D56</f>
        <v>NO APLICA</v>
      </c>
      <c r="DU4" t="str">
        <f>+'2.Ambientes Adecuados y Seguros'!$D57</f>
        <v>NO APLICA</v>
      </c>
      <c r="DV4" t="str">
        <f>+'2.Ambientes Adecuados y Seguros'!$D58</f>
        <v>NO APLICA</v>
      </c>
      <c r="DW4" t="str">
        <f>+'2.Ambientes Adecuados y Seguros'!$D59</f>
        <v>NO APLICA</v>
      </c>
      <c r="DX4">
        <f>+'2.Ambientes Adecuados y Seguros'!$D60</f>
        <v>0</v>
      </c>
      <c r="DY4">
        <f>+'2.Ambientes Adecuados y Seguros'!$D61</f>
        <v>0</v>
      </c>
      <c r="DZ4">
        <f>+'2.Ambientes Adecuados y Seguros'!$D62</f>
        <v>0</v>
      </c>
      <c r="EA4">
        <f>+'2.Ambientes Adecuados y Seguros'!$D63</f>
        <v>0</v>
      </c>
      <c r="EB4">
        <f>+'2.Ambientes Adecuados y Seguros'!$D64</f>
        <v>0</v>
      </c>
      <c r="EC4">
        <f>+'2.Ambientes Adecuados y Seguros'!$D65</f>
        <v>0</v>
      </c>
      <c r="ED4">
        <f>+'2.Ambientes Adecuados y Seguros'!$D66</f>
        <v>0</v>
      </c>
      <c r="EE4">
        <f>+'2.Ambientes Adecuados y Seguros'!$D67</f>
        <v>0</v>
      </c>
      <c r="EF4">
        <f>+'2.Ambientes Adecuados y Seguros'!$D68</f>
        <v>0</v>
      </c>
      <c r="EG4">
        <f>+'2.Ambientes Adecuados y Seguros'!$D69</f>
        <v>0</v>
      </c>
      <c r="EH4">
        <f>+'2.Ambientes Adecuados y Seguros'!$D70</f>
        <v>0</v>
      </c>
      <c r="EI4">
        <f>+'2.Ambientes Adecuados y Seguros'!$D71</f>
        <v>0</v>
      </c>
      <c r="EJ4">
        <f>+'2.Ambientes Adecuados y Seguros'!$D72</f>
        <v>0</v>
      </c>
      <c r="EK4">
        <f>+'2.Ambientes Adecuados y Seguros'!$D73</f>
        <v>0</v>
      </c>
      <c r="EL4">
        <f>+'2.Ambientes Adecuados y Seguros'!$D74</f>
        <v>0</v>
      </c>
      <c r="EM4">
        <f>+'2.Ambientes Adecuados y Seguros'!$D75</f>
        <v>0</v>
      </c>
      <c r="EN4">
        <f>+'2.Ambientes Adecuados y Seguros'!$D76</f>
        <v>0</v>
      </c>
      <c r="EO4">
        <f>+'2.Ambientes Adecuados y Seguros'!$D77</f>
        <v>0</v>
      </c>
      <c r="EP4">
        <f>+'2.Ambientes Adecuados y Seguros'!$D78</f>
        <v>0</v>
      </c>
      <c r="EQ4">
        <f>+'2.Ambientes Adecuados y Seguros'!$D79</f>
        <v>0</v>
      </c>
      <c r="ER4">
        <f>+'2.Ambientes Adecuados y Seguros'!$D80</f>
        <v>0</v>
      </c>
      <c r="ES4">
        <f>+'2.Ambientes Adecuados y Seguros'!$D81</f>
        <v>0</v>
      </c>
      <c r="ET4">
        <f>+'2.Ambientes Adecuados y Seguros'!$D82</f>
        <v>0</v>
      </c>
      <c r="EU4">
        <f>+'2.Ambientes Adecuados y Seguros'!$D83</f>
        <v>0</v>
      </c>
      <c r="EV4">
        <f>+'2.Ambientes Adecuados y Seguros'!$D84</f>
        <v>0</v>
      </c>
      <c r="EW4">
        <f>+'2.Ambientes Adecuados y Seguros'!$D85</f>
        <v>0</v>
      </c>
      <c r="EX4">
        <f>+'2.Ambientes Adecuados y Seguros'!$D86</f>
        <v>0</v>
      </c>
      <c r="EY4">
        <f>+'2.Ambientes Adecuados y Seguros'!$D87</f>
        <v>0</v>
      </c>
      <c r="EZ4">
        <f>+'2.Ambientes Adecuados y Seguros'!$D88</f>
        <v>0</v>
      </c>
      <c r="FA4">
        <f>+'2.Ambientes Adecuados y Seguros'!$D89</f>
        <v>0</v>
      </c>
      <c r="FB4">
        <f>+'2.Ambientes Adecuados y Seguros'!$D90</f>
        <v>0</v>
      </c>
      <c r="FC4">
        <f>+'2.Ambientes Adecuados y Seguros'!$D91</f>
        <v>0</v>
      </c>
      <c r="FD4">
        <f>+'2.Ambientes Adecuados y Seguros'!$D92</f>
        <v>0</v>
      </c>
      <c r="FE4">
        <f>+'2.Ambientes Adecuados y Seguros'!$D93</f>
        <v>0</v>
      </c>
      <c r="FF4">
        <f>+'2.Ambientes Adecuados y Seguros'!$D94</f>
        <v>0</v>
      </c>
      <c r="FG4">
        <f>+'2.Ambientes Adecuados y Seguros'!$D95</f>
        <v>0</v>
      </c>
      <c r="FH4">
        <f>+'2.Ambientes Adecuados y Seguros'!$D96</f>
        <v>0</v>
      </c>
      <c r="FI4">
        <f>+'2.Ambientes Adecuados y Seguros'!$D97</f>
        <v>0</v>
      </c>
      <c r="FJ4">
        <f>+'2.Ambientes Adecuados y Seguros'!$D98</f>
        <v>0</v>
      </c>
      <c r="FK4">
        <f>+'2.Ambientes Adecuados y Seguros'!$D99</f>
        <v>0</v>
      </c>
      <c r="FL4">
        <f>+'2.Ambientes Adecuados y Seguros'!$D100</f>
        <v>0</v>
      </c>
      <c r="FM4">
        <f>+'2.Ambientes Adecuados y Seguros'!$D101</f>
        <v>0</v>
      </c>
      <c r="FN4">
        <f>+'2.Ambientes Adecuados y Seguros'!$D102</f>
        <v>0</v>
      </c>
      <c r="FO4">
        <f>+'2.Ambientes Adecuados y Seguros'!$D103</f>
        <v>0</v>
      </c>
      <c r="FP4">
        <f>+'2.Ambientes Adecuados y Seguros'!$D104</f>
        <v>0</v>
      </c>
      <c r="FQ4">
        <f>+'2.Ambientes Adecuados y Seguros'!$D105</f>
        <v>0</v>
      </c>
      <c r="FR4" t="str">
        <f>+'3. Alimentacion y Nutrición'!$D3</f>
        <v>NO APLICA</v>
      </c>
      <c r="FS4">
        <f>+'3. Alimentacion y Nutrición'!$D4</f>
        <v>0</v>
      </c>
      <c r="FT4">
        <f>+'3. Alimentacion y Nutrición'!$D5</f>
        <v>0</v>
      </c>
      <c r="FU4">
        <f>+'3. Alimentacion y Nutrición'!$D6</f>
        <v>0</v>
      </c>
      <c r="FV4">
        <f>+'3. Alimentacion y Nutrición'!$D7</f>
        <v>0</v>
      </c>
      <c r="FW4">
        <f>+'3. Alimentacion y Nutrición'!$D8</f>
        <v>0</v>
      </c>
      <c r="FX4">
        <f>+'3. Alimentacion y Nutrición'!$D9</f>
        <v>0</v>
      </c>
      <c r="FY4">
        <f>+'3. Alimentacion y Nutrición'!$D10</f>
        <v>0</v>
      </c>
      <c r="FZ4">
        <f>+'3. Alimentacion y Nutrición'!$D11</f>
        <v>0</v>
      </c>
      <c r="GA4" t="str">
        <f>+'3. Alimentacion y Nutrición'!$D12</f>
        <v>NO APLICA</v>
      </c>
      <c r="GB4">
        <f>+'3. Alimentacion y Nutrición'!$D13</f>
        <v>0</v>
      </c>
      <c r="GC4">
        <f>+'3. Alimentacion y Nutrición'!$D14</f>
        <v>0</v>
      </c>
      <c r="GD4">
        <f>+'3. Alimentacion y Nutrición'!$D15</f>
        <v>0</v>
      </c>
      <c r="GE4" t="str">
        <f>+'3. Alimentacion y Nutrición'!$D16</f>
        <v>NO APLICA</v>
      </c>
      <c r="GF4">
        <f>+'3. Alimentacion y Nutrición'!$D17</f>
        <v>0</v>
      </c>
      <c r="GG4">
        <f>+'3. Alimentacion y Nutrición'!$D18</f>
        <v>0</v>
      </c>
      <c r="GH4">
        <f>+'3. Alimentacion y Nutrición'!$D19</f>
        <v>0</v>
      </c>
      <c r="GI4">
        <f>+'3. Alimentacion y Nutrición'!$D20</f>
        <v>0</v>
      </c>
      <c r="GJ4">
        <f>+'3. Alimentacion y Nutrición'!$D21</f>
        <v>0</v>
      </c>
      <c r="GK4">
        <f>+'3. Alimentacion y Nutrición'!$D22</f>
        <v>0</v>
      </c>
      <c r="GL4" t="str">
        <f>+'3. Alimentacion y Nutrición'!$D23</f>
        <v>NO APLICA</v>
      </c>
      <c r="GM4">
        <f>+'3. Alimentacion y Nutrición'!$D24</f>
        <v>0</v>
      </c>
      <c r="GN4">
        <f>+'3. Alimentacion y Nutrición'!$D25</f>
        <v>0</v>
      </c>
      <c r="GO4">
        <f>+'3. Alimentacion y Nutrición'!$D26</f>
        <v>0</v>
      </c>
      <c r="GP4" t="str">
        <f>+'3. Alimentacion y Nutrición'!$D27</f>
        <v>NO APLICA</v>
      </c>
      <c r="GQ4">
        <f>+'3. Alimentacion y Nutrición'!$D28</f>
        <v>0</v>
      </c>
      <c r="GR4">
        <f>+'3. Alimentacion y Nutrición'!$D29</f>
        <v>0</v>
      </c>
      <c r="GS4">
        <f>+'3. Alimentacion y Nutrición'!$D30</f>
        <v>0</v>
      </c>
      <c r="GT4">
        <f>+'3. Alimentacion y Nutrición'!$D31</f>
        <v>0</v>
      </c>
      <c r="GU4" t="str">
        <f>+'3. Alimentacion y Nutrición'!$D32</f>
        <v>NO APLICA</v>
      </c>
      <c r="GV4">
        <f>+'3. Alimentacion y Nutrición'!$D33</f>
        <v>0</v>
      </c>
      <c r="GW4">
        <f>+'3. Alimentacion y Nutrición'!$D34</f>
        <v>0</v>
      </c>
      <c r="GX4">
        <f>+'3. Alimentacion y Nutrición'!$D35</f>
        <v>0</v>
      </c>
      <c r="GY4" t="str">
        <f>+'3. Alimentacion y Nutrición'!$D36</f>
        <v>NO APLICA</v>
      </c>
      <c r="GZ4">
        <f>+'3. Alimentacion y Nutrición'!$D37</f>
        <v>0</v>
      </c>
      <c r="HA4" t="str">
        <f>+'3. Alimentacion y Nutrición'!$D38</f>
        <v>NO APLICA</v>
      </c>
      <c r="HB4">
        <f>+'3. Alimentacion y Nutrición'!$D39</f>
        <v>0</v>
      </c>
      <c r="HC4">
        <f>+'3. Alimentacion y Nutrición'!$D40</f>
        <v>0</v>
      </c>
      <c r="HD4">
        <f>+'3. Alimentacion y Nutrición'!$D41</f>
        <v>0</v>
      </c>
      <c r="HE4">
        <f>+'3. Alimentacion y Nutrición'!$D42</f>
        <v>0</v>
      </c>
      <c r="HF4">
        <f>+'3. Alimentacion y Nutrición'!$D43</f>
        <v>0</v>
      </c>
      <c r="HG4" t="str">
        <f>+'3. Alimentacion y Nutrición'!$D44</f>
        <v>NO APLICA</v>
      </c>
      <c r="HH4">
        <f>+'3. Alimentacion y Nutrición'!$D45</f>
        <v>0</v>
      </c>
      <c r="HI4">
        <f>+'3. Alimentacion y Nutrición'!$D46</f>
        <v>0</v>
      </c>
      <c r="HJ4">
        <f>+'3. Alimentacion y Nutrición'!$D47</f>
        <v>0</v>
      </c>
      <c r="HK4">
        <f>+'3. Alimentacion y Nutrición'!$D48</f>
        <v>0</v>
      </c>
      <c r="HL4">
        <f>+'3. Alimentacion y Nutrición'!$D49</f>
        <v>0</v>
      </c>
      <c r="HM4">
        <f>+'3. Alimentacion y Nutrición'!$D50</f>
        <v>0</v>
      </c>
      <c r="HN4">
        <f>+'3. Alimentacion y Nutrición'!$D51</f>
        <v>0</v>
      </c>
      <c r="HO4">
        <f>+'3. Alimentacion y Nutrición'!$D52</f>
        <v>0</v>
      </c>
      <c r="HP4" t="str">
        <f>+'3. Alimentacion y Nutrición'!$D53</f>
        <v>NO APLICA</v>
      </c>
      <c r="HQ4">
        <f>+'3. Alimentacion y Nutrición'!$D54</f>
        <v>0</v>
      </c>
      <c r="HR4">
        <f>+'3. Alimentacion y Nutrición'!$D55</f>
        <v>0</v>
      </c>
      <c r="HS4">
        <f>+'3. Alimentacion y Nutrición'!$D56</f>
        <v>0</v>
      </c>
      <c r="HT4">
        <f>+'3. Alimentacion y Nutrición'!$D57</f>
        <v>0</v>
      </c>
      <c r="HU4">
        <f>+'3. Alimentacion y Nutrición'!$D58</f>
        <v>0</v>
      </c>
      <c r="HV4">
        <f>+'3. Alimentacion y Nutrición'!$D59</f>
        <v>0</v>
      </c>
      <c r="HW4">
        <f>+'3. Alimentacion y Nutrición'!$D60</f>
        <v>0</v>
      </c>
      <c r="HX4">
        <f>+'3. Alimentacion y Nutrición'!$D61</f>
        <v>0</v>
      </c>
      <c r="HY4">
        <f>+'3. Alimentacion y Nutrición'!$D62</f>
        <v>0</v>
      </c>
      <c r="HZ4" t="str">
        <f>+'3. Alimentacion y Nutrición'!$D63</f>
        <v>NO APLICA</v>
      </c>
      <c r="IA4">
        <f>+'3. Alimentacion y Nutrición'!$D64</f>
        <v>0</v>
      </c>
      <c r="IB4">
        <f>+'3. Alimentacion y Nutrición'!$D65</f>
        <v>0</v>
      </c>
      <c r="IC4" t="str">
        <f>+'3. Alimentacion y Nutrición'!$D66</f>
        <v>NO APLICA</v>
      </c>
      <c r="ID4">
        <f>+'3. Alimentacion y Nutrición'!$D67</f>
        <v>0</v>
      </c>
      <c r="IE4" t="str">
        <f>+'3. Alimentacion y Nutrición'!$D68</f>
        <v>NO APLICA</v>
      </c>
      <c r="IF4">
        <f>+'3. Alimentacion y Nutrición'!$D69</f>
        <v>0</v>
      </c>
      <c r="IG4">
        <f>+'3. Alimentacion y Nutrición'!$D70</f>
        <v>0</v>
      </c>
      <c r="IH4">
        <f>+'3. Alimentacion y Nutrición'!$D71</f>
        <v>0</v>
      </c>
      <c r="II4">
        <f>+'3. Alimentacion y Nutrición'!$D72</f>
        <v>0</v>
      </c>
      <c r="IJ4">
        <f>+'3. Alimentacion y Nutrición'!$D73</f>
        <v>0</v>
      </c>
      <c r="IK4">
        <f>+'3. Alimentacion y Nutrición'!$D74</f>
        <v>0</v>
      </c>
      <c r="IL4" t="str">
        <f>+'4. Modelo de Atencion'!$D3</f>
        <v>NO APLICA</v>
      </c>
      <c r="IM4">
        <f>+'4. Modelo de Atencion'!$D4</f>
        <v>0</v>
      </c>
      <c r="IN4">
        <f>+'4. Modelo de Atencion'!$D5</f>
        <v>0</v>
      </c>
      <c r="IO4">
        <f>+'4. Modelo de Atencion'!$D6</f>
        <v>0</v>
      </c>
      <c r="IP4" t="str">
        <f>+'4. Modelo de Atencion'!$D7</f>
        <v>NO APLICA</v>
      </c>
      <c r="IQ4">
        <f>+'4. Modelo de Atencion'!$D8</f>
        <v>0</v>
      </c>
      <c r="IR4">
        <f>+'4. Modelo de Atencion'!$D9</f>
        <v>0</v>
      </c>
      <c r="IS4">
        <f>+'4. Modelo de Atencion'!$D10</f>
        <v>0</v>
      </c>
      <c r="IT4">
        <f>+'4. Modelo de Atencion'!$D11</f>
        <v>0</v>
      </c>
      <c r="IU4">
        <f>+'4. Modelo de Atencion'!$D12</f>
        <v>0</v>
      </c>
      <c r="IV4">
        <f>+'4. Modelo de Atencion'!$D13</f>
        <v>0</v>
      </c>
      <c r="IW4">
        <f>+'4. Modelo de Atencion'!$D14</f>
        <v>0</v>
      </c>
      <c r="IX4">
        <f>+'4. Modelo de Atencion'!$D15</f>
        <v>0</v>
      </c>
      <c r="IY4">
        <f>+'4. Modelo de Atencion'!$D16</f>
        <v>0</v>
      </c>
      <c r="IZ4">
        <f>+'4. Modelo de Atencion'!$D17</f>
        <v>0</v>
      </c>
      <c r="JA4" t="str">
        <f>+'4. Modelo de Atencion'!$D18</f>
        <v>NO APLICA</v>
      </c>
      <c r="JB4">
        <f>+'4. Modelo de Atencion'!$D19</f>
        <v>0</v>
      </c>
      <c r="JC4">
        <f>+'4. Modelo de Atencion'!$D20</f>
        <v>0</v>
      </c>
      <c r="JD4">
        <f>+'4. Modelo de Atencion'!$D21</f>
        <v>0</v>
      </c>
      <c r="JE4">
        <f>+'4. Modelo de Atencion'!$D22</f>
        <v>0</v>
      </c>
      <c r="JF4">
        <f>+'4. Modelo de Atencion'!$D23</f>
        <v>0</v>
      </c>
      <c r="JG4">
        <f>+'4. Modelo de Atencion'!$D24</f>
        <v>0</v>
      </c>
      <c r="JH4">
        <f>+'4. Modelo de Atencion'!$D25</f>
        <v>0</v>
      </c>
      <c r="JI4">
        <f>+'4. Modelo de Atencion'!$D26</f>
        <v>0</v>
      </c>
      <c r="JJ4" t="str">
        <f>+'5. Situaciones de Riesgo'!$D3</f>
        <v>NO APLICA</v>
      </c>
      <c r="JK4">
        <f>+'5. Situaciones de Riesgo'!$D4</f>
        <v>0</v>
      </c>
      <c r="JL4" t="str">
        <f>+'5. Situaciones de Riesgo'!$D5</f>
        <v>NO APLICA</v>
      </c>
      <c r="JM4">
        <f>+'5. Situaciones de Riesgo'!$D6</f>
        <v>0</v>
      </c>
      <c r="JN4">
        <f>+'5. Situaciones de Riesgo'!$D7</f>
        <v>0</v>
      </c>
      <c r="JO4">
        <f>+'5. Situaciones de Riesgo'!$D8</f>
        <v>0</v>
      </c>
      <c r="JP4">
        <f>+'5. Situaciones de Riesgo'!$D9</f>
        <v>0</v>
      </c>
      <c r="JQ4" t="str">
        <f>+'5. Situaciones de Riesgo'!$D10</f>
        <v>NO APLICA</v>
      </c>
      <c r="JR4">
        <f>+'5. Situaciones de Riesgo'!$D11</f>
        <v>0</v>
      </c>
      <c r="JS4">
        <f>+'5. Situaciones de Riesgo'!$D12</f>
        <v>0</v>
      </c>
      <c r="JT4">
        <f>+'5. Situaciones de Riesgo'!$D13</f>
        <v>0</v>
      </c>
      <c r="JU4">
        <f>+'5. Situaciones de Riesgo'!$D14</f>
        <v>0</v>
      </c>
      <c r="JV4">
        <f>+'5. Situaciones de Riesgo'!$D15</f>
        <v>0</v>
      </c>
      <c r="JW4">
        <f>+'5. Situaciones de Riesgo'!$D16</f>
        <v>0</v>
      </c>
      <c r="JX4">
        <f>+'5. Situaciones de Riesgo'!$D17</f>
        <v>0</v>
      </c>
      <c r="JY4" t="str">
        <f>+'5. Situaciones de Riesgo'!$D18</f>
        <v>NO APLICA</v>
      </c>
      <c r="JZ4">
        <f>+'5. Situaciones de Riesgo'!$D19</f>
        <v>0</v>
      </c>
      <c r="KA4">
        <f>+'5. Situaciones de Riesgo'!$D20</f>
        <v>0</v>
      </c>
      <c r="KB4">
        <f>+'5. Situaciones de Riesgo'!$D21</f>
        <v>0</v>
      </c>
      <c r="KC4">
        <f>+'5. Situaciones de Riesgo'!$D22</f>
        <v>0</v>
      </c>
      <c r="KD4">
        <f>+'5. Situaciones de Riesgo'!$D23</f>
        <v>0</v>
      </c>
      <c r="KE4">
        <f>+'5. Situaciones de Riesgo'!$D24</f>
        <v>0</v>
      </c>
      <c r="KF4">
        <f>+'5. Situaciones de Riesgo'!$D25</f>
        <v>0</v>
      </c>
      <c r="KG4">
        <f>+'5. Situaciones de Riesgo'!$D26</f>
        <v>0</v>
      </c>
      <c r="KH4">
        <f>+'5. Situaciones de Riesgo'!$D27</f>
        <v>0</v>
      </c>
      <c r="KI4">
        <f>+'5. Situaciones de Riesgo'!$D28</f>
        <v>0</v>
      </c>
      <c r="KJ4">
        <f>+'5. Situaciones de Riesgo'!$D29</f>
        <v>0</v>
      </c>
      <c r="KK4">
        <f>+'5. Situaciones de Riesgo'!$D30</f>
        <v>0</v>
      </c>
      <c r="KL4" t="str">
        <f>+'5. Situaciones de Riesgo'!$D31</f>
        <v>NO APLICA</v>
      </c>
      <c r="KM4" t="str">
        <f>+'5. Situaciones de Riesgo'!$D32</f>
        <v>NO APLICA</v>
      </c>
      <c r="KN4">
        <f>+'5. Situaciones de Riesgo'!$D33</f>
        <v>0</v>
      </c>
      <c r="KO4">
        <f>+'5. Situaciones de Riesgo'!$D34</f>
        <v>0</v>
      </c>
      <c r="KP4">
        <f>+'5. Situaciones de Riesgo'!$D35</f>
        <v>0</v>
      </c>
      <c r="KQ4">
        <f>+'5. Situaciones de Riesgo'!$D36</f>
        <v>0</v>
      </c>
      <c r="KR4">
        <f>+'5. Situaciones de Riesgo'!$D37</f>
        <v>0</v>
      </c>
      <c r="KS4">
        <f>+'5. Situaciones de Riesgo'!$D38</f>
        <v>0</v>
      </c>
      <c r="KT4">
        <f>+'5. Situaciones de Riesgo'!$D39</f>
        <v>0</v>
      </c>
      <c r="KU4">
        <f>+'5. Situaciones de Riesgo'!$D40</f>
        <v>0</v>
      </c>
      <c r="KV4">
        <f>+'5. Situaciones de Riesgo'!$D41</f>
        <v>0</v>
      </c>
      <c r="KW4">
        <f>+'5. Situaciones de Riesgo'!$D42</f>
        <v>0</v>
      </c>
      <c r="KX4">
        <f>+'5. Situaciones de Riesgo'!$D43</f>
        <v>0</v>
      </c>
      <c r="KY4">
        <f>+'5. Situaciones de Riesgo'!$D44</f>
        <v>0</v>
      </c>
      <c r="KZ4">
        <f>+'5. Situaciones de Riesgo'!$D45</f>
        <v>0</v>
      </c>
      <c r="LA4">
        <f>+'5. Situaciones de Riesgo'!$D46</f>
        <v>0</v>
      </c>
      <c r="LB4">
        <f>+'5. Situaciones de Riesgo'!$D47</f>
        <v>0</v>
      </c>
      <c r="LC4">
        <f>+'5. Situaciones de Riesgo'!$D48</f>
        <v>0</v>
      </c>
      <c r="LD4">
        <f>+'5. Situaciones de Riesgo'!$D49</f>
        <v>0</v>
      </c>
      <c r="LE4">
        <f>+'5. Situaciones de Riesgo'!$D50</f>
        <v>0</v>
      </c>
      <c r="LF4">
        <f>+'5. Situaciones de Riesgo'!$D51</f>
        <v>0</v>
      </c>
      <c r="LG4">
        <f>+'5. Situaciones de Riesgo'!$D52</f>
        <v>0</v>
      </c>
      <c r="LH4">
        <f>+'5. Situaciones de Riesgo'!$D53</f>
        <v>0</v>
      </c>
      <c r="LI4">
        <f>+'5. Situaciones de Riesgo'!$D54</f>
        <v>0</v>
      </c>
      <c r="LJ4" t="str">
        <f>+'5. Situaciones de Riesgo'!$D55</f>
        <v>NO APLICA</v>
      </c>
      <c r="LK4">
        <f>+'5. Situaciones de Riesgo'!$D56</f>
        <v>0</v>
      </c>
      <c r="LL4">
        <f>+'5. Situaciones de Riesgo'!$D57</f>
        <v>0</v>
      </c>
      <c r="LM4">
        <f>+'5. Situaciones de Riesgo'!$D58</f>
        <v>0</v>
      </c>
      <c r="LN4">
        <f>+'5. Situaciones de Riesgo'!$D59</f>
        <v>0</v>
      </c>
      <c r="LO4">
        <f>+'5. Situaciones de Riesgo'!$D60</f>
        <v>0</v>
      </c>
      <c r="LP4">
        <f>+'5. Situaciones de Riesgo'!$D61</f>
        <v>0</v>
      </c>
      <c r="LQ4">
        <f>+'5. Situaciones de Riesgo'!$D62</f>
        <v>0</v>
      </c>
      <c r="LR4" t="str">
        <f>+'5. Situaciones de Riesgo'!$D63</f>
        <v>NO APLICA</v>
      </c>
      <c r="LS4">
        <f>+'5. Situaciones de Riesgo'!$D64</f>
        <v>0</v>
      </c>
      <c r="LT4">
        <f>+'5. Situaciones de Riesgo'!$D65</f>
        <v>0</v>
      </c>
      <c r="LU4" t="str">
        <f>+'5. Situaciones de Riesgo'!$D66</f>
        <v>NO APLICA</v>
      </c>
      <c r="LV4">
        <f>+'5. Situaciones de Riesgo'!$D67</f>
        <v>0</v>
      </c>
      <c r="LW4">
        <f>+'5. Situaciones de Riesgo'!$D68</f>
        <v>0</v>
      </c>
      <c r="LX4">
        <f>+'5. Situaciones de Riesgo'!$D69</f>
        <v>0</v>
      </c>
      <c r="LY4">
        <f>+'5. Situaciones de Riesgo'!$D70</f>
        <v>0</v>
      </c>
      <c r="LZ4">
        <f>+'5. Situaciones de Riesgo'!$D71</f>
        <v>0</v>
      </c>
      <c r="MA4">
        <f>+'5. Situaciones de Riesgo'!$D72</f>
        <v>0</v>
      </c>
      <c r="MB4">
        <f>+'5. Situaciones de Riesgo'!$D73</f>
        <v>0</v>
      </c>
      <c r="MC4">
        <f>+'5. Situaciones de Riesgo'!$D74</f>
        <v>0</v>
      </c>
      <c r="MD4">
        <f>+'5. Situaciones de Riesgo'!$D75</f>
        <v>0</v>
      </c>
      <c r="ME4">
        <f>+'5. Situaciones de Riesgo'!$D76</f>
        <v>0</v>
      </c>
      <c r="MF4" t="str">
        <f>+'5. Situaciones de Riesgo'!$D77</f>
        <v>NO APLICA</v>
      </c>
      <c r="MG4">
        <f>+'5. Situaciones de Riesgo'!$D78</f>
        <v>0</v>
      </c>
      <c r="MH4">
        <f>+'5. Situaciones de Riesgo'!$D79</f>
        <v>0</v>
      </c>
      <c r="MI4">
        <f>+'5. Situaciones de Riesgo'!$D80</f>
        <v>0</v>
      </c>
      <c r="MJ4">
        <f>+'5. Situaciones de Riesgo'!$D81</f>
        <v>0</v>
      </c>
      <c r="MK4">
        <f>+'5. Situaciones de Riesgo'!$D82</f>
        <v>0</v>
      </c>
      <c r="ML4">
        <f>+'5. Situaciones de Riesgo'!$D83</f>
        <v>0</v>
      </c>
      <c r="MM4">
        <f>+'5. Situaciones de Riesgo'!$D84</f>
        <v>0</v>
      </c>
      <c r="MN4">
        <f>+'5. Situaciones de Riesgo'!$D85</f>
        <v>0</v>
      </c>
      <c r="MO4" t="str">
        <f>+'5. Situaciones de Riesgo'!$D86</f>
        <v>NO APLICA</v>
      </c>
      <c r="MP4">
        <f>+'5. Situaciones de Riesgo'!$D87</f>
        <v>0</v>
      </c>
      <c r="MQ4">
        <f>+'5. Situaciones de Riesgo'!$D88</f>
        <v>0</v>
      </c>
      <c r="MR4">
        <f>+'5. Situaciones de Riesgo'!$D89</f>
        <v>0</v>
      </c>
      <c r="MS4">
        <f>+'5. Situaciones de Riesgo'!$D90</f>
        <v>0</v>
      </c>
      <c r="MT4">
        <f>+'5. Situaciones de Riesgo'!$D91</f>
        <v>0</v>
      </c>
      <c r="MU4">
        <f>+'5. Situaciones de Riesgo'!$D92</f>
        <v>0</v>
      </c>
      <c r="MV4">
        <f>+'5. Situaciones de Riesgo'!$D93</f>
        <v>0</v>
      </c>
      <c r="MW4" t="str">
        <f>+'5. Situaciones de Riesgo'!$D94</f>
        <v>NO APLICA</v>
      </c>
      <c r="MX4">
        <f>+'5. Situaciones de Riesgo'!$D95</f>
        <v>0</v>
      </c>
      <c r="MY4">
        <f>+'5. Situaciones de Riesgo'!$D96</f>
        <v>0</v>
      </c>
      <c r="MZ4">
        <f>+'5. Situaciones de Riesgo'!$D97</f>
        <v>0</v>
      </c>
      <c r="NA4">
        <f>+'5. Situaciones de Riesgo'!$D98</f>
        <v>0</v>
      </c>
      <c r="NB4">
        <f>+'5. Situaciones de Riesgo'!$D99</f>
        <v>0</v>
      </c>
      <c r="NC4">
        <f>+'5. Situaciones de Riesgo'!$D100</f>
        <v>0</v>
      </c>
      <c r="ND4">
        <f>+'5. Situaciones de Riesgo'!$D101</f>
        <v>0</v>
      </c>
      <c r="NE4" t="str">
        <f>+'5. Situaciones de Riesgo'!$D102</f>
        <v>NO APLICA</v>
      </c>
      <c r="NF4">
        <f>+'5. Situaciones de Riesgo'!$D103</f>
        <v>0</v>
      </c>
      <c r="NG4">
        <f>+'5. Situaciones de Riesgo'!$D104</f>
        <v>0</v>
      </c>
      <c r="NH4">
        <f>+'5. Situaciones de Riesgo'!$D105</f>
        <v>0</v>
      </c>
      <c r="NI4">
        <f>+'5. Situaciones de Riesgo'!$D106</f>
        <v>0</v>
      </c>
      <c r="NJ4">
        <f>+'5. Situaciones de Riesgo'!$D107</f>
        <v>0</v>
      </c>
      <c r="NK4">
        <f>+'5. Situaciones de Riesgo'!$D108</f>
        <v>0</v>
      </c>
      <c r="NL4">
        <f>+'5. Situaciones de Riesgo'!$D109</f>
        <v>0</v>
      </c>
      <c r="NM4">
        <f>+'5. Situaciones de Riesgo'!$D110</f>
        <v>0</v>
      </c>
      <c r="NN4" t="str">
        <f>+'6. Código de Etica'!$D3</f>
        <v>NO APLICA</v>
      </c>
      <c r="NO4" t="str">
        <f>+'6. Código de Etica'!$D4</f>
        <v>NO APLICA</v>
      </c>
      <c r="NP4" t="str">
        <f>+'6. Código de Etica'!$D5</f>
        <v>NO APLICA</v>
      </c>
      <c r="NQ4">
        <f>+'6. Código de Etica'!$D6</f>
        <v>0</v>
      </c>
      <c r="NR4">
        <f>+'6. Código de Etica'!$D7</f>
        <v>0</v>
      </c>
      <c r="NS4">
        <f>+'6. Código de Etica'!$D8</f>
        <v>0</v>
      </c>
      <c r="NT4">
        <f>+'6. Código de Etica'!$D9</f>
        <v>0</v>
      </c>
      <c r="NU4">
        <f>+'6. Código de Etica'!$D10</f>
        <v>0</v>
      </c>
      <c r="NV4">
        <f>+'6. Código de Etica'!$D11</f>
        <v>0</v>
      </c>
      <c r="NW4">
        <f>+'6. Código de Etica'!$D12</f>
        <v>0</v>
      </c>
      <c r="NX4">
        <f>+'6. Código de Etica'!$D13</f>
        <v>0</v>
      </c>
      <c r="NY4">
        <f>+'6. Código de Etica'!$D14</f>
        <v>0</v>
      </c>
      <c r="NZ4">
        <f>+'6. Código de Etica'!$D15</f>
        <v>0</v>
      </c>
      <c r="OA4">
        <f>+'6. Código de Etica'!$D16</f>
        <v>0</v>
      </c>
      <c r="OB4">
        <f>+'6. Código de Etica'!$D17</f>
        <v>0</v>
      </c>
      <c r="OC4">
        <f>+'6. Código de Etica'!$D18</f>
        <v>0</v>
      </c>
      <c r="OD4">
        <f>+'6. Código de Etica'!$D19</f>
        <v>0</v>
      </c>
      <c r="OE4">
        <f>+'6. Código de Etica'!$D20</f>
        <v>0</v>
      </c>
      <c r="OF4">
        <f>+'6. Código de Etica'!$D21</f>
        <v>0</v>
      </c>
      <c r="OG4">
        <f>+'6. Código de Etica'!$D22</f>
        <v>0</v>
      </c>
      <c r="OH4">
        <f>+'6. Código de Etica'!$D23</f>
        <v>0</v>
      </c>
      <c r="OI4">
        <f>+'6. Código de Etica'!$D24</f>
        <v>0</v>
      </c>
      <c r="OJ4">
        <f>+'6. Código de Etica'!$D25</f>
        <v>0</v>
      </c>
      <c r="OK4">
        <f>+'6. Código de Etica'!$D26</f>
        <v>0</v>
      </c>
      <c r="OL4">
        <f>+'6. Código de Etica'!$D27</f>
        <v>0</v>
      </c>
      <c r="OM4">
        <f>+'6. Código de Etica'!$D28</f>
        <v>0</v>
      </c>
      <c r="ON4">
        <f>+'6. Código de Etica'!$D29</f>
        <v>0</v>
      </c>
      <c r="OO4">
        <f>+'6. Código de Etica'!$D30</f>
        <v>0</v>
      </c>
      <c r="OP4">
        <f>+'6. Código de Etica'!$D31</f>
        <v>0</v>
      </c>
      <c r="OQ4">
        <f>+'6. Código de Etica'!$D32</f>
        <v>0</v>
      </c>
      <c r="OR4">
        <f>+'6. Código de Etica'!$D33</f>
        <v>0</v>
      </c>
      <c r="OS4">
        <f>+'6. Código de Etica'!$D34</f>
        <v>0</v>
      </c>
      <c r="OT4" t="str">
        <f>+'7. Talento Humano'!$D3</f>
        <v>NO APLICA</v>
      </c>
      <c r="OU4">
        <f>+'7. Talento Humano'!$D4</f>
        <v>0</v>
      </c>
      <c r="OV4" t="str">
        <f>+'7. Talento Humano'!$D5</f>
        <v>NO APLICA</v>
      </c>
      <c r="OW4">
        <f>+'7. Talento Humano'!$D6</f>
        <v>0</v>
      </c>
      <c r="OX4">
        <f>+'7. Talento Humano'!$D7</f>
        <v>0</v>
      </c>
      <c r="OY4">
        <f>+'7. Talento Humano'!$D8</f>
        <v>0</v>
      </c>
      <c r="OZ4" t="str">
        <f>+'7. Talento Humano'!$D9</f>
        <v>NO APLICA</v>
      </c>
      <c r="PA4">
        <f>+'7. Talento Humano'!$D10</f>
        <v>0</v>
      </c>
      <c r="PB4">
        <f>+'7. Talento Humano'!$D11</f>
        <v>0</v>
      </c>
      <c r="PC4">
        <f>+'7. Talento Humano'!$D12</f>
        <v>0</v>
      </c>
      <c r="PD4" t="str">
        <f>+'7. Talento Humano'!$D13</f>
        <v>NO APLICA</v>
      </c>
      <c r="PE4">
        <f>+'7. Talento Humano'!$D14</f>
        <v>0</v>
      </c>
      <c r="PF4">
        <f>+'7. Talento Humano'!$D15</f>
        <v>0</v>
      </c>
      <c r="PG4" t="str">
        <f>+'7. Talento Humano'!$D16</f>
        <v>NO APLICA</v>
      </c>
      <c r="PH4">
        <f>+'7. Talento Humano'!$D17</f>
        <v>0</v>
      </c>
      <c r="PI4">
        <f>+'7. Talento Humano'!$D18</f>
        <v>0</v>
      </c>
      <c r="PJ4">
        <f>+'7. Talento Humano'!$D19</f>
        <v>0</v>
      </c>
      <c r="PK4" t="str">
        <f>+'8. Financiero'!$D3</f>
        <v>NO APLICA</v>
      </c>
      <c r="PL4">
        <f>+'8. Financiero'!$D4</f>
        <v>0</v>
      </c>
      <c r="PM4">
        <f>+'8. Financiero'!$D5</f>
        <v>0</v>
      </c>
      <c r="PN4">
        <f>+'8. Financiero'!$D6</f>
        <v>0</v>
      </c>
      <c r="PO4">
        <f>+'8. Financiero'!$D7</f>
        <v>0</v>
      </c>
      <c r="PP4" t="str">
        <f>+'8. Financiero'!$D8</f>
        <v>NO APLICA</v>
      </c>
      <c r="PQ4">
        <f>+'8. Financiero'!$D9</f>
        <v>0</v>
      </c>
      <c r="PR4">
        <f>+'8. Financiero'!$D10</f>
        <v>0</v>
      </c>
      <c r="PS4">
        <f>+'8. Financiero'!$D11</f>
        <v>0</v>
      </c>
      <c r="PT4">
        <f>+'8. Financiero'!$D12</f>
        <v>0</v>
      </c>
      <c r="PU4">
        <f>+'8. Financiero'!$D13</f>
        <v>0</v>
      </c>
      <c r="PV4">
        <f>+'8. Financiero'!$D14</f>
        <v>0</v>
      </c>
      <c r="PW4" t="str">
        <f>+'9. Dotacion'!$D3</f>
        <v>NO APLICA</v>
      </c>
      <c r="PX4">
        <f>+'9. Dotacion'!$D4</f>
        <v>0</v>
      </c>
      <c r="PY4">
        <f>+'9. Dotacion'!$D5</f>
        <v>0</v>
      </c>
      <c r="PZ4">
        <f>+'9. Dotacion'!$D6</f>
        <v>0</v>
      </c>
      <c r="QA4" t="str">
        <f>+'9. Dotacion'!$D7</f>
        <v>NO APLICA</v>
      </c>
      <c r="QB4">
        <f>+'9. Dotacion'!$D8</f>
        <v>0</v>
      </c>
      <c r="QC4">
        <f>+'9. Dotacion'!$D9</f>
        <v>0</v>
      </c>
      <c r="QD4">
        <f>+'9. Dotacion'!$D10</f>
        <v>0</v>
      </c>
      <c r="QE4">
        <f>+'9. Dotacion'!$D11</f>
        <v>0</v>
      </c>
      <c r="QF4" t="str">
        <f>+'9. Dotacion'!$D12</f>
        <v>NO APLICA</v>
      </c>
      <c r="QG4">
        <f>+'9. Dotacion'!$D13</f>
        <v>0</v>
      </c>
      <c r="QH4">
        <f>+'9. Dotacion'!$D14</f>
        <v>0</v>
      </c>
      <c r="QI4">
        <f>+'9. Dotacion'!$D15</f>
        <v>0</v>
      </c>
      <c r="QJ4" t="str">
        <f>+'9. Dotacion'!$D16</f>
        <v>NO APLICA</v>
      </c>
      <c r="QK4">
        <f>+'9. Dotacion'!$D17</f>
        <v>0</v>
      </c>
      <c r="QL4" t="str">
        <f>+'9. Dotacion'!$D18</f>
        <v>NO APLICA</v>
      </c>
      <c r="QM4">
        <f>+'9. Dotacion'!$D19</f>
        <v>0</v>
      </c>
      <c r="QN4" t="str">
        <f>+'Anexo 1 Violencias'!$D3</f>
        <v>NO APLICA</v>
      </c>
      <c r="QO4">
        <f>+'Anexo 1 Violencias'!$D4</f>
        <v>0</v>
      </c>
      <c r="QP4">
        <f>+'Anexo 1 Violencias'!$D5</f>
        <v>0</v>
      </c>
      <c r="QQ4">
        <f>+'Anexo 1 Violencias'!$D6</f>
        <v>0</v>
      </c>
      <c r="QR4">
        <f>+'Anexo 1 Violencias'!$D7</f>
        <v>0</v>
      </c>
      <c r="QS4">
        <f>+'Anexo 1 Violencias'!$D8</f>
        <v>0</v>
      </c>
      <c r="QT4">
        <f>+'Anexo 1 Violencias'!$D9</f>
        <v>0</v>
      </c>
      <c r="QU4" t="str">
        <f>+'Anexo 2. Discapacidad'!$D3</f>
        <v>NO APLICA</v>
      </c>
      <c r="QV4">
        <f>+'Anexo 2. Discapacidad'!$D4</f>
        <v>0</v>
      </c>
      <c r="QW4">
        <f>+'Anexo 2. Discapacidad'!$D5</f>
        <v>0</v>
      </c>
      <c r="QX4">
        <f>+'Anexo 2. Discapacidad'!$D6</f>
        <v>0</v>
      </c>
      <c r="QY4">
        <f>+'Anexo 2. Discapacidad'!$D7</f>
        <v>0</v>
      </c>
      <c r="QZ4">
        <f>+'Anexo 2. Discapacidad'!$D8</f>
        <v>0</v>
      </c>
      <c r="RA4">
        <f>+'Anexo 2. Discapacidad'!$D9</f>
        <v>0</v>
      </c>
      <c r="RB4">
        <f>+'Anexo 2. Discapacidad'!$D10</f>
        <v>0</v>
      </c>
      <c r="RC4">
        <f>+'Anexo 2. Discapacidad'!$D11</f>
        <v>0</v>
      </c>
      <c r="RD4">
        <f>+'Anexo 2. Discapacidad'!$D12</f>
        <v>0</v>
      </c>
      <c r="RE4">
        <f>+'Anexo 2. Discapacidad'!$D13</f>
        <v>0</v>
      </c>
      <c r="RF4">
        <f>+'Anexo 2. Discapacidad'!$D14</f>
        <v>0</v>
      </c>
      <c r="RG4">
        <f>+'Anexo 2. Discapacidad'!$D15</f>
        <v>0</v>
      </c>
      <c r="RH4">
        <f>+'Anexo 3. Gestantes y Lactan'!$D4</f>
        <v>0</v>
      </c>
      <c r="RI4">
        <f>+'Anexo 3. Gestantes y Lactan'!$D5</f>
        <v>0</v>
      </c>
      <c r="RJ4">
        <f>+'Anexo 3. Gestantes y Lactan'!$D6</f>
        <v>0</v>
      </c>
      <c r="RK4">
        <f>+'Anexo 3. Gestantes y Lactan'!$D7</f>
        <v>0</v>
      </c>
      <c r="RL4">
        <f>+'Anexo 3. Gestantes y Lactan'!$D8</f>
        <v>0</v>
      </c>
      <c r="RM4">
        <f>+'Anexo 3. Gestantes y Lactan'!$D9</f>
        <v>0</v>
      </c>
      <c r="RN4">
        <f>+'Anexo 3. Gestantes y Lactan'!$D10</f>
        <v>0</v>
      </c>
      <c r="RO4">
        <f>+'Anexo 3. Gestantes y Lactan'!$D11</f>
        <v>0</v>
      </c>
      <c r="RP4">
        <f>+'Anexo 3. Gestantes y Lactan'!$D12</f>
        <v>0</v>
      </c>
      <c r="RQ4">
        <f>+'Anexo 3. Gestantes y Lactan'!$D13</f>
        <v>0</v>
      </c>
      <c r="RR4">
        <f>+'Anexo 3. Gestantes y Lactan'!$D14</f>
        <v>0</v>
      </c>
      <c r="RS4">
        <f>+'Anexo 3. Gestantes y Lactan'!$D15</f>
        <v>0</v>
      </c>
      <c r="RT4">
        <f>+'Anexo 3. Gestantes y Lactan'!$D16</f>
        <v>0</v>
      </c>
      <c r="RU4">
        <f>+'Anexo 3. Gestantes y Lactan'!$D17</f>
        <v>0</v>
      </c>
      <c r="RV4">
        <f>+'Anexo 3. Gestantes y Lactan'!$D18</f>
        <v>0</v>
      </c>
      <c r="RW4">
        <f>+'Anexo 3. Gestantes y Lactan'!$D19</f>
        <v>0</v>
      </c>
      <c r="RX4">
        <f>+'Anexo 3. Gestantes y Lactan'!$D20</f>
        <v>0</v>
      </c>
    </row>
  </sheetData>
  <sheetProtection algorithmName="SHA-512" hashValue="PZCisODv1A3utANPSqX472e608+sNgQT+FNH2iyKInjACikJl21WzS8n4E7VrygpOZaOS997oiA21VjipbKzLA==" saltValue="l96WJrPgj345dfUgJ6jIuQ==" spinCount="100000" sheet="1" formatRows="0"/>
  <mergeCells count="17">
    <mergeCell ref="A2:O2"/>
    <mergeCell ref="P2:AH2"/>
    <mergeCell ref="AI2:AX2"/>
    <mergeCell ref="AY2:BR2"/>
    <mergeCell ref="A1:O1"/>
    <mergeCell ref="AY1:BR1"/>
    <mergeCell ref="BS1:FQ1"/>
    <mergeCell ref="FR1:IK1"/>
    <mergeCell ref="IL1:JI1"/>
    <mergeCell ref="JJ1:NM1"/>
    <mergeCell ref="NN1:OS1"/>
    <mergeCell ref="RH1:RX1"/>
    <mergeCell ref="OT1:PJ1"/>
    <mergeCell ref="PK1:PV1"/>
    <mergeCell ref="PW1:QM1"/>
    <mergeCell ref="QN1:QT1"/>
    <mergeCell ref="QU1:RG1"/>
  </mergeCells>
  <conditionalFormatting sqref="PW2:PW3">
    <cfRule type="cellIs" dxfId="0" priority="1" operator="equal">
      <formula>"No Cumple"</formula>
    </cfRule>
  </conditionalFormatting>
  <printOptions horizontalCentered="1"/>
  <pageMargins left="0.31496062992125984" right="0.31496062992125984" top="1.1417322834645669" bottom="0.74803149606299213" header="0.31496062992125984" footer="0.31496062992125984"/>
  <pageSetup scale="10"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E6B9E-6D7D-450D-BF75-4EDF09431F9A}">
  <sheetPr>
    <pageSetUpPr fitToPage="1"/>
  </sheetPr>
  <dimension ref="A1:E95"/>
  <sheetViews>
    <sheetView zoomScale="90" zoomScaleNormal="90" workbookViewId="0">
      <selection activeCell="C1" sqref="C1"/>
    </sheetView>
  </sheetViews>
  <sheetFormatPr baseColWidth="10" defaultColWidth="11.42578125" defaultRowHeight="15" x14ac:dyDescent="0.25"/>
  <cols>
    <col min="1" max="1" width="86.85546875" style="104" customWidth="1"/>
    <col min="2" max="2" width="150.85546875" style="29" customWidth="1"/>
  </cols>
  <sheetData>
    <row r="1" spans="1:5" ht="17.25" thickBot="1" x14ac:dyDescent="0.3">
      <c r="A1" s="395" t="s">
        <v>1480</v>
      </c>
      <c r="B1" s="396"/>
      <c r="C1" s="262" t="s">
        <v>1481</v>
      </c>
    </row>
    <row r="2" spans="1:5" ht="17.25" customHeight="1" x14ac:dyDescent="0.25">
      <c r="A2" s="193"/>
      <c r="B2" s="193" t="s">
        <v>1482</v>
      </c>
      <c r="E2" t="str">
        <f>UPPER(D1)</f>
        <v/>
      </c>
    </row>
    <row r="3" spans="1:5" ht="17.25" thickBot="1" x14ac:dyDescent="0.3">
      <c r="A3" s="395" t="s">
        <v>1483</v>
      </c>
      <c r="B3" s="396"/>
    </row>
    <row r="4" spans="1:5" ht="16.5" x14ac:dyDescent="0.25">
      <c r="A4" s="397" t="s">
        <v>1484</v>
      </c>
      <c r="B4" s="397"/>
    </row>
    <row r="5" spans="1:5" x14ac:dyDescent="0.25">
      <c r="A5" s="104" t="s">
        <v>1485</v>
      </c>
      <c r="B5" s="29" t="s">
        <v>1486</v>
      </c>
    </row>
    <row r="6" spans="1:5" x14ac:dyDescent="0.25">
      <c r="A6" s="104" t="s">
        <v>1487</v>
      </c>
      <c r="B6" s="29" t="s">
        <v>1488</v>
      </c>
    </row>
    <row r="7" spans="1:5" x14ac:dyDescent="0.25">
      <c r="A7" s="104" t="s">
        <v>1489</v>
      </c>
      <c r="B7" s="29" t="s">
        <v>1490</v>
      </c>
    </row>
    <row r="8" spans="1:5" x14ac:dyDescent="0.25">
      <c r="A8" s="104" t="s">
        <v>1491</v>
      </c>
      <c r="B8" s="29" t="s">
        <v>1492</v>
      </c>
    </row>
    <row r="9" spans="1:5" ht="17.25" customHeight="1" x14ac:dyDescent="0.25">
      <c r="A9" s="104" t="s">
        <v>1493</v>
      </c>
      <c r="B9" s="29" t="s">
        <v>1494</v>
      </c>
    </row>
    <row r="10" spans="1:5" x14ac:dyDescent="0.25">
      <c r="A10" s="104" t="s">
        <v>1495</v>
      </c>
      <c r="B10" s="29" t="s">
        <v>1496</v>
      </c>
    </row>
    <row r="11" spans="1:5" x14ac:dyDescent="0.25">
      <c r="A11" s="104" t="s">
        <v>1497</v>
      </c>
      <c r="B11" s="29" t="s">
        <v>1498</v>
      </c>
    </row>
    <row r="12" spans="1:5" x14ac:dyDescent="0.25">
      <c r="A12" s="104" t="s">
        <v>1499</v>
      </c>
      <c r="B12" s="29" t="s">
        <v>1500</v>
      </c>
    </row>
    <row r="13" spans="1:5" x14ac:dyDescent="0.25">
      <c r="A13" s="104" t="s">
        <v>1501</v>
      </c>
      <c r="B13" s="29" t="s">
        <v>1502</v>
      </c>
    </row>
    <row r="14" spans="1:5" ht="17.25" customHeight="1" x14ac:dyDescent="0.25">
      <c r="A14" s="104" t="s">
        <v>1503</v>
      </c>
      <c r="B14" s="29" t="s">
        <v>1504</v>
      </c>
    </row>
    <row r="15" spans="1:5" x14ac:dyDescent="0.25">
      <c r="A15" s="104" t="s">
        <v>1505</v>
      </c>
      <c r="B15" s="29" t="s">
        <v>1506</v>
      </c>
    </row>
    <row r="16" spans="1:5" x14ac:dyDescent="0.25">
      <c r="A16" s="104" t="s">
        <v>1507</v>
      </c>
      <c r="B16" s="29" t="s">
        <v>1508</v>
      </c>
    </row>
    <row r="17" spans="1:2" x14ac:dyDescent="0.25">
      <c r="A17" s="104" t="s">
        <v>1509</v>
      </c>
      <c r="B17" s="29" t="s">
        <v>1510</v>
      </c>
    </row>
    <row r="18" spans="1:2" ht="15.75" thickBot="1" x14ac:dyDescent="0.3">
      <c r="A18" s="104" t="s">
        <v>1511</v>
      </c>
      <c r="B18" s="29" t="s">
        <v>1512</v>
      </c>
    </row>
    <row r="19" spans="1:2" ht="16.5" x14ac:dyDescent="0.25">
      <c r="A19" s="397" t="s">
        <v>1513</v>
      </c>
      <c r="B19" s="397"/>
    </row>
    <row r="20" spans="1:2" ht="30" x14ac:dyDescent="0.25">
      <c r="A20" s="194" t="s">
        <v>1514</v>
      </c>
      <c r="B20" s="195" t="s">
        <v>1515</v>
      </c>
    </row>
    <row r="21" spans="1:2" x14ac:dyDescent="0.25">
      <c r="A21" s="104" t="s">
        <v>1516</v>
      </c>
      <c r="B21" s="29" t="s">
        <v>1486</v>
      </c>
    </row>
    <row r="22" spans="1:2" x14ac:dyDescent="0.25">
      <c r="A22" s="104" t="s">
        <v>1517</v>
      </c>
      <c r="B22" s="29" t="s">
        <v>1518</v>
      </c>
    </row>
    <row r="23" spans="1:2" x14ac:dyDescent="0.25">
      <c r="A23" s="104" t="s">
        <v>1519</v>
      </c>
      <c r="B23" s="29" t="s">
        <v>1520</v>
      </c>
    </row>
    <row r="24" spans="1:2" x14ac:dyDescent="0.25">
      <c r="A24" s="104" t="s">
        <v>1521</v>
      </c>
      <c r="B24" s="29" t="s">
        <v>1522</v>
      </c>
    </row>
    <row r="25" spans="1:2" x14ac:dyDescent="0.25">
      <c r="A25" s="104" t="s">
        <v>1523</v>
      </c>
      <c r="B25" s="29" t="s">
        <v>1524</v>
      </c>
    </row>
    <row r="26" spans="1:2" x14ac:dyDescent="0.25">
      <c r="A26" s="104" t="s">
        <v>1491</v>
      </c>
      <c r="B26" s="29" t="s">
        <v>1525</v>
      </c>
    </row>
    <row r="27" spans="1:2" x14ac:dyDescent="0.25">
      <c r="A27" s="104" t="s">
        <v>1526</v>
      </c>
      <c r="B27" s="29" t="s">
        <v>1527</v>
      </c>
    </row>
    <row r="28" spans="1:2" ht="30" x14ac:dyDescent="0.25">
      <c r="A28" s="104" t="s">
        <v>1528</v>
      </c>
      <c r="B28" s="29" t="s">
        <v>1529</v>
      </c>
    </row>
    <row r="29" spans="1:2" x14ac:dyDescent="0.25">
      <c r="A29" s="104" t="s">
        <v>1530</v>
      </c>
      <c r="B29" s="29" t="s">
        <v>1531</v>
      </c>
    </row>
    <row r="30" spans="1:2" x14ac:dyDescent="0.25">
      <c r="A30" s="104" t="s">
        <v>1532</v>
      </c>
      <c r="B30" s="29" t="s">
        <v>1533</v>
      </c>
    </row>
    <row r="31" spans="1:2" x14ac:dyDescent="0.25">
      <c r="A31" s="104" t="s">
        <v>1534</v>
      </c>
      <c r="B31" s="29" t="s">
        <v>1535</v>
      </c>
    </row>
    <row r="32" spans="1:2" x14ac:dyDescent="0.25">
      <c r="A32" s="104" t="s">
        <v>1536</v>
      </c>
      <c r="B32" s="29" t="s">
        <v>1537</v>
      </c>
    </row>
    <row r="33" spans="1:2" x14ac:dyDescent="0.25">
      <c r="A33" s="104" t="s">
        <v>1507</v>
      </c>
      <c r="B33" s="29" t="s">
        <v>1538</v>
      </c>
    </row>
    <row r="34" spans="1:2" x14ac:dyDescent="0.25">
      <c r="A34" s="104" t="s">
        <v>1509</v>
      </c>
      <c r="B34" s="29" t="s">
        <v>1539</v>
      </c>
    </row>
    <row r="35" spans="1:2" x14ac:dyDescent="0.25">
      <c r="A35" s="104" t="s">
        <v>1540</v>
      </c>
      <c r="B35" s="29" t="s">
        <v>1541</v>
      </c>
    </row>
    <row r="36" spans="1:2" ht="75" x14ac:dyDescent="0.25">
      <c r="A36" s="104" t="s">
        <v>1542</v>
      </c>
      <c r="B36" s="29" t="s">
        <v>1543</v>
      </c>
    </row>
    <row r="37" spans="1:2" x14ac:dyDescent="0.25">
      <c r="A37" s="104" t="s">
        <v>1544</v>
      </c>
      <c r="B37" s="29" t="s">
        <v>1545</v>
      </c>
    </row>
    <row r="38" spans="1:2" ht="15.75" thickBot="1" x14ac:dyDescent="0.3">
      <c r="A38" s="104" t="s">
        <v>1546</v>
      </c>
      <c r="B38" s="29" t="s">
        <v>1545</v>
      </c>
    </row>
    <row r="39" spans="1:2" ht="16.5" x14ac:dyDescent="0.25">
      <c r="A39" s="397" t="s">
        <v>1547</v>
      </c>
      <c r="B39" s="397"/>
    </row>
    <row r="40" spans="1:2" x14ac:dyDescent="0.25">
      <c r="A40" s="104" t="s">
        <v>1548</v>
      </c>
      <c r="B40" s="29" t="s">
        <v>1549</v>
      </c>
    </row>
    <row r="41" spans="1:2" x14ac:dyDescent="0.25">
      <c r="A41" s="104" t="s">
        <v>1550</v>
      </c>
      <c r="B41" s="29" t="s">
        <v>1551</v>
      </c>
    </row>
    <row r="42" spans="1:2" x14ac:dyDescent="0.25">
      <c r="A42" s="104" t="s">
        <v>1552</v>
      </c>
      <c r="B42" s="29" t="s">
        <v>1553</v>
      </c>
    </row>
    <row r="43" spans="1:2" x14ac:dyDescent="0.25">
      <c r="A43" s="104" t="s">
        <v>1554</v>
      </c>
      <c r="B43" s="29" t="s">
        <v>1555</v>
      </c>
    </row>
    <row r="44" spans="1:2" x14ac:dyDescent="0.25">
      <c r="A44" s="104" t="s">
        <v>1556</v>
      </c>
      <c r="B44" s="29" t="s">
        <v>1557</v>
      </c>
    </row>
    <row r="45" spans="1:2" x14ac:dyDescent="0.25">
      <c r="A45" s="104" t="s">
        <v>1558</v>
      </c>
      <c r="B45" s="195" t="s">
        <v>1559</v>
      </c>
    </row>
    <row r="46" spans="1:2" x14ac:dyDescent="0.25">
      <c r="A46" s="104" t="s">
        <v>1560</v>
      </c>
      <c r="B46" s="195" t="s">
        <v>1561</v>
      </c>
    </row>
    <row r="47" spans="1:2" x14ac:dyDescent="0.25">
      <c r="A47" s="104" t="s">
        <v>1562</v>
      </c>
      <c r="B47" s="29" t="s">
        <v>1563</v>
      </c>
    </row>
    <row r="48" spans="1:2" ht="15.75" thickBot="1" x14ac:dyDescent="0.3">
      <c r="A48" s="104" t="s">
        <v>1564</v>
      </c>
      <c r="B48" s="29" t="s">
        <v>1565</v>
      </c>
    </row>
    <row r="49" spans="1:2" ht="16.5" x14ac:dyDescent="0.25">
      <c r="A49" s="397" t="s">
        <v>1566</v>
      </c>
      <c r="B49" s="397"/>
    </row>
    <row r="50" spans="1:2" x14ac:dyDescent="0.25">
      <c r="A50" s="104" t="s">
        <v>1567</v>
      </c>
      <c r="B50" s="29" t="s">
        <v>1568</v>
      </c>
    </row>
    <row r="51" spans="1:2" x14ac:dyDescent="0.25">
      <c r="A51" s="104" t="s">
        <v>1569</v>
      </c>
      <c r="B51" s="29" t="s">
        <v>1570</v>
      </c>
    </row>
    <row r="52" spans="1:2" x14ac:dyDescent="0.25">
      <c r="A52" s="104" t="s">
        <v>1571</v>
      </c>
      <c r="B52" s="29" t="s">
        <v>1572</v>
      </c>
    </row>
    <row r="53" spans="1:2" x14ac:dyDescent="0.25">
      <c r="A53" s="104" t="s">
        <v>1573</v>
      </c>
      <c r="B53" s="29" t="s">
        <v>1574</v>
      </c>
    </row>
    <row r="54" spans="1:2" x14ac:dyDescent="0.25">
      <c r="A54" s="104" t="s">
        <v>1575</v>
      </c>
      <c r="B54" s="29" t="s">
        <v>1576</v>
      </c>
    </row>
    <row r="55" spans="1:2" x14ac:dyDescent="0.25">
      <c r="A55" s="104" t="s">
        <v>1577</v>
      </c>
      <c r="B55" s="29" t="s">
        <v>1578</v>
      </c>
    </row>
    <row r="56" spans="1:2" x14ac:dyDescent="0.25">
      <c r="A56" s="104" t="s">
        <v>1579</v>
      </c>
      <c r="B56" s="29" t="s">
        <v>1580</v>
      </c>
    </row>
    <row r="57" spans="1:2" x14ac:dyDescent="0.25">
      <c r="A57" s="104" t="s">
        <v>1581</v>
      </c>
      <c r="B57" s="29" t="s">
        <v>1582</v>
      </c>
    </row>
    <row r="58" spans="1:2" x14ac:dyDescent="0.25">
      <c r="A58" s="104" t="s">
        <v>1583</v>
      </c>
      <c r="B58" s="29" t="s">
        <v>1584</v>
      </c>
    </row>
    <row r="59" spans="1:2" x14ac:dyDescent="0.25">
      <c r="A59" s="104" t="s">
        <v>1585</v>
      </c>
      <c r="B59" s="29" t="s">
        <v>1586</v>
      </c>
    </row>
    <row r="60" spans="1:2" x14ac:dyDescent="0.25">
      <c r="A60" s="104" t="s">
        <v>1532</v>
      </c>
      <c r="B60" s="29" t="s">
        <v>1587</v>
      </c>
    </row>
    <row r="61" spans="1:2" ht="16.5" x14ac:dyDescent="0.25">
      <c r="A61" s="398" t="s">
        <v>1588</v>
      </c>
      <c r="B61" s="399"/>
    </row>
    <row r="62" spans="1:2" x14ac:dyDescent="0.25">
      <c r="A62" s="400" t="s">
        <v>1589</v>
      </c>
      <c r="B62" s="196" t="s">
        <v>1590</v>
      </c>
    </row>
    <row r="63" spans="1:2" x14ac:dyDescent="0.25">
      <c r="A63" s="400"/>
      <c r="B63" s="197" t="s">
        <v>1591</v>
      </c>
    </row>
    <row r="64" spans="1:2" x14ac:dyDescent="0.25">
      <c r="A64" s="400"/>
      <c r="B64" s="198" t="s">
        <v>1592</v>
      </c>
    </row>
    <row r="65" spans="1:2" x14ac:dyDescent="0.25">
      <c r="A65" s="400"/>
      <c r="B65" s="199" t="s">
        <v>1593</v>
      </c>
    </row>
    <row r="66" spans="1:2" x14ac:dyDescent="0.25">
      <c r="A66" s="400"/>
      <c r="B66" s="200" t="s">
        <v>1594</v>
      </c>
    </row>
    <row r="67" spans="1:2" x14ac:dyDescent="0.25">
      <c r="A67" s="104" t="s">
        <v>1595</v>
      </c>
      <c r="B67" s="29" t="s">
        <v>1596</v>
      </c>
    </row>
    <row r="68" spans="1:2" ht="90" x14ac:dyDescent="0.25">
      <c r="A68" s="104" t="s">
        <v>1597</v>
      </c>
      <c r="B68" s="29" t="s">
        <v>1598</v>
      </c>
    </row>
    <row r="69" spans="1:2" ht="45.75" thickBot="1" x14ac:dyDescent="0.3">
      <c r="A69" s="104" t="s">
        <v>1599</v>
      </c>
      <c r="B69" s="29" t="s">
        <v>1600</v>
      </c>
    </row>
    <row r="70" spans="1:2" ht="16.5" x14ac:dyDescent="0.25">
      <c r="A70" s="391" t="s">
        <v>1601</v>
      </c>
      <c r="B70" s="391"/>
    </row>
    <row r="71" spans="1:2" ht="181.5" customHeight="1" x14ac:dyDescent="0.25">
      <c r="A71" s="104" t="s">
        <v>1602</v>
      </c>
      <c r="B71" s="201" t="s">
        <v>1603</v>
      </c>
    </row>
    <row r="72" spans="1:2" ht="72" customHeight="1" x14ac:dyDescent="0.25">
      <c r="A72" s="104" t="s">
        <v>1604</v>
      </c>
      <c r="B72" s="29" t="s">
        <v>1605</v>
      </c>
    </row>
    <row r="73" spans="1:2" ht="214.5" customHeight="1" x14ac:dyDescent="0.25">
      <c r="A73" s="104" t="s">
        <v>1606</v>
      </c>
      <c r="B73" s="29" t="s">
        <v>1607</v>
      </c>
    </row>
    <row r="74" spans="1:2" ht="278.25" customHeight="1" x14ac:dyDescent="0.25">
      <c r="A74" s="104" t="s">
        <v>1608</v>
      </c>
      <c r="B74" s="29" t="s">
        <v>1609</v>
      </c>
    </row>
    <row r="75" spans="1:2" ht="112.5" customHeight="1" thickBot="1" x14ac:dyDescent="0.3">
      <c r="A75" s="104" t="s">
        <v>1610</v>
      </c>
      <c r="B75" s="29" t="s">
        <v>1611</v>
      </c>
    </row>
    <row r="76" spans="1:2" ht="16.5" x14ac:dyDescent="0.25">
      <c r="A76" s="391" t="s">
        <v>1612</v>
      </c>
      <c r="B76" s="391"/>
    </row>
    <row r="77" spans="1:2" ht="30" x14ac:dyDescent="0.25">
      <c r="A77" s="104" t="s">
        <v>1613</v>
      </c>
      <c r="B77" s="29" t="s">
        <v>1614</v>
      </c>
    </row>
    <row r="78" spans="1:2" ht="86.25" customHeight="1" thickBot="1" x14ac:dyDescent="0.3">
      <c r="A78" s="104" t="s">
        <v>1615</v>
      </c>
      <c r="B78" s="29" t="s">
        <v>1616</v>
      </c>
    </row>
    <row r="79" spans="1:2" ht="16.5" x14ac:dyDescent="0.25">
      <c r="A79" s="391" t="s">
        <v>1617</v>
      </c>
      <c r="B79" s="391"/>
    </row>
    <row r="80" spans="1:2" ht="51" customHeight="1" x14ac:dyDescent="0.25">
      <c r="A80" s="104" t="s">
        <v>1618</v>
      </c>
      <c r="B80" s="195" t="s">
        <v>1619</v>
      </c>
    </row>
    <row r="81" spans="1:2" ht="74.25" customHeight="1" thickBot="1" x14ac:dyDescent="0.3">
      <c r="A81" s="248" t="s">
        <v>1620</v>
      </c>
      <c r="B81" s="195" t="s">
        <v>1621</v>
      </c>
    </row>
    <row r="82" spans="1:2" ht="16.5" x14ac:dyDescent="0.25">
      <c r="A82" s="392" t="s">
        <v>1622</v>
      </c>
      <c r="B82" s="392"/>
    </row>
    <row r="83" spans="1:2" ht="135" x14ac:dyDescent="0.25">
      <c r="A83" s="104" t="s">
        <v>1623</v>
      </c>
      <c r="B83" s="29" t="s">
        <v>1624</v>
      </c>
    </row>
    <row r="84" spans="1:2" ht="120" x14ac:dyDescent="0.25">
      <c r="A84" s="104" t="s">
        <v>1625</v>
      </c>
      <c r="B84" s="29" t="s">
        <v>1624</v>
      </c>
    </row>
    <row r="85" spans="1:2" ht="105" x14ac:dyDescent="0.25">
      <c r="A85" s="104" t="s">
        <v>1626</v>
      </c>
      <c r="B85" s="29" t="s">
        <v>1624</v>
      </c>
    </row>
    <row r="86" spans="1:2" ht="60.75" thickBot="1" x14ac:dyDescent="0.3">
      <c r="A86" s="104" t="s">
        <v>1627</v>
      </c>
      <c r="B86" s="29" t="s">
        <v>1628</v>
      </c>
    </row>
    <row r="87" spans="1:2" ht="16.5" x14ac:dyDescent="0.25">
      <c r="A87" s="393" t="s">
        <v>1629</v>
      </c>
      <c r="B87" s="393"/>
    </row>
    <row r="88" spans="1:2" ht="30" x14ac:dyDescent="0.25">
      <c r="A88" s="104" t="s">
        <v>1630</v>
      </c>
      <c r="B88" s="195" t="s">
        <v>1631</v>
      </c>
    </row>
    <row r="89" spans="1:2" ht="45.75" thickBot="1" x14ac:dyDescent="0.3">
      <c r="A89" s="104" t="s">
        <v>1632</v>
      </c>
      <c r="B89" s="195" t="s">
        <v>1633</v>
      </c>
    </row>
    <row r="90" spans="1:2" ht="16.5" x14ac:dyDescent="0.25">
      <c r="A90" s="392" t="s">
        <v>1634</v>
      </c>
      <c r="B90" s="392"/>
    </row>
    <row r="91" spans="1:2" ht="15.75" thickBot="1" x14ac:dyDescent="0.3">
      <c r="A91" s="104" t="s">
        <v>1635</v>
      </c>
      <c r="B91" s="29" t="s">
        <v>1636</v>
      </c>
    </row>
    <row r="92" spans="1:2" ht="16.5" x14ac:dyDescent="0.25">
      <c r="A92" s="394" t="s">
        <v>1637</v>
      </c>
      <c r="B92" s="394"/>
    </row>
    <row r="93" spans="1:2" ht="30" x14ac:dyDescent="0.25">
      <c r="A93" s="104" t="s">
        <v>1638</v>
      </c>
      <c r="B93" s="29" t="s">
        <v>1639</v>
      </c>
    </row>
    <row r="94" spans="1:2" ht="30" x14ac:dyDescent="0.25">
      <c r="A94" s="104" t="s">
        <v>1640</v>
      </c>
      <c r="B94" s="29" t="s">
        <v>1641</v>
      </c>
    </row>
    <row r="95" spans="1:2" x14ac:dyDescent="0.25">
      <c r="A95" s="104" t="s">
        <v>1642</v>
      </c>
      <c r="B95" s="29" t="s">
        <v>1643</v>
      </c>
    </row>
  </sheetData>
  <sheetProtection algorithmName="SHA-512" hashValue="hXtrwLiOMVGG1XCQKiEHuxeLsA/Fx/7hSpH+33R9Vq+PuMaYkvvIucm2bcL+v/cwBkC3N8+SMlmX60zGSfzZHA==" saltValue="RkXSzCAGrJON8n97wVLFOQ==" spinCount="100000" sheet="1" formatRows="0"/>
  <mergeCells count="15">
    <mergeCell ref="A76:B76"/>
    <mergeCell ref="A1:B1"/>
    <mergeCell ref="A3:B3"/>
    <mergeCell ref="A4:B4"/>
    <mergeCell ref="A19:B19"/>
    <mergeCell ref="A39:B39"/>
    <mergeCell ref="A49:B49"/>
    <mergeCell ref="A61:B61"/>
    <mergeCell ref="A62:A66"/>
    <mergeCell ref="A70:B70"/>
    <mergeCell ref="A79:B79"/>
    <mergeCell ref="A82:B82"/>
    <mergeCell ref="A87:B87"/>
    <mergeCell ref="A90:B90"/>
    <mergeCell ref="A92:B92"/>
  </mergeCells>
  <hyperlinks>
    <hyperlink ref="C1" location="PORTADA!A1" display="Portada" xr:uid="{65A037E5-41C3-4E28-9C9B-DFE93D3AFBBA}"/>
  </hyperlinks>
  <printOptions horizontalCentered="1"/>
  <pageMargins left="0.31496062992125984" right="0.31496062992125984" top="1.1417322834645669" bottom="0.74803149606299213" header="0.31496062992125984" footer="0.31496062992125984"/>
  <pageSetup scale="55"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3"/>
  <sheetViews>
    <sheetView zoomScale="90" zoomScaleNormal="90" workbookViewId="0">
      <selection activeCell="C1" sqref="C1"/>
    </sheetView>
  </sheetViews>
  <sheetFormatPr baseColWidth="10" defaultColWidth="11.42578125" defaultRowHeight="15" x14ac:dyDescent="0.2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11.140625" style="1" customWidth="1"/>
    <col min="8" max="16384" width="11.42578125" style="1"/>
  </cols>
  <sheetData>
    <row r="1" spans="1:7" ht="15.75" thickBot="1" x14ac:dyDescent="0.3">
      <c r="A1" s="404" t="s">
        <v>1644</v>
      </c>
      <c r="B1" s="405"/>
      <c r="C1" s="405"/>
      <c r="D1" s="405"/>
      <c r="E1" s="405"/>
      <c r="F1" s="406"/>
      <c r="G1" s="262" t="s">
        <v>1481</v>
      </c>
    </row>
    <row r="2" spans="1:7" ht="29.25" customHeight="1" thickBot="1" x14ac:dyDescent="0.3">
      <c r="A2" s="12" t="s">
        <v>1645</v>
      </c>
      <c r="B2" s="403"/>
      <c r="C2" s="403"/>
      <c r="D2" s="407"/>
      <c r="E2" s="12" t="s">
        <v>1487</v>
      </c>
      <c r="F2" s="228"/>
    </row>
    <row r="3" spans="1:7" ht="36" customHeight="1" thickBot="1" x14ac:dyDescent="0.3">
      <c r="A3" s="12" t="s">
        <v>1489</v>
      </c>
      <c r="B3" s="403"/>
      <c r="C3" s="403"/>
      <c r="D3" s="403"/>
      <c r="E3" s="12" t="s">
        <v>1491</v>
      </c>
      <c r="F3" s="229"/>
    </row>
    <row r="4" spans="1:7" ht="33.6" customHeight="1" thickBot="1" x14ac:dyDescent="0.3">
      <c r="A4" s="12" t="s">
        <v>1493</v>
      </c>
      <c r="B4" s="122"/>
      <c r="C4" s="12" t="s">
        <v>1495</v>
      </c>
      <c r="D4" s="401"/>
      <c r="E4" s="401"/>
      <c r="F4" s="402"/>
    </row>
    <row r="5" spans="1:7" ht="30.75" thickBot="1" x14ac:dyDescent="0.3">
      <c r="A5" s="12" t="s">
        <v>1497</v>
      </c>
      <c r="B5" s="228"/>
      <c r="C5" s="12" t="s">
        <v>1499</v>
      </c>
      <c r="D5" s="403"/>
      <c r="E5" s="403"/>
      <c r="F5" s="407"/>
    </row>
    <row r="6" spans="1:7" ht="45.75" thickBot="1" x14ac:dyDescent="0.3">
      <c r="A6" s="12" t="s">
        <v>1501</v>
      </c>
      <c r="B6" s="228"/>
      <c r="C6" s="21" t="s">
        <v>1646</v>
      </c>
      <c r="D6" s="403"/>
      <c r="E6" s="403"/>
      <c r="F6" s="407"/>
    </row>
    <row r="7" spans="1:7" ht="31.5" customHeight="1" thickBot="1" x14ac:dyDescent="0.3">
      <c r="A7" s="12" t="s">
        <v>1505</v>
      </c>
      <c r="B7" s="403"/>
      <c r="C7" s="403"/>
      <c r="D7" s="407"/>
      <c r="E7" s="12" t="s">
        <v>1536</v>
      </c>
      <c r="F7" s="229"/>
    </row>
    <row r="8" spans="1:7" ht="30" customHeight="1" thickBot="1" x14ac:dyDescent="0.3">
      <c r="A8" s="12" t="s">
        <v>1507</v>
      </c>
      <c r="B8" s="228"/>
      <c r="C8" s="12" t="s">
        <v>1509</v>
      </c>
      <c r="D8" s="228"/>
      <c r="E8" s="12" t="s">
        <v>1511</v>
      </c>
      <c r="F8" s="228"/>
    </row>
    <row r="9" spans="1:7" ht="9" customHeight="1" thickBot="1" x14ac:dyDescent="0.3">
      <c r="A9" s="224"/>
      <c r="B9" s="224"/>
      <c r="C9" s="224"/>
      <c r="D9" s="224"/>
      <c r="E9" s="224"/>
      <c r="F9" s="224"/>
    </row>
    <row r="10" spans="1:7" ht="15.75" thickBot="1" x14ac:dyDescent="0.3">
      <c r="A10" s="414" t="s">
        <v>1647</v>
      </c>
      <c r="B10" s="415"/>
      <c r="C10" s="415"/>
      <c r="D10" s="415"/>
      <c r="E10" s="415"/>
      <c r="F10" s="416"/>
    </row>
    <row r="11" spans="1:7" ht="30.75" thickBot="1" x14ac:dyDescent="0.3">
      <c r="A11" s="12" t="s">
        <v>1516</v>
      </c>
      <c r="B11" s="403"/>
      <c r="C11" s="403"/>
      <c r="D11" s="407"/>
      <c r="E11" s="12" t="s">
        <v>1648</v>
      </c>
      <c r="F11" s="228"/>
    </row>
    <row r="12" spans="1:7" ht="33.75" customHeight="1" thickBot="1" x14ac:dyDescent="0.3">
      <c r="A12" s="12" t="s">
        <v>1519</v>
      </c>
      <c r="B12" s="122"/>
      <c r="C12" s="12" t="s">
        <v>1521</v>
      </c>
      <c r="D12" s="401"/>
      <c r="E12" s="401"/>
      <c r="F12" s="402"/>
    </row>
    <row r="13" spans="1:7" ht="30.75" thickBot="1" x14ac:dyDescent="0.3">
      <c r="A13" s="12" t="s">
        <v>1523</v>
      </c>
      <c r="B13" s="403"/>
      <c r="C13" s="403"/>
      <c r="D13" s="403"/>
      <c r="E13" s="12" t="s">
        <v>1491</v>
      </c>
      <c r="F13" s="229"/>
    </row>
    <row r="14" spans="1:7" ht="60.75" thickBot="1" x14ac:dyDescent="0.3">
      <c r="A14" s="12" t="s">
        <v>1649</v>
      </c>
      <c r="B14" s="226"/>
      <c r="C14" s="12" t="s">
        <v>1528</v>
      </c>
      <c r="D14" s="403"/>
      <c r="E14" s="403"/>
      <c r="F14" s="407"/>
    </row>
    <row r="15" spans="1:7" ht="37.5" customHeight="1" thickBot="1" x14ac:dyDescent="0.3">
      <c r="A15" s="12" t="s">
        <v>1650</v>
      </c>
      <c r="B15" s="228"/>
      <c r="C15" s="12" t="s">
        <v>1530</v>
      </c>
      <c r="D15" s="228"/>
      <c r="E15" s="12" t="s">
        <v>1532</v>
      </c>
      <c r="F15" s="228"/>
    </row>
    <row r="16" spans="1:7" ht="45.75" thickBot="1" x14ac:dyDescent="0.3">
      <c r="A16" s="12" t="s">
        <v>1534</v>
      </c>
      <c r="B16" s="403"/>
      <c r="C16" s="403"/>
      <c r="D16" s="407"/>
      <c r="E16" s="12" t="s">
        <v>1536</v>
      </c>
      <c r="F16" s="229"/>
    </row>
    <row r="17" spans="1:6" ht="22.35" customHeight="1" thickBot="1" x14ac:dyDescent="0.3">
      <c r="A17" s="12" t="s">
        <v>1507</v>
      </c>
      <c r="B17" s="228"/>
      <c r="C17" s="12" t="s">
        <v>1509</v>
      </c>
      <c r="D17" s="228"/>
      <c r="E17" s="12" t="s">
        <v>1540</v>
      </c>
      <c r="F17" s="228"/>
    </row>
    <row r="18" spans="1:6" ht="48.6" customHeight="1" thickBot="1" x14ac:dyDescent="0.3">
      <c r="A18" s="12" t="s">
        <v>1542</v>
      </c>
      <c r="B18" s="230"/>
      <c r="C18" s="191" t="s">
        <v>1544</v>
      </c>
      <c r="D18" s="231" t="str">
        <f>IFERROR(LEFT($B$18,FIND(",",$B$18)-1)," ")</f>
        <v xml:space="preserve"> </v>
      </c>
      <c r="E18" s="192" t="s">
        <v>1546</v>
      </c>
      <c r="F18" s="231" t="str">
        <f>IFERROR(RIGHT($B$18,FIND(",",$B$18))," ")</f>
        <v xml:space="preserve"> </v>
      </c>
    </row>
    <row r="19" spans="1:6" ht="19.5" customHeight="1" thickBot="1" x14ac:dyDescent="0.3">
      <c r="A19" s="224"/>
      <c r="B19" s="224"/>
      <c r="C19" s="224"/>
      <c r="D19" s="224"/>
      <c r="E19" s="224"/>
      <c r="F19" s="224"/>
    </row>
    <row r="20" spans="1:6" ht="15.75" thickBot="1" x14ac:dyDescent="0.3">
      <c r="A20" s="404" t="s">
        <v>1651</v>
      </c>
      <c r="B20" s="405"/>
      <c r="C20" s="405"/>
      <c r="D20" s="405"/>
      <c r="E20" s="405"/>
      <c r="F20" s="406"/>
    </row>
    <row r="21" spans="1:6" ht="30.75" thickBot="1" x14ac:dyDescent="0.3">
      <c r="A21" s="12" t="s">
        <v>1548</v>
      </c>
      <c r="B21" s="122"/>
      <c r="C21" s="12" t="s">
        <v>1550</v>
      </c>
      <c r="D21" s="123"/>
      <c r="E21" s="12" t="s">
        <v>1652</v>
      </c>
      <c r="F21" s="123"/>
    </row>
    <row r="22" spans="1:6" ht="30.75" thickBot="1" x14ac:dyDescent="0.3">
      <c r="A22" s="12" t="s">
        <v>1653</v>
      </c>
      <c r="B22" s="401"/>
      <c r="C22" s="401"/>
      <c r="D22" s="401"/>
      <c r="E22" s="12" t="s">
        <v>1654</v>
      </c>
      <c r="F22" s="122"/>
    </row>
    <row r="23" spans="1:6" ht="35.25" customHeight="1" thickBot="1" x14ac:dyDescent="0.3">
      <c r="A23" s="12" t="s">
        <v>1554</v>
      </c>
      <c r="B23" s="122" t="s">
        <v>99</v>
      </c>
      <c r="C23" s="13" t="s">
        <v>1556</v>
      </c>
      <c r="D23" s="408" t="s">
        <v>31</v>
      </c>
      <c r="E23" s="408"/>
      <c r="F23" s="409"/>
    </row>
    <row r="24" spans="1:6" ht="45.75" customHeight="1" thickBot="1" x14ac:dyDescent="0.3">
      <c r="A24" s="12" t="s">
        <v>1655</v>
      </c>
      <c r="B24" s="410"/>
      <c r="C24" s="410"/>
      <c r="D24" s="410"/>
      <c r="E24" s="410"/>
      <c r="F24" s="411"/>
    </row>
    <row r="25" spans="1:6" ht="23.25" customHeight="1" thickBot="1" x14ac:dyDescent="0.3">
      <c r="A25" s="420" t="s">
        <v>1656</v>
      </c>
      <c r="B25" s="417" t="s">
        <v>1657</v>
      </c>
      <c r="C25" s="418"/>
      <c r="D25" s="418"/>
      <c r="E25" s="418"/>
      <c r="F25" s="419"/>
    </row>
    <row r="26" spans="1:6" ht="20.25" customHeight="1" thickBot="1" x14ac:dyDescent="0.3">
      <c r="A26" s="421"/>
      <c r="B26" s="423"/>
      <c r="C26" s="106" t="s">
        <v>1658</v>
      </c>
      <c r="D26" s="106" t="s">
        <v>1659</v>
      </c>
      <c r="E26" s="106" t="s">
        <v>1660</v>
      </c>
      <c r="F26" s="426"/>
    </row>
    <row r="27" spans="1:6" ht="19.5" customHeight="1" x14ac:dyDescent="0.25">
      <c r="A27" s="421"/>
      <c r="B27" s="424"/>
      <c r="C27" s="124" t="b">
        <v>0</v>
      </c>
      <c r="D27" s="65" t="s">
        <v>1661</v>
      </c>
      <c r="E27" s="65" t="s">
        <v>1662</v>
      </c>
      <c r="F27" s="427"/>
    </row>
    <row r="28" spans="1:6" ht="19.5" customHeight="1" x14ac:dyDescent="0.25">
      <c r="A28" s="421"/>
      <c r="B28" s="424"/>
      <c r="C28" s="124" t="b">
        <v>0</v>
      </c>
      <c r="D28" s="65" t="s">
        <v>1663</v>
      </c>
      <c r="E28" s="65" t="s">
        <v>1664</v>
      </c>
      <c r="F28" s="427"/>
    </row>
    <row r="29" spans="1:6" ht="18" customHeight="1" x14ac:dyDescent="0.25">
      <c r="A29" s="421"/>
      <c r="B29" s="424"/>
      <c r="C29" s="124" t="b">
        <v>0</v>
      </c>
      <c r="D29" s="65" t="s">
        <v>1665</v>
      </c>
      <c r="E29" s="65" t="s">
        <v>1666</v>
      </c>
      <c r="F29" s="427"/>
    </row>
    <row r="30" spans="1:6" ht="18" customHeight="1" x14ac:dyDescent="0.25">
      <c r="A30" s="421"/>
      <c r="B30" s="424"/>
      <c r="C30" s="124" t="b">
        <v>0</v>
      </c>
      <c r="D30" s="65" t="s">
        <v>1667</v>
      </c>
      <c r="E30" s="65" t="s">
        <v>1668</v>
      </c>
      <c r="F30" s="427"/>
    </row>
    <row r="31" spans="1:6" ht="21" customHeight="1" x14ac:dyDescent="0.25">
      <c r="A31" s="421"/>
      <c r="B31" s="424"/>
      <c r="C31" s="124" t="b">
        <v>0</v>
      </c>
      <c r="D31" s="65" t="s">
        <v>1669</v>
      </c>
      <c r="E31" s="65" t="s">
        <v>1670</v>
      </c>
      <c r="F31" s="427"/>
    </row>
    <row r="32" spans="1:6" ht="20.25" customHeight="1" thickBot="1" x14ac:dyDescent="0.3">
      <c r="A32" s="422"/>
      <c r="B32" s="425"/>
      <c r="C32" s="124" t="b">
        <v>0</v>
      </c>
      <c r="D32" s="65" t="s">
        <v>1671</v>
      </c>
      <c r="E32" s="65" t="s">
        <v>1672</v>
      </c>
      <c r="F32" s="428"/>
    </row>
    <row r="33" spans="1:6" ht="31.5" customHeight="1" thickBot="1" x14ac:dyDescent="0.3">
      <c r="A33" s="12" t="s">
        <v>1562</v>
      </c>
      <c r="B33" s="412" t="s">
        <v>18</v>
      </c>
      <c r="C33" s="413"/>
      <c r="D33" s="105" t="s">
        <v>1564</v>
      </c>
      <c r="E33" s="412" t="s">
        <v>77</v>
      </c>
      <c r="F33" s="413"/>
    </row>
    <row r="34" spans="1:6" ht="8.25" customHeight="1" thickBot="1" x14ac:dyDescent="0.3">
      <c r="A34" s="73"/>
      <c r="B34" s="73"/>
      <c r="C34" s="73"/>
      <c r="D34" s="73"/>
      <c r="E34" s="73"/>
      <c r="F34" s="73"/>
    </row>
    <row r="35" spans="1:6" ht="15.75" thickBot="1" x14ac:dyDescent="0.3">
      <c r="A35" s="404" t="s">
        <v>1673</v>
      </c>
      <c r="B35" s="405"/>
      <c r="C35" s="405"/>
      <c r="D35" s="405"/>
      <c r="E35" s="405"/>
      <c r="F35" s="406"/>
    </row>
    <row r="36" spans="1:6" ht="20.25" customHeight="1" thickBot="1" x14ac:dyDescent="0.3">
      <c r="A36" s="12" t="s">
        <v>1674</v>
      </c>
      <c r="B36" s="122"/>
      <c r="C36" s="12" t="s">
        <v>1569</v>
      </c>
      <c r="D36" s="401"/>
      <c r="E36" s="401"/>
      <c r="F36" s="402"/>
    </row>
    <row r="37" spans="1:6" ht="30.75" thickBot="1" x14ac:dyDescent="0.3">
      <c r="A37" s="12" t="s">
        <v>1571</v>
      </c>
      <c r="B37" s="227"/>
      <c r="C37" s="12" t="s">
        <v>1573</v>
      </c>
      <c r="D37" s="217"/>
      <c r="E37" s="12" t="s">
        <v>1575</v>
      </c>
      <c r="F37" s="217"/>
    </row>
    <row r="38" spans="1:6" ht="30.75" thickBot="1" x14ac:dyDescent="0.3">
      <c r="A38" s="12" t="s">
        <v>1577</v>
      </c>
      <c r="B38" s="403"/>
      <c r="C38" s="403"/>
      <c r="D38" s="403"/>
      <c r="E38" s="12" t="s">
        <v>1581</v>
      </c>
      <c r="F38" s="228"/>
    </row>
    <row r="39" spans="1:6" ht="30.75" thickBot="1" x14ac:dyDescent="0.3">
      <c r="A39" s="12" t="s">
        <v>1583</v>
      </c>
      <c r="B39" s="228"/>
      <c r="C39" s="12" t="s">
        <v>1585</v>
      </c>
      <c r="D39" s="228"/>
      <c r="E39" s="12" t="s">
        <v>1532</v>
      </c>
      <c r="F39" s="228"/>
    </row>
    <row r="40" spans="1:6" ht="20.25" customHeight="1" thickBot="1" x14ac:dyDescent="0.3">
      <c r="A40" s="12" t="s">
        <v>1675</v>
      </c>
      <c r="B40" s="122"/>
      <c r="C40" s="12" t="s">
        <v>1569</v>
      </c>
      <c r="D40" s="401"/>
      <c r="E40" s="401"/>
      <c r="F40" s="402"/>
    </row>
    <row r="41" spans="1:6" ht="30.75" thickBot="1" x14ac:dyDescent="0.3">
      <c r="A41" s="12" t="s">
        <v>1571</v>
      </c>
      <c r="B41" s="227"/>
      <c r="C41" s="12" t="s">
        <v>1573</v>
      </c>
      <c r="D41" s="217"/>
      <c r="E41" s="12" t="s">
        <v>1575</v>
      </c>
      <c r="F41" s="217"/>
    </row>
    <row r="42" spans="1:6" ht="30.75" thickBot="1" x14ac:dyDescent="0.3">
      <c r="A42" s="12" t="s">
        <v>1577</v>
      </c>
      <c r="B42" s="403"/>
      <c r="C42" s="403"/>
      <c r="D42" s="403"/>
      <c r="E42" s="12" t="s">
        <v>1581</v>
      </c>
      <c r="F42" s="227"/>
    </row>
    <row r="43" spans="1:6" ht="30.75" thickBot="1" x14ac:dyDescent="0.3">
      <c r="A43" s="12" t="s">
        <v>1583</v>
      </c>
      <c r="B43" s="227"/>
      <c r="C43" s="12" t="s">
        <v>1585</v>
      </c>
      <c r="D43" s="227"/>
      <c r="E43" s="12" t="s">
        <v>1532</v>
      </c>
      <c r="F43" s="227"/>
    </row>
  </sheetData>
  <sheetProtection algorithmName="SHA-512" hashValue="LePGwX5XUc6FkSdPkH7FT/ytU4U32+a+kA6GZjnB6R6eE75gD1tI5C2Co6mpa2eZ+edEGWXVPqIKm6pwF1moVQ==" saltValue="/JpwcITg1l+0bTziZ+ytnw==" spinCount="100000" sheet="1" objects="1" scenarios="1" formatColumns="0" formatRows="0"/>
  <mergeCells count="28">
    <mergeCell ref="B13:D13"/>
    <mergeCell ref="B16:D16"/>
    <mergeCell ref="D14:F14"/>
    <mergeCell ref="B38:D38"/>
    <mergeCell ref="A20:F20"/>
    <mergeCell ref="A35:F35"/>
    <mergeCell ref="D36:F36"/>
    <mergeCell ref="B25:F25"/>
    <mergeCell ref="A25:A32"/>
    <mergeCell ref="B26:B32"/>
    <mergeCell ref="F26:F32"/>
    <mergeCell ref="B22:D22"/>
    <mergeCell ref="D40:F40"/>
    <mergeCell ref="B42:D42"/>
    <mergeCell ref="A1:F1"/>
    <mergeCell ref="B2:D2"/>
    <mergeCell ref="D23:F23"/>
    <mergeCell ref="B24:F24"/>
    <mergeCell ref="B33:C33"/>
    <mergeCell ref="E33:F33"/>
    <mergeCell ref="D4:F4"/>
    <mergeCell ref="D5:F5"/>
    <mergeCell ref="B3:D3"/>
    <mergeCell ref="D12:F12"/>
    <mergeCell ref="D6:F6"/>
    <mergeCell ref="B11:D11"/>
    <mergeCell ref="B7:D7"/>
    <mergeCell ref="A10:F10"/>
  </mergeCells>
  <dataValidations count="9">
    <dataValidation type="list" allowBlank="1" showInputMessage="1" showErrorMessage="1" sqref="B21" xr:uid="{00000000-0002-0000-0300-000000000000}">
      <formula1>"Visita de Inspección,Visita de Vigilancia"</formula1>
    </dataValidation>
    <dataValidation type="list" allowBlank="1" showInputMessage="1" showErrorMessage="1" sqref="D23:F23" xr:uid="{00000000-0002-0000-0300-000001000000}">
      <formula1>INDIRECT(CONCATENATE("DIR_",$B$23))</formula1>
    </dataValidation>
    <dataValidation type="list" allowBlank="1" showInputMessage="1" showErrorMessage="1" sqref="B8 B17" xr:uid="{00000000-0002-0000-0300-000004000000}">
      <formula1>"Cédula,Cédula de Extranjeria,Pasaporte,PPT"</formula1>
    </dataValidation>
    <dataValidation type="list" allowBlank="1" showInputMessage="1" showErrorMessage="1" sqref="F11" xr:uid="{00000000-0002-0000-0300-000005000000}">
      <formula1>"Rural,Úrbano"</formula1>
    </dataValidation>
    <dataValidation type="list" allowBlank="1" showInputMessage="1" showErrorMessage="1" sqref="D36:F36" xr:uid="{00000000-0002-0000-0300-000006000000}">
      <formula1>INDIRECT($B$36)</formula1>
    </dataValidation>
    <dataValidation type="list" allowBlank="1" showInputMessage="1" showErrorMessage="1" sqref="D4:F4" xr:uid="{00000000-0002-0000-0300-000007000000}">
      <formula1>INDIRECT($B$4)</formula1>
    </dataValidation>
    <dataValidation type="list" allowBlank="1" showInputMessage="1" showErrorMessage="1" sqref="D12:F12" xr:uid="{00000000-0002-0000-0300-000008000000}">
      <formula1>INDIRECT($B$12)</formula1>
    </dataValidation>
    <dataValidation showInputMessage="1" showErrorMessage="1" promptTitle="RANGOS DE EDAD: ETAPA DE LA VIDA" sqref="B25:B26 C26:E32 F26" xr:uid="{00000000-0002-0000-0300-00000A000000}"/>
    <dataValidation type="list" allowBlank="1" showInputMessage="1" showErrorMessage="1" sqref="D40:F40" xr:uid="{1436D67C-3B23-448E-9F97-4C086BC5E0A2}">
      <formula1>INDIRECT($B$40)</formula1>
    </dataValidation>
  </dataValidations>
  <hyperlinks>
    <hyperlink ref="G1" location="PORTADA!A1" display="Portada" xr:uid="{4CBF6869-0E92-4151-890E-274B05F69572}"/>
  </hyperlinks>
  <printOptions horizontalCentered="1"/>
  <pageMargins left="0.31496062992125984" right="0.31496062992125984" top="1.1417322834645669" bottom="0.74803149606299213" header="0.31496062992125984" footer="0.31496062992125984"/>
  <pageSetup scale="68"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8AE1877A-584B-4A08-BAF4-CD1730A60BA7}">
          <x14:formula1>
            <xm:f>LISTAS!$D$135:$D$144</xm:f>
          </x14:formula1>
          <xm:sqref>B14</xm:sqref>
        </x14:dataValidation>
        <x14:dataValidation type="list" allowBlank="1" showInputMessage="1" showErrorMessage="1" xr:uid="{00000000-0002-0000-0300-00000C000000}">
          <x14:formula1>
            <xm:f>INDIRECT(LISTAS!$B$89)</xm:f>
          </x14:formula1>
          <xm:sqref>B23</xm:sqref>
        </x14:dataValidation>
        <x14:dataValidation type="list" allowBlank="1" showInputMessage="1" showErrorMessage="1" xr:uid="{00000000-0002-0000-0300-00000D000000}">
          <x14:formula1>
            <xm:f>LISTAS!$D$171:$AJ$171</xm:f>
          </x14:formula1>
          <xm:sqref>B36 B40</xm:sqref>
        </x14:dataValidation>
        <x14:dataValidation type="list" allowBlank="1" showInputMessage="1" showErrorMessage="1" xr:uid="{00000000-0002-0000-0300-00000E000000}">
          <x14:formula1>
            <xm:f>LISTAS!$D$204:$AJ$204</xm:f>
          </x14:formula1>
          <xm:sqref>B4 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AF121-A029-4744-BB35-ABF35273A919}">
  <sheetPr>
    <tabColor rgb="FFFFFF00"/>
    <pageSetUpPr fitToPage="1"/>
  </sheetPr>
  <dimension ref="A1:I109"/>
  <sheetViews>
    <sheetView topLeftCell="A53" zoomScale="80" zoomScaleNormal="80" zoomScalePageLayoutView="60" workbookViewId="0">
      <selection activeCell="C1" sqref="C1"/>
    </sheetView>
  </sheetViews>
  <sheetFormatPr baseColWidth="10" defaultColWidth="11.42578125" defaultRowHeight="15" x14ac:dyDescent="0.25"/>
  <cols>
    <col min="1" max="1" width="7.42578125" style="111" customWidth="1"/>
    <col min="2" max="2" width="7.85546875" style="14" customWidth="1"/>
    <col min="3" max="3" width="79.42578125" customWidth="1"/>
    <col min="4" max="4" width="21.140625" customWidth="1"/>
    <col min="5" max="5" width="84.85546875" customWidth="1"/>
    <col min="6" max="6" width="37.42578125" customWidth="1"/>
    <col min="7" max="7" width="11.42578125" hidden="1" customWidth="1"/>
  </cols>
  <sheetData>
    <row r="1" spans="1:7" s="34" customFormat="1" ht="21.75" customHeight="1" thickBot="1" x14ac:dyDescent="0.3">
      <c r="A1" s="262" t="s">
        <v>1481</v>
      </c>
      <c r="B1" s="429" t="s">
        <v>1676</v>
      </c>
      <c r="C1" s="430"/>
      <c r="D1" s="430"/>
      <c r="E1" s="431"/>
      <c r="F1" s="30"/>
    </row>
    <row r="2" spans="1:7" s="32" customFormat="1" ht="59.25" customHeight="1" thickBot="1" x14ac:dyDescent="0.3">
      <c r="A2" s="108" t="s">
        <v>1677</v>
      </c>
      <c r="B2" s="62" t="s">
        <v>1678</v>
      </c>
      <c r="C2" s="63" t="s">
        <v>1679</v>
      </c>
      <c r="D2" s="266" t="s">
        <v>1680</v>
      </c>
      <c r="E2" s="267" t="s">
        <v>1681</v>
      </c>
      <c r="F2" s="268" t="s">
        <v>1682</v>
      </c>
    </row>
    <row r="3" spans="1:7" ht="30.75" customHeight="1" x14ac:dyDescent="0.25">
      <c r="A3" s="109"/>
      <c r="B3" s="269" t="s">
        <v>1683</v>
      </c>
      <c r="C3" s="270" t="s">
        <v>1684</v>
      </c>
      <c r="D3" s="271" t="str">
        <f>IF(COUNTIF(D4:D5,"NO CUMPLE")&gt;0,"NO CUMPLE CONDICIÓN",IF(COUNTIF(D4:D5,"CUMPLE")=0,"NO APLICA","CUMPLE"))</f>
        <v>NO APLICA</v>
      </c>
      <c r="E3" s="272" t="str">
        <f>CONCATENATE(IF(D4="NO CUMPLE",CONCATENATE(E4," / "),""),IF(D5="NO CUMPLE",CONCATENATE(E5,"  "),""))</f>
        <v/>
      </c>
      <c r="F3" s="273" t="s">
        <v>1685</v>
      </c>
      <c r="G3" s="14">
        <f>IF(D3="CUMPLE",1,IF(D3="NO CUMPLE CONDICIÓN",2,3))</f>
        <v>3</v>
      </c>
    </row>
    <row r="4" spans="1:7" ht="63" customHeight="1" x14ac:dyDescent="0.25">
      <c r="A4" s="110" t="s">
        <v>1686</v>
      </c>
      <c r="B4" s="55" t="s">
        <v>1687</v>
      </c>
      <c r="C4" s="56" t="s">
        <v>1688</v>
      </c>
      <c r="D4" s="128"/>
      <c r="E4" s="125"/>
      <c r="F4" s="232" t="s">
        <v>1689</v>
      </c>
      <c r="G4" s="14"/>
    </row>
    <row r="5" spans="1:7" ht="107.25" customHeight="1" x14ac:dyDescent="0.25">
      <c r="A5" s="110" t="s">
        <v>1686</v>
      </c>
      <c r="B5" s="55" t="s">
        <v>1690</v>
      </c>
      <c r="C5" s="56" t="s">
        <v>1691</v>
      </c>
      <c r="D5" s="128"/>
      <c r="E5" s="125"/>
      <c r="F5" s="232" t="s">
        <v>1689</v>
      </c>
      <c r="G5" s="14"/>
    </row>
    <row r="6" spans="1:7" ht="35.25" customHeight="1" x14ac:dyDescent="0.25">
      <c r="B6" s="274" t="s">
        <v>1692</v>
      </c>
      <c r="C6" s="275" t="s">
        <v>1693</v>
      </c>
      <c r="D6" s="276" t="str">
        <f>IF(COUNTIF(D7:D7,"NO CUMPLE")&gt;0,"NO CUMPLE CONDICIÓN",IF(COUNTIF(D7:D7,"CUMPLE")=0,"NO APLICA","CUMPLE"))</f>
        <v>NO APLICA</v>
      </c>
      <c r="E6" s="277" t="str">
        <f>CONCATENATE(IF(D7="NO CUMPLE",CONCATENATE(E7," "),""))</f>
        <v/>
      </c>
      <c r="F6" s="278" t="s">
        <v>1694</v>
      </c>
      <c r="G6" s="14">
        <f t="shared" ref="G6:G59" si="0">IF(D6="CUMPLE",1,IF(D6="NO CUMPLE CONDICIÓN",2,3))</f>
        <v>3</v>
      </c>
    </row>
    <row r="7" spans="1:7" ht="66" customHeight="1" x14ac:dyDescent="0.25">
      <c r="A7" s="110" t="s">
        <v>1686</v>
      </c>
      <c r="B7" s="55" t="s">
        <v>1695</v>
      </c>
      <c r="C7" s="56" t="s">
        <v>1696</v>
      </c>
      <c r="D7" s="128"/>
      <c r="E7" s="225"/>
      <c r="F7" s="232" t="s">
        <v>1697</v>
      </c>
      <c r="G7" s="14"/>
    </row>
    <row r="8" spans="1:7" ht="33.75" customHeight="1" x14ac:dyDescent="0.25">
      <c r="B8" s="274" t="s">
        <v>1698</v>
      </c>
      <c r="C8" s="275" t="s">
        <v>1699</v>
      </c>
      <c r="D8" s="276" t="str">
        <f>IF(COUNTIF(D9:D9,"NO CUMPLE")&gt;0,"NO CUMPLE CONDICIÓN",IF(COUNTIF(D9:D9,"CUMPLE")=0,"NO APLICA","CUMPLE"))</f>
        <v>NO APLICA</v>
      </c>
      <c r="E8" s="277" t="str">
        <f>CONCATENATE(IF(D9="NO CUMPLE",CONCATENATE(E9," "),""))</f>
        <v/>
      </c>
      <c r="F8" s="278" t="s">
        <v>1700</v>
      </c>
      <c r="G8" s="14">
        <f t="shared" si="0"/>
        <v>3</v>
      </c>
    </row>
    <row r="9" spans="1:7" ht="63.75" customHeight="1" x14ac:dyDescent="0.25">
      <c r="A9" s="110" t="s">
        <v>1686</v>
      </c>
      <c r="B9" s="55" t="s">
        <v>1701</v>
      </c>
      <c r="C9" s="56" t="s">
        <v>1702</v>
      </c>
      <c r="D9" s="128"/>
      <c r="E9" s="225"/>
      <c r="F9" s="232" t="s">
        <v>1697</v>
      </c>
      <c r="G9" s="14"/>
    </row>
    <row r="10" spans="1:7" ht="37.5" customHeight="1" x14ac:dyDescent="0.25">
      <c r="B10" s="274" t="s">
        <v>1703</v>
      </c>
      <c r="C10" s="275" t="s">
        <v>1704</v>
      </c>
      <c r="D10" s="276" t="str">
        <f>IF(COUNTIF(D11:D11,"NO CUMPLE")&gt;0,"NO CUMPLE CONDICIÓN",IF(COUNTIF(D11:D11,"CUMPLE")=0,"NO APLICA","CUMPLE"))</f>
        <v>NO APLICA</v>
      </c>
      <c r="E10" s="277" t="str">
        <f>CONCATENATE(IF(D11="NO CUMPLE",CONCATENATE(E11," "),""))</f>
        <v/>
      </c>
      <c r="F10" s="278" t="s">
        <v>1705</v>
      </c>
      <c r="G10" s="14">
        <f t="shared" si="0"/>
        <v>3</v>
      </c>
    </row>
    <row r="11" spans="1:7" ht="37.5" customHeight="1" x14ac:dyDescent="0.25">
      <c r="A11" s="110" t="s">
        <v>1686</v>
      </c>
      <c r="B11" s="55" t="s">
        <v>1706</v>
      </c>
      <c r="C11" s="56" t="s">
        <v>1707</v>
      </c>
      <c r="D11" s="128"/>
      <c r="E11" s="125"/>
      <c r="F11" s="232" t="s">
        <v>1705</v>
      </c>
      <c r="G11" s="14"/>
    </row>
    <row r="12" spans="1:7" ht="33" customHeight="1" x14ac:dyDescent="0.25">
      <c r="B12" s="274" t="s">
        <v>1708</v>
      </c>
      <c r="C12" s="279" t="s">
        <v>1709</v>
      </c>
      <c r="D12" s="276" t="str">
        <f>IF(COUNTIF(D13:D23,"NO CUMPLE")&gt;0,"NO CUMPLE CONDICIÓN",IF(COUNTIF(D13:D23,"CUMPLE")=0,"NO APLICA","CUMPLE"))</f>
        <v>NO APLICA</v>
      </c>
      <c r="E12" s="277" t="str">
        <f>CONCATENATE(IF(D13="NO CUMPLE",CONCATENATE(E13," / "),""),IF(D14="NO CUMPLE",CONCATENATE(E14," / "),""),IF(D15="NO CUMPLE",CONCATENATE(E15," / "),""),IF(D16="NO CUMPLE",CONCATENATE(E16," / "),""),IF(D17="NO CUMPLE",CONCATENATE(E17," / "),""),IF(D18="NO CUMPLE",CONCATENATE(E18," / "),""),IF(D19="NO CUMPLE",CONCATENATE(E19," / "),""),IF(D20="NO CUMPLE",CONCATENATE(E20," / "),""),IF(D21="NO CUMPLE",CONCATENATE(E21," / "),""),IF(D22="NO CUMPLE",CONCATENATE(E22," / "),""),IF(D23="NO CUMPLE",CONCATENATE(E23," / "),""))</f>
        <v/>
      </c>
      <c r="F12" s="278" t="s">
        <v>1710</v>
      </c>
      <c r="G12" s="14">
        <f t="shared" si="0"/>
        <v>3</v>
      </c>
    </row>
    <row r="13" spans="1:7" ht="25.5" customHeight="1" x14ac:dyDescent="0.25">
      <c r="A13" s="110" t="s">
        <v>1686</v>
      </c>
      <c r="B13" s="55" t="s">
        <v>1711</v>
      </c>
      <c r="C13" s="60" t="s">
        <v>1712</v>
      </c>
      <c r="D13" s="128"/>
      <c r="E13" s="125"/>
      <c r="F13" s="232" t="s">
        <v>1713</v>
      </c>
      <c r="G13" s="14"/>
    </row>
    <row r="14" spans="1:7" ht="28.5" customHeight="1" x14ac:dyDescent="0.25">
      <c r="A14" s="110" t="s">
        <v>1686</v>
      </c>
      <c r="B14" s="55" t="s">
        <v>1714</v>
      </c>
      <c r="C14" s="60" t="s">
        <v>1715</v>
      </c>
      <c r="D14" s="128"/>
      <c r="E14" s="125"/>
      <c r="F14" s="232" t="s">
        <v>1713</v>
      </c>
      <c r="G14" s="14"/>
    </row>
    <row r="15" spans="1:7" ht="54.75" customHeight="1" x14ac:dyDescent="0.25">
      <c r="A15" s="110" t="s">
        <v>1686</v>
      </c>
      <c r="B15" s="55" t="s">
        <v>1716</v>
      </c>
      <c r="C15" s="60" t="s">
        <v>1717</v>
      </c>
      <c r="D15" s="128"/>
      <c r="E15" s="125"/>
      <c r="F15" s="232" t="s">
        <v>1713</v>
      </c>
      <c r="G15" s="14"/>
    </row>
    <row r="16" spans="1:7" ht="31.5" customHeight="1" x14ac:dyDescent="0.25">
      <c r="A16" s="110" t="s">
        <v>1686</v>
      </c>
      <c r="B16" s="55" t="s">
        <v>1718</v>
      </c>
      <c r="C16" s="60" t="s">
        <v>1719</v>
      </c>
      <c r="D16" s="128"/>
      <c r="E16" s="125"/>
      <c r="F16" s="232" t="s">
        <v>1713</v>
      </c>
      <c r="G16" s="14"/>
    </row>
    <row r="17" spans="1:9" ht="33" customHeight="1" x14ac:dyDescent="0.25">
      <c r="A17" s="110" t="s">
        <v>1686</v>
      </c>
      <c r="B17" s="55" t="s">
        <v>1720</v>
      </c>
      <c r="C17" s="60" t="s">
        <v>1721</v>
      </c>
      <c r="D17" s="128"/>
      <c r="E17" s="125"/>
      <c r="F17" s="232" t="s">
        <v>1713</v>
      </c>
      <c r="G17" s="14"/>
    </row>
    <row r="18" spans="1:9" ht="33" customHeight="1" x14ac:dyDescent="0.25">
      <c r="A18" s="110" t="s">
        <v>1686</v>
      </c>
      <c r="B18" s="55" t="s">
        <v>1722</v>
      </c>
      <c r="C18" s="60" t="s">
        <v>1723</v>
      </c>
      <c r="D18" s="128"/>
      <c r="E18" s="125"/>
      <c r="F18" s="232" t="s">
        <v>1713</v>
      </c>
      <c r="G18" s="14"/>
    </row>
    <row r="19" spans="1:9" ht="146.44999999999999" customHeight="1" x14ac:dyDescent="0.25">
      <c r="A19" s="110" t="s">
        <v>1686</v>
      </c>
      <c r="B19" s="55" t="s">
        <v>1724</v>
      </c>
      <c r="C19" s="60" t="s">
        <v>1725</v>
      </c>
      <c r="D19" s="128"/>
      <c r="E19" s="125"/>
      <c r="F19" s="232" t="s">
        <v>1713</v>
      </c>
      <c r="G19" s="14"/>
    </row>
    <row r="20" spans="1:9" ht="36.6" customHeight="1" x14ac:dyDescent="0.25">
      <c r="A20" s="110" t="s">
        <v>1686</v>
      </c>
      <c r="B20" s="55" t="s">
        <v>1726</v>
      </c>
      <c r="C20" s="60" t="s">
        <v>1727</v>
      </c>
      <c r="D20" s="128"/>
      <c r="E20" s="125"/>
      <c r="F20" s="232" t="s">
        <v>1713</v>
      </c>
      <c r="G20" s="14"/>
    </row>
    <row r="21" spans="1:9" ht="41.1" customHeight="1" x14ac:dyDescent="0.25">
      <c r="A21" s="110" t="s">
        <v>1686</v>
      </c>
      <c r="B21" s="55" t="s">
        <v>1728</v>
      </c>
      <c r="C21" s="60" t="s">
        <v>1729</v>
      </c>
      <c r="D21" s="131"/>
      <c r="E21" s="264"/>
      <c r="F21" s="280" t="s">
        <v>1730</v>
      </c>
      <c r="G21" s="14"/>
      <c r="I21" s="32"/>
    </row>
    <row r="22" spans="1:9" ht="41.1" customHeight="1" x14ac:dyDescent="0.25">
      <c r="A22" s="110" t="s">
        <v>1686</v>
      </c>
      <c r="B22" s="55" t="s">
        <v>1731</v>
      </c>
      <c r="C22" s="60" t="s">
        <v>1732</v>
      </c>
      <c r="D22" s="131"/>
      <c r="E22" s="264"/>
      <c r="F22" s="280" t="s">
        <v>1730</v>
      </c>
      <c r="G22" s="14"/>
      <c r="I22" s="32"/>
    </row>
    <row r="23" spans="1:9" ht="33" x14ac:dyDescent="0.25">
      <c r="A23" s="110" t="s">
        <v>1686</v>
      </c>
      <c r="B23" s="55" t="s">
        <v>1733</v>
      </c>
      <c r="C23" s="60" t="s">
        <v>1734</v>
      </c>
      <c r="D23" s="128"/>
      <c r="E23" s="125"/>
      <c r="F23" s="232" t="s">
        <v>1713</v>
      </c>
      <c r="G23" s="14"/>
    </row>
    <row r="24" spans="1:9" ht="36.75" customHeight="1" x14ac:dyDescent="0.25">
      <c r="B24" s="281" t="s">
        <v>1735</v>
      </c>
      <c r="C24" s="282" t="s">
        <v>1736</v>
      </c>
      <c r="D24" s="283" t="str">
        <f>IF(COUNTIF(D27:D34,"NO CUMPLE")&gt;0,"NO CUMPLE CONDICIÓN",IF(COUNTIF(D27:D34,"CUMPLE")=0,"NO APLICA","CUMPLE"))</f>
        <v>NO APLICA</v>
      </c>
      <c r="E24" s="284" t="str">
        <f>CONCATENATE(IF(D27="NO CUMPLE",CONCATENATE(E27," / "),""),IF(D28="NO CUMPLE",CONCATENATE(E28," / "),""),IF(D29="NO CUMPLE",CONCATENATE(E29," / "),""),IF(D30="NO CUMPLE",CONCATENATE(E30," / "),""),IF(D31="NO CUMPLE",CONCATENATE(E31," / "),""),IF(D32="NO CUMPLE",CONCATENATE(E32," / "),""),IF(D33="NO CUMPLE",CONCATENATE(E33," / "),""),IF(D34="NO CUMPLE",CONCATENATE(E34," / "),""))</f>
        <v/>
      </c>
      <c r="F24" s="285" t="s">
        <v>1737</v>
      </c>
      <c r="G24" s="14">
        <f t="shared" si="0"/>
        <v>3</v>
      </c>
    </row>
    <row r="25" spans="1:9" ht="36.75" customHeight="1" x14ac:dyDescent="0.25">
      <c r="B25" s="281" t="s">
        <v>1735</v>
      </c>
      <c r="C25" s="282" t="s">
        <v>1736</v>
      </c>
      <c r="D25" s="283" t="str">
        <f>IF(COUNTIF(D35:D43,"NO CUMPLE")&gt;0,"NO CUMPLE CONDICIÓN",IF(COUNTIF(D35:D43,"CUMPLE")=0,"NO APLICA","CUMPLE"))</f>
        <v>NO APLICA</v>
      </c>
      <c r="E25" s="284" t="str">
        <f>CONCATENATE(IF(D35="NO CUMPLE",CONCATENATE(E35," / "),""),IF(D36="NO CUMPLE",CONCATENATE(E36," / "),""),IF(D37="NO CUMPLE",CONCATENATE(E37," / "),""),IF(D38="NO CUMPLE",CONCATENATE(E38," / "),""),CONCATENATE(IF(D39="NO CUMPLE",CONCATENATE(E39," / "),""),IF(D40="NO CUMPLE",CONCATENATE(E40," / "),""),IF(D41="NO CUMPLE",CONCATENATE(E41," / "),""),IF(D42="NO CUMPLE",CONCATENATE(E42," / "),""),IF(D43="NO CUMPLE",CONCATENATE(E43," / "),"")))</f>
        <v/>
      </c>
      <c r="F25" s="285" t="s">
        <v>1737</v>
      </c>
      <c r="G25" s="14">
        <f t="shared" si="0"/>
        <v>3</v>
      </c>
    </row>
    <row r="26" spans="1:9" ht="36.75" customHeight="1" x14ac:dyDescent="0.25">
      <c r="B26" s="281" t="s">
        <v>1735</v>
      </c>
      <c r="C26" s="282" t="s">
        <v>1736</v>
      </c>
      <c r="D26" s="283" t="str">
        <f>IF(COUNTIF(D44:D51,"NO CUMPLE")&gt;0,"NO CUMPLE CONDICIÓN",IF(COUNTIF(D44:D51,"CUMPLE")=0,"NO APLICA","CUMPLE"))</f>
        <v>NO APLICA</v>
      </c>
      <c r="E26" s="284" t="str">
        <f>CONCATENATE(IF(D44="NO CUMPLE",CONCATENATE(E44," / "),""),IF(D45="NO CUMPLE",CONCATENATE(E45," / "),""),IF(D46="NO CUMPLE",CONCATENATE(E46," / "),""),IF(D47="NO CUMPLE",CONCATENATE(E47," / "),""),IF(D48="NO CUMPLE",CONCATENATE(E48," / "),""),IF(D49="NO CUMPLE",CONCATENATE(E49," / "),""),IF(D50="NO CUMPLE",CONCATENATE(E50," / "),""),IF(D51="NO CUMPLE",CONCATENATE(E51," / "),""))</f>
        <v/>
      </c>
      <c r="F26" s="285" t="s">
        <v>1737</v>
      </c>
      <c r="G26" s="14">
        <f t="shared" si="0"/>
        <v>3</v>
      </c>
    </row>
    <row r="27" spans="1:9" ht="27" customHeight="1" x14ac:dyDescent="0.25">
      <c r="A27" s="110" t="s">
        <v>1686</v>
      </c>
      <c r="B27" s="55" t="s">
        <v>1738</v>
      </c>
      <c r="C27" s="60" t="s">
        <v>1739</v>
      </c>
      <c r="D27" s="128"/>
      <c r="E27" s="125"/>
      <c r="F27" s="232" t="s">
        <v>1740</v>
      </c>
      <c r="G27" s="14"/>
    </row>
    <row r="28" spans="1:9" ht="47.25" customHeight="1" x14ac:dyDescent="0.25">
      <c r="A28" s="110" t="s">
        <v>1686</v>
      </c>
      <c r="B28" s="55" t="s">
        <v>1741</v>
      </c>
      <c r="C28" s="60" t="s">
        <v>1742</v>
      </c>
      <c r="D28" s="128"/>
      <c r="E28" s="125"/>
      <c r="F28" s="232" t="s">
        <v>1740</v>
      </c>
      <c r="G28" s="14"/>
    </row>
    <row r="29" spans="1:9" ht="32.25" customHeight="1" x14ac:dyDescent="0.25">
      <c r="A29" s="110" t="s">
        <v>1686</v>
      </c>
      <c r="B29" s="55" t="s">
        <v>1743</v>
      </c>
      <c r="C29" s="60" t="s">
        <v>1744</v>
      </c>
      <c r="D29" s="128"/>
      <c r="E29" s="125"/>
      <c r="F29" s="232" t="s">
        <v>1740</v>
      </c>
      <c r="G29" s="14"/>
    </row>
    <row r="30" spans="1:9" ht="62.25" customHeight="1" x14ac:dyDescent="0.25">
      <c r="A30" s="110" t="s">
        <v>1686</v>
      </c>
      <c r="B30" s="55" t="s">
        <v>1745</v>
      </c>
      <c r="C30" s="60" t="s">
        <v>1746</v>
      </c>
      <c r="D30" s="128"/>
      <c r="E30" s="125"/>
      <c r="F30" s="232" t="s">
        <v>1740</v>
      </c>
      <c r="G30" s="14"/>
    </row>
    <row r="31" spans="1:9" ht="43.5" x14ac:dyDescent="0.25">
      <c r="A31" s="110" t="s">
        <v>1686</v>
      </c>
      <c r="B31" s="55" t="s">
        <v>1747</v>
      </c>
      <c r="C31" s="60" t="s">
        <v>1748</v>
      </c>
      <c r="D31" s="128"/>
      <c r="E31" s="125"/>
      <c r="F31" s="232" t="s">
        <v>1740</v>
      </c>
      <c r="G31" s="14"/>
    </row>
    <row r="32" spans="1:9" ht="27.75" customHeight="1" x14ac:dyDescent="0.25">
      <c r="A32" s="110" t="s">
        <v>1686</v>
      </c>
      <c r="B32" s="55" t="s">
        <v>1749</v>
      </c>
      <c r="C32" s="60" t="s">
        <v>1750</v>
      </c>
      <c r="D32" s="128"/>
      <c r="E32" s="125"/>
      <c r="F32" s="232" t="s">
        <v>1740</v>
      </c>
      <c r="G32" s="14"/>
    </row>
    <row r="33" spans="1:7" ht="36.75" customHeight="1" x14ac:dyDescent="0.25">
      <c r="A33" s="110" t="s">
        <v>1686</v>
      </c>
      <c r="B33" s="55" t="s">
        <v>1751</v>
      </c>
      <c r="C33" s="60" t="s">
        <v>1752</v>
      </c>
      <c r="D33" s="128"/>
      <c r="E33" s="125"/>
      <c r="F33" s="232" t="s">
        <v>1740</v>
      </c>
      <c r="G33" s="14"/>
    </row>
    <row r="34" spans="1:7" ht="52.7" customHeight="1" x14ac:dyDescent="0.25">
      <c r="A34" s="110" t="s">
        <v>1686</v>
      </c>
      <c r="B34" s="55" t="s">
        <v>1753</v>
      </c>
      <c r="C34" s="60" t="s">
        <v>1754</v>
      </c>
      <c r="D34" s="128"/>
      <c r="E34" s="125"/>
      <c r="F34" s="232" t="s">
        <v>1740</v>
      </c>
      <c r="G34" s="14"/>
    </row>
    <row r="35" spans="1:7" ht="45" customHeight="1" x14ac:dyDescent="0.25">
      <c r="A35" s="110" t="s">
        <v>1686</v>
      </c>
      <c r="B35" s="55" t="s">
        <v>1755</v>
      </c>
      <c r="C35" s="60" t="s">
        <v>1756</v>
      </c>
      <c r="D35" s="128"/>
      <c r="E35" s="125"/>
      <c r="F35" s="232" t="s">
        <v>1740</v>
      </c>
      <c r="G35" s="14"/>
    </row>
    <row r="36" spans="1:7" ht="37.5" customHeight="1" x14ac:dyDescent="0.25">
      <c r="A36" s="110" t="s">
        <v>1686</v>
      </c>
      <c r="B36" s="55" t="s">
        <v>1757</v>
      </c>
      <c r="C36" s="60" t="s">
        <v>1758</v>
      </c>
      <c r="D36" s="128"/>
      <c r="E36" s="125"/>
      <c r="F36" s="232" t="s">
        <v>1740</v>
      </c>
      <c r="G36" s="14"/>
    </row>
    <row r="37" spans="1:7" ht="73.5" customHeight="1" x14ac:dyDescent="0.25">
      <c r="A37" s="110" t="s">
        <v>1686</v>
      </c>
      <c r="B37" s="55" t="s">
        <v>1759</v>
      </c>
      <c r="C37" s="60" t="s">
        <v>1760</v>
      </c>
      <c r="D37" s="128"/>
      <c r="E37" s="125"/>
      <c r="F37" s="232" t="s">
        <v>1740</v>
      </c>
      <c r="G37" s="14"/>
    </row>
    <row r="38" spans="1:7" ht="105.75" customHeight="1" x14ac:dyDescent="0.25">
      <c r="A38" s="110" t="s">
        <v>1686</v>
      </c>
      <c r="B38" s="55" t="s">
        <v>1761</v>
      </c>
      <c r="C38" s="60" t="s">
        <v>1762</v>
      </c>
      <c r="D38" s="128"/>
      <c r="E38" s="125"/>
      <c r="F38" s="232" t="s">
        <v>1740</v>
      </c>
      <c r="G38" s="14"/>
    </row>
    <row r="39" spans="1:7" ht="42.75" customHeight="1" x14ac:dyDescent="0.25">
      <c r="A39" s="110" t="s">
        <v>1686</v>
      </c>
      <c r="B39" s="55" t="s">
        <v>1763</v>
      </c>
      <c r="C39" s="60" t="s">
        <v>1764</v>
      </c>
      <c r="D39" s="128"/>
      <c r="E39" s="125"/>
      <c r="F39" s="232" t="s">
        <v>1740</v>
      </c>
      <c r="G39" s="14"/>
    </row>
    <row r="40" spans="1:7" ht="33.75" customHeight="1" x14ac:dyDescent="0.25">
      <c r="A40" s="110" t="s">
        <v>1686</v>
      </c>
      <c r="B40" s="55" t="s">
        <v>1765</v>
      </c>
      <c r="C40" s="60" t="s">
        <v>1766</v>
      </c>
      <c r="D40" s="128"/>
      <c r="E40" s="125"/>
      <c r="F40" s="232" t="s">
        <v>1740</v>
      </c>
      <c r="G40" s="14"/>
    </row>
    <row r="41" spans="1:7" ht="39" customHeight="1" x14ac:dyDescent="0.25">
      <c r="A41" s="110" t="s">
        <v>1686</v>
      </c>
      <c r="B41" s="55" t="s">
        <v>1767</v>
      </c>
      <c r="C41" s="60" t="s">
        <v>1768</v>
      </c>
      <c r="D41" s="128"/>
      <c r="E41" s="125"/>
      <c r="F41" s="232" t="s">
        <v>1740</v>
      </c>
      <c r="G41" s="14"/>
    </row>
    <row r="42" spans="1:7" ht="33.75" customHeight="1" x14ac:dyDescent="0.25">
      <c r="A42" s="110" t="s">
        <v>1686</v>
      </c>
      <c r="B42" s="55" t="s">
        <v>1769</v>
      </c>
      <c r="C42" s="60" t="s">
        <v>1770</v>
      </c>
      <c r="D42" s="128"/>
      <c r="E42" s="125"/>
      <c r="F42" s="232" t="s">
        <v>1740</v>
      </c>
      <c r="G42" s="14"/>
    </row>
    <row r="43" spans="1:7" ht="35.25" customHeight="1" x14ac:dyDescent="0.25">
      <c r="A43" s="110" t="s">
        <v>1686</v>
      </c>
      <c r="B43" s="55" t="s">
        <v>1771</v>
      </c>
      <c r="C43" s="60" t="s">
        <v>1772</v>
      </c>
      <c r="D43" s="128"/>
      <c r="E43" s="125"/>
      <c r="F43" s="232" t="s">
        <v>1773</v>
      </c>
      <c r="G43" s="14"/>
    </row>
    <row r="44" spans="1:7" ht="222.75" customHeight="1" x14ac:dyDescent="0.25">
      <c r="A44" s="110" t="s">
        <v>1686</v>
      </c>
      <c r="B44" s="55" t="s">
        <v>1774</v>
      </c>
      <c r="C44" s="60" t="s">
        <v>1775</v>
      </c>
      <c r="D44" s="128"/>
      <c r="E44" s="125"/>
      <c r="F44" s="232" t="s">
        <v>1776</v>
      </c>
      <c r="G44" s="14"/>
    </row>
    <row r="45" spans="1:7" ht="35.450000000000003" customHeight="1" x14ac:dyDescent="0.25">
      <c r="A45" s="110" t="s">
        <v>1686</v>
      </c>
      <c r="B45" s="55" t="s">
        <v>1777</v>
      </c>
      <c r="C45" s="60" t="s">
        <v>1778</v>
      </c>
      <c r="D45" s="128"/>
      <c r="E45" s="125"/>
      <c r="F45" s="232" t="s">
        <v>1740</v>
      </c>
      <c r="G45" s="14"/>
    </row>
    <row r="46" spans="1:7" ht="36.75" customHeight="1" x14ac:dyDescent="0.25">
      <c r="A46" s="110" t="s">
        <v>1686</v>
      </c>
      <c r="B46" s="55" t="s">
        <v>1779</v>
      </c>
      <c r="C46" s="60" t="s">
        <v>1780</v>
      </c>
      <c r="D46" s="128"/>
      <c r="E46" s="125"/>
      <c r="F46" s="232" t="s">
        <v>1740</v>
      </c>
      <c r="G46" s="14"/>
    </row>
    <row r="47" spans="1:7" ht="28.5" customHeight="1" x14ac:dyDescent="0.25">
      <c r="A47" s="110" t="s">
        <v>1686</v>
      </c>
      <c r="B47" s="55" t="s">
        <v>1781</v>
      </c>
      <c r="C47" s="60" t="s">
        <v>1782</v>
      </c>
      <c r="D47" s="128"/>
      <c r="E47" s="125"/>
      <c r="F47" s="232" t="s">
        <v>1740</v>
      </c>
      <c r="G47" s="14"/>
    </row>
    <row r="48" spans="1:7" ht="32.25" customHeight="1" x14ac:dyDescent="0.25">
      <c r="A48" s="110" t="s">
        <v>1686</v>
      </c>
      <c r="B48" s="55" t="s">
        <v>1783</v>
      </c>
      <c r="C48" s="60" t="s">
        <v>1784</v>
      </c>
      <c r="D48" s="128"/>
      <c r="E48" s="125"/>
      <c r="F48" s="232" t="s">
        <v>1740</v>
      </c>
      <c r="G48" s="14"/>
    </row>
    <row r="49" spans="1:7" ht="51" customHeight="1" x14ac:dyDescent="0.25">
      <c r="A49" s="110" t="s">
        <v>1686</v>
      </c>
      <c r="B49" s="55" t="s">
        <v>1785</v>
      </c>
      <c r="C49" s="60" t="s">
        <v>1786</v>
      </c>
      <c r="D49" s="128"/>
      <c r="E49" s="125"/>
      <c r="F49" s="232" t="s">
        <v>1740</v>
      </c>
      <c r="G49" s="14"/>
    </row>
    <row r="50" spans="1:7" ht="38.25" customHeight="1" x14ac:dyDescent="0.25">
      <c r="A50" s="110" t="s">
        <v>1686</v>
      </c>
      <c r="B50" s="55" t="s">
        <v>1787</v>
      </c>
      <c r="C50" s="60" t="s">
        <v>1788</v>
      </c>
      <c r="D50" s="128"/>
      <c r="E50" s="125"/>
      <c r="F50" s="232" t="s">
        <v>1789</v>
      </c>
      <c r="G50" s="14"/>
    </row>
    <row r="51" spans="1:7" ht="67.5" customHeight="1" x14ac:dyDescent="0.25">
      <c r="A51" s="110" t="s">
        <v>1686</v>
      </c>
      <c r="B51" s="55" t="s">
        <v>1790</v>
      </c>
      <c r="C51" s="60" t="s">
        <v>1791</v>
      </c>
      <c r="D51" s="128"/>
      <c r="E51" s="125"/>
      <c r="F51" s="232" t="s">
        <v>1740</v>
      </c>
      <c r="G51" s="14"/>
    </row>
    <row r="52" spans="1:7" ht="33" x14ac:dyDescent="0.25">
      <c r="A52" s="286" t="s">
        <v>1792</v>
      </c>
      <c r="B52" s="274" t="s">
        <v>1793</v>
      </c>
      <c r="C52" s="279" t="s">
        <v>1794</v>
      </c>
      <c r="D52" s="276" t="str">
        <f>IF(COUNTIF(D53:D55,"NO CUMPLE")&gt;0,"NO CUMPLE CONDICIÓN",IF(COUNTIF(D53:D55,"CUMPLE")=0,"NO APLICA","CUMPLE"))</f>
        <v>NO APLICA</v>
      </c>
      <c r="E52" s="277" t="str">
        <f>CONCATENATE(IF(D53="NO CUMPLE",CONCATENATE(E53," "),""),IF(D54="NO CUMPLE",CONCATENATE(E54," "),""),IF(D55="NO CUMPLE",CONCATENATE(E55," "),""))</f>
        <v/>
      </c>
      <c r="F52" s="278" t="s">
        <v>1795</v>
      </c>
      <c r="G52" s="14">
        <f t="shared" si="0"/>
        <v>3</v>
      </c>
    </row>
    <row r="53" spans="1:7" ht="124.5" customHeight="1" x14ac:dyDescent="0.25">
      <c r="A53" s="110" t="s">
        <v>1686</v>
      </c>
      <c r="B53" s="55" t="s">
        <v>1796</v>
      </c>
      <c r="C53" s="60" t="s">
        <v>1797</v>
      </c>
      <c r="D53" s="128"/>
      <c r="E53" s="225"/>
      <c r="F53" s="232" t="s">
        <v>1798</v>
      </c>
      <c r="G53" s="14"/>
    </row>
    <row r="54" spans="1:7" ht="124.5" customHeight="1" x14ac:dyDescent="0.25">
      <c r="A54" s="110" t="s">
        <v>1686</v>
      </c>
      <c r="B54" s="55" t="s">
        <v>1799</v>
      </c>
      <c r="C54" s="60" t="s">
        <v>1800</v>
      </c>
      <c r="D54" s="128"/>
      <c r="E54" s="225"/>
      <c r="F54" s="232" t="s">
        <v>1798</v>
      </c>
      <c r="G54" s="14"/>
    </row>
    <row r="55" spans="1:7" ht="54" customHeight="1" x14ac:dyDescent="0.25">
      <c r="A55" s="110" t="s">
        <v>1686</v>
      </c>
      <c r="B55" s="55" t="s">
        <v>1801</v>
      </c>
      <c r="C55" s="60" t="s">
        <v>1802</v>
      </c>
      <c r="D55" s="128"/>
      <c r="E55" s="225"/>
      <c r="F55" s="232" t="s">
        <v>1798</v>
      </c>
      <c r="G55" s="14"/>
    </row>
    <row r="56" spans="1:7" s="14" customFormat="1" ht="60" customHeight="1" x14ac:dyDescent="0.25">
      <c r="A56" s="109"/>
      <c r="B56" s="281" t="s">
        <v>1803</v>
      </c>
      <c r="C56" s="282" t="s">
        <v>1804</v>
      </c>
      <c r="D56" s="283" t="str">
        <f>IF(COUNTIF(D60:D69,"NO CUMPLE")&gt;0,"NO CUMPLE CONDICIÓN",IF(COUNTIF(D60:D69,"CUMPLE")=0,"NO APLICA","CUMPLE"))</f>
        <v>NO APLICA</v>
      </c>
      <c r="E56" s="284" t="str">
        <f>CONCATENATE(IF(D60="NO CUMPLE",CONCATENATE(E60," / "),""),IF(D61="NO CUMPLE",CONCATENATE(E61," / "),""),IF(D62="NO CUMPLE",CONCATENATE(E62," / "),""),IF(D63="NO CUMPLE",CONCATENATE(E63," / "),""),IF(D64="NO CUMPLE",CONCATENATE(E64," / "),""),IF(D65="NO CUMPLE",CONCATENATE(E65," / "),""),IF(D66="NO CUMPLE",CONCATENATE(E66," / "),""),IF(D67="NO CUMPLE",CONCATENATE(E67," / "),""),IF(D68="NO CUMPLE",CONCATENATE(E68," / "),""),IF(D69="NO CUMPLE",CONCATENATE(E69," / "),""))</f>
        <v/>
      </c>
      <c r="F56" s="285" t="s">
        <v>1805</v>
      </c>
      <c r="G56" s="14">
        <f t="shared" si="0"/>
        <v>3</v>
      </c>
    </row>
    <row r="57" spans="1:7" s="14" customFormat="1" ht="60" customHeight="1" x14ac:dyDescent="0.25">
      <c r="A57" s="109"/>
      <c r="B57" s="281" t="s">
        <v>1803</v>
      </c>
      <c r="C57" s="282" t="s">
        <v>1804</v>
      </c>
      <c r="D57" s="283" t="str">
        <f>IF(COUNTIF(D70:D81,"NO CUMPLE")&gt;0,"NO CUMPLE CONDICIÓN",IF(COUNTIF(D70:D81,"CUMPLE")=0,"NO APLICA","CUMPLE"))</f>
        <v>NO APLICA</v>
      </c>
      <c r="E57" s="284" t="str">
        <f>CONCATENATE(IF(D70="NO CUMPLE",CONCATENATE(E70," / "),""),IF(D71="NO CUMPLE",CONCATENATE(E71," / "),""),IF(D72="NO CUMPLE",CONCATENATE(E72," / "),""),IF(D73="NO CUMPLE",CONCATENATE(E73," / "),""),IF(D74="NO CUMPLE",CONCATENATE(E74," / "),""),IF(D75="NO CUMPLE",CONCATENATE(E75," / "),""),IF(D76="NO CUMPLE",CONCATENATE(E76," / "),""),IF(D77="NO CUMPLE",CONCATENATE(E77," / "),""),IF(D78="NO CUMPLE",CONCATENATE(E78," / "),""),IF(D79="NO CUMPLE",CONCATENATE(E79," / "),""),IF(D80="NO CUMPLE",CONCATENATE(E80," / "),""),IF(D81="NO CUMPLE",CONCATENATE(E81," / "),""))</f>
        <v/>
      </c>
      <c r="F57" s="285" t="s">
        <v>1805</v>
      </c>
      <c r="G57" s="14">
        <f t="shared" si="0"/>
        <v>3</v>
      </c>
    </row>
    <row r="58" spans="1:7" s="14" customFormat="1" ht="60" customHeight="1" x14ac:dyDescent="0.25">
      <c r="A58" s="109"/>
      <c r="B58" s="281" t="s">
        <v>1803</v>
      </c>
      <c r="C58" s="282" t="s">
        <v>1804</v>
      </c>
      <c r="D58" s="283" t="str">
        <f>IF(COUNTIF(D82:D92,"NO CUMPLE")&gt;0,"NO CUMPLE CONDICIÓN",IF(COUNTIF(D82:D92,"CUMPLE")=0,"NO APLICA","CUMPLE"))</f>
        <v>NO APLICA</v>
      </c>
      <c r="E58" s="284" t="str">
        <f>CONCATENATE(IF(D82="NO CUMPLE",CONCATENATE(E82," / "),""),IF(D83="NO CUMPLE",CONCATENATE(E83," / "),""),IF(D84="NO CUMPLE",CONCATENATE(E84," / "),""),IF(D85="NO CUMPLE",CONCATENATE(E85," / "),""),IF(D86="NO CUMPLE",CONCATENATE(E86," / "),""),IF(D87="NO CUMPLE",CONCATENATE(E87," / "),""),IF(D88="NO CUMPLE",CONCATENATE(E88," / "),""),IF(D89="NO CUMPLE",CONCATENATE(E89," / "),""),IF(D90="NO CUMPLE",CONCATENATE(E90," / "),""),IF(D91="NO CUMPLE",CONCATENATE(E91," / "),""),IF(D92="NO CUMPLE",CONCATENATE(E92," / "),""))</f>
        <v/>
      </c>
      <c r="F58" s="285" t="s">
        <v>1805</v>
      </c>
      <c r="G58" s="14">
        <f t="shared" si="0"/>
        <v>3</v>
      </c>
    </row>
    <row r="59" spans="1:7" s="14" customFormat="1" ht="60" customHeight="1" x14ac:dyDescent="0.25">
      <c r="A59" s="109"/>
      <c r="B59" s="281" t="s">
        <v>1803</v>
      </c>
      <c r="C59" s="282" t="s">
        <v>1804</v>
      </c>
      <c r="D59" s="283" t="str">
        <f>IF(COUNTIF(D93:D105,"NO CUMPLE")&gt;0,"NO CUMPLE CONDICIÓN",IF(COUNTIF(D93:D105,"CUMPLE")=0,"NO APLICA","CUMPLE"))</f>
        <v>NO APLICA</v>
      </c>
      <c r="E59" s="284" t="str">
        <f>CONCATENATE(IF(D93="NO CUMPLE",CONCATENATE(E93," / "),""),IF(D94="NO CUMPLE",CONCATENATE(E94," / "),""),IF(D95="NO CUMPLE",CONCATENATE(E95," / "),""),IF(D96="NO CUMPLE",CONCATENATE(E96," / "),""),IF(D97="NO CUMPLE",CONCATENATE(E97," / "),""),IF(D98="NO CUMPLE",CONCATENATE(E98," / "),""),IF(D99="NO CUMPLE",CONCATENATE(E99," / "),""),IF(D100="NO CUMPLE",CONCATENATE(E100," / "),""),IF(D101="NO CUMPLE",CONCATENATE(E101," / "),""),IF(D102="NO CUMPLE",CONCATENATE(E102," / "),""),IF(D103="NO CUMPLE",CONCATENATE(E103," / "),""),IF(D104="NO CUMPLE",CONCATENATE(E104," / "),""),IF(D105="NO CUMPLE",CONCATENATE(E105," / "),""))</f>
        <v/>
      </c>
      <c r="F59" s="285" t="s">
        <v>1805</v>
      </c>
      <c r="G59" s="14">
        <f t="shared" si="0"/>
        <v>3</v>
      </c>
    </row>
    <row r="60" spans="1:7" ht="20.25" customHeight="1" x14ac:dyDescent="0.25">
      <c r="A60" s="110" t="s">
        <v>1686</v>
      </c>
      <c r="B60" s="55" t="s">
        <v>1806</v>
      </c>
      <c r="C60" s="60" t="s">
        <v>1807</v>
      </c>
      <c r="D60" s="128"/>
      <c r="E60" s="225"/>
      <c r="F60" s="232" t="s">
        <v>1805</v>
      </c>
      <c r="G60" s="14"/>
    </row>
    <row r="61" spans="1:7" ht="88.5" customHeight="1" x14ac:dyDescent="0.25">
      <c r="A61" s="110" t="s">
        <v>1686</v>
      </c>
      <c r="B61" s="55" t="s">
        <v>1808</v>
      </c>
      <c r="C61" s="68" t="s">
        <v>1809</v>
      </c>
      <c r="D61" s="128"/>
      <c r="E61" s="225"/>
      <c r="F61" s="232" t="s">
        <v>1805</v>
      </c>
      <c r="G61" s="14"/>
    </row>
    <row r="62" spans="1:7" ht="51.75" customHeight="1" x14ac:dyDescent="0.25">
      <c r="A62" s="110" t="s">
        <v>1686</v>
      </c>
      <c r="B62" s="55" t="s">
        <v>1810</v>
      </c>
      <c r="C62" s="60" t="s">
        <v>1811</v>
      </c>
      <c r="D62" s="128"/>
      <c r="E62" s="225"/>
      <c r="F62" s="232" t="s">
        <v>1805</v>
      </c>
      <c r="G62" s="14"/>
    </row>
    <row r="63" spans="1:7" ht="111" customHeight="1" x14ac:dyDescent="0.25">
      <c r="A63" s="110" t="s">
        <v>1686</v>
      </c>
      <c r="B63" s="55" t="s">
        <v>1812</v>
      </c>
      <c r="C63" s="68" t="s">
        <v>1813</v>
      </c>
      <c r="D63" s="128"/>
      <c r="E63" s="225"/>
      <c r="F63" s="232" t="s">
        <v>1805</v>
      </c>
      <c r="G63" s="14"/>
    </row>
    <row r="64" spans="1:7" ht="38.25" customHeight="1" x14ac:dyDescent="0.25">
      <c r="A64" s="110" t="s">
        <v>1686</v>
      </c>
      <c r="B64" s="55" t="s">
        <v>1814</v>
      </c>
      <c r="C64" s="60" t="s">
        <v>1815</v>
      </c>
      <c r="D64" s="128"/>
      <c r="E64" s="225"/>
      <c r="F64" s="232" t="s">
        <v>1805</v>
      </c>
      <c r="G64" s="14"/>
    </row>
    <row r="65" spans="1:7" ht="74.25" x14ac:dyDescent="0.25">
      <c r="A65" s="110" t="s">
        <v>1686</v>
      </c>
      <c r="B65" s="55" t="s">
        <v>1816</v>
      </c>
      <c r="C65" s="60" t="s">
        <v>1817</v>
      </c>
      <c r="D65" s="128"/>
      <c r="E65" s="125"/>
      <c r="F65" s="232" t="s">
        <v>1818</v>
      </c>
      <c r="G65" s="14"/>
    </row>
    <row r="66" spans="1:7" ht="74.25" x14ac:dyDescent="0.25">
      <c r="A66" s="110" t="s">
        <v>1686</v>
      </c>
      <c r="B66" s="55" t="s">
        <v>1819</v>
      </c>
      <c r="C66" s="60" t="s">
        <v>1820</v>
      </c>
      <c r="D66" s="128"/>
      <c r="E66" s="125"/>
      <c r="F66" s="232" t="s">
        <v>1818</v>
      </c>
      <c r="G66" s="14"/>
    </row>
    <row r="67" spans="1:7" ht="74.25" x14ac:dyDescent="0.25">
      <c r="A67" s="110" t="s">
        <v>1686</v>
      </c>
      <c r="B67" s="55" t="s">
        <v>1821</v>
      </c>
      <c r="C67" s="60" t="s">
        <v>1822</v>
      </c>
      <c r="D67" s="128"/>
      <c r="E67" s="125"/>
      <c r="F67" s="232" t="s">
        <v>1818</v>
      </c>
      <c r="G67" s="14"/>
    </row>
    <row r="68" spans="1:7" ht="74.25" x14ac:dyDescent="0.25">
      <c r="A68" s="110" t="s">
        <v>1686</v>
      </c>
      <c r="B68" s="55" t="s">
        <v>1823</v>
      </c>
      <c r="C68" s="60" t="s">
        <v>1824</v>
      </c>
      <c r="D68" s="128"/>
      <c r="E68" s="125"/>
      <c r="F68" s="232" t="s">
        <v>1818</v>
      </c>
      <c r="G68" s="14"/>
    </row>
    <row r="69" spans="1:7" ht="74.25" x14ac:dyDescent="0.25">
      <c r="A69" s="110" t="s">
        <v>1686</v>
      </c>
      <c r="B69" s="55" t="s">
        <v>1825</v>
      </c>
      <c r="C69" s="60" t="s">
        <v>1826</v>
      </c>
      <c r="D69" s="128"/>
      <c r="E69" s="125"/>
      <c r="F69" s="232" t="s">
        <v>1818</v>
      </c>
      <c r="G69" s="14"/>
    </row>
    <row r="70" spans="1:7" ht="74.25" x14ac:dyDescent="0.25">
      <c r="A70" s="110" t="s">
        <v>1686</v>
      </c>
      <c r="B70" s="55" t="s">
        <v>1827</v>
      </c>
      <c r="C70" s="60" t="s">
        <v>1828</v>
      </c>
      <c r="D70" s="128"/>
      <c r="E70" s="125"/>
      <c r="F70" s="232" t="s">
        <v>1818</v>
      </c>
      <c r="G70" s="14"/>
    </row>
    <row r="71" spans="1:7" ht="74.25" x14ac:dyDescent="0.25">
      <c r="A71" s="110" t="s">
        <v>1686</v>
      </c>
      <c r="B71" s="55" t="s">
        <v>1829</v>
      </c>
      <c r="C71" s="60" t="s">
        <v>1830</v>
      </c>
      <c r="D71" s="128"/>
      <c r="E71" s="125"/>
      <c r="F71" s="232" t="s">
        <v>1818</v>
      </c>
      <c r="G71" s="14"/>
    </row>
    <row r="72" spans="1:7" ht="74.25" x14ac:dyDescent="0.25">
      <c r="A72" s="110" t="s">
        <v>1686</v>
      </c>
      <c r="B72" s="55" t="s">
        <v>1831</v>
      </c>
      <c r="C72" s="60" t="s">
        <v>1832</v>
      </c>
      <c r="D72" s="128"/>
      <c r="E72" s="125"/>
      <c r="F72" s="232" t="s">
        <v>1818</v>
      </c>
      <c r="G72" s="14"/>
    </row>
    <row r="73" spans="1:7" ht="74.25" x14ac:dyDescent="0.25">
      <c r="A73" s="110" t="s">
        <v>1686</v>
      </c>
      <c r="B73" s="55" t="s">
        <v>1833</v>
      </c>
      <c r="C73" s="60" t="s">
        <v>1834</v>
      </c>
      <c r="D73" s="128"/>
      <c r="E73" s="125"/>
      <c r="F73" s="232" t="s">
        <v>1818</v>
      </c>
      <c r="G73" s="14"/>
    </row>
    <row r="74" spans="1:7" ht="74.25" x14ac:dyDescent="0.25">
      <c r="A74" s="110" t="s">
        <v>1686</v>
      </c>
      <c r="B74" s="55" t="s">
        <v>1835</v>
      </c>
      <c r="C74" s="60" t="s">
        <v>1836</v>
      </c>
      <c r="D74" s="128"/>
      <c r="E74" s="125"/>
      <c r="F74" s="232" t="s">
        <v>1818</v>
      </c>
      <c r="G74" s="14"/>
    </row>
    <row r="75" spans="1:7" ht="74.25" x14ac:dyDescent="0.25">
      <c r="A75" s="110" t="s">
        <v>1686</v>
      </c>
      <c r="B75" s="55" t="s">
        <v>1837</v>
      </c>
      <c r="C75" s="60" t="s">
        <v>1838</v>
      </c>
      <c r="D75" s="128"/>
      <c r="E75" s="125"/>
      <c r="F75" s="232" t="s">
        <v>1818</v>
      </c>
      <c r="G75" s="14"/>
    </row>
    <row r="76" spans="1:7" ht="74.25" x14ac:dyDescent="0.25">
      <c r="A76" s="110" t="s">
        <v>1686</v>
      </c>
      <c r="B76" s="55" t="s">
        <v>1839</v>
      </c>
      <c r="C76" s="60" t="s">
        <v>1840</v>
      </c>
      <c r="D76" s="128"/>
      <c r="E76" s="125"/>
      <c r="F76" s="232" t="s">
        <v>1818</v>
      </c>
      <c r="G76" s="14"/>
    </row>
    <row r="77" spans="1:7" ht="87" customHeight="1" x14ac:dyDescent="0.25">
      <c r="A77" s="110" t="s">
        <v>1686</v>
      </c>
      <c r="B77" s="55" t="s">
        <v>1841</v>
      </c>
      <c r="C77" s="60" t="s">
        <v>1842</v>
      </c>
      <c r="D77" s="128"/>
      <c r="E77" s="125"/>
      <c r="F77" s="232" t="s">
        <v>1818</v>
      </c>
      <c r="G77" s="14"/>
    </row>
    <row r="78" spans="1:7" ht="74.25" x14ac:dyDescent="0.25">
      <c r="A78" s="110" t="s">
        <v>1686</v>
      </c>
      <c r="B78" s="55" t="s">
        <v>1843</v>
      </c>
      <c r="C78" s="60" t="s">
        <v>1844</v>
      </c>
      <c r="D78" s="128"/>
      <c r="E78" s="125"/>
      <c r="F78" s="232" t="s">
        <v>1818</v>
      </c>
      <c r="G78" s="14"/>
    </row>
    <row r="79" spans="1:7" ht="74.25" x14ac:dyDescent="0.25">
      <c r="A79" s="110" t="s">
        <v>1686</v>
      </c>
      <c r="B79" s="55" t="s">
        <v>1845</v>
      </c>
      <c r="C79" s="60" t="s">
        <v>1846</v>
      </c>
      <c r="D79" s="128"/>
      <c r="E79" s="125"/>
      <c r="F79" s="232" t="s">
        <v>1818</v>
      </c>
      <c r="G79" s="14"/>
    </row>
    <row r="80" spans="1:7" ht="74.25" x14ac:dyDescent="0.25">
      <c r="A80" s="110" t="s">
        <v>1686</v>
      </c>
      <c r="B80" s="55" t="s">
        <v>1847</v>
      </c>
      <c r="C80" s="60" t="s">
        <v>1848</v>
      </c>
      <c r="D80" s="128"/>
      <c r="E80" s="125"/>
      <c r="F80" s="232" t="s">
        <v>1818</v>
      </c>
      <c r="G80" s="14"/>
    </row>
    <row r="81" spans="1:7" ht="87" x14ac:dyDescent="0.25">
      <c r="A81" s="110" t="s">
        <v>1686</v>
      </c>
      <c r="B81" s="55" t="s">
        <v>1849</v>
      </c>
      <c r="C81" s="60" t="s">
        <v>1850</v>
      </c>
      <c r="D81" s="128"/>
      <c r="E81" s="125"/>
      <c r="F81" s="232" t="s">
        <v>1818</v>
      </c>
      <c r="G81" s="14"/>
    </row>
    <row r="82" spans="1:7" ht="74.25" x14ac:dyDescent="0.25">
      <c r="A82" s="110" t="s">
        <v>1686</v>
      </c>
      <c r="B82" s="55" t="s">
        <v>1851</v>
      </c>
      <c r="C82" s="60" t="s">
        <v>1852</v>
      </c>
      <c r="D82" s="128"/>
      <c r="E82" s="125"/>
      <c r="F82" s="232" t="s">
        <v>1818</v>
      </c>
      <c r="G82" s="14"/>
    </row>
    <row r="83" spans="1:7" ht="74.25" x14ac:dyDescent="0.25">
      <c r="A83" s="110" t="s">
        <v>1686</v>
      </c>
      <c r="B83" s="55" t="s">
        <v>1853</v>
      </c>
      <c r="C83" s="60" t="s">
        <v>1854</v>
      </c>
      <c r="D83" s="128"/>
      <c r="E83" s="125"/>
      <c r="F83" s="232" t="s">
        <v>1818</v>
      </c>
      <c r="G83" s="14"/>
    </row>
    <row r="84" spans="1:7" ht="43.5" x14ac:dyDescent="0.25">
      <c r="A84" s="110" t="s">
        <v>1686</v>
      </c>
      <c r="B84" s="55" t="s">
        <v>1855</v>
      </c>
      <c r="C84" s="60" t="s">
        <v>1856</v>
      </c>
      <c r="D84" s="128"/>
      <c r="E84" s="125"/>
      <c r="F84" s="232" t="s">
        <v>1805</v>
      </c>
      <c r="G84" s="14"/>
    </row>
    <row r="85" spans="1:7" ht="41.25" x14ac:dyDescent="0.25">
      <c r="A85" s="110" t="s">
        <v>1686</v>
      </c>
      <c r="B85" s="55" t="s">
        <v>1857</v>
      </c>
      <c r="C85" s="60" t="s">
        <v>1858</v>
      </c>
      <c r="D85" s="128"/>
      <c r="E85" s="125"/>
      <c r="F85" s="232" t="s">
        <v>1805</v>
      </c>
      <c r="G85" s="14"/>
    </row>
    <row r="86" spans="1:7" ht="41.25" x14ac:dyDescent="0.25">
      <c r="A86" s="110" t="s">
        <v>1686</v>
      </c>
      <c r="B86" s="55" t="s">
        <v>1859</v>
      </c>
      <c r="C86" s="60" t="s">
        <v>1860</v>
      </c>
      <c r="D86" s="128"/>
      <c r="E86" s="125"/>
      <c r="F86" s="232" t="s">
        <v>1805</v>
      </c>
      <c r="G86" s="14"/>
    </row>
    <row r="87" spans="1:7" ht="41.25" x14ac:dyDescent="0.25">
      <c r="A87" s="110" t="s">
        <v>1686</v>
      </c>
      <c r="B87" s="55" t="s">
        <v>1861</v>
      </c>
      <c r="C87" s="60" t="s">
        <v>1862</v>
      </c>
      <c r="D87" s="128"/>
      <c r="E87" s="225"/>
      <c r="F87" s="232" t="s">
        <v>1805</v>
      </c>
      <c r="G87" s="14"/>
    </row>
    <row r="88" spans="1:7" ht="41.25" x14ac:dyDescent="0.25">
      <c r="A88" s="110" t="s">
        <v>1686</v>
      </c>
      <c r="B88" s="55" t="s">
        <v>1863</v>
      </c>
      <c r="C88" s="60" t="s">
        <v>1864</v>
      </c>
      <c r="D88" s="128"/>
      <c r="E88" s="225"/>
      <c r="F88" s="232" t="s">
        <v>1805</v>
      </c>
      <c r="G88" s="14"/>
    </row>
    <row r="89" spans="1:7" ht="43.5" x14ac:dyDescent="0.25">
      <c r="A89" s="110" t="s">
        <v>1686</v>
      </c>
      <c r="B89" s="55" t="s">
        <v>1865</v>
      </c>
      <c r="C89" s="60" t="s">
        <v>1866</v>
      </c>
      <c r="D89" s="128"/>
      <c r="E89" s="225"/>
      <c r="F89" s="232" t="s">
        <v>1805</v>
      </c>
      <c r="G89" s="14"/>
    </row>
    <row r="90" spans="1:7" ht="41.25" x14ac:dyDescent="0.25">
      <c r="A90" s="110" t="s">
        <v>1686</v>
      </c>
      <c r="B90" s="55" t="s">
        <v>1867</v>
      </c>
      <c r="C90" s="60" t="s">
        <v>1868</v>
      </c>
      <c r="D90" s="128"/>
      <c r="E90" s="225"/>
      <c r="F90" s="232" t="s">
        <v>1805</v>
      </c>
      <c r="G90" s="14"/>
    </row>
    <row r="91" spans="1:7" ht="65.25" customHeight="1" x14ac:dyDescent="0.25">
      <c r="A91" s="110" t="s">
        <v>1686</v>
      </c>
      <c r="B91" s="55" t="s">
        <v>1869</v>
      </c>
      <c r="C91" s="60" t="s">
        <v>1870</v>
      </c>
      <c r="D91" s="128"/>
      <c r="E91" s="225"/>
      <c r="F91" s="232" t="s">
        <v>1805</v>
      </c>
      <c r="G91" s="14"/>
    </row>
    <row r="92" spans="1:7" ht="41.25" x14ac:dyDescent="0.25">
      <c r="A92" s="110" t="s">
        <v>1686</v>
      </c>
      <c r="B92" s="55" t="s">
        <v>1871</v>
      </c>
      <c r="C92" s="60" t="s">
        <v>1872</v>
      </c>
      <c r="D92" s="128"/>
      <c r="E92" s="225"/>
      <c r="F92" s="232" t="s">
        <v>1805</v>
      </c>
      <c r="G92" s="14"/>
    </row>
    <row r="93" spans="1:7" ht="70.5" customHeight="1" x14ac:dyDescent="0.25">
      <c r="A93" s="110" t="s">
        <v>1686</v>
      </c>
      <c r="B93" s="55" t="s">
        <v>1873</v>
      </c>
      <c r="C93" s="60" t="s">
        <v>1874</v>
      </c>
      <c r="D93" s="128"/>
      <c r="E93" s="225"/>
      <c r="F93" s="232" t="s">
        <v>1805</v>
      </c>
      <c r="G93" s="14"/>
    </row>
    <row r="94" spans="1:7" ht="42.75" x14ac:dyDescent="0.25">
      <c r="A94" s="110" t="s">
        <v>1686</v>
      </c>
      <c r="B94" s="55" t="s">
        <v>1875</v>
      </c>
      <c r="C94" s="60" t="s">
        <v>1876</v>
      </c>
      <c r="D94" s="128"/>
      <c r="E94" s="225"/>
      <c r="F94" s="232" t="s">
        <v>1805</v>
      </c>
      <c r="G94" s="14"/>
    </row>
    <row r="95" spans="1:7" ht="41.25" x14ac:dyDescent="0.25">
      <c r="A95" s="110" t="s">
        <v>1686</v>
      </c>
      <c r="B95" s="55" t="s">
        <v>1877</v>
      </c>
      <c r="C95" s="60" t="s">
        <v>1878</v>
      </c>
      <c r="D95" s="128"/>
      <c r="E95" s="225"/>
      <c r="F95" s="232" t="s">
        <v>1805</v>
      </c>
      <c r="G95" s="14"/>
    </row>
    <row r="96" spans="1:7" ht="132.75" x14ac:dyDescent="0.25">
      <c r="A96" s="110" t="s">
        <v>1686</v>
      </c>
      <c r="B96" s="55" t="s">
        <v>1879</v>
      </c>
      <c r="C96" s="60" t="s">
        <v>1880</v>
      </c>
      <c r="D96" s="128"/>
      <c r="E96" s="225"/>
      <c r="F96" s="232" t="s">
        <v>1805</v>
      </c>
      <c r="G96" s="14"/>
    </row>
    <row r="97" spans="1:7" ht="41.25" x14ac:dyDescent="0.25">
      <c r="A97" s="110" t="s">
        <v>1686</v>
      </c>
      <c r="B97" s="55" t="s">
        <v>1881</v>
      </c>
      <c r="C97" s="60" t="s">
        <v>1882</v>
      </c>
      <c r="D97" s="128"/>
      <c r="E97" s="225"/>
      <c r="F97" s="232" t="s">
        <v>1805</v>
      </c>
      <c r="G97" s="14"/>
    </row>
    <row r="98" spans="1:7" s="287" customFormat="1" ht="84.6" customHeight="1" x14ac:dyDescent="0.25">
      <c r="A98" s="110" t="s">
        <v>1686</v>
      </c>
      <c r="B98" s="55" t="s">
        <v>1883</v>
      </c>
      <c r="C98" s="60" t="s">
        <v>1884</v>
      </c>
      <c r="D98" s="128"/>
      <c r="E98" s="225"/>
      <c r="F98" s="232" t="s">
        <v>1805</v>
      </c>
      <c r="G98" s="14"/>
    </row>
    <row r="99" spans="1:7" ht="90.75" x14ac:dyDescent="0.25">
      <c r="A99" s="110" t="s">
        <v>1686</v>
      </c>
      <c r="B99" s="55" t="s">
        <v>1885</v>
      </c>
      <c r="C99" s="60" t="s">
        <v>1886</v>
      </c>
      <c r="D99" s="128"/>
      <c r="E99" s="125"/>
      <c r="F99" s="232" t="s">
        <v>1887</v>
      </c>
      <c r="G99" s="14"/>
    </row>
    <row r="100" spans="1:7" ht="90.75" x14ac:dyDescent="0.25">
      <c r="A100" s="110" t="s">
        <v>1686</v>
      </c>
      <c r="B100" s="55" t="s">
        <v>1888</v>
      </c>
      <c r="C100" s="60" t="s">
        <v>1889</v>
      </c>
      <c r="D100" s="128"/>
      <c r="E100" s="125"/>
      <c r="F100" s="232" t="s">
        <v>1887</v>
      </c>
      <c r="G100" s="14"/>
    </row>
    <row r="101" spans="1:7" ht="90.75" x14ac:dyDescent="0.25">
      <c r="A101" s="110" t="s">
        <v>1686</v>
      </c>
      <c r="B101" s="55" t="s">
        <v>1890</v>
      </c>
      <c r="C101" s="60" t="s">
        <v>1891</v>
      </c>
      <c r="D101" s="128"/>
      <c r="E101" s="125"/>
      <c r="F101" s="232" t="s">
        <v>1887</v>
      </c>
      <c r="G101" s="14"/>
    </row>
    <row r="102" spans="1:7" ht="90.75" x14ac:dyDescent="0.25">
      <c r="A102" s="110" t="s">
        <v>1686</v>
      </c>
      <c r="B102" s="55" t="s">
        <v>1892</v>
      </c>
      <c r="C102" s="60" t="s">
        <v>1893</v>
      </c>
      <c r="D102" s="128"/>
      <c r="E102" s="125"/>
      <c r="F102" s="232" t="s">
        <v>1887</v>
      </c>
      <c r="G102" s="14"/>
    </row>
    <row r="103" spans="1:7" ht="90.75" x14ac:dyDescent="0.25">
      <c r="A103" s="110" t="s">
        <v>1686</v>
      </c>
      <c r="B103" s="55" t="s">
        <v>1894</v>
      </c>
      <c r="C103" s="60" t="s">
        <v>1895</v>
      </c>
      <c r="D103" s="128"/>
      <c r="E103" s="125"/>
      <c r="F103" s="232" t="s">
        <v>1887</v>
      </c>
      <c r="G103" s="14"/>
    </row>
    <row r="104" spans="1:7" ht="90.75" x14ac:dyDescent="0.25">
      <c r="A104" s="110" t="s">
        <v>1686</v>
      </c>
      <c r="B104" s="55" t="s">
        <v>1896</v>
      </c>
      <c r="C104" s="60" t="s">
        <v>1897</v>
      </c>
      <c r="D104" s="128"/>
      <c r="E104" s="125"/>
      <c r="F104" s="232" t="s">
        <v>1887</v>
      </c>
      <c r="G104" s="14"/>
    </row>
    <row r="105" spans="1:7" ht="91.5" thickBot="1" x14ac:dyDescent="0.3">
      <c r="A105" s="110" t="s">
        <v>1686</v>
      </c>
      <c r="B105" s="61" t="s">
        <v>1898</v>
      </c>
      <c r="C105" s="97" t="s">
        <v>1899</v>
      </c>
      <c r="D105" s="129"/>
      <c r="E105" s="126"/>
      <c r="F105" s="329" t="s">
        <v>1887</v>
      </c>
      <c r="G105" s="14"/>
    </row>
    <row r="107" spans="1:7" hidden="1" x14ac:dyDescent="0.25">
      <c r="C107" s="100" t="s">
        <v>1900</v>
      </c>
      <c r="D107" s="14">
        <f>COUNTIF(G3:G105,1)</f>
        <v>0</v>
      </c>
    </row>
    <row r="108" spans="1:7" hidden="1" x14ac:dyDescent="0.25">
      <c r="C108" s="100" t="s">
        <v>1901</v>
      </c>
      <c r="D108" s="14">
        <f>COUNTIF(G3:G105,2)</f>
        <v>0</v>
      </c>
    </row>
    <row r="109" spans="1:7" hidden="1" x14ac:dyDescent="0.25">
      <c r="C109" s="100" t="s">
        <v>1902</v>
      </c>
      <c r="D109" s="14">
        <f>COUNTIF(G3:G105,3)</f>
        <v>13</v>
      </c>
    </row>
  </sheetData>
  <sheetProtection algorithmName="SHA-512" hashValue="4K6tmNrL3d5nyLXKXI3LuqZ0Yy+akFTQbwUd8eZEnAhIqWPv2af8kXqD6+eB7H0x6XuPn3QVsyTkii5RHcr64Q==" saltValue="s9O/OLR8ukVlpvl9EtSBHQ==" spinCount="100000" sheet="1" formatRows="0" autoFilter="0"/>
  <mergeCells count="1">
    <mergeCell ref="B1:E1"/>
  </mergeCells>
  <conditionalFormatting sqref="D3">
    <cfRule type="cellIs" dxfId="108" priority="15" operator="equal">
      <formula>"NO CUMPLE CONDICIÓN"</formula>
    </cfRule>
    <cfRule type="cellIs" dxfId="107" priority="16" operator="equal">
      <formula>"No Cumple"</formula>
    </cfRule>
  </conditionalFormatting>
  <conditionalFormatting sqref="D6">
    <cfRule type="cellIs" dxfId="106" priority="13" operator="equal">
      <formula>"NO CUMPLE CONDICIÓN"</formula>
    </cfRule>
    <cfRule type="cellIs" dxfId="105" priority="14" operator="equal">
      <formula>"No Cumple"</formula>
    </cfRule>
  </conditionalFormatting>
  <conditionalFormatting sqref="D8">
    <cfRule type="cellIs" dxfId="104" priority="11" operator="equal">
      <formula>"NO CUMPLE CONDICIÓN"</formula>
    </cfRule>
    <cfRule type="cellIs" dxfId="103" priority="12" operator="equal">
      <formula>"No Cumple"</formula>
    </cfRule>
  </conditionalFormatting>
  <conditionalFormatting sqref="D10">
    <cfRule type="cellIs" dxfId="102" priority="9" operator="equal">
      <formula>"NO CUMPLE CONDICIÓN"</formula>
    </cfRule>
    <cfRule type="cellIs" dxfId="101" priority="10" operator="equal">
      <formula>"No Cumple"</formula>
    </cfRule>
  </conditionalFormatting>
  <conditionalFormatting sqref="D12">
    <cfRule type="cellIs" dxfId="100" priority="7" operator="equal">
      <formula>"NO CUMPLE CONDICIÓN"</formula>
    </cfRule>
    <cfRule type="cellIs" dxfId="99" priority="8" operator="equal">
      <formula>"No Cumple"</formula>
    </cfRule>
  </conditionalFormatting>
  <conditionalFormatting sqref="D24:D26">
    <cfRule type="cellIs" dxfId="98" priority="5" operator="equal">
      <formula>"NO CUMPLE CONDICIÓN"</formula>
    </cfRule>
    <cfRule type="cellIs" dxfId="97" priority="6" operator="equal">
      <formula>"No Cumple"</formula>
    </cfRule>
  </conditionalFormatting>
  <conditionalFormatting sqref="D52">
    <cfRule type="cellIs" dxfId="96" priority="3" operator="equal">
      <formula>"NO CUMPLE CONDICIÓN"</formula>
    </cfRule>
    <cfRule type="cellIs" dxfId="95" priority="4" operator="equal">
      <formula>"No Cumple"</formula>
    </cfRule>
  </conditionalFormatting>
  <conditionalFormatting sqref="D56:D59">
    <cfRule type="cellIs" dxfId="94" priority="1" operator="equal">
      <formula>"NO CUMPLE CONDICIÓN"</formula>
    </cfRule>
    <cfRule type="cellIs" dxfId="93" priority="2" operator="equal">
      <formula>"No Cumple"</formula>
    </cfRule>
  </conditionalFormatting>
  <dataValidations count="2">
    <dataValidation type="list" allowBlank="1" showInputMessage="1" showErrorMessage="1" sqref="D16:D17 D45:D51 D27:D37 D39:D40 D60:D63 D11 D4:D5 D13:D14 D23 D55 D53 D87:D105" xr:uid="{0411D2F1-1E36-4B8E-B2CA-BD30D01BE84B}">
      <formula1>"CUMPLE,NO CUMPLE"</formula1>
    </dataValidation>
    <dataValidation type="list" allowBlank="1" showInputMessage="1" showErrorMessage="1" sqref="D7 D9 D15 D38 D41:D44 D18:D22 D64:D86 D54" xr:uid="{AEEEC0A4-6A26-4C90-ADE9-29D82CFD4A70}">
      <formula1>"CUMPLE,NO CUMPLE,NO APLICA"</formula1>
    </dataValidation>
  </dataValidations>
  <hyperlinks>
    <hyperlink ref="A1" location="PORTADA!A1" display="Portada" xr:uid="{7658FF9B-9752-452C-BACF-2FC8AB80BED0}"/>
    <hyperlink ref="A52" location="'Tabla 3. Amb Adec y Seg - Áreas'!A1" display="Click" xr:uid="{B726523C-33E9-4272-A7E3-BDCEE3565F5A}"/>
  </hyperlinks>
  <printOptions horizontalCentered="1"/>
  <pageMargins left="0.31496062992125984" right="0.31496062992125984" top="1.1417322834645669" bottom="0.74803149606299213" header="0.31496062992125984" footer="0.31496062992125984"/>
  <pageSetup scale="68"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65C80-5851-466B-AA1E-0D9491888AF0}">
  <sheetPr>
    <tabColor rgb="FFF2CEEF"/>
    <pageSetUpPr fitToPage="1"/>
  </sheetPr>
  <dimension ref="A1:G97"/>
  <sheetViews>
    <sheetView topLeftCell="A56" zoomScale="70" zoomScaleNormal="70" workbookViewId="0">
      <selection activeCell="C1" sqref="C1"/>
    </sheetView>
  </sheetViews>
  <sheetFormatPr baseColWidth="10" defaultColWidth="11.42578125" defaultRowHeight="15" x14ac:dyDescent="0.25"/>
  <cols>
    <col min="1" max="1" width="6.7109375" style="111" customWidth="1"/>
    <col min="2" max="2" width="7.140625" style="14" customWidth="1"/>
    <col min="3" max="3" width="78.7109375" customWidth="1"/>
    <col min="4" max="4" width="19.85546875" customWidth="1"/>
    <col min="5" max="5" width="92" customWidth="1"/>
    <col min="6" max="6" width="46.42578125" style="47" customWidth="1"/>
    <col min="7" max="7" width="11.42578125" style="14" hidden="1" customWidth="1"/>
  </cols>
  <sheetData>
    <row r="1" spans="1:7" s="34" customFormat="1" ht="20.25" customHeight="1" thickBot="1" x14ac:dyDescent="0.3">
      <c r="A1" s="262" t="s">
        <v>1481</v>
      </c>
      <c r="B1" s="432" t="s">
        <v>1903</v>
      </c>
      <c r="C1" s="433"/>
      <c r="D1" s="433"/>
      <c r="E1" s="434"/>
      <c r="F1" s="297"/>
      <c r="G1" s="249"/>
    </row>
    <row r="2" spans="1:7" s="32" customFormat="1" ht="74.25" customHeight="1" x14ac:dyDescent="0.25">
      <c r="A2" s="334" t="s">
        <v>1677</v>
      </c>
      <c r="B2" s="298" t="s">
        <v>1678</v>
      </c>
      <c r="C2" s="299" t="s">
        <v>1679</v>
      </c>
      <c r="D2" s="300" t="s">
        <v>1680</v>
      </c>
      <c r="E2" s="267" t="s">
        <v>1904</v>
      </c>
      <c r="F2" s="301" t="s">
        <v>1682</v>
      </c>
      <c r="G2" s="302"/>
    </row>
    <row r="3" spans="1:7" ht="48.95" customHeight="1" x14ac:dyDescent="0.25">
      <c r="A3" s="335"/>
      <c r="B3" s="58" t="s">
        <v>1905</v>
      </c>
      <c r="C3" s="99" t="s">
        <v>1906</v>
      </c>
      <c r="D3" s="75" t="str">
        <f>IF(COUNTIF(D4:D11,"NO CUMPLE")&gt;0,"NO CUMPLE CONDICIÓN",IF(COUNTIF(D4:D11,"CUMPLE")=0,"NO APLICA","CUMPLE"))</f>
        <v>NO APLICA</v>
      </c>
      <c r="E3" s="206" t="str">
        <f>CONCATENATE(IF(D4="NO CUMPLE",CONCATENATE(E4," / "),""),IF(D5="NO CUMPLE",CONCATENATE(E5," / "),""),IF(D6="NO CUMPLE",CONCATENATE(E6," / "),""),IF(D7="NO CUMPLE",CONCATENATE(E7," / "),""),IF(D8="NO CUMPLE",CONCATENATE(E8," / "),""),IF(D9="NO CUMPLE",CONCATENATE(E9," / "),""),IF(D10="NO CUMPLE",CONCATENATE(E10," / "),IF(D11="NO CUMPLE",CONCATENATE(E11," / "),"")))</f>
        <v/>
      </c>
      <c r="F3" s="313" t="s">
        <v>1907</v>
      </c>
      <c r="G3" s="14">
        <f>IF(D3="CUMPLE",1,IF(D3="NO CUMPLE CONDICIÓN",2,3))</f>
        <v>3</v>
      </c>
    </row>
    <row r="4" spans="1:7" ht="115.5" customHeight="1" x14ac:dyDescent="0.25">
      <c r="A4" s="336" t="s">
        <v>1908</v>
      </c>
      <c r="B4" s="55" t="s">
        <v>1909</v>
      </c>
      <c r="C4" s="68" t="s">
        <v>1910</v>
      </c>
      <c r="D4" s="128"/>
      <c r="E4" s="342"/>
      <c r="F4" s="340" t="s">
        <v>1911</v>
      </c>
    </row>
    <row r="5" spans="1:7" ht="155.44999999999999" customHeight="1" x14ac:dyDescent="0.25">
      <c r="A5" s="336" t="s">
        <v>1908</v>
      </c>
      <c r="B5" s="55" t="s">
        <v>1912</v>
      </c>
      <c r="C5" s="68" t="s">
        <v>1913</v>
      </c>
      <c r="D5" s="128"/>
      <c r="E5" s="342"/>
      <c r="F5" s="340" t="s">
        <v>1914</v>
      </c>
    </row>
    <row r="6" spans="1:7" ht="72.599999999999994" customHeight="1" x14ac:dyDescent="0.25">
      <c r="A6" s="336" t="s">
        <v>1908</v>
      </c>
      <c r="B6" s="55" t="s">
        <v>1915</v>
      </c>
      <c r="C6" s="68" t="s">
        <v>1916</v>
      </c>
      <c r="D6" s="128"/>
      <c r="E6" s="342"/>
      <c r="F6" s="340" t="s">
        <v>1911</v>
      </c>
    </row>
    <row r="7" spans="1:7" ht="79.5" customHeight="1" x14ac:dyDescent="0.25">
      <c r="A7" s="336" t="s">
        <v>1908</v>
      </c>
      <c r="B7" s="55" t="s">
        <v>1917</v>
      </c>
      <c r="C7" s="68" t="s">
        <v>1918</v>
      </c>
      <c r="D7" s="128"/>
      <c r="E7" s="342"/>
      <c r="F7" s="340" t="s">
        <v>1919</v>
      </c>
    </row>
    <row r="8" spans="1:7" ht="89.25" customHeight="1" x14ac:dyDescent="0.25">
      <c r="A8" s="336" t="s">
        <v>1908</v>
      </c>
      <c r="B8" s="55" t="s">
        <v>1920</v>
      </c>
      <c r="C8" s="68" t="s">
        <v>1921</v>
      </c>
      <c r="D8" s="128"/>
      <c r="E8" s="342"/>
      <c r="F8" s="340" t="s">
        <v>1922</v>
      </c>
    </row>
    <row r="9" spans="1:7" ht="99.75" customHeight="1" x14ac:dyDescent="0.25">
      <c r="A9" s="336" t="s">
        <v>1908</v>
      </c>
      <c r="B9" s="55" t="s">
        <v>1923</v>
      </c>
      <c r="C9" s="68" t="s">
        <v>1924</v>
      </c>
      <c r="D9" s="128"/>
      <c r="E9" s="342"/>
      <c r="F9" s="340" t="s">
        <v>1922</v>
      </c>
    </row>
    <row r="10" spans="1:7" ht="59.1" customHeight="1" x14ac:dyDescent="0.25">
      <c r="A10" s="336" t="s">
        <v>1908</v>
      </c>
      <c r="B10" s="55" t="s">
        <v>1925</v>
      </c>
      <c r="C10" s="68" t="s">
        <v>1926</v>
      </c>
      <c r="D10" s="128"/>
      <c r="E10" s="342"/>
      <c r="F10" s="340" t="s">
        <v>1927</v>
      </c>
    </row>
    <row r="11" spans="1:7" ht="39.6" customHeight="1" x14ac:dyDescent="0.25">
      <c r="A11" s="336" t="s">
        <v>1908</v>
      </c>
      <c r="B11" s="55" t="s">
        <v>1928</v>
      </c>
      <c r="C11" s="68" t="s">
        <v>1929</v>
      </c>
      <c r="D11" s="128"/>
      <c r="E11" s="342"/>
      <c r="F11" s="340" t="s">
        <v>1930</v>
      </c>
    </row>
    <row r="12" spans="1:7" ht="50.45" customHeight="1" x14ac:dyDescent="0.25">
      <c r="A12" s="335"/>
      <c r="B12" s="343" t="s">
        <v>1931</v>
      </c>
      <c r="C12" s="99" t="s">
        <v>1932</v>
      </c>
      <c r="D12" s="276" t="str">
        <f>IF(COUNTIF(D13:D15,"NO CUMPLE")&gt;0,"NO CUMPLE CONDICIÓN",IF(COUNTIF(D13:D15,"CUMPLE")=0,"NO APLICA","CUMPLE"))</f>
        <v>NO APLICA</v>
      </c>
      <c r="E12" s="277" t="str">
        <f>CONCATENATE(IF(D13="NO CUMPLE",CONCATENATE(E13," "),""),IF(D14="NO CUMPLE",CONCATENATE(E14," "),""),IF(D15="NO CUMPLE",CONCATENATE(E15," "),""))</f>
        <v/>
      </c>
      <c r="F12" s="340" t="s">
        <v>1933</v>
      </c>
      <c r="G12" s="14">
        <f>IF(D12="CUMPLE",1,IF(D12="NO CUMPLE CONDICIÓN",2,3))</f>
        <v>3</v>
      </c>
    </row>
    <row r="13" spans="1:7" ht="187.5" customHeight="1" x14ac:dyDescent="0.25">
      <c r="A13" s="336" t="s">
        <v>1908</v>
      </c>
      <c r="B13" s="55" t="s">
        <v>1934</v>
      </c>
      <c r="C13" s="68" t="s">
        <v>1935</v>
      </c>
      <c r="D13" s="128"/>
      <c r="E13" s="342"/>
      <c r="F13" s="340" t="s">
        <v>1936</v>
      </c>
    </row>
    <row r="14" spans="1:7" ht="76.5" customHeight="1" x14ac:dyDescent="0.25">
      <c r="A14" s="336" t="s">
        <v>1908</v>
      </c>
      <c r="B14" s="55" t="s">
        <v>1937</v>
      </c>
      <c r="C14" s="68" t="s">
        <v>1938</v>
      </c>
      <c r="D14" s="128"/>
      <c r="E14" s="342"/>
      <c r="F14" s="340" t="s">
        <v>1939</v>
      </c>
    </row>
    <row r="15" spans="1:7" ht="84.6" customHeight="1" x14ac:dyDescent="0.25">
      <c r="A15" s="336" t="s">
        <v>1908</v>
      </c>
      <c r="B15" s="55" t="s">
        <v>1940</v>
      </c>
      <c r="C15" s="68" t="s">
        <v>1941</v>
      </c>
      <c r="D15" s="128"/>
      <c r="E15" s="342"/>
      <c r="F15" s="340" t="s">
        <v>1939</v>
      </c>
    </row>
    <row r="16" spans="1:7" ht="44.1" customHeight="1" x14ac:dyDescent="0.25">
      <c r="A16" s="335"/>
      <c r="B16" s="58" t="s">
        <v>1942</v>
      </c>
      <c r="C16" s="99" t="s">
        <v>1943</v>
      </c>
      <c r="D16" s="75" t="str">
        <f>IF(COUNTIF(D18:D22,"NO CUMPLE")&gt;0,"NO CUMPLE CONDICIÓN",IF(COUNTIF(D18:D22,"CUMPLE")=0,"NO APLICA","CUMPLE"))</f>
        <v>NO APLICA</v>
      </c>
      <c r="E16" s="344" t="str">
        <f>CONCATENATE(IF(D18="NO CUMPLE",CONCATENATE(E18," / "),""),IF(D19="NO CUMPLE",CONCATENATE(E19," / "),""),IF(D20="NO CUMPLE",CONCATENATE(E20," / "),""),IF(D21="NO CUMPLE",CONCATENATE(E21," / "),""),IF(D22="NO CUMPLE",CONCATENATE(E22," / "),""))</f>
        <v/>
      </c>
      <c r="F16" s="340" t="s">
        <v>1944</v>
      </c>
      <c r="G16" s="14">
        <f>IF(D16="CUMPLE",1,IF(D16="NO CUMPLE CONDICIÓN",2,3))</f>
        <v>3</v>
      </c>
    </row>
    <row r="17" spans="1:7" ht="30.95" customHeight="1" x14ac:dyDescent="0.25">
      <c r="A17" s="335"/>
      <c r="B17" s="90"/>
      <c r="C17" s="92" t="s">
        <v>1945</v>
      </c>
      <c r="D17" s="252"/>
      <c r="E17" s="345"/>
      <c r="F17" s="340"/>
    </row>
    <row r="18" spans="1:7" ht="62.45" customHeight="1" x14ac:dyDescent="0.25">
      <c r="A18" s="336" t="s">
        <v>1908</v>
      </c>
      <c r="B18" s="55" t="s">
        <v>1946</v>
      </c>
      <c r="C18" s="68" t="s">
        <v>1947</v>
      </c>
      <c r="D18" s="128"/>
      <c r="E18" s="342"/>
      <c r="F18" s="340" t="s">
        <v>1948</v>
      </c>
    </row>
    <row r="19" spans="1:7" ht="62.45" customHeight="1" x14ac:dyDescent="0.25">
      <c r="A19" s="336" t="s">
        <v>1908</v>
      </c>
      <c r="B19" s="55" t="s">
        <v>1949</v>
      </c>
      <c r="C19" s="68" t="s">
        <v>1950</v>
      </c>
      <c r="D19" s="128"/>
      <c r="E19" s="342"/>
      <c r="F19" s="340" t="s">
        <v>1948</v>
      </c>
    </row>
    <row r="20" spans="1:7" ht="62.45" customHeight="1" x14ac:dyDescent="0.25">
      <c r="A20" s="336" t="s">
        <v>1908</v>
      </c>
      <c r="B20" s="55" t="s">
        <v>1951</v>
      </c>
      <c r="C20" s="68" t="s">
        <v>1952</v>
      </c>
      <c r="D20" s="128"/>
      <c r="E20" s="342"/>
      <c r="F20" s="340" t="s">
        <v>1948</v>
      </c>
    </row>
    <row r="21" spans="1:7" ht="62.45" customHeight="1" x14ac:dyDescent="0.25">
      <c r="A21" s="336" t="s">
        <v>1908</v>
      </c>
      <c r="B21" s="55" t="s">
        <v>1953</v>
      </c>
      <c r="C21" s="68" t="s">
        <v>1954</v>
      </c>
      <c r="D21" s="128"/>
      <c r="E21" s="342"/>
      <c r="F21" s="340" t="s">
        <v>1948</v>
      </c>
    </row>
    <row r="22" spans="1:7" ht="69.75" customHeight="1" x14ac:dyDescent="0.25">
      <c r="A22" s="336" t="s">
        <v>1908</v>
      </c>
      <c r="B22" s="55" t="s">
        <v>1955</v>
      </c>
      <c r="C22" s="68" t="s">
        <v>1956</v>
      </c>
      <c r="D22" s="128"/>
      <c r="E22" s="342"/>
      <c r="F22" s="340" t="s">
        <v>1957</v>
      </c>
    </row>
    <row r="23" spans="1:7" ht="63.95" customHeight="1" x14ac:dyDescent="0.25">
      <c r="A23" s="335"/>
      <c r="B23" s="58" t="s">
        <v>1958</v>
      </c>
      <c r="C23" s="99" t="s">
        <v>1959</v>
      </c>
      <c r="D23" s="276" t="str">
        <f>IF(COUNTIF(D24:D26,"NO CUMPLE")&gt;0,"NO CUMPLE CONDICIÓN",IF(COUNTIF(D24:D26,"CUMPLE")=0,"NO APLICA","CUMPLE"))</f>
        <v>NO APLICA</v>
      </c>
      <c r="E23" s="277" t="str">
        <f>CONCATENATE(IF(D24="NO CUMPLE",CONCATENATE(E24," "),""),IF(D25="NO CUMPLE",CONCATENATE(E25," "),""),IF(D26="NO CUMPLE",CONCATENATE(E26," "),""))</f>
        <v/>
      </c>
      <c r="F23" s="340" t="s">
        <v>1960</v>
      </c>
      <c r="G23" s="14">
        <f>IF(D23="CUMPLE",1,IF(D23="NO CUMPLE CONDICIÓN",2,3))</f>
        <v>3</v>
      </c>
    </row>
    <row r="24" spans="1:7" ht="298.5" customHeight="1" x14ac:dyDescent="0.25">
      <c r="A24" s="336" t="s">
        <v>1908</v>
      </c>
      <c r="B24" s="55" t="s">
        <v>1961</v>
      </c>
      <c r="C24" s="68" t="s">
        <v>1962</v>
      </c>
      <c r="D24" s="128"/>
      <c r="E24" s="346"/>
      <c r="F24" s="341" t="s">
        <v>1963</v>
      </c>
    </row>
    <row r="25" spans="1:7" s="1" customFormat="1" ht="72.599999999999994" customHeight="1" x14ac:dyDescent="0.25">
      <c r="A25" s="336" t="s">
        <v>1908</v>
      </c>
      <c r="B25" s="55" t="s">
        <v>1964</v>
      </c>
      <c r="C25" s="68" t="s">
        <v>1965</v>
      </c>
      <c r="D25" s="128"/>
      <c r="E25" s="346"/>
      <c r="F25" s="340" t="s">
        <v>1966</v>
      </c>
      <c r="G25" s="14"/>
    </row>
    <row r="26" spans="1:7" ht="107.45" customHeight="1" x14ac:dyDescent="0.25">
      <c r="A26" s="336" t="s">
        <v>1908</v>
      </c>
      <c r="B26" s="55" t="s">
        <v>1967</v>
      </c>
      <c r="C26" s="68" t="s">
        <v>1968</v>
      </c>
      <c r="D26" s="128"/>
      <c r="E26" s="346"/>
      <c r="F26" s="340" t="s">
        <v>1969</v>
      </c>
    </row>
    <row r="27" spans="1:7" ht="53.25" customHeight="1" x14ac:dyDescent="0.25">
      <c r="A27" s="335"/>
      <c r="B27" s="58" t="s">
        <v>1970</v>
      </c>
      <c r="C27" s="99" t="s">
        <v>1971</v>
      </c>
      <c r="D27" s="276" t="str">
        <f>IF(COUNTIF(D28:D31,"NO CUMPLE")&gt;0,"NO CUMPLE CONDICIÓN",IF(COUNTIF(D28:D31,"CUMPLE")=0,"NO APLICA","CUMPLE"))</f>
        <v>NO APLICA</v>
      </c>
      <c r="E27" s="277" t="str">
        <f>CONCATENATE(IF(D28="NO CUMPLE",CONCATENATE(E28," "),""),IF(D29="NO CUMPLE",CONCATENATE(E29," "),""),IF(D30="NO CUMPLE",CONCATENATE(E30," "),""),IF(D31="NO CUMPLE",CONCATENATE(E31," "),""))</f>
        <v/>
      </c>
      <c r="F27" s="340" t="s">
        <v>1972</v>
      </c>
      <c r="G27" s="14">
        <f>IF(D27="CUMPLE",1,IF(D27="NO CUMPLE CONDICIÓN",2,3))</f>
        <v>3</v>
      </c>
    </row>
    <row r="28" spans="1:7" ht="63" customHeight="1" x14ac:dyDescent="0.25">
      <c r="A28" s="336" t="s">
        <v>1908</v>
      </c>
      <c r="B28" s="55" t="s">
        <v>1973</v>
      </c>
      <c r="C28" s="68" t="s">
        <v>1974</v>
      </c>
      <c r="D28" s="128"/>
      <c r="E28" s="342"/>
      <c r="F28" s="340" t="s">
        <v>1975</v>
      </c>
    </row>
    <row r="29" spans="1:7" ht="69.75" customHeight="1" x14ac:dyDescent="0.25">
      <c r="A29" s="336" t="s">
        <v>1908</v>
      </c>
      <c r="B29" s="55" t="s">
        <v>1976</v>
      </c>
      <c r="C29" s="68" t="s">
        <v>1977</v>
      </c>
      <c r="D29" s="128"/>
      <c r="E29" s="342"/>
      <c r="F29" s="340" t="s">
        <v>1978</v>
      </c>
    </row>
    <row r="30" spans="1:7" ht="66.95" customHeight="1" x14ac:dyDescent="0.25">
      <c r="A30" s="336" t="s">
        <v>1908</v>
      </c>
      <c r="B30" s="55" t="s">
        <v>1979</v>
      </c>
      <c r="C30" s="68" t="s">
        <v>1980</v>
      </c>
      <c r="D30" s="128"/>
      <c r="E30" s="342"/>
      <c r="F30" s="340" t="s">
        <v>1981</v>
      </c>
    </row>
    <row r="31" spans="1:7" s="287" customFormat="1" ht="164.25" customHeight="1" x14ac:dyDescent="0.25">
      <c r="A31" s="336" t="s">
        <v>1908</v>
      </c>
      <c r="B31" s="55" t="s">
        <v>1982</v>
      </c>
      <c r="C31" s="68" t="s">
        <v>1983</v>
      </c>
      <c r="D31" s="128"/>
      <c r="E31" s="346"/>
      <c r="F31" s="341" t="s">
        <v>1984</v>
      </c>
      <c r="G31" s="14"/>
    </row>
    <row r="32" spans="1:7" s="287" customFormat="1" ht="52.35" customHeight="1" x14ac:dyDescent="0.25">
      <c r="A32" s="337"/>
      <c r="B32" s="347" t="s">
        <v>1985</v>
      </c>
      <c r="C32" s="99" t="s">
        <v>1986</v>
      </c>
      <c r="D32" s="276" t="str">
        <f>IF(COUNTIF(D33:D35,"NO CUMPLE")&gt;0,"NO CUMPLE CONDICIÓN",IF(COUNTIF(D33:D35,"CUMPLE")=0,"NO APLICA","CUMPLE"))</f>
        <v>NO APLICA</v>
      </c>
      <c r="E32" s="277" t="str">
        <f>CONCATENATE(IF(D33="NO CUMPLE",CONCATENATE(E33," "),""),IF(D34="NO CUMPLE",CONCATENATE(E34," "),""),IF(D35="NO CUMPLE",CONCATENATE(E35," "),""))</f>
        <v/>
      </c>
      <c r="F32" s="341" t="s">
        <v>1987</v>
      </c>
      <c r="G32" s="14">
        <f>IF(D32="CUMPLE",1,IF(D32="NO CUMPLE CONDICIÓN",2,3))</f>
        <v>3</v>
      </c>
    </row>
    <row r="33" spans="1:7" s="287" customFormat="1" ht="119.25" customHeight="1" x14ac:dyDescent="0.25">
      <c r="A33" s="336" t="s">
        <v>1908</v>
      </c>
      <c r="B33" s="347" t="s">
        <v>1988</v>
      </c>
      <c r="C33" s="68" t="s">
        <v>1989</v>
      </c>
      <c r="D33" s="128"/>
      <c r="E33" s="346"/>
      <c r="F33" s="341" t="s">
        <v>1987</v>
      </c>
      <c r="G33" s="14"/>
    </row>
    <row r="34" spans="1:7" s="287" customFormat="1" ht="68.25" customHeight="1" x14ac:dyDescent="0.25">
      <c r="A34" s="336" t="s">
        <v>1908</v>
      </c>
      <c r="B34" s="347" t="s">
        <v>1990</v>
      </c>
      <c r="C34" s="68" t="s">
        <v>1991</v>
      </c>
      <c r="D34" s="128"/>
      <c r="E34" s="346"/>
      <c r="F34" s="341" t="s">
        <v>1987</v>
      </c>
      <c r="G34" s="14"/>
    </row>
    <row r="35" spans="1:7" s="287" customFormat="1" ht="80.25" customHeight="1" x14ac:dyDescent="0.25">
      <c r="A35" s="336" t="s">
        <v>1908</v>
      </c>
      <c r="B35" s="347" t="s">
        <v>1992</v>
      </c>
      <c r="C35" s="68" t="s">
        <v>1993</v>
      </c>
      <c r="D35" s="128"/>
      <c r="E35" s="346"/>
      <c r="F35" s="341" t="s">
        <v>1987</v>
      </c>
      <c r="G35" s="14"/>
    </row>
    <row r="36" spans="1:7" ht="34.5" customHeight="1" x14ac:dyDescent="0.25">
      <c r="A36" s="335"/>
      <c r="B36" s="58" t="s">
        <v>1994</v>
      </c>
      <c r="C36" s="99" t="s">
        <v>1995</v>
      </c>
      <c r="D36" s="276" t="str">
        <f>IF(COUNTIF(D37:D37,"NO CUMPLE")&gt;0,"NO CUMPLE CONDICIÓN",IF(COUNTIF(D37:D37,"CUMPLE")=0,"NO APLICA","CUMPLE"))</f>
        <v>NO APLICA</v>
      </c>
      <c r="E36" s="277" t="str">
        <f>CONCATENATE(IF(D37="NO CUMPLE",CONCATENATE(E37," "),""))</f>
        <v/>
      </c>
      <c r="F36" s="341" t="s">
        <v>1996</v>
      </c>
      <c r="G36" s="14">
        <f>IF(D36="CUMPLE",1,IF(D36="NO CUMPLE CONDICIÓN",2,3))</f>
        <v>3</v>
      </c>
    </row>
    <row r="37" spans="1:7" ht="131.44999999999999" customHeight="1" x14ac:dyDescent="0.25">
      <c r="A37" s="336" t="s">
        <v>1908</v>
      </c>
      <c r="B37" s="55" t="s">
        <v>1997</v>
      </c>
      <c r="C37" s="60" t="s">
        <v>1998</v>
      </c>
      <c r="D37" s="128"/>
      <c r="E37" s="346"/>
      <c r="F37" s="341" t="s">
        <v>1996</v>
      </c>
    </row>
    <row r="38" spans="1:7" ht="39" customHeight="1" x14ac:dyDescent="0.25">
      <c r="A38" s="335"/>
      <c r="B38" s="58" t="s">
        <v>1999</v>
      </c>
      <c r="C38" s="99" t="s">
        <v>2000</v>
      </c>
      <c r="D38" s="276" t="str">
        <f>IF(COUNTIF(D39:D43,"NO CUMPLE")&gt;0,"NO CUMPLE CONDICIÓN",IF(COUNTIF(D39:D43,"CUMPLE")=0,"NO APLICA","CUMPLE"))</f>
        <v>NO APLICA</v>
      </c>
      <c r="E38" s="277" t="str">
        <f>CONCATENATE(IF(D39="NO CUMPLE",CONCATENATE(E39," "),""),IF(D40="NO CUMPLE",CONCATENATE(E40," "),""),IF(D41="NO CUMPLE",CONCATENATE(E41," "),""),IF(D42="NO CUMPLE",CONCATENATE(E42," "),""),IF(D43="NO CUMPLE",CONCATENATE(E43," "),""))</f>
        <v/>
      </c>
      <c r="F38" s="340" t="s">
        <v>2001</v>
      </c>
      <c r="G38" s="14">
        <f>IF(D38="CUMPLE",1,IF(D38="NO CUMPLE CONDICIÓN",2,3))</f>
        <v>3</v>
      </c>
    </row>
    <row r="39" spans="1:7" ht="99" customHeight="1" x14ac:dyDescent="0.25">
      <c r="A39" s="336" t="s">
        <v>1908</v>
      </c>
      <c r="B39" s="55" t="s">
        <v>2002</v>
      </c>
      <c r="C39" s="68" t="s">
        <v>2003</v>
      </c>
      <c r="D39" s="128"/>
      <c r="E39" s="342"/>
      <c r="F39" s="340" t="s">
        <v>2004</v>
      </c>
    </row>
    <row r="40" spans="1:7" ht="51.95" customHeight="1" x14ac:dyDescent="0.25">
      <c r="A40" s="336" t="s">
        <v>1908</v>
      </c>
      <c r="B40" s="55" t="s">
        <v>2005</v>
      </c>
      <c r="C40" s="68" t="s">
        <v>2006</v>
      </c>
      <c r="D40" s="128"/>
      <c r="E40" s="342"/>
      <c r="F40" s="340" t="s">
        <v>2004</v>
      </c>
    </row>
    <row r="41" spans="1:7" ht="54" customHeight="1" x14ac:dyDescent="0.25">
      <c r="A41" s="336" t="s">
        <v>1908</v>
      </c>
      <c r="B41" s="55" t="s">
        <v>2007</v>
      </c>
      <c r="C41" s="68" t="s">
        <v>2008</v>
      </c>
      <c r="D41" s="128"/>
      <c r="E41" s="342"/>
      <c r="F41" s="340" t="s">
        <v>2004</v>
      </c>
    </row>
    <row r="42" spans="1:7" ht="66.75" customHeight="1" x14ac:dyDescent="0.25">
      <c r="A42" s="336" t="s">
        <v>1908</v>
      </c>
      <c r="B42" s="55" t="s">
        <v>2009</v>
      </c>
      <c r="C42" s="68" t="s">
        <v>2010</v>
      </c>
      <c r="D42" s="128"/>
      <c r="E42" s="342"/>
      <c r="F42" s="340" t="s">
        <v>2004</v>
      </c>
    </row>
    <row r="43" spans="1:7" ht="63" customHeight="1" x14ac:dyDescent="0.25">
      <c r="A43" s="336" t="s">
        <v>1908</v>
      </c>
      <c r="B43" s="55" t="s">
        <v>2011</v>
      </c>
      <c r="C43" s="68" t="s">
        <v>2012</v>
      </c>
      <c r="D43" s="128"/>
      <c r="E43" s="342"/>
      <c r="F43" s="340" t="s">
        <v>2004</v>
      </c>
    </row>
    <row r="44" spans="1:7" s="287" customFormat="1" ht="36" customHeight="1" x14ac:dyDescent="0.25">
      <c r="A44" s="337"/>
      <c r="B44" s="58" t="s">
        <v>2013</v>
      </c>
      <c r="C44" s="99" t="s">
        <v>2014</v>
      </c>
      <c r="D44" s="75" t="str">
        <f>IF(COUNTIF(D46:D52,"NO CUMPLE")&gt;0,"NO CUMPLE CONDICIÓN",IF(COUNTIF(D46:D52,"CUMPLE")=0,"NO APLICA","CUMPLE"))</f>
        <v>NO APLICA</v>
      </c>
      <c r="E44" s="344" t="str">
        <f>CONCATENATE(IF(D46="NO CUMPLE",CONCATENATE(E46," / "),""),IF(D47="NO CUMPLE",CONCATENATE(E47," / "),""),IF(D48="NO CUMPLE",CONCATENATE(E48," / "),""),IF(D49="NO CUMPLE",CONCATENATE(E49," / "),""),IF(D50="NO CUMPLE",CONCATENATE(E50," / "),""),IF(D51="NO CUMPLE",CONCATENATE(E51," / "),""),IF(D52="NO CUMPLE",CONCATENATE(E52," / "),""))</f>
        <v/>
      </c>
      <c r="F44" s="341" t="s">
        <v>2015</v>
      </c>
      <c r="G44" s="14">
        <f>IF(D44="CUMPLE",1,IF(D44="NO CUMPLE CONDICIÓN",2,3))</f>
        <v>3</v>
      </c>
    </row>
    <row r="45" spans="1:7" s="287" customFormat="1" ht="21" customHeight="1" x14ac:dyDescent="0.25">
      <c r="A45" s="337"/>
      <c r="B45" s="90"/>
      <c r="C45" s="92" t="s">
        <v>2016</v>
      </c>
      <c r="D45" s="252"/>
      <c r="E45" s="345"/>
      <c r="F45" s="341"/>
      <c r="G45" s="14"/>
    </row>
    <row r="46" spans="1:7" ht="183.75" customHeight="1" x14ac:dyDescent="0.25">
      <c r="A46" s="336" t="s">
        <v>1908</v>
      </c>
      <c r="B46" s="55" t="s">
        <v>2017</v>
      </c>
      <c r="C46" s="60" t="s">
        <v>2018</v>
      </c>
      <c r="D46" s="128"/>
      <c r="E46" s="342"/>
      <c r="F46" s="340" t="s">
        <v>2019</v>
      </c>
    </row>
    <row r="47" spans="1:7" ht="210" customHeight="1" x14ac:dyDescent="0.25">
      <c r="A47" s="336" t="s">
        <v>1908</v>
      </c>
      <c r="B47" s="55" t="s">
        <v>2020</v>
      </c>
      <c r="C47" s="68" t="s">
        <v>2021</v>
      </c>
      <c r="D47" s="128"/>
      <c r="E47" s="342"/>
      <c r="F47" s="340" t="s">
        <v>2022</v>
      </c>
    </row>
    <row r="48" spans="1:7" ht="302.25" customHeight="1" x14ac:dyDescent="0.25">
      <c r="A48" s="336" t="s">
        <v>1908</v>
      </c>
      <c r="B48" s="55" t="s">
        <v>2023</v>
      </c>
      <c r="C48" s="68" t="s">
        <v>2024</v>
      </c>
      <c r="D48" s="128"/>
      <c r="E48" s="342"/>
      <c r="F48" s="313" t="s">
        <v>2025</v>
      </c>
    </row>
    <row r="49" spans="1:7" ht="141.75" customHeight="1" x14ac:dyDescent="0.25">
      <c r="A49" s="336" t="s">
        <v>1908</v>
      </c>
      <c r="B49" s="55" t="s">
        <v>2026</v>
      </c>
      <c r="C49" s="303" t="s">
        <v>2027</v>
      </c>
      <c r="D49" s="128"/>
      <c r="E49" s="342"/>
      <c r="F49" s="340" t="s">
        <v>2028</v>
      </c>
    </row>
    <row r="50" spans="1:7" ht="49.5" customHeight="1" x14ac:dyDescent="0.25">
      <c r="A50" s="336" t="s">
        <v>1908</v>
      </c>
      <c r="B50" s="55" t="s">
        <v>2029</v>
      </c>
      <c r="C50" s="68" t="s">
        <v>2030</v>
      </c>
      <c r="D50" s="128"/>
      <c r="E50" s="342"/>
      <c r="F50" s="340" t="s">
        <v>2031</v>
      </c>
    </row>
    <row r="51" spans="1:7" ht="76.5" customHeight="1" x14ac:dyDescent="0.25">
      <c r="A51" s="336" t="s">
        <v>1908</v>
      </c>
      <c r="B51" s="55" t="s">
        <v>2032</v>
      </c>
      <c r="C51" s="68" t="s">
        <v>2033</v>
      </c>
      <c r="D51" s="128"/>
      <c r="E51" s="342"/>
      <c r="F51" s="340" t="s">
        <v>2034</v>
      </c>
    </row>
    <row r="52" spans="1:7" s="287" customFormat="1" ht="57.75" customHeight="1" x14ac:dyDescent="0.25">
      <c r="A52" s="336" t="s">
        <v>1908</v>
      </c>
      <c r="B52" s="55" t="s">
        <v>2035</v>
      </c>
      <c r="C52" s="68" t="s">
        <v>2036</v>
      </c>
      <c r="D52" s="128"/>
      <c r="E52" s="342"/>
      <c r="F52" s="341" t="s">
        <v>2037</v>
      </c>
      <c r="G52" s="14"/>
    </row>
    <row r="53" spans="1:7" ht="33" customHeight="1" x14ac:dyDescent="0.25">
      <c r="A53" s="335"/>
      <c r="B53" s="58" t="s">
        <v>2038</v>
      </c>
      <c r="C53" s="99" t="s">
        <v>2039</v>
      </c>
      <c r="D53" s="75" t="str">
        <f>IF(COUNTIF(D54:D62,"NO CUMPLE")&gt;0,"NO CUMPLE CONDICIÓN",IF(COUNTIF(D54:D62,"CUMPLE")=0,"NO APLICA","CUMPLE"))</f>
        <v>NO APLICA</v>
      </c>
      <c r="E53" s="344" t="str">
        <f>CONCATENATE(IF(D54="NO CUMPLE",CONCATENATE(E54," / "),""),IF(D55="NO CUMPLE",CONCATENATE(E55," / "),""),IF(D56="NO CUMPLE",CONCATENATE(E56," / "),""),IF(D57="NO CUMPLE",CONCATENATE(E57," / "),""),IF(D58="NO CUMPLE",CONCATENATE(E58," / "),""),IF(D59="NO CUMPLE",CONCATENATE(E59," / "),""),IF(D60="NO CUMPLE",CONCATENATE(E60," / "),""),IF(D61="NO CUMPLE",CONCATENATE(E61," / "),""),IF(D62="NO CUMPLE",CONCATENATE(E62," / "),""))</f>
        <v/>
      </c>
      <c r="F53" s="340" t="s">
        <v>2040</v>
      </c>
      <c r="G53" s="14">
        <f>IF(D53="CUMPLE",1,IF(D53="NO CUMPLE CONDICIÓN",2,3))</f>
        <v>3</v>
      </c>
    </row>
    <row r="54" spans="1:7" ht="82.5" customHeight="1" x14ac:dyDescent="0.25">
      <c r="A54" s="336" t="s">
        <v>1908</v>
      </c>
      <c r="B54" s="55" t="s">
        <v>2041</v>
      </c>
      <c r="C54" s="68" t="s">
        <v>2042</v>
      </c>
      <c r="D54" s="128"/>
      <c r="E54" s="342"/>
      <c r="F54" s="340" t="s">
        <v>2043</v>
      </c>
    </row>
    <row r="55" spans="1:7" ht="72.75" customHeight="1" x14ac:dyDescent="0.25">
      <c r="A55" s="336" t="s">
        <v>1908</v>
      </c>
      <c r="B55" s="55" t="s">
        <v>2044</v>
      </c>
      <c r="C55" s="68" t="s">
        <v>2045</v>
      </c>
      <c r="D55" s="128"/>
      <c r="E55" s="342"/>
      <c r="F55" s="340" t="s">
        <v>2043</v>
      </c>
    </row>
    <row r="56" spans="1:7" ht="87.6" customHeight="1" x14ac:dyDescent="0.25">
      <c r="A56" s="336" t="s">
        <v>1908</v>
      </c>
      <c r="B56" s="55" t="s">
        <v>2046</v>
      </c>
      <c r="C56" s="68" t="s">
        <v>2047</v>
      </c>
      <c r="D56" s="128"/>
      <c r="E56" s="342"/>
      <c r="F56" s="340" t="s">
        <v>2048</v>
      </c>
    </row>
    <row r="57" spans="1:7" ht="74.45" customHeight="1" x14ac:dyDescent="0.25">
      <c r="A57" s="336" t="s">
        <v>1908</v>
      </c>
      <c r="B57" s="55" t="s">
        <v>2049</v>
      </c>
      <c r="C57" s="68" t="s">
        <v>2050</v>
      </c>
      <c r="D57" s="128"/>
      <c r="E57" s="342"/>
      <c r="F57" s="340" t="s">
        <v>2051</v>
      </c>
    </row>
    <row r="58" spans="1:7" ht="78.95" customHeight="1" x14ac:dyDescent="0.25">
      <c r="A58" s="336" t="s">
        <v>1908</v>
      </c>
      <c r="B58" s="55" t="s">
        <v>2052</v>
      </c>
      <c r="C58" s="68" t="s">
        <v>2053</v>
      </c>
      <c r="D58" s="128"/>
      <c r="E58" s="342"/>
      <c r="F58" s="340" t="s">
        <v>2051</v>
      </c>
    </row>
    <row r="59" spans="1:7" ht="75" customHeight="1" x14ac:dyDescent="0.25">
      <c r="A59" s="338" t="s">
        <v>1908</v>
      </c>
      <c r="B59" s="55" t="s">
        <v>2054</v>
      </c>
      <c r="C59" s="68" t="s">
        <v>2055</v>
      </c>
      <c r="D59" s="304"/>
      <c r="E59" s="342"/>
      <c r="F59" s="340" t="s">
        <v>2056</v>
      </c>
    </row>
    <row r="60" spans="1:7" ht="86.45" customHeight="1" x14ac:dyDescent="0.25">
      <c r="A60" s="336" t="s">
        <v>1908</v>
      </c>
      <c r="B60" s="55" t="s">
        <v>2057</v>
      </c>
      <c r="C60" s="68" t="s">
        <v>2058</v>
      </c>
      <c r="D60" s="128"/>
      <c r="E60" s="342"/>
      <c r="F60" s="340" t="s">
        <v>2051</v>
      </c>
    </row>
    <row r="61" spans="1:7" ht="74.45" customHeight="1" x14ac:dyDescent="0.25">
      <c r="A61" s="336" t="s">
        <v>1908</v>
      </c>
      <c r="B61" s="55" t="s">
        <v>2059</v>
      </c>
      <c r="C61" s="68" t="s">
        <v>2060</v>
      </c>
      <c r="D61" s="128"/>
      <c r="E61" s="342"/>
      <c r="F61" s="340" t="s">
        <v>2051</v>
      </c>
    </row>
    <row r="62" spans="1:7" ht="69.95" customHeight="1" x14ac:dyDescent="0.25">
      <c r="A62" s="336" t="s">
        <v>1908</v>
      </c>
      <c r="B62" s="55" t="s">
        <v>2061</v>
      </c>
      <c r="C62" s="68" t="s">
        <v>2062</v>
      </c>
      <c r="D62" s="128"/>
      <c r="E62" s="342"/>
      <c r="F62" s="340" t="s">
        <v>2051</v>
      </c>
    </row>
    <row r="63" spans="1:7" ht="36" customHeight="1" x14ac:dyDescent="0.25">
      <c r="A63" s="335"/>
      <c r="B63" s="58" t="s">
        <v>2063</v>
      </c>
      <c r="C63" s="99" t="s">
        <v>2064</v>
      </c>
      <c r="D63" s="276" t="str">
        <f>IF(COUNTIF(D64:D65,"NO CUMPLE")&gt;0,"NO CUMPLE CONDICIÓN",IF(COUNTIF(D64:D65,"CUMPLE")=0,"NO APLICA","CUMPLE"))</f>
        <v>NO APLICA</v>
      </c>
      <c r="E63" s="277" t="str">
        <f>CONCATENATE(IF(D64="NO CUMPLE",CONCATENATE(E64," "),""),IF(D65="NO CUMPLE",CONCATENATE(E65," "),""))</f>
        <v/>
      </c>
      <c r="F63" s="340" t="s">
        <v>2065</v>
      </c>
      <c r="G63" s="14">
        <f>IF(D63="CUMPLE",1,IF(D63="NO CUMPLE CONDICIÓN",2,3))</f>
        <v>3</v>
      </c>
    </row>
    <row r="64" spans="1:7" ht="165.75" customHeight="1" x14ac:dyDescent="0.25">
      <c r="A64" s="336" t="s">
        <v>1908</v>
      </c>
      <c r="B64" s="55" t="s">
        <v>2066</v>
      </c>
      <c r="C64" s="68" t="s">
        <v>2067</v>
      </c>
      <c r="D64" s="128"/>
      <c r="E64" s="342"/>
      <c r="F64" s="340" t="s">
        <v>2068</v>
      </c>
    </row>
    <row r="65" spans="1:7" ht="57" customHeight="1" x14ac:dyDescent="0.25">
      <c r="A65" s="336" t="s">
        <v>1908</v>
      </c>
      <c r="B65" s="55" t="s">
        <v>2069</v>
      </c>
      <c r="C65" s="68" t="s">
        <v>2070</v>
      </c>
      <c r="D65" s="128"/>
      <c r="E65" s="342"/>
      <c r="F65" s="340" t="s">
        <v>2068</v>
      </c>
    </row>
    <row r="66" spans="1:7" ht="29.25" customHeight="1" x14ac:dyDescent="0.25">
      <c r="A66" s="335"/>
      <c r="B66" s="58" t="s">
        <v>2071</v>
      </c>
      <c r="C66" s="99" t="s">
        <v>2072</v>
      </c>
      <c r="D66" s="276" t="str">
        <f>IF(COUNTIF(D67:D67,"NO CUMPLE")&gt;0,"NO CUMPLE CONDICIÓN",IF(COUNTIF(D67:D67,"CUMPLE")=0,"NO APLICA","CUMPLE"))</f>
        <v>NO APLICA</v>
      </c>
      <c r="E66" s="277" t="str">
        <f>CONCATENATE(IF(D67="NO CUMPLE",CONCATENATE(E67," "),""))</f>
        <v/>
      </c>
      <c r="F66" s="340" t="s">
        <v>2073</v>
      </c>
      <c r="G66" s="14">
        <f>IF(D66="CUMPLE",1,IF(D66="NO CUMPLE CONDICIÓN",2,3))</f>
        <v>3</v>
      </c>
    </row>
    <row r="67" spans="1:7" ht="65.45" customHeight="1" x14ac:dyDescent="0.25">
      <c r="A67" s="336" t="s">
        <v>1908</v>
      </c>
      <c r="B67" s="55" t="s">
        <v>2074</v>
      </c>
      <c r="C67" s="68" t="s">
        <v>2075</v>
      </c>
      <c r="D67" s="128"/>
      <c r="E67" s="342"/>
      <c r="F67" s="340" t="s">
        <v>2076</v>
      </c>
    </row>
    <row r="68" spans="1:7" ht="31.5" customHeight="1" x14ac:dyDescent="0.25">
      <c r="A68" s="335"/>
      <c r="B68" s="58" t="s">
        <v>2077</v>
      </c>
      <c r="C68" s="99" t="s">
        <v>2078</v>
      </c>
      <c r="D68" s="75" t="str">
        <f>IF(COUNTIF(D69:D74,"NO CUMPLE")&gt;0,"NO CUMPLE CONDICIÓN",IF(COUNTIF(D69:D74,"CUMPLE")=0,"NO APLICA","CUMPLE"))</f>
        <v>NO APLICA</v>
      </c>
      <c r="E68" s="344" t="str">
        <f>CONCATENATE(IF(D69="NO CUMPLE",CONCATENATE(E69," / "),""),IF(D70="NO CUMPLE",CONCATENATE(E70," / "),""),IF(D71="NO CUMPLE",CONCATENATE(E71," / "),""),IF(D72="NO CUMPLE",CONCATENATE(E72," / "),""),IF(D73="NO CUMPLE",CONCATENATE(E73," / "),""),IF(D74="NO CUMPLE",CONCATENATE(E74," / "),""))</f>
        <v/>
      </c>
      <c r="F68" s="340" t="s">
        <v>2079</v>
      </c>
      <c r="G68" s="14">
        <f>IF(D68="CUMPLE",1,IF(D68="NO CUMPLE CONDICIÓN",2,3))</f>
        <v>3</v>
      </c>
    </row>
    <row r="69" spans="1:7" ht="62.25" customHeight="1" x14ac:dyDescent="0.25">
      <c r="A69" s="336" t="s">
        <v>1908</v>
      </c>
      <c r="B69" s="55" t="s">
        <v>2080</v>
      </c>
      <c r="C69" s="68" t="s">
        <v>2081</v>
      </c>
      <c r="D69" s="128"/>
      <c r="E69" s="342"/>
      <c r="F69" s="340" t="s">
        <v>2079</v>
      </c>
    </row>
    <row r="70" spans="1:7" ht="34.5" customHeight="1" x14ac:dyDescent="0.25">
      <c r="A70" s="336" t="s">
        <v>1908</v>
      </c>
      <c r="B70" s="55" t="s">
        <v>2082</v>
      </c>
      <c r="C70" s="68" t="s">
        <v>2083</v>
      </c>
      <c r="D70" s="128"/>
      <c r="E70" s="342"/>
      <c r="F70" s="340" t="s">
        <v>2079</v>
      </c>
    </row>
    <row r="71" spans="1:7" ht="58.5" customHeight="1" x14ac:dyDescent="0.25">
      <c r="A71" s="336" t="s">
        <v>1908</v>
      </c>
      <c r="B71" s="55" t="s">
        <v>2084</v>
      </c>
      <c r="C71" s="68" t="s">
        <v>2085</v>
      </c>
      <c r="D71" s="128"/>
      <c r="E71" s="342"/>
      <c r="F71" s="340" t="s">
        <v>2079</v>
      </c>
    </row>
    <row r="72" spans="1:7" ht="50.25" customHeight="1" x14ac:dyDescent="0.25">
      <c r="A72" s="336" t="s">
        <v>1908</v>
      </c>
      <c r="B72" s="55" t="s">
        <v>2086</v>
      </c>
      <c r="C72" s="68" t="s">
        <v>2087</v>
      </c>
      <c r="D72" s="128"/>
      <c r="E72" s="342"/>
      <c r="F72" s="340" t="s">
        <v>2079</v>
      </c>
    </row>
    <row r="73" spans="1:7" ht="53.25" customHeight="1" x14ac:dyDescent="0.25">
      <c r="A73" s="336" t="s">
        <v>1908</v>
      </c>
      <c r="B73" s="55" t="s">
        <v>2088</v>
      </c>
      <c r="C73" s="68" t="s">
        <v>2089</v>
      </c>
      <c r="D73" s="128"/>
      <c r="E73" s="342"/>
      <c r="F73" s="340" t="s">
        <v>2079</v>
      </c>
    </row>
    <row r="74" spans="1:7" ht="262.5" customHeight="1" x14ac:dyDescent="0.25">
      <c r="A74" s="339" t="s">
        <v>1908</v>
      </c>
      <c r="B74" s="61" t="s">
        <v>2090</v>
      </c>
      <c r="C74" s="305" t="s">
        <v>2091</v>
      </c>
      <c r="D74" s="129"/>
      <c r="E74" s="348"/>
      <c r="F74" s="340" t="s">
        <v>2079</v>
      </c>
    </row>
    <row r="75" spans="1:7" x14ac:dyDescent="0.25">
      <c r="C75" s="14"/>
      <c r="D75" s="14"/>
      <c r="E75" s="14"/>
      <c r="F75" s="314"/>
    </row>
    <row r="76" spans="1:7" x14ac:dyDescent="0.25">
      <c r="C76" s="14"/>
      <c r="D76" s="14"/>
      <c r="E76" s="14"/>
      <c r="F76" s="314"/>
    </row>
    <row r="77" spans="1:7" hidden="1" x14ac:dyDescent="0.25">
      <c r="C77" s="100" t="s">
        <v>1900</v>
      </c>
      <c r="D77" s="14">
        <f>COUNTIF(G3:G74,1)</f>
        <v>0</v>
      </c>
      <c r="E77" s="14"/>
      <c r="F77" s="314"/>
    </row>
    <row r="78" spans="1:7" hidden="1" x14ac:dyDescent="0.25">
      <c r="C78" s="100" t="s">
        <v>1901</v>
      </c>
      <c r="D78" s="14">
        <f>COUNTIF(G3:G74,2)</f>
        <v>0</v>
      </c>
      <c r="E78" s="14"/>
      <c r="F78" s="314"/>
    </row>
    <row r="79" spans="1:7" hidden="1" x14ac:dyDescent="0.25">
      <c r="C79" s="100" t="s">
        <v>1902</v>
      </c>
      <c r="D79" s="14">
        <f>COUNTIF(G3:G74,3)</f>
        <v>13</v>
      </c>
      <c r="E79" s="14"/>
      <c r="F79" s="314"/>
    </row>
    <row r="80" spans="1:7" x14ac:dyDescent="0.25">
      <c r="C80" s="14"/>
      <c r="D80" s="14"/>
      <c r="E80" s="14"/>
      <c r="F80" s="314"/>
    </row>
    <row r="81" spans="3:6" x14ac:dyDescent="0.25">
      <c r="C81" s="14"/>
      <c r="D81" s="14"/>
      <c r="E81" s="14"/>
      <c r="F81" s="314"/>
    </row>
    <row r="82" spans="3:6" x14ac:dyDescent="0.25">
      <c r="C82" s="14"/>
      <c r="D82" s="14"/>
      <c r="E82" s="14"/>
      <c r="F82" s="314"/>
    </row>
    <row r="83" spans="3:6" x14ac:dyDescent="0.25">
      <c r="C83" s="14"/>
      <c r="D83" s="14"/>
      <c r="E83" s="14"/>
      <c r="F83" s="314"/>
    </row>
    <row r="84" spans="3:6" x14ac:dyDescent="0.25">
      <c r="C84" s="14"/>
      <c r="D84" s="14"/>
      <c r="E84" s="14"/>
      <c r="F84" s="314"/>
    </row>
    <row r="85" spans="3:6" x14ac:dyDescent="0.25">
      <c r="F85" s="315"/>
    </row>
    <row r="86" spans="3:6" x14ac:dyDescent="0.25">
      <c r="F86" s="315"/>
    </row>
    <row r="87" spans="3:6" x14ac:dyDescent="0.25">
      <c r="F87" s="315"/>
    </row>
    <row r="88" spans="3:6" x14ac:dyDescent="0.25">
      <c r="F88" s="315"/>
    </row>
    <row r="89" spans="3:6" x14ac:dyDescent="0.25">
      <c r="F89" s="315"/>
    </row>
    <row r="90" spans="3:6" x14ac:dyDescent="0.25">
      <c r="F90" s="315"/>
    </row>
    <row r="91" spans="3:6" x14ac:dyDescent="0.25">
      <c r="F91" s="315"/>
    </row>
    <row r="92" spans="3:6" x14ac:dyDescent="0.25">
      <c r="F92" s="315"/>
    </row>
    <row r="93" spans="3:6" x14ac:dyDescent="0.25">
      <c r="F93" s="315"/>
    </row>
    <row r="94" spans="3:6" x14ac:dyDescent="0.25">
      <c r="F94" s="315"/>
    </row>
    <row r="95" spans="3:6" x14ac:dyDescent="0.25">
      <c r="F95" s="315"/>
    </row>
    <row r="96" spans="3:6" x14ac:dyDescent="0.25">
      <c r="F96" s="315"/>
    </row>
    <row r="97" spans="6:6" x14ac:dyDescent="0.25">
      <c r="F97" s="315"/>
    </row>
  </sheetData>
  <sheetProtection algorithmName="SHA-512" hashValue="Uk+a7x2/ndlhd5dCZq9lqmi3UYy+DlPdbdc7E51+BTEwYIkbs1y5J2R1fxFsXOUMWE/EDledqyGWmt1/ylXuhw==" saltValue="/RD4/kDDu+h4dDXNCUOXMQ==" spinCount="100000" sheet="1" formatRows="0" autoFilter="0"/>
  <mergeCells count="1">
    <mergeCell ref="B1:E1"/>
  </mergeCells>
  <conditionalFormatting sqref="D3">
    <cfRule type="cellIs" dxfId="92" priority="45" operator="equal">
      <formula>"NO CUMPLE CONDICIÓN"</formula>
    </cfRule>
    <cfRule type="cellIs" dxfId="91" priority="46" operator="equal">
      <formula>"No Cumple"</formula>
    </cfRule>
  </conditionalFormatting>
  <conditionalFormatting sqref="D12">
    <cfRule type="cellIs" dxfId="90" priority="19" operator="equal">
      <formula>"NO CUMPLE CONDICIÓN"</formula>
    </cfRule>
    <cfRule type="cellIs" dxfId="89" priority="20" operator="equal">
      <formula>"No Cumple"</formula>
    </cfRule>
  </conditionalFormatting>
  <conditionalFormatting sqref="D16">
    <cfRule type="cellIs" dxfId="88" priority="41" operator="equal">
      <formula>"NO CUMPLE CONDICIÓN"</formula>
    </cfRule>
    <cfRule type="cellIs" dxfId="87" priority="42" operator="equal">
      <formula>"No Cumple"</formula>
    </cfRule>
  </conditionalFormatting>
  <conditionalFormatting sqref="D23">
    <cfRule type="cellIs" dxfId="86" priority="17" operator="equal">
      <formula>"NO CUMPLE CONDICIÓN"</formula>
    </cfRule>
    <cfRule type="cellIs" dxfId="85" priority="18" operator="equal">
      <formula>"No Cumple"</formula>
    </cfRule>
  </conditionalFormatting>
  <conditionalFormatting sqref="D27">
    <cfRule type="cellIs" dxfId="84" priority="15" operator="equal">
      <formula>"NO CUMPLE CONDICIÓN"</formula>
    </cfRule>
    <cfRule type="cellIs" dxfId="83" priority="16" operator="equal">
      <formula>"No Cumple"</formula>
    </cfRule>
  </conditionalFormatting>
  <conditionalFormatting sqref="D32">
    <cfRule type="cellIs" dxfId="82" priority="13" operator="equal">
      <formula>"NO CUMPLE CONDICIÓN"</formula>
    </cfRule>
    <cfRule type="cellIs" dxfId="81" priority="14" operator="equal">
      <formula>"No Cumple"</formula>
    </cfRule>
  </conditionalFormatting>
  <conditionalFormatting sqref="D36">
    <cfRule type="cellIs" dxfId="80" priority="11" operator="equal">
      <formula>"NO CUMPLE CONDICIÓN"</formula>
    </cfRule>
    <cfRule type="cellIs" dxfId="79" priority="12" operator="equal">
      <formula>"No Cumple"</formula>
    </cfRule>
  </conditionalFormatting>
  <conditionalFormatting sqref="D38">
    <cfRule type="cellIs" dxfId="78" priority="9" operator="equal">
      <formula>"NO CUMPLE CONDICIÓN"</formula>
    </cfRule>
    <cfRule type="cellIs" dxfId="77" priority="10" operator="equal">
      <formula>"No Cumple"</formula>
    </cfRule>
  </conditionalFormatting>
  <conditionalFormatting sqref="D44">
    <cfRule type="cellIs" dxfId="76" priority="29" operator="equal">
      <formula>"NO CUMPLE CONDICIÓN"</formula>
    </cfRule>
    <cfRule type="cellIs" dxfId="75" priority="30" operator="equal">
      <formula>"No Cumple"</formula>
    </cfRule>
  </conditionalFormatting>
  <conditionalFormatting sqref="D53">
    <cfRule type="cellIs" dxfId="74" priority="7" operator="equal">
      <formula>"NO CUMPLE CONDICIÓN"</formula>
    </cfRule>
    <cfRule type="cellIs" dxfId="73" priority="8" operator="equal">
      <formula>"No Cumple"</formula>
    </cfRule>
  </conditionalFormatting>
  <conditionalFormatting sqref="D63">
    <cfRule type="cellIs" dxfId="72" priority="3" operator="equal">
      <formula>"NO CUMPLE CONDICIÓN"</formula>
    </cfRule>
    <cfRule type="cellIs" dxfId="71" priority="4" operator="equal">
      <formula>"No Cumple"</formula>
    </cfRule>
  </conditionalFormatting>
  <conditionalFormatting sqref="D66">
    <cfRule type="cellIs" dxfId="70" priority="5" operator="equal">
      <formula>"NO CUMPLE CONDICIÓN"</formula>
    </cfRule>
    <cfRule type="cellIs" dxfId="69" priority="6" operator="equal">
      <formula>"No Cumple"</formula>
    </cfRule>
  </conditionalFormatting>
  <conditionalFormatting sqref="D68">
    <cfRule type="cellIs" dxfId="68" priority="1" operator="equal">
      <formula>"NO CUMPLE CONDICIÓN"</formula>
    </cfRule>
    <cfRule type="cellIs" dxfId="67" priority="2" operator="equal">
      <formula>"No Cumple"</formula>
    </cfRule>
  </conditionalFormatting>
  <dataValidations count="2">
    <dataValidation type="list" allowBlank="1" showInputMessage="1" showErrorMessage="1" sqref="D46:D48 D18:D22 D69:D74 D59" xr:uid="{7B584C72-8614-4FCB-BB9F-D3B191B5AF6E}">
      <formula1>"CUMPLE,NO CUMPLE,NO APLICA"</formula1>
    </dataValidation>
    <dataValidation type="list" allowBlank="1" showInputMessage="1" showErrorMessage="1" sqref="D13:D15 D28:D31 D33:D35 D37 D39:D43 D49:D52 D4:D11 D64:D65 D67 D24:D26 D54:D58 D60:D62" xr:uid="{24EFD096-574E-47E5-AE49-126D8DE81619}">
      <formula1>"CUMPLE,NO CUMPLE"</formula1>
    </dataValidation>
  </dataValidations>
  <hyperlinks>
    <hyperlink ref="A1" location="PORTADA!A1" display="Portada" xr:uid="{88F762B5-93FF-41F1-B0D4-72022B890474}"/>
  </hyperlinks>
  <printOptions horizontalCentered="1"/>
  <pageMargins left="0.31496062992125984" right="0.31496062992125984" top="1.1417322834645669" bottom="0.74803149606299213" header="0.31496062992125984" footer="0.31496062992125984"/>
  <pageSetup scale="66"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99E6C-64E2-43A5-AC43-91DDD0967C36}">
  <sheetPr>
    <tabColor rgb="FFFFCCCC"/>
    <pageSetUpPr fitToPage="1"/>
  </sheetPr>
  <dimension ref="A1:H30"/>
  <sheetViews>
    <sheetView topLeftCell="A22" zoomScale="80" zoomScaleNormal="80" workbookViewId="0">
      <selection activeCell="C1" sqref="C1"/>
    </sheetView>
  </sheetViews>
  <sheetFormatPr baseColWidth="10" defaultColWidth="11.42578125" defaultRowHeight="15" x14ac:dyDescent="0.25"/>
  <cols>
    <col min="1" max="1" width="8.140625" style="31" customWidth="1"/>
    <col min="2" max="2" width="9.85546875" style="36" customWidth="1"/>
    <col min="3" max="3" width="71.42578125" style="32" customWidth="1"/>
    <col min="4" max="4" width="15.42578125" style="34" customWidth="1"/>
    <col min="5" max="5" width="85.42578125" style="34" customWidth="1"/>
    <col min="6" max="6" width="45" style="48" customWidth="1"/>
    <col min="7" max="7" width="6.28515625" style="30" hidden="1" customWidth="1"/>
    <col min="8" max="16384" width="11.42578125" style="34"/>
  </cols>
  <sheetData>
    <row r="1" spans="1:7" ht="21" customHeight="1" thickBot="1" x14ac:dyDescent="0.3">
      <c r="A1" s="262" t="s">
        <v>1481</v>
      </c>
      <c r="B1" s="435" t="s">
        <v>2092</v>
      </c>
      <c r="C1" s="436"/>
      <c r="D1" s="436"/>
      <c r="E1" s="437"/>
      <c r="F1" s="289"/>
    </row>
    <row r="2" spans="1:7" ht="74.25" customHeight="1" thickBot="1" x14ac:dyDescent="0.3">
      <c r="A2" s="350" t="s">
        <v>1677</v>
      </c>
      <c r="B2" s="62" t="s">
        <v>1678</v>
      </c>
      <c r="C2" s="63" t="s">
        <v>1679</v>
      </c>
      <c r="D2" s="266" t="s">
        <v>1680</v>
      </c>
      <c r="E2" s="267" t="s">
        <v>1681</v>
      </c>
      <c r="F2" s="290" t="s">
        <v>1682</v>
      </c>
    </row>
    <row r="3" spans="1:7" ht="30.6" customHeight="1" x14ac:dyDescent="0.25">
      <c r="B3" s="58" t="s">
        <v>2093</v>
      </c>
      <c r="C3" s="67" t="s">
        <v>2094</v>
      </c>
      <c r="D3" s="276" t="str">
        <f>IF(COUNTIF(D4:D6,"NO CUMPLE")&gt;0,"NO CUMPLE CONDICIÓN",IF(COUNTIF(D4:D6,"CUMPLE")=0,"NO APLICA","CUMPLE"))</f>
        <v>NO APLICA</v>
      </c>
      <c r="E3" s="277" t="str">
        <f>CONCATENATE(IF(D4="NO CUMPLE",CONCATENATE(E4," / "),""),IF(D5="NO CUMPLE",CONCATENATE(E5,"  "),""),IF(D6="NO CUMPLE",CONCATENATE(E6,"  "),""))</f>
        <v/>
      </c>
      <c r="F3" s="48" t="s">
        <v>2095</v>
      </c>
      <c r="G3" s="249">
        <f>IF(D3="CUMPLE",1,IF(D3="NO CUMPLE CONDICIÓN",2,3))</f>
        <v>3</v>
      </c>
    </row>
    <row r="4" spans="1:7" ht="82.5" x14ac:dyDescent="0.25">
      <c r="A4" s="114" t="s">
        <v>2096</v>
      </c>
      <c r="B4" s="55" t="s">
        <v>2097</v>
      </c>
      <c r="C4" s="331" t="s">
        <v>2098</v>
      </c>
      <c r="D4" s="128"/>
      <c r="E4" s="127"/>
      <c r="F4" s="48" t="s">
        <v>2099</v>
      </c>
      <c r="G4" s="249"/>
    </row>
    <row r="5" spans="1:7" ht="85.5" x14ac:dyDescent="0.25">
      <c r="A5" s="114" t="s">
        <v>2096</v>
      </c>
      <c r="B5" s="55" t="s">
        <v>2100</v>
      </c>
      <c r="C5" s="60" t="s">
        <v>2101</v>
      </c>
      <c r="D5" s="128"/>
      <c r="E5" s="291"/>
      <c r="F5" s="48" t="s">
        <v>2099</v>
      </c>
      <c r="G5" s="249"/>
    </row>
    <row r="6" spans="1:7" ht="185.25" x14ac:dyDescent="0.25">
      <c r="A6" s="114" t="s">
        <v>2096</v>
      </c>
      <c r="B6" s="55" t="s">
        <v>2102</v>
      </c>
      <c r="C6" s="60" t="s">
        <v>2103</v>
      </c>
      <c r="D6" s="128"/>
      <c r="E6" s="127"/>
      <c r="F6" s="48" t="s">
        <v>2104</v>
      </c>
      <c r="G6" s="249"/>
    </row>
    <row r="7" spans="1:7" ht="30.6" customHeight="1" x14ac:dyDescent="0.25">
      <c r="B7" s="58" t="s">
        <v>2105</v>
      </c>
      <c r="C7" s="349" t="s">
        <v>2106</v>
      </c>
      <c r="D7" s="75" t="str">
        <f>IF(COUNTIF(D9:D17,"NO CUMPLE")&gt;0,"NO CUMPLE CONDICIÓN",IF(COUNTIF(D9:D17,"CUMPLE")=0,"NO APLICA","CUMPLE"))</f>
        <v>NO APLICA</v>
      </c>
      <c r="E7" s="344" t="str">
        <f>CONCATENATE(IF(D9="NO CUMPLE",CONCATENATE(E9," / "),""),IF(D10="NO CUMPLE",CONCATENATE(E10," / "),""),IF(D11="NO CUMPLE",CONCATENATE(E11," / "),""),IF(D12="NO CUMPLE",CONCATENATE(E12," / "),""),IF(D13="NO CUMPLE",CONCATENATE(E13," / "),""),IF(D14="NO CUMPLE",CONCATENATE(E14," / "),""),IF(D15="NO CUMPLE",CONCATENATE(E15," / "),""),IF(D16="NO CUMPLE",CONCATENATE(E16," / "),""),IF(D17="NO CUMPLE",CONCATENATE(E17," / "),""))</f>
        <v/>
      </c>
      <c r="G7" s="249">
        <f>IF(D7="CUMPLE",1,IF(D7="NO CUMPLE CONDICIÓN",2,3))</f>
        <v>3</v>
      </c>
    </row>
    <row r="8" spans="1:7" ht="42.75" x14ac:dyDescent="0.25">
      <c r="B8" s="90"/>
      <c r="C8" s="251" t="s">
        <v>2107</v>
      </c>
      <c r="D8" s="252"/>
      <c r="E8" s="91"/>
      <c r="F8" s="48" t="s">
        <v>2108</v>
      </c>
      <c r="G8" s="249"/>
    </row>
    <row r="9" spans="1:7" ht="83.25" customHeight="1" x14ac:dyDescent="0.25">
      <c r="A9" s="114"/>
      <c r="B9" s="55" t="s">
        <v>2109</v>
      </c>
      <c r="C9" s="292" t="s">
        <v>2110</v>
      </c>
      <c r="D9" s="128"/>
      <c r="E9" s="127"/>
      <c r="F9" s="48" t="s">
        <v>2111</v>
      </c>
      <c r="G9" s="249"/>
    </row>
    <row r="10" spans="1:7" ht="204.75" customHeight="1" x14ac:dyDescent="0.25">
      <c r="A10" s="114"/>
      <c r="B10" s="55" t="s">
        <v>2112</v>
      </c>
      <c r="C10" s="292" t="s">
        <v>2113</v>
      </c>
      <c r="D10" s="128"/>
      <c r="E10" s="127"/>
      <c r="F10" s="48" t="s">
        <v>2111</v>
      </c>
      <c r="G10" s="249"/>
    </row>
    <row r="11" spans="1:7" ht="68.25" customHeight="1" x14ac:dyDescent="0.25">
      <c r="A11" s="114"/>
      <c r="B11" s="55" t="s">
        <v>2114</v>
      </c>
      <c r="C11" s="292" t="s">
        <v>2115</v>
      </c>
      <c r="D11" s="128"/>
      <c r="E11" s="127"/>
      <c r="F11" s="48" t="s">
        <v>2116</v>
      </c>
      <c r="G11" s="249"/>
    </row>
    <row r="12" spans="1:7" ht="60" x14ac:dyDescent="0.25">
      <c r="A12" s="114"/>
      <c r="B12" s="55" t="s">
        <v>2117</v>
      </c>
      <c r="C12" s="292" t="s">
        <v>2118</v>
      </c>
      <c r="D12" s="131"/>
      <c r="E12" s="125"/>
      <c r="F12" s="49" t="s">
        <v>2119</v>
      </c>
      <c r="G12" s="249"/>
    </row>
    <row r="13" spans="1:7" ht="75" x14ac:dyDescent="0.25">
      <c r="A13" s="114"/>
      <c r="B13" s="55" t="s">
        <v>2120</v>
      </c>
      <c r="C13" s="292" t="s">
        <v>2121</v>
      </c>
      <c r="D13" s="131"/>
      <c r="E13" s="125"/>
      <c r="F13" s="49" t="s">
        <v>2122</v>
      </c>
      <c r="G13" s="249"/>
    </row>
    <row r="14" spans="1:7" ht="75" x14ac:dyDescent="0.25">
      <c r="A14" s="114"/>
      <c r="B14" s="55" t="s">
        <v>2123</v>
      </c>
      <c r="C14" s="292" t="s">
        <v>2124</v>
      </c>
      <c r="D14" s="131"/>
      <c r="E14" s="125"/>
      <c r="F14" s="49" t="s">
        <v>2125</v>
      </c>
      <c r="G14" s="249"/>
    </row>
    <row r="15" spans="1:7" ht="77.25" customHeight="1" x14ac:dyDescent="0.25">
      <c r="A15" s="114"/>
      <c r="B15" s="55" t="s">
        <v>2126</v>
      </c>
      <c r="C15" s="292" t="s">
        <v>2127</v>
      </c>
      <c r="D15" s="131"/>
      <c r="E15" s="125"/>
      <c r="F15" s="49" t="s">
        <v>2128</v>
      </c>
      <c r="G15" s="249"/>
    </row>
    <row r="16" spans="1:7" ht="84.75" customHeight="1" x14ac:dyDescent="0.25">
      <c r="A16" s="114"/>
      <c r="B16" s="55" t="s">
        <v>2129</v>
      </c>
      <c r="C16" s="292" t="s">
        <v>2130</v>
      </c>
      <c r="D16" s="128"/>
      <c r="E16" s="127"/>
      <c r="F16" s="293" t="s">
        <v>2131</v>
      </c>
      <c r="G16" s="249"/>
    </row>
    <row r="17" spans="1:8" ht="105" x14ac:dyDescent="0.25">
      <c r="A17" s="114"/>
      <c r="B17" s="55" t="s">
        <v>2132</v>
      </c>
      <c r="C17" s="292" t="s">
        <v>2133</v>
      </c>
      <c r="D17" s="128"/>
      <c r="E17" s="127"/>
      <c r="F17" s="293" t="s">
        <v>2134</v>
      </c>
      <c r="G17" s="249"/>
    </row>
    <row r="18" spans="1:8" ht="42" customHeight="1" x14ac:dyDescent="0.25">
      <c r="B18" s="58" t="s">
        <v>2135</v>
      </c>
      <c r="C18" s="67" t="s">
        <v>2136</v>
      </c>
      <c r="D18" s="75" t="str">
        <f>IF(COUNTIF(D20:D26,"NO CUMPLE")&gt;0,"NO CUMPLE CONDICIÓN",IF(COUNTIF(D20:D26,"CUMPLE")=0,"NO APLICA","CUMPLE"))</f>
        <v>NO APLICA</v>
      </c>
      <c r="E18" s="294" t="str">
        <f>CONCATENATE(IF(D20="NO CUMPLE",CONCATENATE(E20," / "),""),IF(D21="NO CUMPLE",CONCATENATE(E21," / "),""),IF(D22="NO CUMPLE",CONCATENATE(E22," / "),""),IF(D23="NO CUMPLE",CONCATENATE(E23," / "),""),IF(D24="NO CUMPLE",CONCATENATE(E24," / "),""),IF(D25="NO CUMPLE",CONCATENATE(E25," / "),""),IF(D26="NO CUMPLE",CONCATENATE(E26," / "),""))</f>
        <v/>
      </c>
      <c r="F18" s="48" t="s">
        <v>2137</v>
      </c>
      <c r="G18" s="249">
        <f>IF(D18="CUMPLE",1,IF(D18="NO CUMPLE CONDICIÓN",2,3))</f>
        <v>3</v>
      </c>
    </row>
    <row r="19" spans="1:8" ht="42.75" x14ac:dyDescent="0.25">
      <c r="B19" s="90"/>
      <c r="C19" s="251" t="s">
        <v>2107</v>
      </c>
      <c r="D19" s="252"/>
      <c r="E19" s="91"/>
      <c r="F19" s="48" t="s">
        <v>2108</v>
      </c>
      <c r="G19" s="249"/>
    </row>
    <row r="20" spans="1:8" ht="66" x14ac:dyDescent="0.25">
      <c r="A20" s="114" t="s">
        <v>2096</v>
      </c>
      <c r="B20" s="55" t="s">
        <v>2138</v>
      </c>
      <c r="C20" s="254" t="s">
        <v>2139</v>
      </c>
      <c r="D20" s="128"/>
      <c r="E20" s="127"/>
      <c r="F20" s="48" t="s">
        <v>2140</v>
      </c>
      <c r="G20" s="249"/>
    </row>
    <row r="21" spans="1:8" ht="157.5" x14ac:dyDescent="0.25">
      <c r="A21" s="114" t="s">
        <v>2096</v>
      </c>
      <c r="B21" s="55" t="s">
        <v>2141</v>
      </c>
      <c r="C21" s="254" t="s">
        <v>2142</v>
      </c>
      <c r="D21" s="128"/>
      <c r="E21" s="127"/>
      <c r="F21" s="48" t="s">
        <v>2143</v>
      </c>
      <c r="G21" s="249"/>
    </row>
    <row r="22" spans="1:8" ht="185.25" x14ac:dyDescent="0.25">
      <c r="A22" s="114" t="s">
        <v>2096</v>
      </c>
      <c r="B22" s="55" t="s">
        <v>2144</v>
      </c>
      <c r="C22" s="254" t="s">
        <v>2145</v>
      </c>
      <c r="D22" s="128"/>
      <c r="E22" s="127"/>
      <c r="F22" s="48" t="s">
        <v>2146</v>
      </c>
      <c r="G22" s="249"/>
    </row>
    <row r="23" spans="1:8" ht="42.75" x14ac:dyDescent="0.25">
      <c r="A23" s="114" t="s">
        <v>2096</v>
      </c>
      <c r="B23" s="55" t="s">
        <v>2147</v>
      </c>
      <c r="C23" s="254" t="s">
        <v>2148</v>
      </c>
      <c r="D23" s="128"/>
      <c r="E23" s="127"/>
      <c r="F23" s="48" t="s">
        <v>2149</v>
      </c>
      <c r="G23" s="249"/>
    </row>
    <row r="24" spans="1:8" ht="142.5" x14ac:dyDescent="0.25">
      <c r="A24" s="114" t="s">
        <v>2096</v>
      </c>
      <c r="B24" s="55" t="s">
        <v>2150</v>
      </c>
      <c r="C24" s="254" t="s">
        <v>2151</v>
      </c>
      <c r="D24" s="128"/>
      <c r="E24" s="127"/>
      <c r="F24" s="48" t="s">
        <v>2152</v>
      </c>
      <c r="G24" s="249"/>
    </row>
    <row r="25" spans="1:8" ht="110.25" customHeight="1" x14ac:dyDescent="0.25">
      <c r="A25" s="114" t="s">
        <v>2096</v>
      </c>
      <c r="B25" s="55" t="s">
        <v>2153</v>
      </c>
      <c r="C25" s="254" t="s">
        <v>2154</v>
      </c>
      <c r="D25" s="295"/>
      <c r="E25" s="127"/>
      <c r="F25" s="48" t="s">
        <v>2155</v>
      </c>
      <c r="G25" s="249"/>
    </row>
    <row r="26" spans="1:8" ht="50.25" customHeight="1" thickBot="1" x14ac:dyDescent="0.3">
      <c r="A26" s="114" t="s">
        <v>2096</v>
      </c>
      <c r="B26" s="61" t="s">
        <v>2156</v>
      </c>
      <c r="C26" s="332" t="s">
        <v>2157</v>
      </c>
      <c r="D26" s="129"/>
      <c r="E26" s="333"/>
      <c r="F26" s="48" t="s">
        <v>2158</v>
      </c>
      <c r="G26" s="249"/>
      <c r="H26" s="296"/>
    </row>
    <row r="27" spans="1:8" ht="24.75" customHeight="1" x14ac:dyDescent="0.25"/>
    <row r="28" spans="1:8" hidden="1" x14ac:dyDescent="0.25">
      <c r="C28" s="100" t="s">
        <v>1900</v>
      </c>
      <c r="D28" s="34">
        <f>COUNTIF(G3:G26,1)</f>
        <v>0</v>
      </c>
    </row>
    <row r="29" spans="1:8" hidden="1" x14ac:dyDescent="0.25">
      <c r="C29" s="100" t="s">
        <v>1901</v>
      </c>
      <c r="D29" s="34">
        <f>COUNTIF(G3:G26,2)</f>
        <v>0</v>
      </c>
    </row>
    <row r="30" spans="1:8" hidden="1" x14ac:dyDescent="0.25">
      <c r="C30" s="100" t="s">
        <v>1902</v>
      </c>
      <c r="D30" s="34">
        <f>COUNTIF(G3:G26,3)</f>
        <v>3</v>
      </c>
    </row>
  </sheetData>
  <sheetProtection algorithmName="SHA-512" hashValue="y0BEee2Q0TofLkFXSleQyM+irbdYoXwT0DiS0MIl0Bqz4ItZMHKT1yZAUVEq44c5j0efuPsDYTYDzB6y/iGjfQ==" saltValue="gNu8LBLnfwGXb5FVxf6SOw==" spinCount="100000" sheet="1" formatRows="0" autoFilter="0"/>
  <mergeCells count="1">
    <mergeCell ref="B1:E1"/>
  </mergeCells>
  <conditionalFormatting sqref="D3">
    <cfRule type="cellIs" dxfId="66" priority="3" operator="equal">
      <formula>"NO CUMPLE CONDICIÓN"</formula>
    </cfRule>
    <cfRule type="cellIs" dxfId="65" priority="4" operator="equal">
      <formula>"No Cumple"</formula>
    </cfRule>
  </conditionalFormatting>
  <conditionalFormatting sqref="D7">
    <cfRule type="cellIs" dxfId="64" priority="1" operator="equal">
      <formula>"NO CUMPLE CONDICIÓN"</formula>
    </cfRule>
    <cfRule type="cellIs" dxfId="63" priority="2" operator="equal">
      <formula>"No Cumple"</formula>
    </cfRule>
  </conditionalFormatting>
  <conditionalFormatting sqref="D18">
    <cfRule type="cellIs" dxfId="62" priority="11" operator="equal">
      <formula>"NO CUMPLE CONDICIÓN"</formula>
    </cfRule>
    <cfRule type="cellIs" dxfId="61" priority="12" operator="equal">
      <formula>"No Cumple"</formula>
    </cfRule>
  </conditionalFormatting>
  <dataValidations count="3">
    <dataValidation type="list" allowBlank="1" showInputMessage="1" showErrorMessage="1" sqref="D20:D24 D16:D17 D9:D11 D4:D6" xr:uid="{0AF96E60-40F9-4E8E-8B2B-8BF06476790D}">
      <formula1>"CUMPLE,NO CUMPLE"</formula1>
    </dataValidation>
    <dataValidation type="list" allowBlank="1" showInputMessage="1" showErrorMessage="1" sqref="D25" xr:uid="{10EE0798-95CF-4036-9AC7-353EA8027B2E}">
      <formula1>"CUMPLE, NO CUMPLE,NO APLICA"</formula1>
    </dataValidation>
    <dataValidation type="list" allowBlank="1" showInputMessage="1" showErrorMessage="1" sqref="D26 D12:D15" xr:uid="{45CD7BBF-9CDE-486F-9995-8E6705187AFA}">
      <formula1>"CUMPLE,NO CUMPLE,NO APLICA"</formula1>
    </dataValidation>
  </dataValidations>
  <hyperlinks>
    <hyperlink ref="A1" location="PORTADA!A1" display="Portada" xr:uid="{780BC1FD-5488-447C-80C4-23A56164EAFD}"/>
  </hyperlinks>
  <printOptions horizontalCentered="1"/>
  <pageMargins left="0.31496062992125984" right="0.31496062992125984" top="1.1417322834645669" bottom="0.74803149606299213" header="0.31496062992125984" footer="0.31496062992125984"/>
  <pageSetup scale="72"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CB3E-A2BE-4B85-975B-08B2EE8366EF}">
  <sheetPr>
    <tabColor rgb="FFFFCCCC"/>
    <pageSetUpPr fitToPage="1"/>
  </sheetPr>
  <dimension ref="A1:R116"/>
  <sheetViews>
    <sheetView zoomScale="80" zoomScaleNormal="80" workbookViewId="0">
      <selection activeCell="C1" sqref="C1"/>
    </sheetView>
  </sheetViews>
  <sheetFormatPr baseColWidth="10" defaultColWidth="11.42578125" defaultRowHeight="15" x14ac:dyDescent="0.25"/>
  <cols>
    <col min="1" max="1" width="8.42578125" customWidth="1"/>
    <col min="2" max="2" width="9.42578125" style="119" bestFit="1" customWidth="1"/>
    <col min="3" max="3" width="87.7109375" customWidth="1"/>
    <col min="4" max="4" width="23.85546875" style="28" customWidth="1"/>
    <col min="5" max="5" width="87.140625" style="28" customWidth="1"/>
    <col min="6" max="6" width="32.42578125" style="187" customWidth="1"/>
    <col min="7" max="7" width="11.7109375" hidden="1" customWidth="1"/>
  </cols>
  <sheetData>
    <row r="1" spans="1:18" ht="21.75" thickBot="1" x14ac:dyDescent="0.3">
      <c r="A1" s="262" t="s">
        <v>1481</v>
      </c>
      <c r="B1" s="435" t="s">
        <v>2159</v>
      </c>
      <c r="C1" s="436"/>
      <c r="D1" s="436"/>
      <c r="E1" s="437"/>
    </row>
    <row r="2" spans="1:18" s="119" customFormat="1" ht="60.75" thickBot="1" x14ac:dyDescent="0.25">
      <c r="A2" s="202" t="s">
        <v>1677</v>
      </c>
      <c r="B2" s="77" t="s">
        <v>2160</v>
      </c>
      <c r="C2" s="78" t="s">
        <v>2161</v>
      </c>
      <c r="D2" s="79" t="s">
        <v>1680</v>
      </c>
      <c r="E2" s="80" t="s">
        <v>1681</v>
      </c>
      <c r="F2" s="188" t="s">
        <v>2162</v>
      </c>
      <c r="I2" s="120"/>
      <c r="K2" s="120"/>
      <c r="M2" s="120"/>
      <c r="O2" s="120"/>
      <c r="Q2" s="120"/>
    </row>
    <row r="3" spans="1:18" s="43" customFormat="1" ht="66" x14ac:dyDescent="0.2">
      <c r="B3" s="364" t="s">
        <v>2163</v>
      </c>
      <c r="C3" s="99" t="s">
        <v>2164</v>
      </c>
      <c r="D3" s="75" t="str">
        <f>IF(COUNTIF(D4:D4,"NO CUMPLE")&gt;0,"NO CUMPLE CONDICIÓN",IF(COUNTIF(D4:D4,"CUMPLE")=0,"NO APLICA","CUMPLE"))</f>
        <v>NO APLICA</v>
      </c>
      <c r="E3" s="204" t="str">
        <f>CONCATENATE(IF(D4="NO CUMPLE",CONCATENATE(E4," / "),""))</f>
        <v/>
      </c>
      <c r="F3" s="203" t="s">
        <v>2165</v>
      </c>
      <c r="G3" s="101">
        <f>IF(D3="CUMPLE",1,IF(D3="NO CUMPLE CONDICIÓN",2,3))</f>
        <v>3</v>
      </c>
      <c r="I3" s="44"/>
      <c r="K3" s="44"/>
      <c r="M3" s="44"/>
      <c r="O3" s="44"/>
      <c r="Q3" s="44"/>
    </row>
    <row r="4" spans="1:18" s="45" customFormat="1" ht="84" customHeight="1" x14ac:dyDescent="0.2">
      <c r="A4" s="114" t="s">
        <v>2096</v>
      </c>
      <c r="B4" s="307" t="s">
        <v>2166</v>
      </c>
      <c r="C4" s="68" t="s">
        <v>2167</v>
      </c>
      <c r="D4" s="130"/>
      <c r="E4" s="205"/>
      <c r="F4" s="189" t="s">
        <v>2165</v>
      </c>
      <c r="G4" s="117"/>
      <c r="J4" s="43"/>
      <c r="K4" s="118"/>
      <c r="M4" s="118"/>
      <c r="O4" s="118"/>
      <c r="Q4" s="118"/>
    </row>
    <row r="5" spans="1:18" s="45" customFormat="1" ht="73.5" customHeight="1" x14ac:dyDescent="0.2">
      <c r="B5" s="306" t="s">
        <v>2168</v>
      </c>
      <c r="C5" s="99" t="s">
        <v>2169</v>
      </c>
      <c r="D5" s="75" t="str">
        <f>IF(COUNTIF(D6:D9,"NO CUMPLE")&gt;0,"NO CUMPLE CONDICIÓN",IF(COUNTIF(D6:D9,"CUMPLE")=0,"NO APLICA","CUMPLE"))</f>
        <v>NO APLICA</v>
      </c>
      <c r="E5" s="206" t="str">
        <f>CONCATENATE(IF(D7="NO CUMPLE",CONCATENATE(E7," / "),""),IF(D8="NO CUMPLE",CONCATENATE(E8," / "),""),IF(D9="NO CUMPLE",CONCATENATE(E9," / "),""))</f>
        <v/>
      </c>
      <c r="F5" s="203" t="s">
        <v>2170</v>
      </c>
      <c r="G5" s="101">
        <f>IF(D5="CUMPLE",1,IF(D5="NO CUMPLE CONDICIÓN",2,3))</f>
        <v>3</v>
      </c>
      <c r="H5" s="43"/>
      <c r="J5" s="43"/>
      <c r="K5" s="44"/>
      <c r="L5" s="43"/>
      <c r="M5" s="44"/>
      <c r="N5" s="43"/>
      <c r="O5" s="44"/>
      <c r="P5" s="43"/>
      <c r="Q5" s="44"/>
      <c r="R5" s="43"/>
    </row>
    <row r="6" spans="1:18" s="43" customFormat="1" ht="43.5" customHeight="1" x14ac:dyDescent="0.2">
      <c r="B6" s="308"/>
      <c r="C6" s="92" t="s">
        <v>2171</v>
      </c>
      <c r="D6" s="121"/>
      <c r="E6" s="91"/>
      <c r="F6" s="190" t="s">
        <v>2108</v>
      </c>
      <c r="G6" s="101"/>
      <c r="K6" s="44"/>
      <c r="M6" s="44"/>
      <c r="O6" s="44"/>
      <c r="Q6" s="44"/>
    </row>
    <row r="7" spans="1:18" s="43" customFormat="1" ht="82.5" x14ac:dyDescent="0.2">
      <c r="A7" s="114" t="s">
        <v>2096</v>
      </c>
      <c r="B7" s="309" t="s">
        <v>2172</v>
      </c>
      <c r="C7" s="56" t="s">
        <v>2173</v>
      </c>
      <c r="D7" s="131"/>
      <c r="E7" s="207"/>
      <c r="F7" s="190" t="s">
        <v>2174</v>
      </c>
      <c r="G7" s="101"/>
      <c r="K7" s="44"/>
      <c r="M7" s="44"/>
      <c r="O7" s="44"/>
      <c r="Q7" s="44"/>
    </row>
    <row r="8" spans="1:18" s="43" customFormat="1" ht="82.5" x14ac:dyDescent="0.2">
      <c r="A8" s="114" t="s">
        <v>2096</v>
      </c>
      <c r="B8" s="309" t="s">
        <v>2175</v>
      </c>
      <c r="C8" s="56" t="s">
        <v>2176</v>
      </c>
      <c r="D8" s="131"/>
      <c r="E8" s="205"/>
      <c r="F8" s="190" t="s">
        <v>2174</v>
      </c>
      <c r="G8" s="101"/>
      <c r="K8" s="44"/>
      <c r="M8" s="44"/>
      <c r="O8" s="44"/>
      <c r="Q8" s="44"/>
    </row>
    <row r="9" spans="1:18" s="43" customFormat="1" ht="82.5" x14ac:dyDescent="0.2">
      <c r="A9" s="114" t="s">
        <v>2096</v>
      </c>
      <c r="B9" s="309" t="s">
        <v>2177</v>
      </c>
      <c r="C9" s="56" t="s">
        <v>2178</v>
      </c>
      <c r="D9" s="131"/>
      <c r="E9" s="207"/>
      <c r="F9" s="190" t="s">
        <v>2174</v>
      </c>
      <c r="G9" s="101"/>
      <c r="K9" s="44"/>
      <c r="M9" s="44"/>
      <c r="O9" s="44"/>
      <c r="Q9" s="44"/>
    </row>
    <row r="10" spans="1:18" s="43" customFormat="1" ht="42" customHeight="1" x14ac:dyDescent="0.2">
      <c r="B10" s="306" t="s">
        <v>2179</v>
      </c>
      <c r="C10" s="99" t="s">
        <v>2180</v>
      </c>
      <c r="D10" s="75" t="str">
        <f>IF(COUNTIF(D12:D17,"NO CUMPLE")&gt;0,"NO CUMPLE CONDICIÓN",IF(COUNTIF(D12:D17,"CUMPLE")=0,"NO APLICA","CUMPLE"))</f>
        <v>NO APLICA</v>
      </c>
      <c r="E10" s="206" t="str">
        <f>CONCATENATE(IF(D12="NO CUMPLE",CONCATENATE(E12," / "),""),IF(D13="NO CUMPLE",CONCATENATE(E13," / "),""),IF(D14="NO CUMPLE",CONCATENATE(E14," / "),""),IF(D15="NO CUMPLE",CONCATENATE(E15," / "),""),IF(D16="NO CUMPLE",CONCATENATE(E16," / "),""),IF(D17="NO CUMPLE",CONCATENATE(E17," / "),""))</f>
        <v/>
      </c>
      <c r="F10" s="203" t="s">
        <v>2181</v>
      </c>
      <c r="G10" s="101">
        <f>IF(D10="CUMPLE",1,IF(D10="NO CUMPLE CONDICIÓN",2,3))</f>
        <v>3</v>
      </c>
      <c r="K10" s="44"/>
      <c r="M10" s="44"/>
      <c r="O10" s="44"/>
      <c r="Q10" s="44"/>
    </row>
    <row r="11" spans="1:18" s="43" customFormat="1" ht="40.5" customHeight="1" x14ac:dyDescent="0.2">
      <c r="B11" s="308"/>
      <c r="C11" s="92" t="s">
        <v>2171</v>
      </c>
      <c r="D11" s="121"/>
      <c r="E11" s="91"/>
      <c r="F11" s="190" t="s">
        <v>2108</v>
      </c>
      <c r="G11" s="101"/>
      <c r="K11" s="44"/>
      <c r="M11" s="44"/>
      <c r="O11" s="44"/>
      <c r="Q11" s="44"/>
    </row>
    <row r="12" spans="1:18" s="43" customFormat="1" ht="82.5" x14ac:dyDescent="0.2">
      <c r="A12" s="114" t="s">
        <v>2096</v>
      </c>
      <c r="B12" s="309" t="s">
        <v>2182</v>
      </c>
      <c r="C12" s="56" t="s">
        <v>2183</v>
      </c>
      <c r="D12" s="131"/>
      <c r="E12" s="207"/>
      <c r="F12" s="190" t="s">
        <v>2184</v>
      </c>
      <c r="G12" s="101"/>
      <c r="K12" s="44"/>
      <c r="M12" s="44"/>
      <c r="O12" s="44"/>
      <c r="Q12" s="44"/>
    </row>
    <row r="13" spans="1:18" s="43" customFormat="1" ht="82.5" x14ac:dyDescent="0.2">
      <c r="A13" s="114" t="s">
        <v>2096</v>
      </c>
      <c r="B13" s="309" t="s">
        <v>2185</v>
      </c>
      <c r="C13" s="56" t="s">
        <v>2186</v>
      </c>
      <c r="D13" s="131"/>
      <c r="E13" s="207"/>
      <c r="F13" s="190" t="s">
        <v>2184</v>
      </c>
      <c r="G13" s="101"/>
      <c r="K13" s="44"/>
      <c r="M13" s="44"/>
      <c r="O13" s="44"/>
      <c r="Q13" s="44"/>
    </row>
    <row r="14" spans="1:18" s="43" customFormat="1" ht="82.5" x14ac:dyDescent="0.2">
      <c r="A14" s="114" t="s">
        <v>2096</v>
      </c>
      <c r="B14" s="309" t="s">
        <v>2187</v>
      </c>
      <c r="C14" s="56" t="s">
        <v>2188</v>
      </c>
      <c r="D14" s="131"/>
      <c r="E14" s="207"/>
      <c r="F14" s="190" t="s">
        <v>2189</v>
      </c>
      <c r="G14" s="101"/>
      <c r="K14" s="44"/>
      <c r="M14" s="44"/>
      <c r="O14" s="44"/>
      <c r="Q14" s="44"/>
    </row>
    <row r="15" spans="1:18" s="45" customFormat="1" ht="82.5" x14ac:dyDescent="0.2">
      <c r="A15" s="114" t="s">
        <v>2096</v>
      </c>
      <c r="B15" s="309" t="s">
        <v>2190</v>
      </c>
      <c r="C15" s="56" t="s">
        <v>2191</v>
      </c>
      <c r="D15" s="131"/>
      <c r="E15" s="207"/>
      <c r="F15" s="190" t="s">
        <v>2189</v>
      </c>
      <c r="G15" s="101"/>
      <c r="H15" s="43"/>
      <c r="J15" s="43"/>
      <c r="K15" s="44"/>
      <c r="L15" s="43"/>
      <c r="M15" s="44"/>
      <c r="N15" s="43"/>
      <c r="O15" s="44"/>
      <c r="P15" s="43"/>
      <c r="Q15" s="44"/>
      <c r="R15" s="43"/>
    </row>
    <row r="16" spans="1:18" s="43" customFormat="1" ht="82.5" x14ac:dyDescent="0.2">
      <c r="A16" s="114" t="s">
        <v>2096</v>
      </c>
      <c r="B16" s="309" t="s">
        <v>2192</v>
      </c>
      <c r="C16" s="56" t="s">
        <v>2193</v>
      </c>
      <c r="D16" s="131"/>
      <c r="E16" s="207"/>
      <c r="F16" s="190" t="s">
        <v>2189</v>
      </c>
      <c r="G16" s="101"/>
      <c r="K16" s="44"/>
      <c r="M16" s="44"/>
      <c r="O16" s="44"/>
      <c r="Q16" s="44"/>
    </row>
    <row r="17" spans="1:18" s="43" customFormat="1" ht="82.5" x14ac:dyDescent="0.2">
      <c r="A17" s="114" t="s">
        <v>2096</v>
      </c>
      <c r="B17" s="309" t="s">
        <v>2194</v>
      </c>
      <c r="C17" s="56" t="s">
        <v>2195</v>
      </c>
      <c r="D17" s="131"/>
      <c r="E17" s="207"/>
      <c r="F17" s="190" t="s">
        <v>2189</v>
      </c>
      <c r="G17" s="101"/>
      <c r="K17" s="44"/>
      <c r="M17" s="44"/>
      <c r="O17" s="44"/>
      <c r="Q17" s="44"/>
    </row>
    <row r="18" spans="1:18" s="43" customFormat="1" ht="66" x14ac:dyDescent="0.2">
      <c r="B18" s="306" t="s">
        <v>2196</v>
      </c>
      <c r="C18" s="310" t="s">
        <v>2197</v>
      </c>
      <c r="D18" s="75" t="str">
        <f>IF(COUNTIF(D20:D30,"NO CUMPLE")&gt;0,"NO CUMPLE CONDICIÓN",IF(COUNTIF(D20:D30,"CUMPLE")=0,"NO APLICA","CUMPLE"))</f>
        <v>NO APLICA</v>
      </c>
      <c r="E18" s="206" t="str">
        <f>CONCATENATE(IF(D20="NO CUMPLE",CONCATENATE(E20," / "),""),IF(D21="NO CUMPLE",CONCATENATE(E21," / "),""),IF(D22="NO CUMPLE",CONCATENATE(E22," / "),""),IF(D23="NO CUMPLE",CONCATENATE(E23," / "),""),IF(D24="NO CUMPLE",CONCATENATE(E24," / "),""),IF(D25="NO CUMPLE",CONCATENATE(E25," / "),""),IF(D26="NO CUMPLE",CONCATENATE(E26," / "),""),IF(D27="NO CUMPLE",CONCATENATE(E27," / "),""),IF(D28="NO CUMPLE",CONCATENATE(E28," / "),""),IF(D29="NO CUMPLE",CONCATENATE(E29," / "),""),IF(D30="NO CUMPLE",CONCATENATE(E30," / "),""))</f>
        <v/>
      </c>
      <c r="F18" s="203" t="s">
        <v>2198</v>
      </c>
      <c r="G18" s="101">
        <f>IF(D18="CUMPLE",1,IF(D18="NO CUMPLE CONDICIÓN",2,3))</f>
        <v>3</v>
      </c>
      <c r="K18" s="44"/>
      <c r="M18" s="44"/>
      <c r="O18" s="44"/>
      <c r="Q18" s="44"/>
    </row>
    <row r="19" spans="1:18" s="43" customFormat="1" ht="42" customHeight="1" x14ac:dyDescent="0.2">
      <c r="B19" s="308"/>
      <c r="C19" s="92" t="s">
        <v>2171</v>
      </c>
      <c r="D19" s="121"/>
      <c r="E19" s="91"/>
      <c r="F19" s="190" t="s">
        <v>2108</v>
      </c>
      <c r="G19" s="101"/>
      <c r="K19" s="44"/>
      <c r="M19" s="44"/>
      <c r="O19" s="44"/>
      <c r="Q19" s="44"/>
    </row>
    <row r="20" spans="1:18" s="46" customFormat="1" ht="90.75" x14ac:dyDescent="0.2">
      <c r="A20" s="114" t="s">
        <v>2096</v>
      </c>
      <c r="B20" s="309" t="s">
        <v>2199</v>
      </c>
      <c r="C20" s="56" t="s">
        <v>2200</v>
      </c>
      <c r="D20" s="131"/>
      <c r="E20" s="207"/>
      <c r="F20" s="190" t="s">
        <v>2201</v>
      </c>
      <c r="G20" s="101"/>
      <c r="H20" s="43"/>
      <c r="J20" s="43"/>
      <c r="K20" s="44"/>
      <c r="L20" s="43"/>
      <c r="M20" s="44"/>
      <c r="N20" s="43"/>
      <c r="O20" s="44"/>
      <c r="P20" s="43"/>
      <c r="Q20" s="44"/>
      <c r="R20" s="43"/>
    </row>
    <row r="21" spans="1:18" s="43" customFormat="1" ht="90.75" x14ac:dyDescent="0.2">
      <c r="A21" s="114" t="s">
        <v>2096</v>
      </c>
      <c r="B21" s="309" t="s">
        <v>2202</v>
      </c>
      <c r="C21" s="56" t="s">
        <v>2203</v>
      </c>
      <c r="D21" s="131"/>
      <c r="E21" s="207"/>
      <c r="F21" s="190" t="s">
        <v>2201</v>
      </c>
      <c r="G21" s="101"/>
      <c r="K21" s="44"/>
      <c r="M21" s="44"/>
      <c r="O21" s="44"/>
      <c r="Q21" s="44"/>
    </row>
    <row r="22" spans="1:18" s="43" customFormat="1" ht="90.75" x14ac:dyDescent="0.2">
      <c r="A22" s="114" t="s">
        <v>2096</v>
      </c>
      <c r="B22" s="309" t="s">
        <v>2204</v>
      </c>
      <c r="C22" s="56" t="s">
        <v>2205</v>
      </c>
      <c r="D22" s="131"/>
      <c r="E22" s="207"/>
      <c r="F22" s="190" t="s">
        <v>2206</v>
      </c>
      <c r="G22" s="101"/>
      <c r="K22" s="44"/>
      <c r="M22" s="44"/>
      <c r="O22" s="44"/>
      <c r="Q22" s="44"/>
    </row>
    <row r="23" spans="1:18" s="43" customFormat="1" ht="90.75" x14ac:dyDescent="0.2">
      <c r="A23" s="114" t="s">
        <v>2096</v>
      </c>
      <c r="B23" s="309" t="s">
        <v>2207</v>
      </c>
      <c r="C23" s="56" t="s">
        <v>2208</v>
      </c>
      <c r="D23" s="131"/>
      <c r="E23" s="207"/>
      <c r="F23" s="190" t="s">
        <v>2209</v>
      </c>
      <c r="G23" s="101"/>
      <c r="K23" s="44"/>
      <c r="M23" s="44"/>
      <c r="O23" s="44"/>
      <c r="Q23" s="44"/>
    </row>
    <row r="24" spans="1:18" s="43" customFormat="1" ht="90.75" x14ac:dyDescent="0.2">
      <c r="A24" s="114" t="s">
        <v>2096</v>
      </c>
      <c r="B24" s="309" t="s">
        <v>2210</v>
      </c>
      <c r="C24" s="56" t="s">
        <v>2211</v>
      </c>
      <c r="D24" s="131"/>
      <c r="E24" s="207"/>
      <c r="F24" s="190" t="s">
        <v>2209</v>
      </c>
      <c r="G24" s="101"/>
      <c r="K24" s="44"/>
      <c r="M24" s="44"/>
      <c r="O24" s="44"/>
      <c r="Q24" s="44"/>
    </row>
    <row r="25" spans="1:18" s="43" customFormat="1" ht="90.75" x14ac:dyDescent="0.2">
      <c r="A25" s="114" t="s">
        <v>2096</v>
      </c>
      <c r="B25" s="309" t="s">
        <v>2212</v>
      </c>
      <c r="C25" s="56" t="s">
        <v>2213</v>
      </c>
      <c r="D25" s="131"/>
      <c r="E25" s="207"/>
      <c r="F25" s="190" t="s">
        <v>2209</v>
      </c>
      <c r="G25" s="101"/>
      <c r="K25" s="44"/>
      <c r="M25" s="44"/>
      <c r="O25" s="44"/>
      <c r="Q25" s="44"/>
    </row>
    <row r="26" spans="1:18" s="43" customFormat="1" ht="90.75" x14ac:dyDescent="0.2">
      <c r="A26" s="114" t="s">
        <v>2096</v>
      </c>
      <c r="B26" s="309" t="s">
        <v>2214</v>
      </c>
      <c r="C26" s="56" t="s">
        <v>2215</v>
      </c>
      <c r="D26" s="131"/>
      <c r="E26" s="207"/>
      <c r="F26" s="190" t="s">
        <v>2216</v>
      </c>
      <c r="G26" s="101"/>
      <c r="K26" s="44"/>
      <c r="M26" s="44"/>
      <c r="O26" s="44"/>
      <c r="Q26" s="44"/>
    </row>
    <row r="27" spans="1:18" s="46" customFormat="1" ht="90.75" x14ac:dyDescent="0.2">
      <c r="A27" s="114" t="s">
        <v>2096</v>
      </c>
      <c r="B27" s="309" t="s">
        <v>2217</v>
      </c>
      <c r="C27" s="56" t="s">
        <v>2218</v>
      </c>
      <c r="D27" s="131"/>
      <c r="E27" s="207"/>
      <c r="F27" s="190" t="s">
        <v>2216</v>
      </c>
      <c r="G27" s="101"/>
      <c r="H27" s="43"/>
      <c r="J27" s="43"/>
      <c r="K27" s="44"/>
      <c r="L27" s="43"/>
      <c r="M27" s="44"/>
      <c r="N27" s="43"/>
      <c r="O27" s="44"/>
      <c r="P27" s="43"/>
      <c r="Q27" s="44"/>
      <c r="R27" s="43"/>
    </row>
    <row r="28" spans="1:18" s="43" customFormat="1" ht="90.75" x14ac:dyDescent="0.2">
      <c r="A28" s="114" t="s">
        <v>2096</v>
      </c>
      <c r="B28" s="309" t="s">
        <v>2219</v>
      </c>
      <c r="C28" s="56" t="s">
        <v>2220</v>
      </c>
      <c r="D28" s="131"/>
      <c r="E28" s="207"/>
      <c r="F28" s="190" t="s">
        <v>2216</v>
      </c>
      <c r="G28" s="101"/>
      <c r="K28" s="44"/>
      <c r="M28" s="44"/>
      <c r="O28" s="44"/>
      <c r="Q28" s="44"/>
    </row>
    <row r="29" spans="1:18" s="43" customFormat="1" ht="90.75" x14ac:dyDescent="0.2">
      <c r="A29" s="114" t="s">
        <v>2096</v>
      </c>
      <c r="B29" s="309" t="s">
        <v>2221</v>
      </c>
      <c r="C29" s="56" t="s">
        <v>2222</v>
      </c>
      <c r="D29" s="131"/>
      <c r="E29" s="207"/>
      <c r="F29" s="190" t="s">
        <v>2223</v>
      </c>
      <c r="G29" s="101"/>
      <c r="K29" s="44"/>
      <c r="M29" s="44"/>
      <c r="O29" s="44"/>
      <c r="Q29" s="44"/>
    </row>
    <row r="30" spans="1:18" s="43" customFormat="1" ht="90.75" x14ac:dyDescent="0.2">
      <c r="A30" s="114" t="s">
        <v>2096</v>
      </c>
      <c r="B30" s="309" t="s">
        <v>2224</v>
      </c>
      <c r="C30" s="56" t="s">
        <v>2225</v>
      </c>
      <c r="D30" s="131"/>
      <c r="E30" s="207"/>
      <c r="F30" s="190" t="s">
        <v>2223</v>
      </c>
      <c r="G30" s="101"/>
      <c r="K30" s="44"/>
      <c r="M30" s="44"/>
      <c r="O30" s="44"/>
      <c r="Q30" s="44"/>
    </row>
    <row r="31" spans="1:18" s="43" customFormat="1" ht="66" x14ac:dyDescent="0.2">
      <c r="B31" s="306" t="s">
        <v>2226</v>
      </c>
      <c r="C31" s="310" t="s">
        <v>2227</v>
      </c>
      <c r="D31" s="75" t="str">
        <f>IF(COUNTIF(D34:D44,"NO CUMPLE")&gt;0,"NO CUMPLE CONDICIÓN",IF(COUNTIF(D34:D44,"CUMPLE")=0,"NO APLICA","CUMPLE"))</f>
        <v>NO APLICA</v>
      </c>
      <c r="E31" s="206" t="str">
        <f>CONCATENATE(IF(D34="NO CUMPLE",CONCATENATE(E34," / "),""),IF(D35="NO CUMPLE",CONCATENATE(E35," / "),""),IF(D36="NO CUMPLE",CONCATENATE(E36," / "),""),IF(D37="NO CUMPLE",CONCATENATE(E37," / "),""),IF(D38="NO CUMPLE",CONCATENATE(E38," / "),""),IF(D39="NO CUMPLE",CONCATENATE(E39," / "),""),IF(D40="NO CUMPLE",CONCATENATE(E40," / "),""),IF(D41="NO CUMPLE",CONCATENATE(E41," / "),""),IF(D42="NO CUMPLE",CONCATENATE(E42," / "),""),IF(D43="NO CUMPLE",CONCATENATE(E43," / "),""),IF(D44="NO CUMPLE",CONCATENATE(E44," / "),""))</f>
        <v/>
      </c>
      <c r="F31" s="203" t="s">
        <v>2228</v>
      </c>
      <c r="G31" s="101">
        <f>IF(D31="CUMPLE",1,IF(D31="NO CUMPLE CONDICIÓN",2,3))</f>
        <v>3</v>
      </c>
      <c r="K31" s="44"/>
      <c r="M31" s="44"/>
      <c r="O31" s="44"/>
      <c r="Q31" s="44"/>
    </row>
    <row r="32" spans="1:18" s="43" customFormat="1" ht="66" x14ac:dyDescent="0.2">
      <c r="B32" s="306" t="s">
        <v>2226</v>
      </c>
      <c r="C32" s="310" t="s">
        <v>2227</v>
      </c>
      <c r="D32" s="75" t="str">
        <f>IF(COUNTIF(D45:D54,"NO CUMPLE")&gt;0,"NO CUMPLE CONDICIÓN",IF(COUNTIF(D45:D54,"CUMPLE")=0,"NO APLICA","CUMPLE"))</f>
        <v>NO APLICA</v>
      </c>
      <c r="E32" s="206" t="str">
        <f>CONCATENATE(IF(D45="NO CUMPLE",CONCATENATE(E45," / "),""),CONCATENATE(IF(D46="NO CUMPLE",CONCATENATE(E46," / "),""),IF(D47="NO CUMPLE",CONCATENATE(E47," / "),""),IF(D48="NO CUMPLE",CONCATENATE(E48," / "),""),IF(D49="NO CUMPLE",CONCATENATE(E49," / "),""),IF(D50="NO CUMPLE",CONCATENATE(E50," / "),""),IF(D51="NO CUMPLE",CONCATENATE(E51," / "),""),IF(D52="NO CUMPLE",CONCATENATE(E52," / "),""),IF(D53="NO CUMPLE",CONCATENATE(E53," / "),""),IF(D54="NO CUMPLE",CONCATENATE(E54," / "),"")))</f>
        <v/>
      </c>
      <c r="F32" s="203" t="s">
        <v>2228</v>
      </c>
      <c r="G32" s="101">
        <f>IF(D32="CUMPLE",1,IF(D32="NO CUMPLE CONDICIÓN",2,3))</f>
        <v>3</v>
      </c>
      <c r="K32" s="44"/>
      <c r="M32" s="44"/>
      <c r="O32" s="44"/>
      <c r="Q32" s="44"/>
    </row>
    <row r="33" spans="1:18" s="43" customFormat="1" ht="42" customHeight="1" x14ac:dyDescent="0.2">
      <c r="B33" s="308"/>
      <c r="C33" s="92" t="s">
        <v>2171</v>
      </c>
      <c r="D33" s="121"/>
      <c r="E33" s="91"/>
      <c r="F33" s="190" t="s">
        <v>2108</v>
      </c>
      <c r="G33" s="101"/>
      <c r="K33" s="44"/>
      <c r="M33" s="44"/>
      <c r="O33" s="44"/>
      <c r="Q33" s="44"/>
    </row>
    <row r="34" spans="1:18" s="43" customFormat="1" ht="90.75" x14ac:dyDescent="0.2">
      <c r="A34" s="114" t="s">
        <v>2096</v>
      </c>
      <c r="B34" s="309" t="s">
        <v>2229</v>
      </c>
      <c r="C34" s="56" t="s">
        <v>2230</v>
      </c>
      <c r="D34" s="131"/>
      <c r="E34" s="207"/>
      <c r="F34" s="190" t="s">
        <v>2231</v>
      </c>
      <c r="G34" s="101"/>
      <c r="K34" s="44"/>
      <c r="M34" s="44"/>
      <c r="O34" s="44"/>
      <c r="Q34" s="44"/>
    </row>
    <row r="35" spans="1:18" s="43" customFormat="1" ht="90.75" x14ac:dyDescent="0.2">
      <c r="A35" s="114" t="s">
        <v>2096</v>
      </c>
      <c r="B35" s="309" t="s">
        <v>2232</v>
      </c>
      <c r="C35" s="56" t="s">
        <v>2233</v>
      </c>
      <c r="D35" s="131"/>
      <c r="E35" s="207"/>
      <c r="F35" s="190" t="s">
        <v>2234</v>
      </c>
      <c r="G35" s="101"/>
      <c r="K35" s="44"/>
      <c r="M35" s="44"/>
      <c r="O35" s="44"/>
      <c r="Q35" s="44"/>
    </row>
    <row r="36" spans="1:18" s="43" customFormat="1" ht="90.75" x14ac:dyDescent="0.2">
      <c r="A36" s="114" t="s">
        <v>2096</v>
      </c>
      <c r="B36" s="309" t="s">
        <v>2235</v>
      </c>
      <c r="C36" s="56" t="s">
        <v>2236</v>
      </c>
      <c r="D36" s="131"/>
      <c r="E36" s="207"/>
      <c r="F36" s="190" t="s">
        <v>2237</v>
      </c>
      <c r="G36" s="101"/>
      <c r="K36" s="44"/>
      <c r="M36" s="44"/>
      <c r="O36" s="44"/>
      <c r="Q36" s="44"/>
    </row>
    <row r="37" spans="1:18" s="43" customFormat="1" ht="82.5" x14ac:dyDescent="0.2">
      <c r="A37" s="114" t="s">
        <v>2096</v>
      </c>
      <c r="B37" s="309" t="s">
        <v>2238</v>
      </c>
      <c r="C37" s="60" t="s">
        <v>2239</v>
      </c>
      <c r="D37" s="131"/>
      <c r="E37" s="207"/>
      <c r="F37" s="190" t="s">
        <v>2240</v>
      </c>
      <c r="G37" s="101"/>
      <c r="K37" s="44"/>
      <c r="M37" s="44"/>
      <c r="O37" s="44"/>
      <c r="Q37" s="44"/>
    </row>
    <row r="38" spans="1:18" s="43" customFormat="1" ht="82.5" x14ac:dyDescent="0.2">
      <c r="A38" s="114" t="s">
        <v>2096</v>
      </c>
      <c r="B38" s="309" t="s">
        <v>2241</v>
      </c>
      <c r="C38" s="60" t="s">
        <v>2242</v>
      </c>
      <c r="D38" s="131"/>
      <c r="E38" s="207"/>
      <c r="F38" s="190" t="s">
        <v>2243</v>
      </c>
      <c r="G38" s="101"/>
      <c r="K38" s="44"/>
      <c r="M38" s="44"/>
      <c r="O38" s="44"/>
      <c r="Q38" s="44"/>
    </row>
    <row r="39" spans="1:18" s="43" customFormat="1" ht="82.5" x14ac:dyDescent="0.2">
      <c r="A39" s="114" t="s">
        <v>2096</v>
      </c>
      <c r="B39" s="309" t="s">
        <v>2244</v>
      </c>
      <c r="C39" s="60" t="s">
        <v>2245</v>
      </c>
      <c r="D39" s="131"/>
      <c r="E39" s="207"/>
      <c r="F39" s="190" t="s">
        <v>2243</v>
      </c>
      <c r="G39" s="101"/>
      <c r="K39" s="44"/>
      <c r="M39" s="44"/>
      <c r="O39" s="44"/>
      <c r="Q39" s="44"/>
    </row>
    <row r="40" spans="1:18" s="43" customFormat="1" ht="82.5" x14ac:dyDescent="0.2">
      <c r="A40" s="114" t="s">
        <v>2096</v>
      </c>
      <c r="B40" s="309" t="s">
        <v>2246</v>
      </c>
      <c r="C40" s="60" t="s">
        <v>2247</v>
      </c>
      <c r="D40" s="131"/>
      <c r="E40" s="207"/>
      <c r="F40" s="190" t="s">
        <v>2243</v>
      </c>
      <c r="G40" s="101"/>
      <c r="K40" s="44"/>
      <c r="M40" s="44"/>
      <c r="O40" s="44"/>
      <c r="Q40" s="44"/>
    </row>
    <row r="41" spans="1:18" s="46" customFormat="1" ht="82.5" x14ac:dyDescent="0.2">
      <c r="A41" s="114" t="s">
        <v>2096</v>
      </c>
      <c r="B41" s="309" t="s">
        <v>2248</v>
      </c>
      <c r="C41" s="60" t="s">
        <v>2249</v>
      </c>
      <c r="D41" s="131"/>
      <c r="E41" s="207"/>
      <c r="F41" s="190" t="s">
        <v>2243</v>
      </c>
      <c r="G41" s="101"/>
      <c r="H41" s="43"/>
      <c r="J41" s="43"/>
      <c r="K41" s="44"/>
      <c r="L41" s="43"/>
      <c r="M41" s="44"/>
      <c r="N41" s="43"/>
      <c r="O41" s="44"/>
      <c r="P41" s="43"/>
      <c r="Q41" s="44"/>
      <c r="R41" s="43"/>
    </row>
    <row r="42" spans="1:18" s="43" customFormat="1" ht="82.5" x14ac:dyDescent="0.2">
      <c r="A42" s="114" t="s">
        <v>2096</v>
      </c>
      <c r="B42" s="309" t="s">
        <v>2250</v>
      </c>
      <c r="C42" s="60" t="s">
        <v>2251</v>
      </c>
      <c r="D42" s="131"/>
      <c r="E42" s="207"/>
      <c r="F42" s="190" t="s">
        <v>2243</v>
      </c>
      <c r="G42" s="101"/>
      <c r="K42" s="44"/>
      <c r="M42" s="44"/>
      <c r="O42" s="44"/>
      <c r="Q42" s="44"/>
    </row>
    <row r="43" spans="1:18" s="43" customFormat="1" ht="82.5" x14ac:dyDescent="0.2">
      <c r="A43" s="114" t="s">
        <v>2096</v>
      </c>
      <c r="B43" s="309" t="s">
        <v>2252</v>
      </c>
      <c r="C43" s="60" t="s">
        <v>2253</v>
      </c>
      <c r="D43" s="131"/>
      <c r="E43" s="207"/>
      <c r="F43" s="190" t="s">
        <v>2243</v>
      </c>
      <c r="G43" s="101"/>
      <c r="K43" s="44"/>
      <c r="M43" s="44"/>
      <c r="O43" s="44"/>
      <c r="Q43" s="44"/>
    </row>
    <row r="44" spans="1:18" s="43" customFormat="1" ht="82.5" x14ac:dyDescent="0.2">
      <c r="A44" s="114" t="s">
        <v>2096</v>
      </c>
      <c r="B44" s="309" t="s">
        <v>2254</v>
      </c>
      <c r="C44" s="60" t="s">
        <v>2255</v>
      </c>
      <c r="D44" s="131"/>
      <c r="E44" s="207"/>
      <c r="F44" s="190" t="s">
        <v>2243</v>
      </c>
      <c r="G44" s="101"/>
      <c r="K44" s="44"/>
      <c r="M44" s="44"/>
      <c r="O44" s="44"/>
      <c r="Q44" s="44"/>
    </row>
    <row r="45" spans="1:18" s="43" customFormat="1" ht="82.5" x14ac:dyDescent="0.2">
      <c r="A45" s="114" t="s">
        <v>2096</v>
      </c>
      <c r="B45" s="309" t="s">
        <v>2256</v>
      </c>
      <c r="C45" s="60" t="s">
        <v>2257</v>
      </c>
      <c r="D45" s="131"/>
      <c r="E45" s="207"/>
      <c r="F45" s="190" t="s">
        <v>2243</v>
      </c>
      <c r="G45" s="101"/>
      <c r="K45" s="44"/>
      <c r="M45" s="44"/>
      <c r="O45" s="44"/>
      <c r="Q45" s="44"/>
    </row>
    <row r="46" spans="1:18" s="43" customFormat="1" ht="82.5" x14ac:dyDescent="0.2">
      <c r="A46" s="114" t="s">
        <v>2096</v>
      </c>
      <c r="B46" s="309" t="s">
        <v>2258</v>
      </c>
      <c r="C46" s="60" t="s">
        <v>2259</v>
      </c>
      <c r="D46" s="131"/>
      <c r="E46" s="207"/>
      <c r="F46" s="190" t="s">
        <v>2260</v>
      </c>
      <c r="G46" s="101"/>
      <c r="K46" s="44"/>
      <c r="M46" s="44"/>
      <c r="O46" s="44"/>
      <c r="Q46" s="44"/>
    </row>
    <row r="47" spans="1:18" s="43" customFormat="1" ht="82.5" x14ac:dyDescent="0.2">
      <c r="A47" s="114" t="s">
        <v>2096</v>
      </c>
      <c r="B47" s="309" t="s">
        <v>2261</v>
      </c>
      <c r="C47" s="60" t="s">
        <v>2262</v>
      </c>
      <c r="D47" s="131"/>
      <c r="E47" s="207"/>
      <c r="F47" s="190" t="s">
        <v>2260</v>
      </c>
      <c r="G47" s="101"/>
      <c r="K47" s="44"/>
      <c r="M47" s="44"/>
      <c r="O47" s="44"/>
      <c r="Q47" s="44"/>
    </row>
    <row r="48" spans="1:18" s="43" customFormat="1" ht="82.5" x14ac:dyDescent="0.2">
      <c r="A48" s="114" t="s">
        <v>2096</v>
      </c>
      <c r="B48" s="309" t="s">
        <v>2263</v>
      </c>
      <c r="C48" s="60" t="s">
        <v>2264</v>
      </c>
      <c r="D48" s="131"/>
      <c r="E48" s="207"/>
      <c r="F48" s="190" t="s">
        <v>2260</v>
      </c>
      <c r="G48" s="101"/>
      <c r="K48" s="44"/>
      <c r="M48" s="44"/>
      <c r="O48" s="44"/>
      <c r="Q48" s="44"/>
    </row>
    <row r="49" spans="1:17" s="43" customFormat="1" ht="82.5" x14ac:dyDescent="0.2">
      <c r="A49" s="114" t="s">
        <v>2096</v>
      </c>
      <c r="B49" s="309" t="s">
        <v>2265</v>
      </c>
      <c r="C49" s="60" t="s">
        <v>2266</v>
      </c>
      <c r="D49" s="131"/>
      <c r="E49" s="207"/>
      <c r="F49" s="190" t="s">
        <v>2260</v>
      </c>
      <c r="G49" s="101"/>
      <c r="K49" s="44"/>
      <c r="M49" s="44"/>
      <c r="O49" s="44"/>
      <c r="Q49" s="44"/>
    </row>
    <row r="50" spans="1:17" s="43" customFormat="1" ht="82.5" x14ac:dyDescent="0.2">
      <c r="A50" s="114" t="s">
        <v>2096</v>
      </c>
      <c r="B50" s="309" t="s">
        <v>2267</v>
      </c>
      <c r="C50" s="60" t="s">
        <v>2268</v>
      </c>
      <c r="D50" s="131"/>
      <c r="E50" s="207"/>
      <c r="F50" s="190" t="s">
        <v>2260</v>
      </c>
      <c r="G50" s="101"/>
      <c r="K50" s="44"/>
      <c r="M50" s="44"/>
      <c r="O50" s="44"/>
      <c r="Q50" s="44"/>
    </row>
    <row r="51" spans="1:17" s="43" customFormat="1" ht="82.5" x14ac:dyDescent="0.2">
      <c r="A51" s="114" t="s">
        <v>2096</v>
      </c>
      <c r="B51" s="309" t="s">
        <v>2269</v>
      </c>
      <c r="C51" s="60" t="s">
        <v>2270</v>
      </c>
      <c r="D51" s="131"/>
      <c r="E51" s="207"/>
      <c r="F51" s="190" t="s">
        <v>2271</v>
      </c>
      <c r="G51" s="101"/>
      <c r="K51" s="44"/>
      <c r="M51" s="44"/>
      <c r="O51" s="44"/>
      <c r="Q51" s="44"/>
    </row>
    <row r="52" spans="1:17" s="43" customFormat="1" ht="82.5" x14ac:dyDescent="0.2">
      <c r="A52" s="114" t="s">
        <v>2096</v>
      </c>
      <c r="B52" s="309" t="s">
        <v>2272</v>
      </c>
      <c r="C52" s="60" t="s">
        <v>2273</v>
      </c>
      <c r="D52" s="131"/>
      <c r="E52" s="207"/>
      <c r="F52" s="190" t="s">
        <v>2271</v>
      </c>
      <c r="G52" s="101"/>
      <c r="K52" s="44"/>
      <c r="M52" s="44"/>
      <c r="O52" s="44"/>
      <c r="Q52" s="44"/>
    </row>
    <row r="53" spans="1:17" s="43" customFormat="1" ht="122.25" customHeight="1" x14ac:dyDescent="0.2">
      <c r="A53" s="114" t="s">
        <v>2096</v>
      </c>
      <c r="B53" s="309" t="s">
        <v>2274</v>
      </c>
      <c r="C53" s="60" t="s">
        <v>2275</v>
      </c>
      <c r="D53" s="131"/>
      <c r="E53" s="207"/>
      <c r="F53" s="190" t="s">
        <v>2276</v>
      </c>
      <c r="G53" s="101"/>
      <c r="K53" s="44"/>
      <c r="M53" s="44"/>
      <c r="O53" s="44"/>
      <c r="Q53" s="44"/>
    </row>
    <row r="54" spans="1:17" s="43" customFormat="1" ht="90.75" x14ac:dyDescent="0.2">
      <c r="A54" s="114" t="s">
        <v>2096</v>
      </c>
      <c r="B54" s="309" t="s">
        <v>2277</v>
      </c>
      <c r="C54" s="60" t="s">
        <v>2278</v>
      </c>
      <c r="D54" s="131"/>
      <c r="E54" s="207"/>
      <c r="F54" s="190" t="s">
        <v>2279</v>
      </c>
      <c r="G54" s="101"/>
      <c r="K54" s="44"/>
      <c r="M54" s="44"/>
      <c r="O54" s="44"/>
      <c r="Q54" s="44"/>
    </row>
    <row r="55" spans="1:17" s="43" customFormat="1" ht="53.45" customHeight="1" x14ac:dyDescent="0.2">
      <c r="B55" s="306" t="s">
        <v>2280</v>
      </c>
      <c r="C55" s="310" t="s">
        <v>2281</v>
      </c>
      <c r="D55" s="75" t="str">
        <f>IF(COUNTIF(D57:D62,"NO CUMPLE")&gt;0,"NO CUMPLE CONDICIÓN",IF(COUNTIF(D57:D62,"CUMPLE")=0,"NO APLICA","CUMPLE"))</f>
        <v>NO APLICA</v>
      </c>
      <c r="E55" s="206" t="str">
        <f>CONCATENATE(IF(D57="NO CUMPLE",CONCATENATE(E57," / "),""),IF(D58="NO CUMPLE",CONCATENATE(E58," / "),""),IF(D59="NO CUMPLE",CONCATENATE(E59," / "),""),IF(D60="NO CUMPLE",CONCATENATE(E60," / "),""),IF(D61="NO CUMPLE",CONCATENATE(E61," / "),""),IF(D62="NO CUMPLE",CONCATENATE(E62," / "),""))</f>
        <v/>
      </c>
      <c r="F55" s="203" t="s">
        <v>2282</v>
      </c>
      <c r="G55" s="101">
        <f>IF(D55="CUMPLE",1,IF(D55="NO CUMPLE CONDICIÓN",2,3))</f>
        <v>3</v>
      </c>
      <c r="K55" s="44"/>
      <c r="M55" s="44"/>
      <c r="O55" s="44"/>
      <c r="Q55" s="44"/>
    </row>
    <row r="56" spans="1:17" s="43" customFormat="1" ht="46.5" customHeight="1" x14ac:dyDescent="0.2">
      <c r="B56" s="308"/>
      <c r="C56" s="92" t="s">
        <v>2171</v>
      </c>
      <c r="D56" s="121"/>
      <c r="E56" s="91"/>
      <c r="F56" s="190" t="s">
        <v>2108</v>
      </c>
      <c r="G56" s="101"/>
      <c r="K56" s="44"/>
      <c r="M56" s="44"/>
      <c r="O56" s="44"/>
      <c r="Q56" s="44"/>
    </row>
    <row r="57" spans="1:17" s="43" customFormat="1" ht="82.5" x14ac:dyDescent="0.2">
      <c r="A57" s="114" t="s">
        <v>2096</v>
      </c>
      <c r="B57" s="309" t="s">
        <v>2283</v>
      </c>
      <c r="C57" s="60" t="s">
        <v>2284</v>
      </c>
      <c r="D57" s="131"/>
      <c r="E57" s="207"/>
      <c r="F57" s="190" t="s">
        <v>2285</v>
      </c>
      <c r="G57" s="101"/>
      <c r="K57" s="44"/>
      <c r="M57" s="44"/>
      <c r="O57" s="44"/>
      <c r="Q57" s="44"/>
    </row>
    <row r="58" spans="1:17" s="43" customFormat="1" ht="82.5" x14ac:dyDescent="0.2">
      <c r="A58" s="114" t="s">
        <v>2096</v>
      </c>
      <c r="B58" s="309" t="s">
        <v>2286</v>
      </c>
      <c r="C58" s="60" t="s">
        <v>2287</v>
      </c>
      <c r="D58" s="131"/>
      <c r="E58" s="207"/>
      <c r="F58" s="190" t="s">
        <v>2285</v>
      </c>
      <c r="G58" s="101"/>
      <c r="K58" s="44"/>
      <c r="M58" s="44"/>
      <c r="O58" s="44"/>
      <c r="Q58" s="44"/>
    </row>
    <row r="59" spans="1:17" s="43" customFormat="1" ht="82.5" x14ac:dyDescent="0.2">
      <c r="A59" s="114" t="s">
        <v>2096</v>
      </c>
      <c r="B59" s="309" t="s">
        <v>2288</v>
      </c>
      <c r="C59" s="60" t="s">
        <v>2289</v>
      </c>
      <c r="D59" s="131"/>
      <c r="E59" s="207"/>
      <c r="F59" s="190" t="s">
        <v>2285</v>
      </c>
      <c r="G59" s="101"/>
      <c r="K59" s="44"/>
      <c r="M59" s="44"/>
      <c r="O59" s="44"/>
      <c r="Q59" s="44"/>
    </row>
    <row r="60" spans="1:17" s="43" customFormat="1" ht="82.5" x14ac:dyDescent="0.2">
      <c r="A60" s="114" t="s">
        <v>2096</v>
      </c>
      <c r="B60" s="309" t="s">
        <v>2290</v>
      </c>
      <c r="C60" s="60" t="s">
        <v>2291</v>
      </c>
      <c r="D60" s="131"/>
      <c r="E60" s="207"/>
      <c r="F60" s="190" t="s">
        <v>2285</v>
      </c>
      <c r="G60" s="101"/>
      <c r="K60" s="44"/>
      <c r="M60" s="44"/>
      <c r="O60" s="44"/>
      <c r="Q60" s="44"/>
    </row>
    <row r="61" spans="1:17" s="43" customFormat="1" ht="82.5" x14ac:dyDescent="0.2">
      <c r="A61" s="114" t="s">
        <v>2096</v>
      </c>
      <c r="B61" s="309" t="s">
        <v>2292</v>
      </c>
      <c r="C61" s="60" t="s">
        <v>2293</v>
      </c>
      <c r="D61" s="131"/>
      <c r="E61" s="207"/>
      <c r="F61" s="190" t="s">
        <v>2285</v>
      </c>
      <c r="G61" s="101"/>
      <c r="K61" s="44"/>
      <c r="M61" s="44"/>
      <c r="O61" s="44"/>
      <c r="Q61" s="44"/>
    </row>
    <row r="62" spans="1:17" s="43" customFormat="1" ht="82.5" x14ac:dyDescent="0.2">
      <c r="A62" s="114" t="s">
        <v>2096</v>
      </c>
      <c r="B62" s="309" t="s">
        <v>2294</v>
      </c>
      <c r="C62" s="60" t="s">
        <v>2295</v>
      </c>
      <c r="D62" s="131"/>
      <c r="E62" s="207"/>
      <c r="F62" s="190" t="s">
        <v>2296</v>
      </c>
      <c r="G62" s="101"/>
      <c r="K62" s="44"/>
      <c r="M62" s="44"/>
      <c r="O62" s="44"/>
      <c r="Q62" s="44"/>
    </row>
    <row r="63" spans="1:17" s="43" customFormat="1" ht="53.1" customHeight="1" x14ac:dyDescent="0.2">
      <c r="B63" s="306" t="s">
        <v>2297</v>
      </c>
      <c r="C63" s="310" t="s">
        <v>2298</v>
      </c>
      <c r="D63" s="75" t="str">
        <f>IF(COUNTIF(D65:D65,"NO CUMPLE")&gt;0,"NO CUMPLE CONDICIÓN",IF(COUNTIF(D65:D65,"CUMPLE")=0,"NO APLICA","CUMPLE"))</f>
        <v>NO APLICA</v>
      </c>
      <c r="E63" s="206" t="str">
        <f>CONCATENATE(IF(D65="NO CUMPLE",CONCATENATE(E65," / "),""))</f>
        <v/>
      </c>
      <c r="F63" s="203" t="s">
        <v>2299</v>
      </c>
      <c r="G63" s="101">
        <f>IF(D63="CUMPLE",1,IF(D63="NO CUMPLE CONDICIÓN",2,3))</f>
        <v>3</v>
      </c>
      <c r="K63" s="44"/>
      <c r="M63" s="44"/>
      <c r="O63" s="44"/>
      <c r="Q63" s="44"/>
    </row>
    <row r="64" spans="1:17" s="43" customFormat="1" ht="43.5" customHeight="1" x14ac:dyDescent="0.2">
      <c r="B64" s="308"/>
      <c r="C64" s="92" t="s">
        <v>2171</v>
      </c>
      <c r="D64" s="121"/>
      <c r="E64" s="91"/>
      <c r="F64" s="190" t="s">
        <v>2108</v>
      </c>
      <c r="G64" s="101"/>
      <c r="K64" s="44"/>
      <c r="M64" s="44"/>
      <c r="O64" s="44"/>
      <c r="Q64" s="44"/>
    </row>
    <row r="65" spans="1:18" s="46" customFormat="1" ht="90.75" x14ac:dyDescent="0.2">
      <c r="A65" s="114" t="s">
        <v>2096</v>
      </c>
      <c r="B65" s="309" t="s">
        <v>2300</v>
      </c>
      <c r="C65" s="60" t="s">
        <v>2301</v>
      </c>
      <c r="D65" s="131"/>
      <c r="E65" s="207"/>
      <c r="F65" s="190" t="s">
        <v>2302</v>
      </c>
      <c r="G65" s="101"/>
      <c r="H65" s="43"/>
      <c r="J65" s="43"/>
      <c r="K65" s="44"/>
      <c r="L65" s="43"/>
      <c r="M65" s="44"/>
      <c r="N65" s="43"/>
      <c r="O65" s="44"/>
      <c r="P65" s="43"/>
      <c r="Q65" s="44"/>
      <c r="R65" s="43"/>
    </row>
    <row r="66" spans="1:18" s="43" customFormat="1" ht="66" x14ac:dyDescent="0.2">
      <c r="B66" s="306" t="s">
        <v>2303</v>
      </c>
      <c r="C66" s="310" t="s">
        <v>2304</v>
      </c>
      <c r="D66" s="75" t="str">
        <f>IF(COUNTIF(D68:D76,"NO CUMPLE")&gt;0,"NO CUMPLE CONDICIÓN",IF(COUNTIF(D68:D76,"CUMPLE")=0,"NO APLICA","CUMPLE"))</f>
        <v>NO APLICA</v>
      </c>
      <c r="E66" s="206" t="str">
        <f>CONCATENATE(IF(D68="NO CUMPLE",CONCATENATE(E68," / "),""),IF(D69="NO CUMPLE",CONCATENATE(E69," / "),""),IF(D70="NO CUMPLE",CONCATENATE(E70," / "),""),IF(D71="NO CUMPLE",CONCATENATE(E71," / "),""),IF(D72="NO CUMPLE",CONCATENATE(E72," / "),""),IF(D73="NO CUMPLE",CONCATENATE(E73," / "),""),IF(D74="NO CUMPLE",CONCATENATE(E74," / "),""),IF(D75="NO CUMPLE",CONCATENATE(E75," / "),""),IF(D76="NO CUMPLE",CONCATENATE(E76," / "),""))</f>
        <v/>
      </c>
      <c r="F66" s="203" t="s">
        <v>2305</v>
      </c>
      <c r="G66" s="101">
        <f>IF(D66="CUMPLE",1,IF(D66="NO CUMPLE CONDICIÓN",2,3))</f>
        <v>3</v>
      </c>
      <c r="K66" s="44"/>
      <c r="M66" s="44"/>
      <c r="O66" s="44"/>
      <c r="Q66" s="44"/>
    </row>
    <row r="67" spans="1:18" s="43" customFormat="1" ht="45" customHeight="1" x14ac:dyDescent="0.2">
      <c r="B67" s="308"/>
      <c r="C67" s="92" t="s">
        <v>2171</v>
      </c>
      <c r="D67" s="121"/>
      <c r="E67" s="91"/>
      <c r="F67" s="190" t="s">
        <v>2108</v>
      </c>
      <c r="G67" s="101"/>
      <c r="K67" s="44"/>
      <c r="M67" s="44"/>
      <c r="O67" s="44"/>
      <c r="Q67" s="44"/>
    </row>
    <row r="68" spans="1:18" s="43" customFormat="1" ht="82.5" x14ac:dyDescent="0.2">
      <c r="A68" s="114" t="s">
        <v>2096</v>
      </c>
      <c r="B68" s="309" t="s">
        <v>2306</v>
      </c>
      <c r="C68" s="60" t="s">
        <v>2307</v>
      </c>
      <c r="D68" s="131"/>
      <c r="E68" s="207"/>
      <c r="F68" s="190" t="s">
        <v>2308</v>
      </c>
      <c r="G68" s="101"/>
      <c r="K68" s="44"/>
      <c r="M68" s="44"/>
      <c r="O68" s="44"/>
      <c r="Q68" s="44"/>
    </row>
    <row r="69" spans="1:18" s="43" customFormat="1" ht="82.5" x14ac:dyDescent="0.2">
      <c r="A69" s="114" t="s">
        <v>2096</v>
      </c>
      <c r="B69" s="309" t="s">
        <v>2309</v>
      </c>
      <c r="C69" s="60" t="s">
        <v>2310</v>
      </c>
      <c r="D69" s="131"/>
      <c r="E69" s="207"/>
      <c r="F69" s="190" t="s">
        <v>2308</v>
      </c>
      <c r="G69" s="101"/>
      <c r="K69" s="44"/>
      <c r="M69" s="44"/>
      <c r="O69" s="44"/>
      <c r="Q69" s="44"/>
    </row>
    <row r="70" spans="1:18" s="43" customFormat="1" ht="82.5" x14ac:dyDescent="0.2">
      <c r="A70" s="114" t="s">
        <v>2096</v>
      </c>
      <c r="B70" s="309" t="s">
        <v>2311</v>
      </c>
      <c r="C70" s="60" t="s">
        <v>2312</v>
      </c>
      <c r="D70" s="131"/>
      <c r="E70" s="207"/>
      <c r="F70" s="190" t="s">
        <v>2308</v>
      </c>
      <c r="G70" s="101"/>
      <c r="K70" s="44"/>
      <c r="M70" s="44"/>
      <c r="O70" s="44"/>
      <c r="Q70" s="44"/>
    </row>
    <row r="71" spans="1:18" s="43" customFormat="1" ht="82.5" x14ac:dyDescent="0.2">
      <c r="A71" s="114" t="s">
        <v>2096</v>
      </c>
      <c r="B71" s="309" t="s">
        <v>2313</v>
      </c>
      <c r="C71" s="60" t="s">
        <v>2314</v>
      </c>
      <c r="D71" s="131"/>
      <c r="E71" s="207"/>
      <c r="F71" s="190" t="s">
        <v>2315</v>
      </c>
      <c r="G71" s="101"/>
      <c r="K71" s="44"/>
      <c r="M71" s="44"/>
      <c r="O71" s="44"/>
      <c r="Q71" s="44"/>
    </row>
    <row r="72" spans="1:18" s="43" customFormat="1" ht="82.5" x14ac:dyDescent="0.2">
      <c r="A72" s="114" t="s">
        <v>2096</v>
      </c>
      <c r="B72" s="309" t="s">
        <v>2316</v>
      </c>
      <c r="C72" s="60" t="s">
        <v>2317</v>
      </c>
      <c r="D72" s="131"/>
      <c r="E72" s="207"/>
      <c r="F72" s="190" t="s">
        <v>2315</v>
      </c>
      <c r="G72" s="101"/>
      <c r="K72" s="44"/>
      <c r="M72" s="44"/>
      <c r="O72" s="44"/>
      <c r="Q72" s="44"/>
    </row>
    <row r="73" spans="1:18" s="46" customFormat="1" ht="82.5" x14ac:dyDescent="0.2">
      <c r="A73" s="114" t="s">
        <v>2096</v>
      </c>
      <c r="B73" s="309" t="s">
        <v>2318</v>
      </c>
      <c r="C73" s="60" t="s">
        <v>2319</v>
      </c>
      <c r="D73" s="131"/>
      <c r="E73" s="207"/>
      <c r="F73" s="190" t="s">
        <v>2315</v>
      </c>
      <c r="G73" s="101"/>
      <c r="H73" s="43"/>
      <c r="J73" s="43"/>
      <c r="K73" s="44"/>
      <c r="L73" s="43"/>
      <c r="M73" s="44"/>
      <c r="N73" s="43"/>
      <c r="O73" s="44"/>
      <c r="P73" s="43"/>
      <c r="Q73" s="44"/>
      <c r="R73" s="43"/>
    </row>
    <row r="74" spans="1:18" s="43" customFormat="1" ht="82.5" x14ac:dyDescent="0.2">
      <c r="A74" s="114" t="s">
        <v>2096</v>
      </c>
      <c r="B74" s="309" t="s">
        <v>2320</v>
      </c>
      <c r="C74" s="60" t="s">
        <v>2321</v>
      </c>
      <c r="D74" s="131"/>
      <c r="E74" s="207"/>
      <c r="F74" s="190" t="s">
        <v>2315</v>
      </c>
      <c r="G74" s="101"/>
      <c r="K74" s="44"/>
      <c r="M74" s="44"/>
      <c r="O74" s="44"/>
      <c r="Q74" s="44"/>
    </row>
    <row r="75" spans="1:18" s="46" customFormat="1" ht="82.5" x14ac:dyDescent="0.2">
      <c r="A75" s="114" t="s">
        <v>2096</v>
      </c>
      <c r="B75" s="309" t="s">
        <v>2322</v>
      </c>
      <c r="C75" s="60" t="s">
        <v>2323</v>
      </c>
      <c r="D75" s="131"/>
      <c r="E75" s="207"/>
      <c r="F75" s="190" t="s">
        <v>2315</v>
      </c>
      <c r="G75" s="101"/>
      <c r="H75" s="43"/>
      <c r="J75" s="43"/>
      <c r="K75" s="44"/>
      <c r="L75" s="43"/>
      <c r="M75" s="44"/>
      <c r="N75" s="43"/>
      <c r="O75" s="44"/>
      <c r="P75" s="43"/>
      <c r="Q75" s="44"/>
      <c r="R75" s="43"/>
    </row>
    <row r="76" spans="1:18" s="43" customFormat="1" ht="82.5" x14ac:dyDescent="0.2">
      <c r="A76" s="114" t="s">
        <v>2096</v>
      </c>
      <c r="B76" s="309" t="s">
        <v>2324</v>
      </c>
      <c r="C76" s="60" t="s">
        <v>2325</v>
      </c>
      <c r="D76" s="131"/>
      <c r="E76" s="207"/>
      <c r="F76" s="190" t="s">
        <v>2315</v>
      </c>
      <c r="G76" s="101"/>
      <c r="K76" s="44"/>
      <c r="M76" s="44"/>
      <c r="O76" s="44"/>
      <c r="Q76" s="44"/>
    </row>
    <row r="77" spans="1:18" s="43" customFormat="1" ht="50.1" customHeight="1" x14ac:dyDescent="0.2">
      <c r="B77" s="306" t="s">
        <v>2326</v>
      </c>
      <c r="C77" s="310" t="s">
        <v>2327</v>
      </c>
      <c r="D77" s="75" t="str">
        <f>IF(COUNTIF(D79:D85,"NO CUMPLE")&gt;0,"NO CUMPLE CONDICIÓN",IF(COUNTIF(D79:D85,"CUMPLE")=0,"NO APLICA","CUMPLE"))</f>
        <v>NO APLICA</v>
      </c>
      <c r="E77" s="206" t="str">
        <f>CONCATENATE(IF(D79="NO CUMPLE",CONCATENATE(E79," / "),""),IF(D80="NO CUMPLE",CONCATENATE(E80," / "),""),IF(D81="NO CUMPLE",CONCATENATE(E81," / "),""),IF(D82="NO CUMPLE",CONCATENATE(E82," / "),""),IF(D83="NO CUMPLE",CONCATENATE(E83," / "),""),IF(D84="NO CUMPLE",CONCATENATE(E84," / "),""),IF(D85="NO CUMPLE",CONCATENATE(E85," / "),""))</f>
        <v/>
      </c>
      <c r="F77" s="203" t="s">
        <v>2328</v>
      </c>
      <c r="G77" s="101">
        <f t="shared" ref="G77:G102" si="0">IF(D77="CUMPLE",1,IF(D77="NO CUMPLE CONDICIÓN",2,3))</f>
        <v>3</v>
      </c>
      <c r="K77" s="44"/>
      <c r="M77" s="44"/>
      <c r="O77" s="44"/>
      <c r="Q77" s="44"/>
    </row>
    <row r="78" spans="1:18" s="43" customFormat="1" ht="42" customHeight="1" x14ac:dyDescent="0.2">
      <c r="B78" s="308"/>
      <c r="C78" s="92" t="s">
        <v>2171</v>
      </c>
      <c r="D78" s="121"/>
      <c r="E78" s="91"/>
      <c r="F78" s="190" t="s">
        <v>2108</v>
      </c>
      <c r="G78" s="101"/>
      <c r="K78" s="44"/>
      <c r="M78" s="44"/>
      <c r="O78" s="44"/>
      <c r="Q78" s="44"/>
    </row>
    <row r="79" spans="1:18" s="43" customFormat="1" ht="82.5" x14ac:dyDescent="0.2">
      <c r="A79" s="114" t="s">
        <v>2096</v>
      </c>
      <c r="B79" s="309" t="s">
        <v>2329</v>
      </c>
      <c r="C79" s="60" t="s">
        <v>2330</v>
      </c>
      <c r="D79" s="131"/>
      <c r="E79" s="207"/>
      <c r="F79" s="190" t="s">
        <v>2331</v>
      </c>
      <c r="G79" s="101"/>
      <c r="K79" s="44"/>
      <c r="M79" s="44"/>
      <c r="O79" s="44"/>
      <c r="Q79" s="44"/>
    </row>
    <row r="80" spans="1:18" s="43" customFormat="1" ht="82.5" x14ac:dyDescent="0.2">
      <c r="A80" s="114" t="s">
        <v>2096</v>
      </c>
      <c r="B80" s="309" t="s">
        <v>2332</v>
      </c>
      <c r="C80" s="60" t="s">
        <v>2333</v>
      </c>
      <c r="D80" s="131"/>
      <c r="E80" s="207"/>
      <c r="F80" s="190" t="s">
        <v>2331</v>
      </c>
      <c r="G80" s="101"/>
      <c r="K80" s="44"/>
      <c r="M80" s="44"/>
      <c r="O80" s="44"/>
      <c r="Q80" s="44"/>
    </row>
    <row r="81" spans="1:18" s="43" customFormat="1" ht="82.5" x14ac:dyDescent="0.2">
      <c r="A81" s="114" t="s">
        <v>2096</v>
      </c>
      <c r="B81" s="309" t="s">
        <v>2334</v>
      </c>
      <c r="C81" s="60" t="s">
        <v>2335</v>
      </c>
      <c r="D81" s="131"/>
      <c r="E81" s="207"/>
      <c r="F81" s="190" t="s">
        <v>2331</v>
      </c>
      <c r="G81" s="101"/>
      <c r="K81" s="44"/>
      <c r="M81" s="44"/>
      <c r="O81" s="44"/>
      <c r="Q81" s="44"/>
    </row>
    <row r="82" spans="1:18" s="43" customFormat="1" ht="82.5" x14ac:dyDescent="0.2">
      <c r="A82" s="114" t="s">
        <v>2096</v>
      </c>
      <c r="B82" s="309" t="s">
        <v>2336</v>
      </c>
      <c r="C82" s="60" t="s">
        <v>2337</v>
      </c>
      <c r="D82" s="131"/>
      <c r="E82" s="207"/>
      <c r="F82" s="190" t="s">
        <v>2331</v>
      </c>
      <c r="G82" s="101"/>
      <c r="K82" s="44"/>
      <c r="M82" s="44"/>
      <c r="O82" s="44"/>
      <c r="Q82" s="44"/>
    </row>
    <row r="83" spans="1:18" s="43" customFormat="1" ht="82.5" x14ac:dyDescent="0.2">
      <c r="A83" s="114" t="s">
        <v>2096</v>
      </c>
      <c r="B83" s="309" t="s">
        <v>2338</v>
      </c>
      <c r="C83" s="60" t="s">
        <v>2339</v>
      </c>
      <c r="D83" s="131"/>
      <c r="E83" s="207"/>
      <c r="F83" s="190" t="s">
        <v>2331</v>
      </c>
      <c r="G83" s="101"/>
      <c r="K83" s="44"/>
      <c r="M83" s="44"/>
      <c r="O83" s="44"/>
      <c r="Q83" s="44"/>
    </row>
    <row r="84" spans="1:18" s="43" customFormat="1" ht="82.5" x14ac:dyDescent="0.2">
      <c r="A84" s="114" t="s">
        <v>2096</v>
      </c>
      <c r="B84" s="309" t="s">
        <v>2340</v>
      </c>
      <c r="C84" s="60" t="s">
        <v>2341</v>
      </c>
      <c r="D84" s="131"/>
      <c r="E84" s="207"/>
      <c r="F84" s="190" t="s">
        <v>2331</v>
      </c>
      <c r="G84" s="101"/>
      <c r="K84" s="44"/>
      <c r="M84" s="44"/>
      <c r="O84" s="44"/>
      <c r="Q84" s="44"/>
    </row>
    <row r="85" spans="1:18" s="43" customFormat="1" ht="82.5" x14ac:dyDescent="0.2">
      <c r="A85" s="114" t="s">
        <v>2096</v>
      </c>
      <c r="B85" s="309" t="s">
        <v>2342</v>
      </c>
      <c r="C85" s="60" t="s">
        <v>2191</v>
      </c>
      <c r="D85" s="131"/>
      <c r="E85" s="207"/>
      <c r="F85" s="190" t="s">
        <v>2343</v>
      </c>
      <c r="G85" s="101"/>
      <c r="K85" s="44"/>
      <c r="M85" s="44"/>
      <c r="O85" s="44"/>
      <c r="Q85" s="44"/>
    </row>
    <row r="86" spans="1:18" s="46" customFormat="1" ht="48.6" customHeight="1" x14ac:dyDescent="0.2">
      <c r="B86" s="306" t="s">
        <v>2344</v>
      </c>
      <c r="C86" s="310" t="s">
        <v>2345</v>
      </c>
      <c r="D86" s="75" t="str">
        <f>IF(COUNTIF(D88:D93,"NO CUMPLE")&gt;0,"NO CUMPLE CONDICIÓN",IF(COUNTIF(D88:D93,"CUMPLE")=0,"NO APLICA","CUMPLE"))</f>
        <v>NO APLICA</v>
      </c>
      <c r="E86" s="206" t="str">
        <f>CONCATENATE(IF(D88="NO CUMPLE",CONCATENATE(E88," / "),""),IF(D89="NO CUMPLE",CONCATENATE(E89," / "),""),IF(D90="NO CUMPLE",CONCATENATE(E90," / "),""),IF(D91="NO CUMPLE",CONCATENATE(E91," / "),""),IF(D92="NO CUMPLE",CONCATENATE(E92," / "),""),IF(D93="NO CUMPLE",CONCATENATE(E93," / "),""))</f>
        <v/>
      </c>
      <c r="F86" s="203" t="s">
        <v>2346</v>
      </c>
      <c r="G86" s="101">
        <f t="shared" si="0"/>
        <v>3</v>
      </c>
      <c r="H86" s="43"/>
      <c r="J86" s="43"/>
      <c r="K86" s="44"/>
      <c r="L86" s="43"/>
      <c r="M86" s="44"/>
      <c r="N86" s="43"/>
      <c r="O86" s="44"/>
      <c r="P86" s="43"/>
      <c r="Q86" s="44"/>
      <c r="R86" s="43"/>
    </row>
    <row r="87" spans="1:18" s="43" customFormat="1" ht="43.5" customHeight="1" x14ac:dyDescent="0.2">
      <c r="B87" s="308"/>
      <c r="C87" s="92" t="s">
        <v>2171</v>
      </c>
      <c r="D87" s="121"/>
      <c r="E87" s="91"/>
      <c r="F87" s="190" t="s">
        <v>2108</v>
      </c>
      <c r="G87" s="101"/>
      <c r="K87" s="44"/>
      <c r="M87" s="44"/>
      <c r="O87" s="44"/>
      <c r="Q87" s="44"/>
    </row>
    <row r="88" spans="1:18" s="43" customFormat="1" ht="82.5" x14ac:dyDescent="0.2">
      <c r="A88" s="114" t="s">
        <v>2096</v>
      </c>
      <c r="B88" s="309" t="s">
        <v>2347</v>
      </c>
      <c r="C88" s="60" t="s">
        <v>2348</v>
      </c>
      <c r="D88" s="131"/>
      <c r="E88" s="207"/>
      <c r="F88" s="190" t="s">
        <v>2349</v>
      </c>
      <c r="G88" s="101"/>
      <c r="K88" s="44"/>
      <c r="M88" s="44"/>
      <c r="O88" s="44"/>
      <c r="Q88" s="44"/>
    </row>
    <row r="89" spans="1:18" s="43" customFormat="1" ht="82.5" x14ac:dyDescent="0.2">
      <c r="A89" s="114" t="s">
        <v>2096</v>
      </c>
      <c r="B89" s="309" t="s">
        <v>2350</v>
      </c>
      <c r="C89" s="60" t="s">
        <v>2351</v>
      </c>
      <c r="D89" s="131"/>
      <c r="E89" s="207"/>
      <c r="F89" s="190" t="s">
        <v>2349</v>
      </c>
      <c r="G89" s="101"/>
      <c r="K89" s="44"/>
      <c r="M89" s="44"/>
      <c r="O89" s="44"/>
      <c r="Q89" s="44"/>
    </row>
    <row r="90" spans="1:18" s="43" customFormat="1" ht="82.5" x14ac:dyDescent="0.2">
      <c r="A90" s="114" t="s">
        <v>2096</v>
      </c>
      <c r="B90" s="309" t="s">
        <v>2352</v>
      </c>
      <c r="C90" s="60" t="s">
        <v>2353</v>
      </c>
      <c r="D90" s="131"/>
      <c r="E90" s="207"/>
      <c r="F90" s="190" t="s">
        <v>2354</v>
      </c>
      <c r="G90" s="101"/>
      <c r="K90" s="44"/>
      <c r="M90" s="44"/>
      <c r="O90" s="44"/>
      <c r="Q90" s="44"/>
    </row>
    <row r="91" spans="1:18" s="43" customFormat="1" ht="82.5" x14ac:dyDescent="0.2">
      <c r="A91" s="114" t="s">
        <v>2096</v>
      </c>
      <c r="B91" s="309" t="s">
        <v>2355</v>
      </c>
      <c r="C91" s="60" t="s">
        <v>2356</v>
      </c>
      <c r="D91" s="131"/>
      <c r="E91" s="207"/>
      <c r="F91" s="190" t="s">
        <v>2357</v>
      </c>
      <c r="G91" s="101"/>
      <c r="K91" s="44"/>
      <c r="M91" s="44"/>
      <c r="O91" s="44"/>
      <c r="Q91" s="44"/>
    </row>
    <row r="92" spans="1:18" s="43" customFormat="1" ht="82.5" x14ac:dyDescent="0.2">
      <c r="A92" s="114" t="s">
        <v>2096</v>
      </c>
      <c r="B92" s="309" t="s">
        <v>2358</v>
      </c>
      <c r="C92" s="60" t="s">
        <v>2359</v>
      </c>
      <c r="D92" s="131"/>
      <c r="E92" s="207"/>
      <c r="F92" s="190" t="s">
        <v>2357</v>
      </c>
      <c r="G92" s="101"/>
      <c r="K92" s="44"/>
      <c r="M92" s="44"/>
      <c r="O92" s="44"/>
      <c r="Q92" s="44"/>
    </row>
    <row r="93" spans="1:18" s="43" customFormat="1" ht="82.5" x14ac:dyDescent="0.2">
      <c r="A93" s="114" t="s">
        <v>2096</v>
      </c>
      <c r="B93" s="309" t="s">
        <v>2360</v>
      </c>
      <c r="C93" s="60" t="s">
        <v>2361</v>
      </c>
      <c r="D93" s="131"/>
      <c r="E93" s="207"/>
      <c r="F93" s="190" t="s">
        <v>2357</v>
      </c>
      <c r="G93" s="101"/>
      <c r="K93" s="44"/>
      <c r="M93" s="44"/>
      <c r="O93" s="44"/>
      <c r="Q93" s="44"/>
    </row>
    <row r="94" spans="1:18" s="43" customFormat="1" ht="66" x14ac:dyDescent="0.2">
      <c r="B94" s="306" t="s">
        <v>2362</v>
      </c>
      <c r="C94" s="310" t="s">
        <v>2363</v>
      </c>
      <c r="D94" s="75" t="str">
        <f>IF(COUNTIF(D96:D101,"NO CUMPLE")&gt;0,"NO CUMPLE CONDICIÓN",IF(COUNTIF(D96:D101,"CUMPLE")=0,"NO APLICA","CUMPLE"))</f>
        <v>NO APLICA</v>
      </c>
      <c r="E94" s="206" t="str">
        <f>CONCATENATE(IF(D96="NO CUMPLE",CONCATENATE(E96," / "),""),IF(D97="NO CUMPLE",CONCATENATE(E97," / "),""),IF(D98="NO CUMPLE",CONCATENATE(E98," / "),""),IF(D99="NO CUMPLE",CONCATENATE(E99," / "),""),IF(D100="NO CUMPLE",CONCATENATE(E100," / "),""),IF(D101="NO CUMPLE",CONCATENATE(E101," / "),""))</f>
        <v/>
      </c>
      <c r="F94" s="203" t="s">
        <v>2364</v>
      </c>
      <c r="G94" s="101">
        <f t="shared" si="0"/>
        <v>3</v>
      </c>
      <c r="K94" s="44"/>
      <c r="M94" s="44"/>
      <c r="O94" s="44"/>
      <c r="Q94" s="44"/>
    </row>
    <row r="95" spans="1:18" s="43" customFormat="1" ht="42" customHeight="1" x14ac:dyDescent="0.2">
      <c r="B95" s="308"/>
      <c r="C95" s="92" t="s">
        <v>2171</v>
      </c>
      <c r="D95" s="121"/>
      <c r="E95" s="91"/>
      <c r="F95" s="190" t="s">
        <v>2108</v>
      </c>
      <c r="G95" s="101"/>
      <c r="K95" s="44"/>
      <c r="M95" s="44"/>
      <c r="O95" s="44"/>
      <c r="Q95" s="44"/>
    </row>
    <row r="96" spans="1:18" s="46" customFormat="1" ht="90.75" x14ac:dyDescent="0.2">
      <c r="A96" s="114" t="s">
        <v>2096</v>
      </c>
      <c r="B96" s="309" t="s">
        <v>2365</v>
      </c>
      <c r="C96" s="60" t="s">
        <v>2366</v>
      </c>
      <c r="D96" s="131"/>
      <c r="E96" s="207"/>
      <c r="F96" s="190" t="s">
        <v>2367</v>
      </c>
      <c r="G96" s="101"/>
      <c r="H96" s="43"/>
      <c r="J96" s="43"/>
      <c r="K96" s="44"/>
      <c r="L96" s="43"/>
      <c r="M96" s="44"/>
      <c r="N96" s="43"/>
      <c r="O96" s="44"/>
      <c r="P96" s="43"/>
      <c r="Q96" s="44"/>
      <c r="R96" s="43"/>
    </row>
    <row r="97" spans="1:18" s="43" customFormat="1" ht="99" x14ac:dyDescent="0.2">
      <c r="A97" s="114" t="s">
        <v>2096</v>
      </c>
      <c r="B97" s="309" t="s">
        <v>2368</v>
      </c>
      <c r="C97" s="60" t="s">
        <v>2369</v>
      </c>
      <c r="D97" s="131"/>
      <c r="E97" s="207"/>
      <c r="F97" s="190" t="s">
        <v>2370</v>
      </c>
      <c r="G97" s="101"/>
      <c r="K97" s="44"/>
      <c r="M97" s="44"/>
      <c r="O97" s="44"/>
      <c r="Q97" s="44"/>
    </row>
    <row r="98" spans="1:18" s="43" customFormat="1" ht="99" x14ac:dyDescent="0.2">
      <c r="A98" s="114" t="s">
        <v>2096</v>
      </c>
      <c r="B98" s="309" t="s">
        <v>2371</v>
      </c>
      <c r="C98" s="60" t="s">
        <v>2372</v>
      </c>
      <c r="D98" s="131"/>
      <c r="E98" s="207"/>
      <c r="F98" s="190" t="s">
        <v>2370</v>
      </c>
      <c r="G98" s="101"/>
      <c r="K98" s="44"/>
      <c r="M98" s="44"/>
      <c r="O98" s="44"/>
      <c r="Q98" s="44"/>
    </row>
    <row r="99" spans="1:18" s="43" customFormat="1" ht="99" x14ac:dyDescent="0.2">
      <c r="A99" s="114" t="s">
        <v>2096</v>
      </c>
      <c r="B99" s="309" t="s">
        <v>2373</v>
      </c>
      <c r="C99" s="60" t="s">
        <v>2374</v>
      </c>
      <c r="D99" s="131"/>
      <c r="E99" s="207"/>
      <c r="F99" s="190" t="s">
        <v>2370</v>
      </c>
      <c r="G99" s="101"/>
      <c r="K99" s="44"/>
      <c r="M99" s="44"/>
      <c r="O99" s="44"/>
      <c r="Q99" s="44"/>
    </row>
    <row r="100" spans="1:18" s="43" customFormat="1" ht="99" x14ac:dyDescent="0.2">
      <c r="A100" s="114" t="s">
        <v>2096</v>
      </c>
      <c r="B100" s="309" t="s">
        <v>2375</v>
      </c>
      <c r="C100" s="60" t="s">
        <v>2376</v>
      </c>
      <c r="D100" s="131"/>
      <c r="E100" s="207"/>
      <c r="F100" s="190" t="s">
        <v>2370</v>
      </c>
      <c r="G100" s="101"/>
      <c r="K100" s="44"/>
      <c r="M100" s="44"/>
      <c r="O100" s="44"/>
      <c r="Q100" s="44"/>
    </row>
    <row r="101" spans="1:18" s="43" customFormat="1" ht="99" x14ac:dyDescent="0.2">
      <c r="A101" s="114" t="s">
        <v>2096</v>
      </c>
      <c r="B101" s="309" t="s">
        <v>2377</v>
      </c>
      <c r="C101" s="60" t="s">
        <v>2378</v>
      </c>
      <c r="D101" s="131"/>
      <c r="E101" s="207"/>
      <c r="F101" s="190" t="s">
        <v>2370</v>
      </c>
      <c r="G101" s="101"/>
      <c r="K101" s="44"/>
      <c r="M101" s="44"/>
      <c r="O101" s="44"/>
      <c r="Q101" s="44"/>
    </row>
    <row r="102" spans="1:18" s="43" customFormat="1" ht="51" customHeight="1" x14ac:dyDescent="0.2">
      <c r="B102" s="306" t="s">
        <v>2379</v>
      </c>
      <c r="C102" s="310" t="s">
        <v>2380</v>
      </c>
      <c r="D102" s="75" t="str">
        <f>IF(COUNTIF(D104:D110,"NO CUMPLE")&gt;0,"NO CUMPLE CONDICIÓN",IF(COUNTIF(D104:D110,"CUMPLE")=0,"NO APLICA","CUMPLE"))</f>
        <v>NO APLICA</v>
      </c>
      <c r="E102" s="206" t="str">
        <f>CONCATENATE(IF(D104="NO CUMPLE",CONCATENATE(E104," / "),""),IF(D105="NO CUMPLE",CONCATENATE(E105," / "),""),IF(D106="NO CUMPLE",CONCATENATE(E106," / "),""),IF(D107="NO CUMPLE",CONCATENATE(E107," / "),""),IF(D108="NO CUMPLE",CONCATENATE(E108," / "),""),IF(D109="NO CUMPLE",CONCATENATE(E109," / "),""),IF(D110="NO CUMPLE",CONCATENATE(E110," / "),""))</f>
        <v/>
      </c>
      <c r="F102" s="203" t="s">
        <v>2381</v>
      </c>
      <c r="G102" s="101">
        <f t="shared" si="0"/>
        <v>3</v>
      </c>
      <c r="K102" s="44"/>
      <c r="M102" s="44"/>
      <c r="O102" s="44"/>
      <c r="Q102" s="44"/>
    </row>
    <row r="103" spans="1:18" s="43" customFormat="1" ht="46.5" customHeight="1" x14ac:dyDescent="0.2">
      <c r="B103" s="308"/>
      <c r="C103" s="92" t="s">
        <v>2171</v>
      </c>
      <c r="D103" s="121"/>
      <c r="E103" s="91"/>
      <c r="F103" s="190" t="s">
        <v>2108</v>
      </c>
      <c r="G103" s="101"/>
      <c r="K103" s="44"/>
      <c r="M103" s="44"/>
      <c r="O103" s="44"/>
      <c r="Q103" s="44"/>
    </row>
    <row r="104" spans="1:18" s="46" customFormat="1" ht="99" x14ac:dyDescent="0.2">
      <c r="A104" s="114" t="s">
        <v>2096</v>
      </c>
      <c r="B104" s="309" t="s">
        <v>2382</v>
      </c>
      <c r="C104" s="60" t="s">
        <v>2383</v>
      </c>
      <c r="D104" s="131"/>
      <c r="E104" s="207"/>
      <c r="F104" s="190" t="s">
        <v>2384</v>
      </c>
      <c r="G104" s="101"/>
      <c r="H104" s="43"/>
      <c r="J104" s="43"/>
      <c r="K104" s="44"/>
      <c r="L104" s="43"/>
      <c r="M104" s="44"/>
      <c r="N104" s="43"/>
      <c r="O104" s="44"/>
      <c r="P104" s="43"/>
      <c r="Q104" s="44"/>
      <c r="R104" s="43"/>
    </row>
    <row r="105" spans="1:18" s="43" customFormat="1" ht="99" x14ac:dyDescent="0.2">
      <c r="A105" s="114" t="s">
        <v>2096</v>
      </c>
      <c r="B105" s="309" t="s">
        <v>2385</v>
      </c>
      <c r="C105" s="60" t="s">
        <v>2386</v>
      </c>
      <c r="D105" s="131"/>
      <c r="E105" s="207"/>
      <c r="F105" s="190" t="s">
        <v>2384</v>
      </c>
      <c r="G105" s="101"/>
      <c r="K105" s="44"/>
      <c r="M105" s="44"/>
      <c r="O105" s="44"/>
      <c r="Q105" s="44"/>
    </row>
    <row r="106" spans="1:18" s="43" customFormat="1" ht="99" x14ac:dyDescent="0.2">
      <c r="A106" s="114" t="s">
        <v>2096</v>
      </c>
      <c r="B106" s="309" t="s">
        <v>2387</v>
      </c>
      <c r="C106" s="60" t="s">
        <v>2388</v>
      </c>
      <c r="D106" s="131"/>
      <c r="E106" s="207"/>
      <c r="F106" s="190" t="s">
        <v>2384</v>
      </c>
      <c r="G106" s="101"/>
      <c r="K106" s="44"/>
      <c r="M106" s="44"/>
      <c r="O106" s="44"/>
      <c r="Q106" s="44"/>
    </row>
    <row r="107" spans="1:18" s="43" customFormat="1" ht="99" x14ac:dyDescent="0.2">
      <c r="A107" s="114" t="s">
        <v>2096</v>
      </c>
      <c r="B107" s="309" t="s">
        <v>2389</v>
      </c>
      <c r="C107" s="60" t="s">
        <v>2390</v>
      </c>
      <c r="D107" s="131"/>
      <c r="E107" s="207"/>
      <c r="F107" s="190" t="s">
        <v>2391</v>
      </c>
      <c r="G107" s="101"/>
      <c r="K107" s="44"/>
      <c r="M107" s="44"/>
      <c r="O107" s="44"/>
      <c r="Q107" s="44"/>
    </row>
    <row r="108" spans="1:18" s="43" customFormat="1" ht="99" x14ac:dyDescent="0.2">
      <c r="A108" s="114" t="s">
        <v>2096</v>
      </c>
      <c r="B108" s="309" t="s">
        <v>2392</v>
      </c>
      <c r="C108" s="60" t="s">
        <v>2393</v>
      </c>
      <c r="D108" s="131"/>
      <c r="E108" s="207"/>
      <c r="F108" s="190" t="s">
        <v>2391</v>
      </c>
      <c r="G108" s="101"/>
      <c r="K108" s="44"/>
      <c r="M108" s="44"/>
      <c r="O108" s="44"/>
      <c r="Q108" s="44"/>
    </row>
    <row r="109" spans="1:18" s="43" customFormat="1" ht="148.5" x14ac:dyDescent="0.2">
      <c r="A109" s="114" t="s">
        <v>2096</v>
      </c>
      <c r="B109" s="309" t="s">
        <v>2394</v>
      </c>
      <c r="C109" s="60" t="s">
        <v>2395</v>
      </c>
      <c r="D109" s="131"/>
      <c r="E109" s="207"/>
      <c r="F109" s="190" t="s">
        <v>2396</v>
      </c>
      <c r="G109" s="101"/>
      <c r="K109" s="44"/>
      <c r="M109" s="44"/>
      <c r="O109" s="44"/>
      <c r="Q109" s="44"/>
    </row>
    <row r="110" spans="1:18" s="43" customFormat="1" ht="99.75" thickBot="1" x14ac:dyDescent="0.25">
      <c r="A110" s="114" t="s">
        <v>2096</v>
      </c>
      <c r="B110" s="363" t="s">
        <v>2397</v>
      </c>
      <c r="C110" s="97" t="s">
        <v>2398</v>
      </c>
      <c r="D110" s="172"/>
      <c r="E110" s="208"/>
      <c r="F110" s="190" t="s">
        <v>2399</v>
      </c>
      <c r="G110" s="101"/>
      <c r="K110" s="44"/>
      <c r="M110" s="44"/>
      <c r="O110" s="44"/>
      <c r="Q110" s="44"/>
    </row>
    <row r="112" spans="1:18" x14ac:dyDescent="0.25">
      <c r="E112" s="100"/>
    </row>
    <row r="113" spans="3:5" x14ac:dyDescent="0.25">
      <c r="E113" s="100"/>
    </row>
    <row r="114" spans="3:5" hidden="1" x14ac:dyDescent="0.25">
      <c r="C114" s="100" t="s">
        <v>1900</v>
      </c>
      <c r="D114">
        <f>COUNTIF(G3:G110,1)</f>
        <v>0</v>
      </c>
      <c r="E114" s="100"/>
    </row>
    <row r="115" spans="3:5" hidden="1" x14ac:dyDescent="0.25">
      <c r="C115" s="100" t="s">
        <v>1901</v>
      </c>
      <c r="D115">
        <f>COUNTIF(G3:G110,2)</f>
        <v>0</v>
      </c>
    </row>
    <row r="116" spans="3:5" hidden="1" x14ac:dyDescent="0.25">
      <c r="C116" s="100" t="s">
        <v>1902</v>
      </c>
      <c r="D116">
        <f>COUNTIF(G3:G110,3)</f>
        <v>13</v>
      </c>
    </row>
  </sheetData>
  <sheetProtection algorithmName="SHA-512" hashValue="vdW7TBu3iI/AKPzoJoumq07eQ6cuNNV9QSkLFh2VLoyfvhG7ZLuRDlxYRxYQl4Wb82+xBZEmVxS7bq4WLjQI+g==" saltValue="UAv43qhGtBmkmXpePsVfnw==" spinCount="100000" sheet="1" formatRows="0" autoFilter="0"/>
  <mergeCells count="1">
    <mergeCell ref="B1:E1"/>
  </mergeCells>
  <phoneticPr fontId="35" type="noConversion"/>
  <conditionalFormatting sqref="D3">
    <cfRule type="cellIs" dxfId="60" priority="1" operator="equal">
      <formula>"NO CUMPLE CONDICIÓN"</formula>
    </cfRule>
    <cfRule type="cellIs" dxfId="59" priority="2" operator="equal">
      <formula>"No Cumple"</formula>
    </cfRule>
  </conditionalFormatting>
  <conditionalFormatting sqref="D5">
    <cfRule type="cellIs" dxfId="58" priority="23" operator="equal">
      <formula>"NO CUMPLE CONDICIÓN"</formula>
    </cfRule>
    <cfRule type="cellIs" dxfId="57" priority="24" operator="equal">
      <formula>"No Cumple"</formula>
    </cfRule>
  </conditionalFormatting>
  <conditionalFormatting sqref="D10">
    <cfRule type="cellIs" dxfId="56" priority="21" operator="equal">
      <formula>"NO CUMPLE CONDICIÓN"</formula>
    </cfRule>
    <cfRule type="cellIs" dxfId="55" priority="22" operator="equal">
      <formula>"No Cumple"</formula>
    </cfRule>
  </conditionalFormatting>
  <conditionalFormatting sqref="D18">
    <cfRule type="cellIs" dxfId="54" priority="19" operator="equal">
      <formula>"NO CUMPLE CONDICIÓN"</formula>
    </cfRule>
    <cfRule type="cellIs" dxfId="53" priority="20" operator="equal">
      <formula>"No Cumple"</formula>
    </cfRule>
  </conditionalFormatting>
  <conditionalFormatting sqref="D31:D32">
    <cfRule type="cellIs" dxfId="52" priority="17" operator="equal">
      <formula>"NO CUMPLE CONDICIÓN"</formula>
    </cfRule>
    <cfRule type="cellIs" dxfId="51" priority="18" operator="equal">
      <formula>"No Cumple"</formula>
    </cfRule>
  </conditionalFormatting>
  <conditionalFormatting sqref="D55">
    <cfRule type="cellIs" dxfId="50" priority="15" operator="equal">
      <formula>"NO CUMPLE CONDICIÓN"</formula>
    </cfRule>
    <cfRule type="cellIs" dxfId="49" priority="16" operator="equal">
      <formula>"No Cumple"</formula>
    </cfRule>
  </conditionalFormatting>
  <conditionalFormatting sqref="D63">
    <cfRule type="cellIs" dxfId="48" priority="13" operator="equal">
      <formula>"NO CUMPLE CONDICIÓN"</formula>
    </cfRule>
    <cfRule type="cellIs" dxfId="47" priority="14" operator="equal">
      <formula>"No Cumple"</formula>
    </cfRule>
  </conditionalFormatting>
  <conditionalFormatting sqref="D66">
    <cfRule type="cellIs" dxfId="46" priority="11" operator="equal">
      <formula>"NO CUMPLE CONDICIÓN"</formula>
    </cfRule>
    <cfRule type="cellIs" dxfId="45" priority="12" operator="equal">
      <formula>"No Cumple"</formula>
    </cfRule>
  </conditionalFormatting>
  <conditionalFormatting sqref="D77">
    <cfRule type="cellIs" dxfId="44" priority="9" operator="equal">
      <formula>"NO CUMPLE CONDICIÓN"</formula>
    </cfRule>
    <cfRule type="cellIs" dxfId="43" priority="10" operator="equal">
      <formula>"No Cumple"</formula>
    </cfRule>
  </conditionalFormatting>
  <conditionalFormatting sqref="D86">
    <cfRule type="cellIs" dxfId="42" priority="7" operator="equal">
      <formula>"NO CUMPLE CONDICIÓN"</formula>
    </cfRule>
    <cfRule type="cellIs" dxfId="41" priority="8" operator="equal">
      <formula>"No Cumple"</formula>
    </cfRule>
  </conditionalFormatting>
  <conditionalFormatting sqref="D94">
    <cfRule type="cellIs" dxfId="40" priority="5" operator="equal">
      <formula>"NO CUMPLE CONDICIÓN"</formula>
    </cfRule>
    <cfRule type="cellIs" dxfId="39" priority="6" operator="equal">
      <formula>"No Cumple"</formula>
    </cfRule>
  </conditionalFormatting>
  <conditionalFormatting sqref="D102">
    <cfRule type="cellIs" dxfId="38" priority="3" operator="equal">
      <formula>"NO CUMPLE CONDICIÓN"</formula>
    </cfRule>
    <cfRule type="cellIs" dxfId="37" priority="4" operator="equal">
      <formula>"No Cumple"</formula>
    </cfRule>
  </conditionalFormatting>
  <dataValidations count="2">
    <dataValidation type="list" allowBlank="1" showInputMessage="1" showErrorMessage="1" sqref="D4" xr:uid="{ABEECCD8-495F-4512-A8B9-8A00CF474796}">
      <formula1>"CUMPLE,NO CUMPLE"</formula1>
    </dataValidation>
    <dataValidation type="list" allowBlank="1" showInputMessage="1" showErrorMessage="1" sqref="D12:D17 D20:D30 D34:D54 D57:D62 D65 D68:D76 D79:D85 D88:D93 D96:D101 D104:D110 D7:D9" xr:uid="{25AA8D4C-96B9-4A4F-9CB6-F57D29C8CEFB}">
      <formula1>"CUMPLE,NO CUMPLE,NO APLICA"</formula1>
    </dataValidation>
  </dataValidations>
  <hyperlinks>
    <hyperlink ref="A1" location="PORTADA!A1" display="Portada" xr:uid="{76CF5F84-4B7C-43DD-8F93-87BF34AF4E61}"/>
  </hyperlinks>
  <printOptions horizontalCentered="1"/>
  <pageMargins left="0.31496062992125984" right="0.31496062992125984" top="1.1417322834645669" bottom="0.74803149606299213" header="0.31496062992125984" footer="0.31496062992125984"/>
  <pageSetup scale="63"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7A03C-6A6F-44CE-857D-FBC4EEB0A793}">
  <sheetPr>
    <tabColor rgb="FFFFCCCC"/>
    <pageSetUpPr fitToPage="1"/>
  </sheetPr>
  <dimension ref="A1:H39"/>
  <sheetViews>
    <sheetView zoomScale="70" zoomScaleNormal="70" workbookViewId="0">
      <selection activeCell="C1" sqref="C1"/>
    </sheetView>
  </sheetViews>
  <sheetFormatPr baseColWidth="10" defaultColWidth="11.42578125" defaultRowHeight="15" x14ac:dyDescent="0.25"/>
  <cols>
    <col min="1" max="1" width="8.140625" style="31" customWidth="1"/>
    <col min="2" max="2" width="7.42578125" style="36" customWidth="1"/>
    <col min="3" max="3" width="81.140625" style="32" customWidth="1"/>
    <col min="4" max="4" width="19.85546875" style="34" customWidth="1"/>
    <col min="5" max="5" width="98.42578125" style="34" customWidth="1"/>
    <col min="6" max="6" width="36.7109375" style="258" customWidth="1"/>
    <col min="7" max="7" width="8.85546875" style="30" hidden="1" customWidth="1"/>
    <col min="8" max="16384" width="11.42578125" style="34"/>
  </cols>
  <sheetData>
    <row r="1" spans="1:7" ht="21" customHeight="1" thickBot="1" x14ac:dyDescent="0.3">
      <c r="A1" s="262" t="s">
        <v>1481</v>
      </c>
      <c r="B1" s="435" t="s">
        <v>2400</v>
      </c>
      <c r="C1" s="436"/>
      <c r="D1" s="436"/>
      <c r="E1" s="437"/>
      <c r="F1" s="116"/>
    </row>
    <row r="2" spans="1:7" ht="74.25" customHeight="1" thickBot="1" x14ac:dyDescent="0.3">
      <c r="A2" s="112" t="s">
        <v>1677</v>
      </c>
      <c r="B2" s="77" t="s">
        <v>1678</v>
      </c>
      <c r="C2" s="78" t="s">
        <v>1679</v>
      </c>
      <c r="D2" s="79" t="s">
        <v>1680</v>
      </c>
      <c r="E2" s="80" t="s">
        <v>1681</v>
      </c>
      <c r="F2" s="35" t="s">
        <v>1682</v>
      </c>
    </row>
    <row r="3" spans="1:7" ht="65.25" customHeight="1" x14ac:dyDescent="0.25">
      <c r="B3" s="58" t="s">
        <v>2401</v>
      </c>
      <c r="C3" s="67" t="s">
        <v>2402</v>
      </c>
      <c r="D3" s="358" t="str">
        <f>IF(COUNTIF(D6:D14,"NO CUMPLE")&gt;0,"NO CUMPLE CONDICIÓN",IF(COUNTIF(D6:D14,"CUMPLE")=0,"NO APLICA","CUMPLE"))</f>
        <v>NO APLICA</v>
      </c>
      <c r="E3" s="206" t="str">
        <f>CONCATENATE(IF(D6="NO CUMPLE",CONCATENATE(E6," / "),""),IF(D7="NO CUMPLE",CONCATENATE(E7," / "),""),IF(D9="NO CUMPLE",CONCATENATE(E9," / "),""),IF(D10="NO CUMPLE",CONCATENATE(E10," / "),""),IF(D11="NO CUMPLE",CONCATENATE(E11," / "),""),IF(D12="NO CUMPLE",CONCATENATE(E12," / "),""),IF(D13="NO CUMPLE",CONCATENATE(E13," / "),""),IF(D14="NO CUMPLE",CONCATENATE(E14," / "),""))</f>
        <v/>
      </c>
      <c r="F3" s="48" t="s">
        <v>2403</v>
      </c>
      <c r="G3" s="249">
        <f>IF(D3="CUMPLE",1,IF(D3="NO CUMPLE CONDICIÓN",2,3))</f>
        <v>3</v>
      </c>
    </row>
    <row r="4" spans="1:7" ht="65.25" customHeight="1" x14ac:dyDescent="0.25">
      <c r="B4" s="58" t="s">
        <v>2401</v>
      </c>
      <c r="C4" s="67" t="s">
        <v>2402</v>
      </c>
      <c r="D4" s="358" t="str">
        <f>IF(COUNTIF(D15:D22,"NO CUMPLE")&gt;0,"NO CUMPLE CONDICIÓN",IF(COUNTIF(D15:D22,"CUMPLE")=0,"NO APLICA","CUMPLE"))</f>
        <v>NO APLICA</v>
      </c>
      <c r="E4" s="206" t="str">
        <f>CONCATENATE(IF(D15="NO CUMPLE",CONCATENATE(E15," / "),""),IF(D16="NO CUMPLE",CONCATENATE(E16," / "),""),IF(D17="NO CUMPLE",CONCATENATE(E17," / "),""),IF(D18="NO CUMPLE",CONCATENATE(E18," / "),""),IF(D19="NO CUMPLE",CONCATENATE(E19," / "),""),IF(D20="NO CUMPLE",CONCATENATE(E20," / "),""),IF(D21="NO CUMPLE",CONCATENATE(E21," / "),""),IF(D22="NO CUMPLE",CONCATENATE(E22," / "),""))</f>
        <v/>
      </c>
      <c r="F4" s="48" t="s">
        <v>2403</v>
      </c>
      <c r="G4" s="249">
        <f t="shared" ref="G4:G5" si="0">IF(D4="CUMPLE",1,IF(D4="NO CUMPLE CONDICIÓN",2,3))</f>
        <v>3</v>
      </c>
    </row>
    <row r="5" spans="1:7" ht="65.25" customHeight="1" x14ac:dyDescent="0.25">
      <c r="B5" s="58" t="s">
        <v>2401</v>
      </c>
      <c r="C5" s="67" t="s">
        <v>2402</v>
      </c>
      <c r="D5" s="358" t="str">
        <f>IF(COUNTIF(D23:D34,"NO CUMPLE")&gt;0,"NO CUMPLE CONDICIÓN",IF(COUNTIF(D23:D34,"CUMPLE")=0,"NO APLICA","CUMPLE"))</f>
        <v>NO APLICA</v>
      </c>
      <c r="E5" s="206" t="str">
        <f>CONCATENATE(IF(D23="NO CUMPLE",CONCATENATE(E23," / "),""),IF(D24="NO CUMPLE",CONCATENATE(E24," / "),""),IF(D25="NO CUMPLE",CONCATENATE(E25," / "),""),IF(D26="NO CUMPLE",CONCATENATE(E26," / "),""),IF(D27="NO CUMPLE",CONCATENATE(E27," / "),""),IF(D28="NO CUMPLE",CONCATENATE(E28," / "),""),IF(D29="NO CUMPLE",CONCATENATE(E29," / "),""),IF(D30="NO CUMPLE",CONCATENATE(E30," / "),""),IF(D31="NO CUMPLE",CONCATENATE(E31," / "),""),IF(D32="NO CUMPLE",CONCATENATE(E32," / "),""),IF(D33="NO CUMPLE",CONCATENATE(E33," / "),""),IF(D34="NO CUMPLE",CONCATENATE(E34," / "),""))</f>
        <v/>
      </c>
      <c r="F5" s="48" t="s">
        <v>2403</v>
      </c>
      <c r="G5" s="249">
        <f t="shared" si="0"/>
        <v>3</v>
      </c>
    </row>
    <row r="6" spans="1:7" ht="125.25" customHeight="1" x14ac:dyDescent="0.25">
      <c r="A6" s="114" t="s">
        <v>2096</v>
      </c>
      <c r="B6" s="55" t="s">
        <v>2404</v>
      </c>
      <c r="C6" s="255" t="s">
        <v>2405</v>
      </c>
      <c r="D6" s="128"/>
      <c r="E6" s="357"/>
      <c r="F6" s="48" t="s">
        <v>2403</v>
      </c>
      <c r="G6" s="249"/>
    </row>
    <row r="7" spans="1:7" ht="57" customHeight="1" x14ac:dyDescent="0.25">
      <c r="A7" s="185" t="s">
        <v>2406</v>
      </c>
      <c r="B7" s="55" t="s">
        <v>2407</v>
      </c>
      <c r="C7" s="60" t="s">
        <v>2408</v>
      </c>
      <c r="D7" s="128"/>
      <c r="E7" s="250"/>
      <c r="F7" s="48" t="s">
        <v>2409</v>
      </c>
      <c r="G7" s="249"/>
    </row>
    <row r="8" spans="1:7" ht="52.5" customHeight="1" x14ac:dyDescent="0.25">
      <c r="B8" s="256"/>
      <c r="C8" s="251" t="s">
        <v>2410</v>
      </c>
      <c r="D8" s="252"/>
      <c r="E8" s="253"/>
      <c r="F8" s="48" t="s">
        <v>2108</v>
      </c>
      <c r="G8" s="249"/>
    </row>
    <row r="9" spans="1:7" ht="163.5" customHeight="1" x14ac:dyDescent="0.25">
      <c r="A9" s="114" t="s">
        <v>2096</v>
      </c>
      <c r="B9" s="55" t="s">
        <v>2411</v>
      </c>
      <c r="C9" s="254" t="s">
        <v>2412</v>
      </c>
      <c r="D9" s="128"/>
      <c r="E9" s="250"/>
      <c r="F9" s="48" t="s">
        <v>2413</v>
      </c>
      <c r="G9" s="249"/>
    </row>
    <row r="10" spans="1:7" ht="140.25" x14ac:dyDescent="0.25">
      <c r="A10" s="114" t="s">
        <v>2096</v>
      </c>
      <c r="B10" s="55" t="s">
        <v>2414</v>
      </c>
      <c r="C10" s="60" t="s">
        <v>2415</v>
      </c>
      <c r="D10" s="128"/>
      <c r="E10" s="250"/>
      <c r="F10" s="48" t="s">
        <v>2413</v>
      </c>
      <c r="G10" s="249"/>
    </row>
    <row r="11" spans="1:7" ht="140.25" x14ac:dyDescent="0.25">
      <c r="A11" s="114" t="s">
        <v>2096</v>
      </c>
      <c r="B11" s="55" t="s">
        <v>2416</v>
      </c>
      <c r="C11" s="60" t="s">
        <v>2417</v>
      </c>
      <c r="D11" s="128"/>
      <c r="E11" s="250"/>
      <c r="F11" s="48" t="s">
        <v>2413</v>
      </c>
      <c r="G11" s="249"/>
    </row>
    <row r="12" spans="1:7" ht="140.25" x14ac:dyDescent="0.25">
      <c r="A12" s="114" t="s">
        <v>2096</v>
      </c>
      <c r="B12" s="55" t="s">
        <v>2418</v>
      </c>
      <c r="C12" s="60" t="s">
        <v>2419</v>
      </c>
      <c r="D12" s="128"/>
      <c r="E12" s="250"/>
      <c r="F12" s="48" t="s">
        <v>2413</v>
      </c>
      <c r="G12" s="249"/>
    </row>
    <row r="13" spans="1:7" ht="140.25" x14ac:dyDescent="0.25">
      <c r="A13" s="114" t="s">
        <v>2096</v>
      </c>
      <c r="B13" s="55" t="s">
        <v>2420</v>
      </c>
      <c r="C13" s="60" t="s">
        <v>2421</v>
      </c>
      <c r="D13" s="128"/>
      <c r="E13" s="250"/>
      <c r="F13" s="48" t="s">
        <v>2413</v>
      </c>
      <c r="G13" s="249"/>
    </row>
    <row r="14" spans="1:7" ht="140.25" x14ac:dyDescent="0.25">
      <c r="A14" s="114" t="s">
        <v>2096</v>
      </c>
      <c r="B14" s="55" t="s">
        <v>2422</v>
      </c>
      <c r="C14" s="60" t="s">
        <v>2423</v>
      </c>
      <c r="D14" s="128"/>
      <c r="E14" s="250"/>
      <c r="F14" s="48" t="s">
        <v>2413</v>
      </c>
      <c r="G14" s="249"/>
    </row>
    <row r="15" spans="1:7" ht="140.25" x14ac:dyDescent="0.25">
      <c r="A15" s="114" t="s">
        <v>2096</v>
      </c>
      <c r="B15" s="55" t="s">
        <v>2424</v>
      </c>
      <c r="C15" s="60" t="s">
        <v>2425</v>
      </c>
      <c r="D15" s="128"/>
      <c r="E15" s="250"/>
      <c r="F15" s="48" t="s">
        <v>2413</v>
      </c>
      <c r="G15" s="249"/>
    </row>
    <row r="16" spans="1:7" ht="140.25" x14ac:dyDescent="0.25">
      <c r="A16" s="114" t="s">
        <v>2096</v>
      </c>
      <c r="B16" s="55" t="s">
        <v>2426</v>
      </c>
      <c r="C16" s="60" t="s">
        <v>2427</v>
      </c>
      <c r="D16" s="128"/>
      <c r="E16" s="250"/>
      <c r="F16" s="48" t="s">
        <v>2413</v>
      </c>
      <c r="G16" s="249"/>
    </row>
    <row r="17" spans="1:8" ht="140.25" x14ac:dyDescent="0.25">
      <c r="A17" s="114" t="s">
        <v>2096</v>
      </c>
      <c r="B17" s="55" t="s">
        <v>2428</v>
      </c>
      <c r="C17" s="60" t="s">
        <v>2429</v>
      </c>
      <c r="D17" s="128"/>
      <c r="E17" s="250"/>
      <c r="F17" s="48" t="s">
        <v>2413</v>
      </c>
      <c r="G17" s="249"/>
    </row>
    <row r="18" spans="1:8" ht="140.25" x14ac:dyDescent="0.25">
      <c r="A18" s="114" t="s">
        <v>2096</v>
      </c>
      <c r="B18" s="55" t="s">
        <v>2430</v>
      </c>
      <c r="C18" s="60" t="s">
        <v>2431</v>
      </c>
      <c r="D18" s="128"/>
      <c r="E18" s="250"/>
      <c r="F18" s="48" t="s">
        <v>2413</v>
      </c>
      <c r="G18" s="249"/>
    </row>
    <row r="19" spans="1:8" ht="140.25" x14ac:dyDescent="0.25">
      <c r="A19" s="114" t="s">
        <v>2096</v>
      </c>
      <c r="B19" s="55" t="s">
        <v>2432</v>
      </c>
      <c r="C19" s="60" t="s">
        <v>2433</v>
      </c>
      <c r="D19" s="128"/>
      <c r="E19" s="250"/>
      <c r="F19" s="48" t="s">
        <v>2413</v>
      </c>
      <c r="G19" s="249"/>
    </row>
    <row r="20" spans="1:8" ht="140.25" x14ac:dyDescent="0.25">
      <c r="A20" s="114" t="s">
        <v>2096</v>
      </c>
      <c r="B20" s="55" t="s">
        <v>2434</v>
      </c>
      <c r="C20" s="60" t="s">
        <v>2435</v>
      </c>
      <c r="D20" s="128"/>
      <c r="E20" s="250"/>
      <c r="F20" s="48" t="s">
        <v>2413</v>
      </c>
      <c r="G20" s="249"/>
    </row>
    <row r="21" spans="1:8" ht="140.25" x14ac:dyDescent="0.25">
      <c r="A21" s="114" t="s">
        <v>2096</v>
      </c>
      <c r="B21" s="55" t="s">
        <v>2436</v>
      </c>
      <c r="C21" s="60" t="s">
        <v>2437</v>
      </c>
      <c r="D21" s="128"/>
      <c r="E21" s="250"/>
      <c r="F21" s="48" t="s">
        <v>2413</v>
      </c>
      <c r="G21" s="249"/>
    </row>
    <row r="22" spans="1:8" ht="140.25" x14ac:dyDescent="0.25">
      <c r="A22" s="114" t="s">
        <v>2096</v>
      </c>
      <c r="B22" s="55" t="s">
        <v>2438</v>
      </c>
      <c r="C22" s="60" t="s">
        <v>2439</v>
      </c>
      <c r="D22" s="128"/>
      <c r="E22" s="250"/>
      <c r="F22" s="48" t="s">
        <v>2413</v>
      </c>
      <c r="G22" s="249"/>
    </row>
    <row r="23" spans="1:8" ht="140.25" x14ac:dyDescent="0.25">
      <c r="A23" s="114" t="s">
        <v>2096</v>
      </c>
      <c r="B23" s="55" t="s">
        <v>2440</v>
      </c>
      <c r="C23" s="60" t="s">
        <v>2441</v>
      </c>
      <c r="D23" s="128"/>
      <c r="E23" s="250"/>
      <c r="F23" s="48" t="s">
        <v>2413</v>
      </c>
      <c r="G23" s="249"/>
    </row>
    <row r="24" spans="1:8" ht="140.25" x14ac:dyDescent="0.25">
      <c r="A24" s="114" t="s">
        <v>2096</v>
      </c>
      <c r="B24" s="55" t="s">
        <v>2442</v>
      </c>
      <c r="C24" s="60" t="s">
        <v>2443</v>
      </c>
      <c r="D24" s="128"/>
      <c r="E24" s="250"/>
      <c r="F24" s="48" t="s">
        <v>2413</v>
      </c>
      <c r="G24" s="249"/>
      <c r="H24" s="257"/>
    </row>
    <row r="25" spans="1:8" ht="279" customHeight="1" x14ac:dyDescent="0.25">
      <c r="A25" s="114" t="s">
        <v>2096</v>
      </c>
      <c r="B25" s="55" t="s">
        <v>2444</v>
      </c>
      <c r="C25" s="311" t="s">
        <v>2445</v>
      </c>
      <c r="D25" s="128"/>
      <c r="E25" s="250"/>
      <c r="F25" s="48" t="s">
        <v>2413</v>
      </c>
      <c r="G25" s="249"/>
    </row>
    <row r="26" spans="1:8" ht="140.25" x14ac:dyDescent="0.25">
      <c r="A26" s="114" t="s">
        <v>2096</v>
      </c>
      <c r="B26" s="55" t="s">
        <v>2446</v>
      </c>
      <c r="C26" s="60" t="s">
        <v>2447</v>
      </c>
      <c r="D26" s="128"/>
      <c r="E26" s="250"/>
      <c r="F26" s="48" t="s">
        <v>2413</v>
      </c>
      <c r="G26" s="249"/>
    </row>
    <row r="27" spans="1:8" ht="140.25" x14ac:dyDescent="0.25">
      <c r="A27" s="114" t="s">
        <v>2096</v>
      </c>
      <c r="B27" s="55" t="s">
        <v>2448</v>
      </c>
      <c r="C27" s="60" t="s">
        <v>2449</v>
      </c>
      <c r="D27" s="128"/>
      <c r="E27" s="250"/>
      <c r="F27" s="48" t="s">
        <v>2413</v>
      </c>
      <c r="G27" s="249"/>
    </row>
    <row r="28" spans="1:8" ht="148.5" x14ac:dyDescent="0.25">
      <c r="A28" s="113" t="s">
        <v>1908</v>
      </c>
      <c r="B28" s="55" t="s">
        <v>2450</v>
      </c>
      <c r="C28" s="60" t="s">
        <v>2451</v>
      </c>
      <c r="D28" s="128"/>
      <c r="E28" s="250"/>
      <c r="F28" s="48" t="s">
        <v>2452</v>
      </c>
      <c r="G28" s="249"/>
    </row>
    <row r="29" spans="1:8" ht="148.5" x14ac:dyDescent="0.25">
      <c r="A29" s="113" t="s">
        <v>1908</v>
      </c>
      <c r="B29" s="55" t="s">
        <v>2453</v>
      </c>
      <c r="C29" s="60" t="s">
        <v>2454</v>
      </c>
      <c r="D29" s="128"/>
      <c r="E29" s="250"/>
      <c r="F29" s="48" t="s">
        <v>2452</v>
      </c>
      <c r="G29" s="249"/>
    </row>
    <row r="30" spans="1:8" ht="148.5" x14ac:dyDescent="0.25">
      <c r="A30" s="114"/>
      <c r="B30" s="55" t="s">
        <v>2455</v>
      </c>
      <c r="C30" s="60" t="s">
        <v>2456</v>
      </c>
      <c r="D30" s="128"/>
      <c r="E30" s="250"/>
      <c r="F30" s="48" t="s">
        <v>2452</v>
      </c>
      <c r="G30" s="249"/>
    </row>
    <row r="31" spans="1:8" ht="148.5" x14ac:dyDescent="0.25">
      <c r="A31" s="114"/>
      <c r="B31" s="55" t="s">
        <v>2457</v>
      </c>
      <c r="C31" s="60" t="s">
        <v>2458</v>
      </c>
      <c r="D31" s="128"/>
      <c r="E31" s="250"/>
      <c r="F31" s="48" t="s">
        <v>2459</v>
      </c>
      <c r="G31" s="249"/>
    </row>
    <row r="32" spans="1:8" ht="148.5" x14ac:dyDescent="0.25">
      <c r="A32" s="114"/>
      <c r="B32" s="55" t="s">
        <v>2460</v>
      </c>
      <c r="C32" s="60" t="s">
        <v>2461</v>
      </c>
      <c r="D32" s="128"/>
      <c r="E32" s="250"/>
      <c r="F32" s="48" t="s">
        <v>2452</v>
      </c>
      <c r="G32" s="249"/>
    </row>
    <row r="33" spans="1:7" ht="148.5" x14ac:dyDescent="0.25">
      <c r="A33" s="110" t="s">
        <v>1686</v>
      </c>
      <c r="B33" s="55" t="s">
        <v>2462</v>
      </c>
      <c r="C33" s="60" t="s">
        <v>2463</v>
      </c>
      <c r="D33" s="128"/>
      <c r="E33" s="250"/>
      <c r="F33" s="48" t="s">
        <v>2452</v>
      </c>
      <c r="G33" s="249"/>
    </row>
    <row r="34" spans="1:7" ht="184.5" customHeight="1" thickBot="1" x14ac:dyDescent="0.3">
      <c r="A34" s="185" t="s">
        <v>2406</v>
      </c>
      <c r="B34" s="61" t="s">
        <v>2464</v>
      </c>
      <c r="C34" s="97" t="s">
        <v>2465</v>
      </c>
      <c r="D34" s="129"/>
      <c r="E34" s="351"/>
      <c r="F34" s="48" t="s">
        <v>2413</v>
      </c>
      <c r="G34" s="249"/>
    </row>
    <row r="37" spans="1:7" hidden="1" x14ac:dyDescent="0.25">
      <c r="C37" s="100" t="s">
        <v>1900</v>
      </c>
      <c r="D37">
        <f>COUNTIF(G3:G34,1)</f>
        <v>0</v>
      </c>
    </row>
    <row r="38" spans="1:7" hidden="1" x14ac:dyDescent="0.25">
      <c r="C38" s="100" t="s">
        <v>1901</v>
      </c>
      <c r="D38">
        <f>COUNTIF(G3:G34,2)</f>
        <v>0</v>
      </c>
    </row>
    <row r="39" spans="1:7" hidden="1" x14ac:dyDescent="0.25">
      <c r="C39" s="100" t="s">
        <v>1902</v>
      </c>
      <c r="D39">
        <f>COUNTIF(G3:G34,3)</f>
        <v>3</v>
      </c>
    </row>
  </sheetData>
  <sheetProtection algorithmName="SHA-512" hashValue="f0PI2siZhe6IoDdD3Z9sj1xss4aTztea4TtxS3hXy5S0u6H9H2UU9gNXKnqi6VbKtFRVb81opck/XmmwOeJduA==" saltValue="VRpSPfUBsnKw147w5tSebw==" spinCount="100000" sheet="1" formatRows="0" autoFilter="0"/>
  <mergeCells count="1">
    <mergeCell ref="B1:E1"/>
  </mergeCells>
  <phoneticPr fontId="35" type="noConversion"/>
  <conditionalFormatting sqref="D3:D5">
    <cfRule type="cellIs" dxfId="36" priority="1" operator="equal">
      <formula>"NO CUMPLE CONDICIÓN"</formula>
    </cfRule>
    <cfRule type="cellIs" dxfId="35" priority="2" operator="equal">
      <formula>"No Cumple"</formula>
    </cfRule>
  </conditionalFormatting>
  <dataValidations count="1">
    <dataValidation type="list" allowBlank="1" showInputMessage="1" showErrorMessage="1" sqref="D6:D7 D9:D34" xr:uid="{41D888C0-66C1-404D-8E39-311B160BD3F2}">
      <formula1>"CUMPLE,NO CUMPLE"</formula1>
    </dataValidation>
  </dataValidations>
  <hyperlinks>
    <hyperlink ref="A1" location="PORTADA!A1" display="Portada" xr:uid="{97AB566F-344D-43ED-A604-B46FC4880681}"/>
  </hyperlinks>
  <printOptions horizontalCentered="1"/>
  <pageMargins left="0.31496062992125984" right="0.31496062992125984" top="1.1417322834645669" bottom="0.74803149606299213" header="0.31496062992125984" footer="0.31496062992125984"/>
  <pageSetup scale="63" fitToHeight="0" orientation="landscape" r:id="rId1"/>
  <headerFooter>
    <oddHeader xml:space="preserve">&amp;L&amp;G&amp;CPROCESO DE INSPECCIÓN, VIGILANCIA Y CONTROL
PROCESO DE INSPECCIÓN, VIGILANCIA Y CONTROL
FORMATO INSTRUMENTO IV
CASA DE PROTECCION (Victimas del conflicto armado)&amp;R"IN102.IVC
Versión 1
28/07/2026
Clasificación de la Información
CLASIFICADA"
</oddHeader>
    <oddFooter>&amp;C&amp;G</oddFooter>
  </headerFooter>
  <legacyDrawingHF r:id="rId2"/>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18</vt:i4>
      </vt:variant>
    </vt:vector>
  </HeadingPairs>
  <TitlesOfParts>
    <vt:vector size="40" baseType="lpstr">
      <vt:lpstr>LISTAS</vt:lpstr>
      <vt:lpstr>PORTADA</vt:lpstr>
      <vt:lpstr>INSTRUCTIVO</vt:lpstr>
      <vt:lpstr>1. Información General</vt:lpstr>
      <vt:lpstr>2.Ambientes Adecuados y Seguros</vt:lpstr>
      <vt:lpstr>3. Alimentacion y Nutrición</vt:lpstr>
      <vt:lpstr>4. Modelo de Atencion</vt:lpstr>
      <vt:lpstr>5. Situaciones de Riesgo</vt:lpstr>
      <vt:lpstr>6. Código de Etica</vt:lpstr>
      <vt:lpstr>7. Talento Humano</vt:lpstr>
      <vt:lpstr>8. Financiero</vt:lpstr>
      <vt:lpstr>9. Dotacion</vt:lpstr>
      <vt:lpstr>Anexo 1 Violencias</vt:lpstr>
      <vt:lpstr>Anexo 2. Discapacidad</vt:lpstr>
      <vt:lpstr>Anexo 3. Gestantes y Lactan</vt:lpstr>
      <vt:lpstr>Tabla 1 Evid. no cumpl M.A.</vt:lpstr>
      <vt:lpstr>Tabla 2. Talento Humano</vt:lpstr>
      <vt:lpstr>Tabla 3. Amb Adec y Seg - Á</vt:lpstr>
      <vt:lpstr>TEMP</vt:lpstr>
      <vt:lpstr>Condiciones NO cumplimiento</vt:lpstr>
      <vt:lpstr>Acta_Cierre</vt:lpstr>
      <vt:lpstr>Oculto </vt:lpstr>
      <vt:lpstr>'2.Ambientes Adecuados y Seguros'!Área_de_impresión</vt:lpstr>
      <vt:lpstr>'3. Alimentacion y Nutrición'!Área_de_impresión</vt:lpstr>
      <vt:lpstr>'4. Modelo de Atencion'!Área_de_impresión</vt:lpstr>
      <vt:lpstr>'5. Situaciones de Riesgo'!Área_de_impresión</vt:lpstr>
      <vt:lpstr>'6. Código de Etica'!Área_de_impresión</vt:lpstr>
      <vt:lpstr>'7. Talento Humano'!Área_de_impresión</vt:lpstr>
      <vt:lpstr>'8. Financiero'!Área_de_impresión</vt:lpstr>
      <vt:lpstr>'9. Dotacion'!Área_de_impresión</vt:lpstr>
      <vt:lpstr>Acta_Cierre!Área_de_impresión</vt:lpstr>
      <vt:lpstr>'Anexo 1 Violencias'!Área_de_impresión</vt:lpstr>
      <vt:lpstr>'Anexo 2. Discapacidad'!Área_de_impresión</vt:lpstr>
      <vt:lpstr>'Anexo 3. Gestantes y Lactan'!Área_de_impresión</vt:lpstr>
      <vt:lpstr>'Condiciones NO cumplimiento'!Área_de_impresión</vt:lpstr>
      <vt:lpstr>INSTRUCTIVO!Área_de_impresión</vt:lpstr>
      <vt:lpstr>PORTADA!Área_de_impresión</vt:lpstr>
      <vt:lpstr>'Tabla 2. Talento Humano'!Área_de_impresión</vt:lpstr>
      <vt:lpstr>'Tabla 3. Amb Adec y Seg - Á'!Área_de_impresión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2026-07-28T15:54:58Z</cp:lastPrinted>
  <dcterms:created xsi:type="dcterms:W3CDTF">2025-06-13T16:00:54Z</dcterms:created>
  <dcterms:modified xsi:type="dcterms:W3CDTF">2026-07-28T15:55:12Z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2026-07-18T16:43:33Z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f094ceed-fe91-4b9b-b006-63a0686163b2</vt:lpwstr>
  </property>
  <property fmtid="{D5CDD505-2E9C-101B-9397-08002B2CF9AE}" pid="7" name="MSIP_Label_defa4170-0d19-0005-0004-bc88714345d2_ActionId">
    <vt:lpwstr>69129dc6-7212-4554-878a-a17dca7c9e7d</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