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tables/table114.xml" ContentType="application/vnd.openxmlformats-officedocument.spreadsheetml.table+xml"/>
  <Override PartName="/xl/tables/table115.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13_ncr:1_{2E7CC7A6-0AFB-C94D-87E7-C45D229729D8}" xr6:coauthVersionLast="47" xr6:coauthVersionMax="47" xr10:uidLastSave="{C5AAB5CF-5AE0-4E3C-809D-281B3CEB2792}"/>
  <bookViews>
    <workbookView xWindow="-120" yWindow="-120" windowWidth="29040" windowHeight="15720" tabRatio="829" activeTab="1" xr2:uid="{00000000-000D-0000-FFFF-FFFF00000000}"/>
  </bookViews>
  <sheets>
    <sheet name="LISTAS" sheetId="2" state="hidden" r:id="rId1"/>
    <sheet name="PORTADA" sheetId="37" r:id="rId2"/>
    <sheet name="INSTRUCTIVO" sheetId="34" r:id="rId3"/>
    <sheet name="1. Información General" sheetId="1" r:id="rId4"/>
    <sheet name="2.Ambientes Adecuados y Seguros" sheetId="46" r:id="rId5"/>
    <sheet name="3. Alimentacion y Nutrición" sheetId="49" r:id="rId6"/>
    <sheet name="4. Modelo de Atencion" sheetId="42" r:id="rId7"/>
    <sheet name="5. Situaciones de Riesgo" sheetId="45" r:id="rId8"/>
    <sheet name="6. Codigo de Etica" sheetId="50" r:id="rId9"/>
    <sheet name="7. Talento Humano" sheetId="22" r:id="rId10"/>
    <sheet name="8. Financiero" sheetId="54" r:id="rId11"/>
    <sheet name="9. Dotacion" sheetId="47" r:id="rId12"/>
    <sheet name="Anexo 1 Violencias " sheetId="43" r:id="rId13"/>
    <sheet name="Anexo 2. Discapacidad " sheetId="44" r:id="rId14"/>
    <sheet name="Tabla 1 Evid. no cumpl M.A." sheetId="33" r:id="rId15"/>
    <sheet name="Tabla 2. Talento Humano" sheetId="12" r:id="rId16"/>
    <sheet name="Tabla 3. Amb Adec y Seg - Á" sheetId="48" r:id="rId17"/>
    <sheet name="Tabla 4. Registro Talento Human" sheetId="53" r:id="rId18"/>
    <sheet name="TEMP" sheetId="56" state="hidden" r:id="rId19"/>
    <sheet name="Condiciones NO cumplimiento" sheetId="32" r:id="rId20"/>
    <sheet name="Acta_Cierre" sheetId="14" r:id="rId21"/>
    <sheet name="Oculto " sheetId="55" state="hidden" r:id="rId22"/>
  </sheets>
  <externalReferences>
    <externalReference r:id="rId23"/>
    <externalReference r:id="rId24"/>
    <externalReference r:id="rId25"/>
  </externalReferences>
  <definedNames>
    <definedName name="_xlnm._FilterDatabase" localSheetId="4" hidden="1">'2.Ambientes Adecuados y Seguros'!$A$2:$G$106</definedName>
    <definedName name="_xlnm._FilterDatabase" localSheetId="5" hidden="1">'3. Alimentacion y Nutrición'!$A$2:$G$2</definedName>
    <definedName name="_xlnm._FilterDatabase" localSheetId="6" hidden="1">'4. Modelo de Atencion'!$A$2:$H$30</definedName>
    <definedName name="_xlnm._FilterDatabase" localSheetId="7" hidden="1">'5. Situaciones de Riesgo'!$A$2:$F$2</definedName>
    <definedName name="_xlnm._FilterDatabase" localSheetId="8" hidden="1">'6. Codigo de Etica'!$A$2:$H$34</definedName>
    <definedName name="_xlnm._FilterDatabase" localSheetId="9" hidden="1">'7. Talento Humano'!$A$2:$I$2</definedName>
    <definedName name="_xlnm._FilterDatabase" localSheetId="10" hidden="1">'8. Financiero'!$A$2:$F$2</definedName>
    <definedName name="_xlnm._FilterDatabase" localSheetId="11" hidden="1">'9. Dotacion'!$A$2:$G$2</definedName>
    <definedName name="_xlnm._FilterDatabase" localSheetId="12" hidden="1">'Anexo 1 Violencias '!$A$2:$F$2</definedName>
    <definedName name="_xlnm._FilterDatabase" localSheetId="13" hidden="1">'Anexo 2. Discapacidad '!$A$2:$F$2</definedName>
    <definedName name="_xlnm._FilterDatabase" localSheetId="19" hidden="1">'Condiciones NO cumplimiento'!$A$2:$G$2</definedName>
    <definedName name="_xlnm.Print_Area" localSheetId="4">'2.Ambientes Adecuados y Seguros'!$B$1:$E$106</definedName>
    <definedName name="_xlnm.Print_Area" localSheetId="5">'3. Alimentacion y Nutrición'!$B$1:$E$50</definedName>
    <definedName name="_xlnm.Print_Area" localSheetId="6">'4. Modelo de Atencion'!$B$1:$E$30</definedName>
    <definedName name="_xlnm.Print_Area" localSheetId="7">'5. Situaciones de Riesgo'!$B$2:$E$110</definedName>
    <definedName name="_xlnm.Print_Area" localSheetId="8">'6. Codigo de Etica'!$B$1:$E$34</definedName>
    <definedName name="_xlnm.Print_Area" localSheetId="9">'7. Talento Humano'!$B$1:$E$20</definedName>
    <definedName name="_xlnm.Print_Area" localSheetId="10">'8. Financiero'!$B$1:$E$14</definedName>
    <definedName name="_xlnm.Print_Area" localSheetId="11">'9. Dotacion'!$B$1:$E$13</definedName>
    <definedName name="_xlnm.Print_Area" localSheetId="20">Acta_Cierre!$A$1:$F$50</definedName>
    <definedName name="_xlnm.Print_Area" localSheetId="12">'Anexo 1 Violencias '!$B$1:$E$9</definedName>
    <definedName name="_xlnm.Print_Area" localSheetId="13">'Anexo 2. Discapacidad '!$B$1:$E$18</definedName>
    <definedName name="_xlnm.Print_Area" localSheetId="19">'Condiciones NO cumplimiento'!$A$2:$G$40</definedName>
    <definedName name="_xlnm.Print_Area" localSheetId="2">INSTRUCTIVO!$A$1:$B$94</definedName>
    <definedName name="_xlnm.Print_Area" localSheetId="1">PORTADA!$A$1:$E$39</definedName>
    <definedName name="_xlnm.Print_Area" localSheetId="15">'Tabla 2. Talento Humano'!$A$1:$C$28</definedName>
    <definedName name="_xlnm.Print_Area" localSheetId="16">'Tabla 3. Amb Adec y Seg - Á'!$A$1:$I$57</definedName>
    <definedName name="_xlnm.Print_Area" localSheetId="17">'Tabla 4. Registro Talento Human'!$A$1:$AT$13</definedName>
    <definedName name="_xlnm.Print_Area" localSheetId="18">TEMP!#REF!</definedName>
    <definedName name="Auditoría" localSheetId="2">#REF!</definedName>
    <definedName name="Auditoría">[1]!Acciones[Auditoría]</definedName>
    <definedName name="b" localSheetId="10">'[1]Verificables Comp. Legal'!$D$40</definedName>
    <definedName name="b" localSheetId="2">#REF!</definedName>
    <definedName name="b" localSheetId="21">'[1]Verificables Comp. Legal'!$D$40</definedName>
    <definedName name="b" localSheetId="16">'[1]Verificables Comp. Legal'!$D$40</definedName>
    <definedName name="b">'[1]Verificables Comp. Legal'!$D$40</definedName>
    <definedName name="ca" localSheetId="10">'[1]Verificables Comp. Legal'!$K$19</definedName>
    <definedName name="ca" localSheetId="2">#REF!</definedName>
    <definedName name="ca" localSheetId="21">'[1]Verificables Comp. Legal'!$K$19</definedName>
    <definedName name="ca" localSheetId="16">'[1]Verificables Comp. Legal'!$K$19</definedName>
    <definedName name="ca">'[1]Verificables Comp. Legal'!$K$19</definedName>
    <definedName name="camp" localSheetId="10">'[1]Verificables Comp. Legal'!$U$16</definedName>
    <definedName name="camp" localSheetId="2">#REF!</definedName>
    <definedName name="camp" localSheetId="21">'[1]Verificables Comp. Legal'!$U$16</definedName>
    <definedName name="camp" localSheetId="16">'[1]Verificables Comp. Legal'!$U$16</definedName>
    <definedName name="camp">'[1]Verificables Comp. Legal'!$U$16</definedName>
    <definedName name="cap" localSheetId="10">'[1]Verificables Comp. Legal'!$O$29</definedName>
    <definedName name="cap" localSheetId="2">#REF!</definedName>
    <definedName name="cap" localSheetId="21">'[1]Verificables Comp. Legal'!$O$29</definedName>
    <definedName name="cap" localSheetId="16">'[1]Verificables Comp. Legal'!$O$29</definedName>
    <definedName name="cap">'[1]Verificables Comp. Legal'!$O$29</definedName>
    <definedName name="car" localSheetId="10">'[1]Verificables Comp. Legal'!$K$16</definedName>
    <definedName name="car" localSheetId="2">#REF!</definedName>
    <definedName name="car" localSheetId="21">'[1]Verificables Comp. Legal'!$K$16</definedName>
    <definedName name="car" localSheetId="16">'[1]Verificables Comp. Legal'!$K$16</definedName>
    <definedName name="car">'[1]Verificables Comp. Legal'!$K$16</definedName>
    <definedName name="carg" localSheetId="10">'[1]Verificables Comp. Legal'!$K$17</definedName>
    <definedName name="carg" localSheetId="2">#REF!</definedName>
    <definedName name="carg" localSheetId="21">'[1]Verificables Comp. Legal'!$K$17</definedName>
    <definedName name="carg" localSheetId="16">'[1]Verificables Comp. Legal'!$K$17</definedName>
    <definedName name="carg">'[1]Verificables Comp. Legal'!$K$17</definedName>
    <definedName name="cargo" localSheetId="10">'[1]Verificables Comp. Legal'!$K$18</definedName>
    <definedName name="cargo" localSheetId="2">#REF!</definedName>
    <definedName name="cargo" localSheetId="21">'[1]Verificables Comp. Legal'!$K$18</definedName>
    <definedName name="cargo" localSheetId="16">'[1]Verificables Comp. Legal'!$K$18</definedName>
    <definedName name="cargo">'[1]Verificables Comp. Legal'!$K$18</definedName>
    <definedName name="cargoo" localSheetId="10">'[1]Verificables Comp. Legal'!$J$38</definedName>
    <definedName name="cargoo" localSheetId="2">#REF!</definedName>
    <definedName name="cargoo" localSheetId="21">'[1]Verificables Comp. Legal'!$J$38</definedName>
    <definedName name="cargoo" localSheetId="16">'[1]Verificables Comp. Legal'!$J$38</definedName>
    <definedName name="cargoo">'[1]Verificables Comp. Legal'!$J$38</definedName>
    <definedName name="cargooo" localSheetId="10">'[1]Verificables Comp. Legal'!$J$37</definedName>
    <definedName name="cargooo" localSheetId="2">#REF!</definedName>
    <definedName name="cargooo" localSheetId="21">'[1]Verificables Comp. Legal'!$J$37</definedName>
    <definedName name="cargooo" localSheetId="16">'[1]Verificables Comp. Legal'!$J$37</definedName>
    <definedName name="cargooo">'[1]Verificables Comp. Legal'!$J$37</definedName>
    <definedName name="carrr" localSheetId="10">'[1]Verificables Comp. Legal'!$J$39</definedName>
    <definedName name="carrr" localSheetId="2">#REF!</definedName>
    <definedName name="carrr" localSheetId="21">'[1]Verificables Comp. Legal'!$J$39</definedName>
    <definedName name="carrr" localSheetId="16">'[1]Verificables Comp. Legal'!$J$39</definedName>
    <definedName name="carrr">'[1]Verificables Comp. Legal'!$J$39</definedName>
    <definedName name="carrrr" localSheetId="10">'[1]Verificables Comp. Legal'!$J$40</definedName>
    <definedName name="carrrr" localSheetId="2">#REF!</definedName>
    <definedName name="carrrr" localSheetId="21">'[1]Verificables Comp. Legal'!$J$40</definedName>
    <definedName name="carrrr" localSheetId="16">'[1]Verificables Comp. Legal'!$J$40</definedName>
    <definedName name="carrrr">'[1]Verificables Comp. Legal'!$J$40</definedName>
    <definedName name="codpo" localSheetId="10">'[1]Verificables Comp. Legal'!$B$34</definedName>
    <definedName name="codpo" localSheetId="2">#REF!</definedName>
    <definedName name="codpo" localSheetId="21">'[1]Verificables Comp. Legal'!$B$34</definedName>
    <definedName name="codpo" localSheetId="16">'[1]Verificables Comp. Legal'!$B$34</definedName>
    <definedName name="codpo">'[1]Verificables Comp. Legal'!$B$34</definedName>
    <definedName name="com" localSheetId="10">'[1]Verificables Comp. Legal'!$U$17</definedName>
    <definedName name="com" localSheetId="2">#REF!</definedName>
    <definedName name="com" localSheetId="21">'[1]Verificables Comp. Legal'!$U$17</definedName>
    <definedName name="com" localSheetId="16">'[1]Verificables Comp. Legal'!$U$17</definedName>
    <definedName name="com">'[1]Verificables Comp. Legal'!$U$17</definedName>
    <definedName name="com´p" localSheetId="10">'[1]Verificables Comp. Legal'!$U$18</definedName>
    <definedName name="com´p" localSheetId="2">#REF!</definedName>
    <definedName name="com´p" localSheetId="21">'[1]Verificables Comp. Legal'!$U$18</definedName>
    <definedName name="com´p" localSheetId="16">'[1]Verificables Comp. Legal'!$U$18</definedName>
    <definedName name="com´p">'[1]Verificables Comp. Legal'!$U$18</definedName>
    <definedName name="compel" localSheetId="10">'[1]Verificables Comp. Legal'!$Q$38</definedName>
    <definedName name="compel" localSheetId="2">#REF!</definedName>
    <definedName name="compel" localSheetId="21">'[1]Verificables Comp. Legal'!$Q$38</definedName>
    <definedName name="compel" localSheetId="16">'[1]Verificables Comp. Legal'!$Q$38</definedName>
    <definedName name="compel">'[1]Verificables Comp. Legal'!$Q$38</definedName>
    <definedName name="compen" localSheetId="10">'[1]Verificables Comp. Legal'!$Q$37</definedName>
    <definedName name="compen" localSheetId="2">#REF!</definedName>
    <definedName name="compen" localSheetId="21">'[1]Verificables Comp. Legal'!$Q$37</definedName>
    <definedName name="compen" localSheetId="16">'[1]Verificables Comp. Legal'!$Q$37</definedName>
    <definedName name="compen">'[1]Verificables Comp. Legal'!$Q$37</definedName>
    <definedName name="compo" localSheetId="10">'[1]Verificables Comp. Legal'!$U$19</definedName>
    <definedName name="compo" localSheetId="2">#REF!</definedName>
    <definedName name="compo" localSheetId="21">'[1]Verificables Comp. Legal'!$U$19</definedName>
    <definedName name="compo" localSheetId="16">'[1]Verificables Comp. Legal'!$U$19</definedName>
    <definedName name="compo">'[1]Verificables Comp. Legal'!$U$19</definedName>
    <definedName name="comppa" localSheetId="10">'[1]Verificables Comp. Legal'!$Q$39</definedName>
    <definedName name="comppa" localSheetId="2">#REF!</definedName>
    <definedName name="comppa" localSheetId="21">'[1]Verificables Comp. Legal'!$Q$39</definedName>
    <definedName name="comppa" localSheetId="16">'[1]Verificables Comp. Legal'!$Q$39</definedName>
    <definedName name="comppa">'[1]Verificables Comp. Legal'!$Q$39</definedName>
    <definedName name="comppar" localSheetId="10">'[1]Verificables Comp. Legal'!$Q$40</definedName>
    <definedName name="comppar" localSheetId="2">#REF!</definedName>
    <definedName name="comppar" localSheetId="21">'[1]Verificables Comp. Legal'!$Q$40</definedName>
    <definedName name="comppar" localSheetId="16">'[1]Verificables Comp. Legal'!$Q$40</definedName>
    <definedName name="comppar">'[1]Verificables Comp. Legal'!$Q$40</definedName>
    <definedName name="correo" localSheetId="10">'[1]Verificables Comp. Legal'!$U$23</definedName>
    <definedName name="correo" localSheetId="2">#REF!</definedName>
    <definedName name="correo" localSheetId="21">'[1]Verificables Comp. Legal'!$U$23</definedName>
    <definedName name="correo" localSheetId="16">'[1]Verificables Comp. Legal'!$U$23</definedName>
    <definedName name="correo">'[1]Verificables Comp. Legal'!$U$23</definedName>
    <definedName name="CPIA" localSheetId="2">#REF!</definedName>
    <definedName name="CPIA">[1]!Acciones[Auditoría]</definedName>
    <definedName name="cumple" localSheetId="16">#REF!</definedName>
    <definedName name="cumple">#REF!</definedName>
    <definedName name="cupo" localSheetId="10">'[1]Verificables Comp. Legal'!$Q$29</definedName>
    <definedName name="cupo" localSheetId="2">#REF!</definedName>
    <definedName name="cupo" localSheetId="21">'[1]Verificables Comp. Legal'!$Q$29</definedName>
    <definedName name="cupo" localSheetId="16">'[1]Verificables Comp. Legal'!$Q$29</definedName>
    <definedName name="cupo">'[1]Verificables Comp. Legal'!$Q$29</definedName>
    <definedName name="cz" localSheetId="10">'[1]Verificables Comp. Legal'!$O$22</definedName>
    <definedName name="cz" localSheetId="2">#REF!</definedName>
    <definedName name="cz" localSheetId="21">'[1]Verificables Comp. Legal'!$O$22</definedName>
    <definedName name="cz" localSheetId="16">'[1]Verificables Comp. Legal'!$O$22</definedName>
    <definedName name="cz">'[1]Verificables Comp. Legal'!$O$22</definedName>
    <definedName name="desp" localSheetId="10">'[1]Verificables Comp. Legal'!$M$30</definedName>
    <definedName name="desp" localSheetId="2">#REF!</definedName>
    <definedName name="desp" localSheetId="21">'[1]Verificables Comp. Legal'!$M$30</definedName>
    <definedName name="desp" localSheetId="16">'[1]Verificables Comp. Legal'!$M$30</definedName>
    <definedName name="desp">'[1]Verificables Comp. Legal'!$M$30</definedName>
    <definedName name="dir" localSheetId="10">'[1]Verificables Comp. Legal'!$D$25</definedName>
    <definedName name="dir" localSheetId="2">#REF!</definedName>
    <definedName name="dir" localSheetId="21">'[1]Verificables Comp. Legal'!$D$25</definedName>
    <definedName name="dir" localSheetId="16">'[1]Verificables Comp. Legal'!$D$25</definedName>
    <definedName name="dir">'[1]Verificables Comp. Legal'!$D$25</definedName>
    <definedName name="dirse" localSheetId="10">'[1]Verificables Comp. Legal'!$D$32</definedName>
    <definedName name="dirse" localSheetId="2">#REF!</definedName>
    <definedName name="dirse" localSheetId="21">'[1]Verificables Comp. Legal'!$D$32</definedName>
    <definedName name="dirse" localSheetId="16">'[1]Verificables Comp. Legal'!$D$32</definedName>
    <definedName name="dirse">'[1]Verificables Comp. Legal'!$D$32</definedName>
    <definedName name="dr" localSheetId="10">'[1]Verificables Comp. Legal'!$K$28</definedName>
    <definedName name="dr" localSheetId="2">#REF!</definedName>
    <definedName name="dr" localSheetId="21">'[1]Verificables Comp. Legal'!$K$28</definedName>
    <definedName name="dr" localSheetId="16">'[1]Verificables Comp. Legal'!$K$28</definedName>
    <definedName name="dr">'[1]Verificables Comp. Legal'!$K$28</definedName>
    <definedName name="email" localSheetId="10">'[1]Verificables Comp. Legal'!$S$28</definedName>
    <definedName name="email" localSheetId="2">#REF!</definedName>
    <definedName name="email" localSheetId="21">'[1]Verificables Comp. Legal'!$S$28</definedName>
    <definedName name="email" localSheetId="16">'[1]Verificables Comp. Legal'!$S$28</definedName>
    <definedName name="email">'[1]Verificables Comp. Legal'!$S$28</definedName>
    <definedName name="fal" localSheetId="10">'[1]Verificables Comp. Legal'!$C$30</definedName>
    <definedName name="fal" localSheetId="2">#REF!</definedName>
    <definedName name="fal" localSheetId="21">'[1]Verificables Comp. Legal'!$C$30</definedName>
    <definedName name="fal" localSheetId="16">'[1]Verificables Comp. Legal'!$C$30</definedName>
    <definedName name="fal">'[1]Verificables Comp. Legal'!$C$30</definedName>
    <definedName name="fecha" localSheetId="10">'[1]Verificables Comp. Legal'!$D$11</definedName>
    <definedName name="fecha" localSheetId="2">#REF!</definedName>
    <definedName name="fecha" localSheetId="21">'[1]Verificables Comp. Legal'!$D$11</definedName>
    <definedName name="fecha" localSheetId="16">'[1]Verificables Comp. Legal'!$D$11</definedName>
    <definedName name="fecha">'[1]Verificables Comp. Legal'!$D$11</definedName>
    <definedName name="fechaa" localSheetId="10">'[1]Verificables Comp. Legal'!$D$13</definedName>
    <definedName name="fechaa" localSheetId="2">#REF!</definedName>
    <definedName name="fechaa" localSheetId="21">'[1]Verificables Comp. Legal'!$D$13</definedName>
    <definedName name="fechaa" localSheetId="16">'[1]Verificables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10">'[1]Verificables Comp. Legal'!$M$26</definedName>
    <definedName name="lf" localSheetId="2">#REF!</definedName>
    <definedName name="lf" localSheetId="21">'[1]Verificables Comp. Legal'!$M$26</definedName>
    <definedName name="lf" localSheetId="16">'[1]Verificables Comp. Legal'!$M$26</definedName>
    <definedName name="lf">'[1]Verificables Comp. Legal'!$M$26</definedName>
    <definedName name="m" localSheetId="10">'[1]Verificables Comp. Legal'!$D$39</definedName>
    <definedName name="m" localSheetId="2">#REF!</definedName>
    <definedName name="m" localSheetId="21">'[1]Verificables Comp. Legal'!$D$39</definedName>
    <definedName name="m" localSheetId="16">'[1]Verificables Comp. Legal'!$D$39</definedName>
    <definedName name="m">'[1]Verificables Comp. Legal'!$D$39</definedName>
    <definedName name="mun" localSheetId="10">'[1]Verificables Comp. Legal'!$O$23</definedName>
    <definedName name="mun" localSheetId="2">#REF!</definedName>
    <definedName name="mun" localSheetId="21">'[1]Verificables Comp. Legal'!$O$23</definedName>
    <definedName name="mun" localSheetId="16">'[1]Verificables Comp. Legal'!$O$23</definedName>
    <definedName name="mun">'[1]Verificables Comp. Legal'!$O$23</definedName>
    <definedName name="muni" localSheetId="10">'[1]Verificables Comp. Legal'!$O$28</definedName>
    <definedName name="muni" localSheetId="2">#REF!</definedName>
    <definedName name="muni" localSheetId="21">'[1]Verificables Comp. Legal'!$O$28</definedName>
    <definedName name="muni" localSheetId="16">'[1]Verificables Comp. Legal'!$O$28</definedName>
    <definedName name="muni">'[1]Verificables Comp. Legal'!$O$28</definedName>
    <definedName name="n" localSheetId="10">'[1]Verificables Comp. Legal'!$D$37</definedName>
    <definedName name="n" localSheetId="2">#REF!</definedName>
    <definedName name="n" localSheetId="21">'[1]Verificables Comp. Legal'!$D$37</definedName>
    <definedName name="n" localSheetId="16">'[1]Verificables Comp. Legal'!$D$37</definedName>
    <definedName name="n">'[1]Verificables Comp. Legal'!$D$37</definedName>
    <definedName name="nit" localSheetId="10">'[1]Verificables Comp. Legal'!$J$23</definedName>
    <definedName name="nit" localSheetId="2">#REF!</definedName>
    <definedName name="nit" localSheetId="21">'[1]Verificables Comp. Legal'!$J$23</definedName>
    <definedName name="nit" localSheetId="16">'[1]Verificables Comp. Legal'!$J$23</definedName>
    <definedName name="nit">'[1]Verificables Comp. Legal'!$J$23</definedName>
    <definedName name="no" localSheetId="10">'[1]Verificables Comp. Legal'!$F$31</definedName>
    <definedName name="no" localSheetId="2">#REF!</definedName>
    <definedName name="no" localSheetId="21">'[1]Verificables Comp. Legal'!$F$31</definedName>
    <definedName name="no" localSheetId="16">'[1]Verificables Comp. Legal'!$F$31</definedName>
    <definedName name="no">'[1]Verificables Comp. Legal'!$F$31</definedName>
    <definedName name="noaplica" localSheetId="16">#REF!</definedName>
    <definedName name="noaplica">#REF!</definedName>
    <definedName name="nomb" localSheetId="10">'[1]Verificables Comp. Legal'!$D$23</definedName>
    <definedName name="nomb" localSheetId="2">#REF!</definedName>
    <definedName name="nomb" localSheetId="21">'[1]Verificables Comp. Legal'!$D$23</definedName>
    <definedName name="nomb" localSheetId="16">'[1]Verificables Comp. Legal'!$D$23</definedName>
    <definedName name="nomb">'[1]Verificables Comp. Legal'!$D$23</definedName>
    <definedName name="nombrep" localSheetId="10">'[1]Verificables Comp. Legal'!$D$24</definedName>
    <definedName name="nombrep" localSheetId="2">#REF!</definedName>
    <definedName name="nombrep" localSheetId="21">'[1]Verificables Comp. Legal'!$D$24</definedName>
    <definedName name="nombrep" localSheetId="16">'[1]Verificables Comp. Legal'!$D$24</definedName>
    <definedName name="nombrep">'[1]Verificables Comp. Legal'!$D$24</definedName>
    <definedName name="nomrep" localSheetId="10">'[1]Verificables Comp. Legal'!$D$29</definedName>
    <definedName name="nomrep" localSheetId="2">#REF!</definedName>
    <definedName name="nomrep" localSheetId="21">'[1]Verificables Comp. Legal'!$D$29</definedName>
    <definedName name="nomrep" localSheetId="16">'[1]Verificables Comp. Legal'!$D$29</definedName>
    <definedName name="nomrep">'[1]Verificables Comp. Legal'!$D$29</definedName>
    <definedName name="nomun" localSheetId="10">'[1]Verificables Comp. Legal'!$D$28</definedName>
    <definedName name="nomun" localSheetId="2">#REF!</definedName>
    <definedName name="nomun" localSheetId="21">'[1]Verificables Comp. Legal'!$D$28</definedName>
    <definedName name="nomun" localSheetId="16">'[1]Verificables Comp. Legal'!$D$28</definedName>
    <definedName name="nomun">'[1]Verificables Comp. Legal'!$D$28</definedName>
    <definedName name="numbe" localSheetId="10">'[1]Verificables Comp. Legal'!$S$29</definedName>
    <definedName name="numbe" localSheetId="2">#REF!</definedName>
    <definedName name="numbe" localSheetId="21">'[1]Verificables Comp. Legal'!$S$29</definedName>
    <definedName name="numbe" localSheetId="16">'[1]Verificables Comp. Legal'!$S$29</definedName>
    <definedName name="numbe">'[1]Verificables Comp. Legal'!$S$29</definedName>
    <definedName name="numbea" localSheetId="10">'[1]Verificables Comp. Legal'!$W$29</definedName>
    <definedName name="numbea" localSheetId="2">#REF!</definedName>
    <definedName name="numbea" localSheetId="21">'[1]Verificables Comp. Legal'!$W$29</definedName>
    <definedName name="numbea" localSheetId="16">'[1]Verificables Comp. Legal'!$W$29</definedName>
    <definedName name="numbea">'[1]Verificables Comp. Legal'!$W$29</definedName>
    <definedName name="numero" localSheetId="10">'[1]Verificables Comp. Legal'!$D$12</definedName>
    <definedName name="numero" localSheetId="2">#REF!</definedName>
    <definedName name="numero" localSheetId="21">'[1]Verificables Comp. Legal'!$D$12</definedName>
    <definedName name="numero" localSheetId="16">'[1]Verificables Comp. Legal'!$D$12</definedName>
    <definedName name="numero">'[1]Verificables Comp. Legal'!$D$12</definedName>
    <definedName name="numid" localSheetId="10">'[1]Verificables Comp. Legal'!$O$24</definedName>
    <definedName name="numid" localSheetId="2">#REF!</definedName>
    <definedName name="numid" localSheetId="21">'[1]Verificables Comp. Legal'!$O$24</definedName>
    <definedName name="numid" localSheetId="16">'[1]Verificables Comp. Legal'!$O$24</definedName>
    <definedName name="numid">'[1]Verificables Comp. Legal'!$O$24</definedName>
    <definedName name="o" localSheetId="10">'[1]Verificables Comp. Legal'!$D$38</definedName>
    <definedName name="o" localSheetId="2">#REF!</definedName>
    <definedName name="o" localSheetId="21">'[1]Verificables Comp. Legal'!$D$38</definedName>
    <definedName name="o" localSheetId="16">'[1]Verificables Comp. Legal'!$D$38</definedName>
    <definedName name="o">'[1]Verificables Comp. Legal'!$D$38</definedName>
    <definedName name="obj" localSheetId="10">'[1]Verificables Comp. Legal'!$D$14</definedName>
    <definedName name="obj" localSheetId="2">#REF!</definedName>
    <definedName name="obj" localSheetId="21">'[1]Verificables Comp. Legal'!$D$14</definedName>
    <definedName name="obj" localSheetId="16">'[1]Verificables Comp. Legal'!$D$14</definedName>
    <definedName name="obj">'[1]Verificables Comp. Legal'!$D$14</definedName>
    <definedName name="piyc" localSheetId="10">'[1]Verificables Comp. Legal'!$I$35</definedName>
    <definedName name="piyc" localSheetId="2">#REF!</definedName>
    <definedName name="piyc" localSheetId="21">'[1]Verificables Comp. Legal'!$I$35</definedName>
    <definedName name="piyc" localSheetId="16">'[1]Verificables Comp. Legal'!$I$35</definedName>
    <definedName name="piyc">'[1]Verificables Comp. Legal'!$I$35</definedName>
    <definedName name="pj" localSheetId="10">'[1]Verificables Comp. Legal'!$D$26</definedName>
    <definedName name="pj" localSheetId="2">#REF!</definedName>
    <definedName name="pj" localSheetId="21">'[1]Verificables Comp. Legal'!$D$26</definedName>
    <definedName name="pj" localSheetId="16">'[1]Verificables Comp. Legal'!$D$26</definedName>
    <definedName name="pj">'[1]Verificables Comp. Legal'!$D$26</definedName>
    <definedName name="porfe" localSheetId="10">'[1]Verificables Comp. Legal'!$D$19</definedName>
    <definedName name="porfe" localSheetId="2">#REF!</definedName>
    <definedName name="porfe" localSheetId="21">'[1]Verificables Comp. Legal'!$D$19</definedName>
    <definedName name="porfe" localSheetId="16">'[1]Verificables Comp. Legal'!$D$19</definedName>
    <definedName name="porfe">'[1]Verificables Comp. Legal'!$D$19</definedName>
    <definedName name="pro" localSheetId="10">'[1]Verificables Comp. Legal'!$D$17</definedName>
    <definedName name="pro" localSheetId="2">#REF!</definedName>
    <definedName name="pro" localSheetId="21">'[1]Verificables Comp. Legal'!$D$17</definedName>
    <definedName name="pro" localSheetId="16">'[1]Verificables Comp. Legal'!$D$17</definedName>
    <definedName name="pro">'[1]Verificables Comp. Legal'!$D$17</definedName>
    <definedName name="prof" localSheetId="10">'[1]Verificables Comp. Legal'!$D$18</definedName>
    <definedName name="prof" localSheetId="2">#REF!</definedName>
    <definedName name="prof" localSheetId="21">'[1]Verificables Comp. Legal'!$D$18</definedName>
    <definedName name="prof" localSheetId="16">'[1]Verificables Comp. Legal'!$D$18</definedName>
    <definedName name="prof">'[1]Verificables Comp. Legal'!$D$18</definedName>
    <definedName name="reg" localSheetId="10">'[1]Verificables Comp. Legal'!$D$22</definedName>
    <definedName name="reg" localSheetId="2">#REF!</definedName>
    <definedName name="reg" localSheetId="21">'[1]Verificables Comp. Legal'!$D$22</definedName>
    <definedName name="reg" localSheetId="16">'[1]Verificables Comp. Legal'!$D$22</definedName>
    <definedName name="reg">'[1]Verificables Comp. Legal'!$D$22</definedName>
    <definedName name="Renovación" localSheetId="2">#REF!</definedName>
    <definedName name="Renovación">[1]!Acciones[Renovación]</definedName>
    <definedName name="respli" localSheetId="10">'[1]Verificables Comp. Legal'!$D$16</definedName>
    <definedName name="respli" localSheetId="2">#REF!</definedName>
    <definedName name="respli" localSheetId="21">'[1]Verificables Comp. Legal'!$D$16</definedName>
    <definedName name="respli" localSheetId="16">'[1]Verificables Comp. Legal'!$D$16</definedName>
    <definedName name="respli">'[1]Verificables Comp. Legal'!$D$16</definedName>
    <definedName name="si" localSheetId="10">'[1]Verificables Comp. Legal'!$D$31</definedName>
    <definedName name="si" localSheetId="2">#REF!</definedName>
    <definedName name="si" localSheetId="21">'[1]Verificables Comp. Legal'!$D$31</definedName>
    <definedName name="si" localSheetId="16">'[1]Verificables Comp. Legal'!$D$31</definedName>
    <definedName name="si">'[1]Verificables Comp. Legal'!$D$31</definedName>
    <definedName name="te" localSheetId="10">'[1]Verificables Comp. Legal'!$K$29</definedName>
    <definedName name="te" localSheetId="2">#REF!</definedName>
    <definedName name="te" localSheetId="21">'[1]Verificables Comp. Legal'!$K$29</definedName>
    <definedName name="te" localSheetId="16">'[1]Verificables Comp. Legal'!$K$29</definedName>
    <definedName name="te">'[1]Verificables Comp. Legal'!$K$29</definedName>
    <definedName name="tel" localSheetId="10">'[1]Verificables Comp. Legal'!$W$24</definedName>
    <definedName name="tel" localSheetId="2">#REF!</definedName>
    <definedName name="tel" localSheetId="21">'[1]Verificables Comp. Legal'!$W$24</definedName>
    <definedName name="tel" localSheetId="16">'[1]Verificables Comp. Legal'!$W$24</definedName>
    <definedName name="tel">'[1]Verificables Comp. Legal'!$W$24</definedName>
    <definedName name="telad" localSheetId="10">'[1]Verificables Comp. Legal'!$O$25</definedName>
    <definedName name="telad" localSheetId="2">#REF!</definedName>
    <definedName name="telad" localSheetId="21">'[1]Verificables Comp. Legal'!$O$25</definedName>
    <definedName name="telad" localSheetId="16">'[1]Verificables Comp. Legal'!$O$25</definedName>
    <definedName name="telad">'[1]Verificables Comp. Legal'!$O$25</definedName>
    <definedName name="telun" localSheetId="10">'[1]Verificables Comp. Legal'!$W$28</definedName>
    <definedName name="telun" localSheetId="2">#REF!</definedName>
    <definedName name="telun" localSheetId="21">'[1]Verificables Comp. Legal'!$W$28</definedName>
    <definedName name="telun" localSheetId="16">'[1]Verificables Comp. Legal'!$W$28</definedName>
    <definedName name="telun">'[1]Verificables Comp. Legal'!$W$28</definedName>
    <definedName name="tipo" localSheetId="10">'[1]Lista Información'!$J$5:$K$5</definedName>
    <definedName name="tipo" localSheetId="2">#REF!</definedName>
    <definedName name="tipo" localSheetId="21">'[1]Lista Información'!$J$5:$K$5</definedName>
    <definedName name="tipo" localSheetId="16">'[1]Lista Información'!$J$5:$K$5</definedName>
    <definedName name="tipo">'[1]Lista Información'!$J$5:$K$5</definedName>
    <definedName name="tipoa" localSheetId="10">'[1]Verificables Comp. Legal'!$D$10</definedName>
    <definedName name="tipoa" localSheetId="2">#REF!</definedName>
    <definedName name="tipoa" localSheetId="21">'[1]Verificables Comp. Legal'!$D$10</definedName>
    <definedName name="tipoa" localSheetId="16">'[1]Verificables Comp. Legal'!$D$10</definedName>
    <definedName name="tipoa">'[1]Verificables Comp. Legal'!$D$10</definedName>
    <definedName name="tipoa2" localSheetId="10">'[1]Verificables Comp. Legal'!$P$10</definedName>
    <definedName name="tipoa2" localSheetId="2">#REF!</definedName>
    <definedName name="tipoa2" localSheetId="21">'[1]Verificables Comp. Legal'!$P$10</definedName>
    <definedName name="tipoa2" localSheetId="16">'[1]Verificables Comp. Legal'!$P$10</definedName>
    <definedName name="tipoa2">'[1]Verificables Comp. Legal'!$P$10</definedName>
    <definedName name="_xlnm.Print_Titles" localSheetId="19">'Condiciones NO cumplimiento'!$1:$2</definedName>
    <definedName name="verificacion" localSheetId="10">'[1]Verificables Comp. Legal'!$V$12</definedName>
    <definedName name="verificacion" localSheetId="2">#REF!</definedName>
    <definedName name="verificacion" localSheetId="21">'[1]Verificables Comp. Legal'!$V$12</definedName>
    <definedName name="verificacion" localSheetId="16">'[1]Verificables Comp. Legal'!$V$12</definedName>
    <definedName name="verificacion">'[1]Verificables Comp. Legal'!$V$12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54" l="1"/>
  <c r="D5" i="50" l="1"/>
  <c r="E5" i="50"/>
  <c r="H4" i="56" l="1"/>
  <c r="H5" i="56"/>
  <c r="H6" i="56"/>
  <c r="H7" i="56"/>
  <c r="H8" i="56"/>
  <c r="H9" i="56"/>
  <c r="H10" i="56"/>
  <c r="H11" i="56"/>
  <c r="H12" i="56"/>
  <c r="H13" i="56"/>
  <c r="H14" i="56"/>
  <c r="H15" i="56"/>
  <c r="H17" i="56"/>
  <c r="H18" i="56"/>
  <c r="H19" i="56"/>
  <c r="H20" i="56"/>
  <c r="H21" i="56"/>
  <c r="H22" i="56"/>
  <c r="H23" i="56"/>
  <c r="H24" i="56"/>
  <c r="H25" i="56"/>
  <c r="H27" i="56"/>
  <c r="H28" i="56"/>
  <c r="H30" i="56"/>
  <c r="H31" i="56"/>
  <c r="H32" i="56"/>
  <c r="H33" i="56"/>
  <c r="H34" i="56"/>
  <c r="H35" i="56"/>
  <c r="H36" i="56"/>
  <c r="H37" i="56"/>
  <c r="H38" i="56"/>
  <c r="H39" i="56"/>
  <c r="H40" i="56"/>
  <c r="H41" i="56"/>
  <c r="C42" i="56" a="1"/>
  <c r="H43" i="56"/>
  <c r="H44" i="56"/>
  <c r="H46" i="56"/>
  <c r="H47" i="56"/>
  <c r="H48" i="56"/>
  <c r="H49" i="56"/>
  <c r="H51" i="56"/>
  <c r="H53" i="56"/>
  <c r="H54" i="56"/>
  <c r="H55" i="56"/>
  <c r="H56" i="56"/>
  <c r="H57" i="56"/>
  <c r="H60" i="56"/>
  <c r="H61" i="56"/>
  <c r="H62" i="56"/>
  <c r="BR4" i="55"/>
  <c r="BQ4" i="55"/>
  <c r="BP4" i="55"/>
  <c r="BO4" i="55"/>
  <c r="BN4" i="55"/>
  <c r="BM4" i="55"/>
  <c r="BL4" i="55"/>
  <c r="BK4" i="55"/>
  <c r="BJ4" i="55"/>
  <c r="BI4" i="55"/>
  <c r="BH4" i="55"/>
  <c r="BG4" i="55"/>
  <c r="BF4" i="55"/>
  <c r="BE4" i="55"/>
  <c r="BD4" i="55"/>
  <c r="BC4" i="55"/>
  <c r="BB4" i="55"/>
  <c r="BA4" i="55"/>
  <c r="AZ4" i="55"/>
  <c r="AY4" i="55"/>
  <c r="AX4" i="55"/>
  <c r="AW4" i="55"/>
  <c r="AV4" i="55"/>
  <c r="AU4" i="55"/>
  <c r="AT4" i="55"/>
  <c r="AS4" i="55"/>
  <c r="AR4" i="55"/>
  <c r="AQ4" i="55"/>
  <c r="AP4" i="55"/>
  <c r="AO4" i="55"/>
  <c r="AN4" i="55"/>
  <c r="AM4" i="55"/>
  <c r="AL4" i="55"/>
  <c r="AK4" i="55"/>
  <c r="AJ4" i="55"/>
  <c r="AI4" i="55"/>
  <c r="AF4" i="55"/>
  <c r="AE4" i="55"/>
  <c r="AD4" i="55"/>
  <c r="AC4" i="55"/>
  <c r="AB4" i="55"/>
  <c r="AA4" i="55"/>
  <c r="Z4" i="55"/>
  <c r="Y4" i="55"/>
  <c r="X4" i="55"/>
  <c r="W4" i="55"/>
  <c r="V4" i="55"/>
  <c r="U4" i="55"/>
  <c r="T4" i="55"/>
  <c r="S4" i="55"/>
  <c r="R4" i="55"/>
  <c r="Q4" i="55"/>
  <c r="P4" i="55"/>
  <c r="O4" i="55"/>
  <c r="N4" i="55"/>
  <c r="M4" i="55"/>
  <c r="L4" i="55"/>
  <c r="K4" i="55"/>
  <c r="J4" i="55"/>
  <c r="I4" i="55"/>
  <c r="H4" i="55"/>
  <c r="G4" i="55"/>
  <c r="F4" i="55"/>
  <c r="E4" i="55"/>
  <c r="D4" i="55"/>
  <c r="C4" i="55"/>
  <c r="B4" i="55"/>
  <c r="A4" i="55"/>
  <c r="H42" i="56" l="1"/>
  <c r="G9" i="47"/>
  <c r="MX4" i="55"/>
  <c r="G7" i="42"/>
  <c r="G65" i="46"/>
  <c r="G64" i="46"/>
  <c r="G23" i="46"/>
  <c r="G22" i="46"/>
  <c r="QV4" i="55"/>
  <c r="QU4" i="55"/>
  <c r="QS4" i="55"/>
  <c r="QR4" i="55"/>
  <c r="QQ4" i="55"/>
  <c r="QP4" i="55"/>
  <c r="QO4" i="55"/>
  <c r="QN4" i="55"/>
  <c r="QM4" i="55"/>
  <c r="QL4" i="55"/>
  <c r="QK4" i="55"/>
  <c r="QJ4" i="55"/>
  <c r="QI4" i="55"/>
  <c r="QH4" i="55"/>
  <c r="QF4" i="55"/>
  <c r="QE4" i="55"/>
  <c r="QD4" i="55"/>
  <c r="QC4" i="55"/>
  <c r="QB4" i="55"/>
  <c r="QA4" i="55"/>
  <c r="PY4" i="55"/>
  <c r="PW4" i="55"/>
  <c r="PV4" i="55"/>
  <c r="PU4" i="55"/>
  <c r="PT4" i="55"/>
  <c r="PS4" i="55"/>
  <c r="PR4" i="55"/>
  <c r="PQ4" i="55"/>
  <c r="PP4" i="55"/>
  <c r="PO4" i="55"/>
  <c r="PN4" i="55"/>
  <c r="PM4" i="55"/>
  <c r="PL4" i="55"/>
  <c r="PK4" i="55"/>
  <c r="PJ4" i="55"/>
  <c r="PI4" i="55"/>
  <c r="PH4" i="55"/>
  <c r="PG4" i="55"/>
  <c r="PF4" i="55"/>
  <c r="PE4" i="55"/>
  <c r="PD4" i="55"/>
  <c r="PC4" i="55"/>
  <c r="PB4" i="55"/>
  <c r="PA4" i="55"/>
  <c r="OY4" i="55"/>
  <c r="OX4" i="55"/>
  <c r="OW4" i="55"/>
  <c r="OV4" i="55"/>
  <c r="OU4" i="55"/>
  <c r="OT4" i="55"/>
  <c r="OS4" i="55"/>
  <c r="OR4" i="55"/>
  <c r="OP4" i="55"/>
  <c r="OO4" i="55"/>
  <c r="OM4" i="55"/>
  <c r="OL4" i="55"/>
  <c r="OK4" i="55"/>
  <c r="OI4" i="55"/>
  <c r="OH4" i="55"/>
  <c r="OG4" i="55"/>
  <c r="OE4" i="55"/>
  <c r="OD4" i="55"/>
  <c r="OC4" i="55"/>
  <c r="OA4" i="55"/>
  <c r="NZ4" i="55"/>
  <c r="NY4" i="55"/>
  <c r="NX4" i="55"/>
  <c r="NW4" i="55"/>
  <c r="NV4" i="55"/>
  <c r="NU4" i="55"/>
  <c r="NT4" i="55"/>
  <c r="NS4" i="55"/>
  <c r="NR4" i="55"/>
  <c r="NQ4" i="55"/>
  <c r="NP4" i="55"/>
  <c r="NO4" i="55"/>
  <c r="NN4" i="55"/>
  <c r="NM4" i="55"/>
  <c r="NL4" i="55"/>
  <c r="NK4" i="55"/>
  <c r="NJ4" i="55"/>
  <c r="NI4" i="55"/>
  <c r="NH4" i="55"/>
  <c r="NG4" i="55"/>
  <c r="NF4" i="55"/>
  <c r="NE4" i="55"/>
  <c r="ND4" i="55"/>
  <c r="NC4" i="55"/>
  <c r="NB4" i="55"/>
  <c r="NA4" i="55"/>
  <c r="MZ4" i="55"/>
  <c r="MY4" i="55"/>
  <c r="MW4" i="55"/>
  <c r="MU4" i="55"/>
  <c r="MT4" i="55"/>
  <c r="MS4" i="55"/>
  <c r="MR4" i="55"/>
  <c r="MQ4" i="55"/>
  <c r="MP4" i="55"/>
  <c r="MO4" i="55"/>
  <c r="MN4" i="55"/>
  <c r="ML4" i="55"/>
  <c r="MK4" i="55"/>
  <c r="MJ4" i="55"/>
  <c r="MI4" i="55"/>
  <c r="MH4" i="55"/>
  <c r="MG4" i="55"/>
  <c r="MF4" i="55"/>
  <c r="ME4" i="55"/>
  <c r="MD4" i="55"/>
  <c r="MC4" i="55"/>
  <c r="MB4" i="55"/>
  <c r="MA4" i="55"/>
  <c r="LZ4" i="55"/>
  <c r="LY4" i="55"/>
  <c r="LX4" i="55"/>
  <c r="LW4" i="55"/>
  <c r="LV4" i="55"/>
  <c r="LU4" i="55"/>
  <c r="LT4" i="55"/>
  <c r="LS4" i="55"/>
  <c r="LR4" i="55"/>
  <c r="LQ4" i="55"/>
  <c r="LP4" i="55"/>
  <c r="LO4" i="55"/>
  <c r="LN4" i="55"/>
  <c r="LM4" i="55"/>
  <c r="LL4" i="55"/>
  <c r="LK4" i="55"/>
  <c r="LJ4" i="55"/>
  <c r="LI4" i="55"/>
  <c r="LH4" i="55"/>
  <c r="LG4" i="55"/>
  <c r="LF4" i="55"/>
  <c r="LE4" i="55"/>
  <c r="LD4" i="55"/>
  <c r="LC4" i="55"/>
  <c r="LB4" i="55"/>
  <c r="LA4" i="55"/>
  <c r="KZ4" i="55"/>
  <c r="KY4" i="55"/>
  <c r="KX4" i="55"/>
  <c r="KW4" i="55"/>
  <c r="KV4" i="55"/>
  <c r="KU4" i="55"/>
  <c r="KT4" i="55"/>
  <c r="KS4" i="55"/>
  <c r="KR4" i="55"/>
  <c r="KQ4" i="55"/>
  <c r="KP4" i="55"/>
  <c r="KO4" i="55"/>
  <c r="KN4" i="55"/>
  <c r="KM4" i="55"/>
  <c r="KL4" i="55"/>
  <c r="KK4" i="55"/>
  <c r="KJ4" i="55"/>
  <c r="KI4" i="55"/>
  <c r="KH4" i="55"/>
  <c r="KG4" i="55"/>
  <c r="KF4" i="55"/>
  <c r="KE4" i="55"/>
  <c r="KD4" i="55"/>
  <c r="KC4" i="55"/>
  <c r="KB4" i="55"/>
  <c r="KA4" i="55"/>
  <c r="JZ4" i="55"/>
  <c r="JY4" i="55"/>
  <c r="JX4" i="55"/>
  <c r="JW4" i="55"/>
  <c r="JV4" i="55"/>
  <c r="JU4" i="55"/>
  <c r="JT4" i="55"/>
  <c r="JS4" i="55"/>
  <c r="JR4" i="55"/>
  <c r="JQ4" i="55"/>
  <c r="JP4" i="55"/>
  <c r="JO4" i="55"/>
  <c r="JN4" i="55"/>
  <c r="JM4" i="55"/>
  <c r="JL4" i="55"/>
  <c r="JK4" i="55"/>
  <c r="JJ4" i="55"/>
  <c r="JI4" i="55"/>
  <c r="JH4" i="55"/>
  <c r="JG4" i="55"/>
  <c r="JF4" i="55"/>
  <c r="JE4" i="55"/>
  <c r="JD4" i="55"/>
  <c r="JC4" i="55"/>
  <c r="JB4" i="55"/>
  <c r="JA4" i="55"/>
  <c r="IZ4" i="55"/>
  <c r="IY4" i="55"/>
  <c r="IX4" i="55"/>
  <c r="IW4" i="55"/>
  <c r="IV4" i="55"/>
  <c r="IU4" i="55"/>
  <c r="IT4" i="55"/>
  <c r="IS4" i="55"/>
  <c r="IR4" i="55"/>
  <c r="IQ4" i="55"/>
  <c r="IP4" i="55"/>
  <c r="IO4" i="55"/>
  <c r="IN4" i="55"/>
  <c r="IM4" i="55"/>
  <c r="IL4" i="55"/>
  <c r="IK4" i="55"/>
  <c r="IJ4" i="55"/>
  <c r="IH4" i="55"/>
  <c r="IG4" i="55"/>
  <c r="IF4" i="55"/>
  <c r="IE4" i="55"/>
  <c r="ID4" i="55"/>
  <c r="IC4" i="55"/>
  <c r="IB4" i="55"/>
  <c r="IA4" i="55"/>
  <c r="HZ4" i="55"/>
  <c r="HY4" i="55"/>
  <c r="HX4" i="55"/>
  <c r="HW4" i="55"/>
  <c r="HV4" i="55"/>
  <c r="HU4" i="55"/>
  <c r="HT4" i="55"/>
  <c r="HS4" i="55"/>
  <c r="HR4" i="55"/>
  <c r="HQ4" i="55"/>
  <c r="HP4" i="55"/>
  <c r="HO4" i="55"/>
  <c r="HM4" i="55"/>
  <c r="HL4" i="55"/>
  <c r="HK4" i="55"/>
  <c r="HJ4" i="55"/>
  <c r="HI4" i="55"/>
  <c r="HH4" i="55"/>
  <c r="HG4" i="55"/>
  <c r="HF4" i="55"/>
  <c r="HE4" i="55"/>
  <c r="HD4" i="55"/>
  <c r="HC4" i="55"/>
  <c r="HB4" i="55"/>
  <c r="HA4" i="55"/>
  <c r="GZ4" i="55"/>
  <c r="GY4" i="55"/>
  <c r="GX4" i="55"/>
  <c r="GW4" i="55"/>
  <c r="GV4" i="55"/>
  <c r="GU4" i="55"/>
  <c r="GT4" i="55"/>
  <c r="GS4" i="55"/>
  <c r="GR4" i="55"/>
  <c r="GQ4" i="55"/>
  <c r="GP4" i="55"/>
  <c r="GO4" i="55"/>
  <c r="GN4" i="55"/>
  <c r="GM4" i="55"/>
  <c r="GL4" i="55"/>
  <c r="GK4" i="55"/>
  <c r="GJ4" i="55"/>
  <c r="GI4" i="55"/>
  <c r="GH4" i="55"/>
  <c r="GG4" i="55"/>
  <c r="GF4" i="55"/>
  <c r="GE4" i="55"/>
  <c r="GD4" i="55"/>
  <c r="GC4" i="55"/>
  <c r="GB4" i="55"/>
  <c r="GA4" i="55"/>
  <c r="FZ4" i="55"/>
  <c r="FY4" i="55"/>
  <c r="FX4" i="55"/>
  <c r="FW4" i="55"/>
  <c r="FV4" i="55"/>
  <c r="FU4" i="55"/>
  <c r="FT4" i="55"/>
  <c r="FS4" i="55"/>
  <c r="FR4" i="55"/>
  <c r="FQ4" i="55"/>
  <c r="FP4" i="55"/>
  <c r="FO4" i="55"/>
  <c r="FN4" i="55"/>
  <c r="FM4" i="55"/>
  <c r="FL4" i="55"/>
  <c r="FK4" i="55"/>
  <c r="FJ4" i="55"/>
  <c r="FI4" i="55"/>
  <c r="FH4" i="55"/>
  <c r="FG4" i="55"/>
  <c r="FF4" i="55"/>
  <c r="FE4" i="55"/>
  <c r="FD4" i="55"/>
  <c r="FC4" i="55"/>
  <c r="FB4" i="55"/>
  <c r="FA4" i="55"/>
  <c r="EZ4" i="55"/>
  <c r="EY4" i="55"/>
  <c r="EX4" i="55"/>
  <c r="EW4" i="55"/>
  <c r="EV4" i="55"/>
  <c r="EU4" i="55"/>
  <c r="ET4" i="55"/>
  <c r="ES4" i="55"/>
  <c r="ER4" i="55"/>
  <c r="EQ4" i="55"/>
  <c r="EP4" i="55"/>
  <c r="EO4" i="55"/>
  <c r="EN4" i="55"/>
  <c r="EM4" i="55"/>
  <c r="EL4" i="55"/>
  <c r="EK4" i="55"/>
  <c r="EJ4" i="55"/>
  <c r="EI4" i="55"/>
  <c r="EH4" i="55"/>
  <c r="EG4" i="55"/>
  <c r="EF4" i="55"/>
  <c r="EE4" i="55"/>
  <c r="EC4" i="55"/>
  <c r="EB4" i="55"/>
  <c r="EA4" i="55"/>
  <c r="DZ4" i="55"/>
  <c r="DY4" i="55"/>
  <c r="DX4" i="55"/>
  <c r="DW4" i="55"/>
  <c r="DV4" i="55"/>
  <c r="DU4" i="55"/>
  <c r="DT4" i="55"/>
  <c r="DS4" i="55"/>
  <c r="DR4" i="55"/>
  <c r="DQ4" i="55"/>
  <c r="DP4" i="55"/>
  <c r="DO4" i="55"/>
  <c r="DN4" i="55"/>
  <c r="DM4" i="55"/>
  <c r="DL4" i="55"/>
  <c r="DK4" i="55"/>
  <c r="DJ4" i="55"/>
  <c r="DI4" i="55"/>
  <c r="DH4" i="55"/>
  <c r="DG4" i="55"/>
  <c r="DF4" i="55"/>
  <c r="DE4" i="55"/>
  <c r="DD4" i="55"/>
  <c r="DC4" i="55"/>
  <c r="DB4" i="55"/>
  <c r="DA4" i="55"/>
  <c r="CZ4" i="55"/>
  <c r="CY4" i="55"/>
  <c r="CX4" i="55"/>
  <c r="CW4" i="55"/>
  <c r="CV4" i="55"/>
  <c r="CU4" i="55"/>
  <c r="CT4" i="55"/>
  <c r="CS4" i="55"/>
  <c r="CR4" i="55"/>
  <c r="CQ4" i="55"/>
  <c r="CP4" i="55"/>
  <c r="CO4" i="55"/>
  <c r="CN4" i="55"/>
  <c r="CM4" i="55"/>
  <c r="CL4" i="55"/>
  <c r="CK4" i="55"/>
  <c r="CJ4" i="55"/>
  <c r="CI4" i="55"/>
  <c r="CH4" i="55"/>
  <c r="CG4" i="55"/>
  <c r="CF4" i="55"/>
  <c r="CE4" i="55"/>
  <c r="CD4" i="55"/>
  <c r="CC4" i="55"/>
  <c r="CB4" i="55"/>
  <c r="CA4" i="55"/>
  <c r="BZ4" i="55"/>
  <c r="BY4" i="55"/>
  <c r="BX4" i="55"/>
  <c r="BW4" i="55"/>
  <c r="BV4" i="55"/>
  <c r="BU4" i="55"/>
  <c r="BT4" i="55"/>
  <c r="BS4" i="55"/>
  <c r="E16" i="44"/>
  <c r="D16" i="44"/>
  <c r="G16" i="44" s="1"/>
  <c r="E3" i="44"/>
  <c r="D3" i="44"/>
  <c r="D3" i="43"/>
  <c r="C58" i="56" s="1" a="1"/>
  <c r="E20" i="47"/>
  <c r="D20" i="47"/>
  <c r="E18" i="47"/>
  <c r="D18" i="47"/>
  <c r="E14" i="47"/>
  <c r="D14" i="47"/>
  <c r="E9" i="47"/>
  <c r="D9" i="47"/>
  <c r="E7" i="47"/>
  <c r="D7" i="47"/>
  <c r="E3" i="47"/>
  <c r="D3" i="47"/>
  <c r="D8" i="54"/>
  <c r="E3" i="54"/>
  <c r="D3" i="54"/>
  <c r="D18" i="22"/>
  <c r="C45" i="56" s="1" a="1"/>
  <c r="E15" i="22"/>
  <c r="D15" i="22"/>
  <c r="ON4" i="55" s="1"/>
  <c r="E11" i="22"/>
  <c r="D11" i="22"/>
  <c r="OJ4" i="55" s="1"/>
  <c r="E7" i="22"/>
  <c r="D7" i="22"/>
  <c r="OF4" i="55" s="1"/>
  <c r="E3" i="22"/>
  <c r="D3" i="22"/>
  <c r="OB4" i="55" s="1"/>
  <c r="E4" i="50"/>
  <c r="D4" i="50"/>
  <c r="E3" i="50"/>
  <c r="D3" i="50"/>
  <c r="MV4" i="55" s="1"/>
  <c r="E32" i="45"/>
  <c r="D32" i="45"/>
  <c r="D55" i="45"/>
  <c r="E55" i="45"/>
  <c r="D63" i="45"/>
  <c r="E63" i="45"/>
  <c r="D66" i="45"/>
  <c r="E66" i="45"/>
  <c r="D77" i="45"/>
  <c r="E77" i="45"/>
  <c r="D86" i="45"/>
  <c r="E86" i="45"/>
  <c r="D94" i="45"/>
  <c r="E94" i="45"/>
  <c r="D102" i="45"/>
  <c r="E102" i="45"/>
  <c r="E31" i="45"/>
  <c r="D31" i="45"/>
  <c r="E18" i="45"/>
  <c r="D18" i="45"/>
  <c r="E10" i="45"/>
  <c r="D10" i="45"/>
  <c r="E5" i="45"/>
  <c r="D5" i="45"/>
  <c r="E3" i="45"/>
  <c r="D3" i="45"/>
  <c r="D22" i="42"/>
  <c r="C26" i="56" s="1" a="1"/>
  <c r="D7" i="42"/>
  <c r="E7" i="42"/>
  <c r="E3" i="42"/>
  <c r="D3" i="42"/>
  <c r="E49" i="49"/>
  <c r="D49" i="49"/>
  <c r="C16" i="56" s="1" a="1"/>
  <c r="E46" i="49"/>
  <c r="D46" i="49"/>
  <c r="E39" i="49"/>
  <c r="D39" i="49"/>
  <c r="E30" i="49"/>
  <c r="D30" i="49"/>
  <c r="E24" i="49"/>
  <c r="D24" i="49"/>
  <c r="E22" i="49"/>
  <c r="D22" i="49"/>
  <c r="E18" i="49"/>
  <c r="D18" i="49"/>
  <c r="E14" i="49"/>
  <c r="D14" i="49"/>
  <c r="E10" i="49"/>
  <c r="D10" i="49"/>
  <c r="E3" i="49"/>
  <c r="D3" i="49"/>
  <c r="E66" i="46"/>
  <c r="D66" i="46"/>
  <c r="C3" i="56" s="1" a="1"/>
  <c r="E65" i="46"/>
  <c r="D65" i="46"/>
  <c r="E64" i="46"/>
  <c r="D64" i="46"/>
  <c r="E63" i="46"/>
  <c r="D63" i="46"/>
  <c r="E60" i="46"/>
  <c r="D60" i="46"/>
  <c r="E23" i="46"/>
  <c r="D23" i="46"/>
  <c r="E22" i="46"/>
  <c r="D22" i="46"/>
  <c r="E21" i="46"/>
  <c r="D21" i="46"/>
  <c r="E12" i="46"/>
  <c r="D12" i="46"/>
  <c r="E10" i="46"/>
  <c r="D10" i="46"/>
  <c r="E8" i="46"/>
  <c r="D8" i="46"/>
  <c r="E6" i="46"/>
  <c r="D6" i="46"/>
  <c r="E3" i="46"/>
  <c r="D3" i="46"/>
  <c r="H26" i="56"/>
  <c r="II4" i="55"/>
  <c r="H3" i="56"/>
  <c r="ED4" i="55"/>
  <c r="G66" i="46"/>
  <c r="H45" i="56"/>
  <c r="H58" i="56"/>
  <c r="C59" i="56" a="1"/>
  <c r="QT4" i="55"/>
  <c r="QG4" i="55"/>
  <c r="PX4" i="55"/>
  <c r="C52" i="56" a="1"/>
  <c r="OZ4" i="55"/>
  <c r="C50" i="56" a="1"/>
  <c r="MM4" i="55"/>
  <c r="C29" i="56" a="1"/>
  <c r="H16" i="56"/>
  <c r="PZ4" i="55"/>
  <c r="OQ4" i="55"/>
  <c r="HN4" i="55"/>
  <c r="D111" i="46" l="1"/>
  <c r="E5" i="14" s="1"/>
  <c r="D110" i="46"/>
  <c r="D5" i="14" s="1"/>
  <c r="D109" i="46"/>
  <c r="C5" i="14" s="1"/>
  <c r="H59" i="56"/>
  <c r="H52" i="56"/>
  <c r="H50" i="56"/>
  <c r="H29" i="56"/>
  <c r="AV3" i="55"/>
  <c r="AU3" i="55"/>
  <c r="AT3" i="55"/>
  <c r="AS3" i="55"/>
  <c r="AR3" i="55"/>
  <c r="AQ3" i="55"/>
  <c r="AM3" i="55"/>
  <c r="AL3" i="55"/>
  <c r="G5" i="50" l="1"/>
  <c r="G4" i="50"/>
  <c r="G32" i="45"/>
  <c r="G8" i="54"/>
  <c r="G3" i="54"/>
  <c r="D19" i="54" l="1"/>
  <c r="E11" i="14" s="1"/>
  <c r="D18" i="54"/>
  <c r="D11" i="14" s="1"/>
  <c r="D17" i="54"/>
  <c r="C11" i="14" s="1"/>
  <c r="G20" i="47"/>
  <c r="G18" i="47"/>
  <c r="G14" i="47"/>
  <c r="D25" i="47" l="1"/>
  <c r="E12" i="14" s="1"/>
  <c r="D24" i="47"/>
  <c r="D12" i="14" s="1"/>
  <c r="D23" i="47"/>
  <c r="C12" i="14" s="1"/>
  <c r="G3" i="50"/>
  <c r="D39" i="50" l="1"/>
  <c r="E9" i="14" s="1"/>
  <c r="D38" i="50"/>
  <c r="D9" i="14" s="1"/>
  <c r="D37" i="50"/>
  <c r="C9" i="14" s="1"/>
  <c r="G49" i="49"/>
  <c r="G46" i="49"/>
  <c r="G39" i="49"/>
  <c r="G30" i="49"/>
  <c r="G24" i="49"/>
  <c r="G22" i="49"/>
  <c r="G18" i="49"/>
  <c r="G14" i="49"/>
  <c r="G10" i="49"/>
  <c r="G3" i="49"/>
  <c r="D55" i="49" l="1"/>
  <c r="E6" i="14" s="1"/>
  <c r="D54" i="49"/>
  <c r="D6" i="14" s="1"/>
  <c r="D53" i="49"/>
  <c r="C6" i="14" s="1"/>
  <c r="G52" i="48" l="1"/>
  <c r="G51" i="48"/>
  <c r="G50" i="48"/>
  <c r="G49" i="48"/>
  <c r="G48" i="48"/>
  <c r="G47" i="48"/>
  <c r="G46" i="48"/>
  <c r="G45" i="48"/>
  <c r="G44" i="48"/>
  <c r="G43" i="48"/>
  <c r="G42" i="48"/>
  <c r="G41" i="48"/>
  <c r="G40" i="48"/>
  <c r="G39" i="48"/>
  <c r="G38" i="48"/>
  <c r="G37" i="48"/>
  <c r="G36" i="48"/>
  <c r="G35" i="48"/>
  <c r="G34" i="48"/>
  <c r="G33" i="48"/>
  <c r="F28" i="48"/>
  <c r="H28" i="48" s="1"/>
  <c r="H27" i="48"/>
  <c r="F27" i="48"/>
  <c r="F26" i="48"/>
  <c r="H26" i="48" s="1"/>
  <c r="H25" i="48"/>
  <c r="F25" i="48"/>
  <c r="H24" i="48"/>
  <c r="F24" i="48"/>
  <c r="H23" i="48"/>
  <c r="F23" i="48"/>
  <c r="H22" i="48"/>
  <c r="F22" i="48"/>
  <c r="H21" i="48"/>
  <c r="F21" i="48"/>
  <c r="H20" i="48"/>
  <c r="F20" i="48"/>
  <c r="H19" i="48"/>
  <c r="F19" i="48"/>
  <c r="H18" i="48"/>
  <c r="F18" i="48"/>
  <c r="H17" i="48"/>
  <c r="F17" i="48"/>
  <c r="H16" i="48"/>
  <c r="F16" i="48"/>
  <c r="H15" i="48"/>
  <c r="F15" i="48"/>
  <c r="H14" i="48"/>
  <c r="F14" i="48"/>
  <c r="H13" i="48"/>
  <c r="F13" i="48"/>
  <c r="H12" i="48"/>
  <c r="F12" i="48"/>
  <c r="H11" i="48"/>
  <c r="F11" i="48"/>
  <c r="H10" i="48"/>
  <c r="F10" i="48"/>
  <c r="H9" i="48"/>
  <c r="F9" i="48"/>
  <c r="H8" i="48"/>
  <c r="F8" i="48"/>
  <c r="H7" i="48"/>
  <c r="F7" i="48"/>
  <c r="H6" i="48"/>
  <c r="F6" i="48"/>
  <c r="H5" i="48"/>
  <c r="F5" i="48"/>
  <c r="H4" i="48"/>
  <c r="F4" i="48"/>
  <c r="G3" i="47"/>
  <c r="G7" i="47"/>
  <c r="G63" i="46"/>
  <c r="G21" i="46"/>
  <c r="G12" i="46"/>
  <c r="G10" i="46"/>
  <c r="G8" i="46"/>
  <c r="G6" i="46"/>
  <c r="G3" i="46"/>
  <c r="G60" i="46" l="1"/>
  <c r="G102" i="45" l="1"/>
  <c r="D114" i="45" s="1"/>
  <c r="C8" i="14" s="1"/>
  <c r="G94" i="45"/>
  <c r="G86" i="45"/>
  <c r="G77" i="45"/>
  <c r="G66" i="45"/>
  <c r="G63" i="45"/>
  <c r="G55" i="45"/>
  <c r="G31" i="45"/>
  <c r="G18" i="45"/>
  <c r="G10" i="45"/>
  <c r="G5" i="45"/>
  <c r="G3" i="45"/>
  <c r="G3" i="44"/>
  <c r="G3" i="43"/>
  <c r="G22" i="42"/>
  <c r="G3" i="42"/>
  <c r="D116" i="45" l="1"/>
  <c r="E8" i="14" s="1"/>
  <c r="D115" i="45"/>
  <c r="D8" i="14" s="1"/>
  <c r="D23" i="44"/>
  <c r="E14" i="14" s="1"/>
  <c r="D22" i="44"/>
  <c r="D14" i="14" s="1"/>
  <c r="D21" i="44"/>
  <c r="C14" i="14" s="1"/>
  <c r="D14" i="43"/>
  <c r="E13" i="14" s="1"/>
  <c r="D13" i="43"/>
  <c r="D13" i="14" s="1"/>
  <c r="D12" i="43"/>
  <c r="C13" i="14" s="1"/>
  <c r="D35" i="42"/>
  <c r="E7" i="14" s="1"/>
  <c r="D34" i="42"/>
  <c r="D7" i="14" s="1"/>
  <c r="D33" i="42"/>
  <c r="C7" i="14" s="1"/>
  <c r="G15" i="22" l="1"/>
  <c r="F18" i="1"/>
  <c r="D18" i="1"/>
  <c r="E3" i="34"/>
  <c r="F14" i="14"/>
  <c r="D167" i="2" a="1"/>
  <c r="D167" i="2"/>
  <c r="E167" i="2"/>
  <c r="F11" i="14"/>
  <c r="G11" i="22" l="1"/>
  <c r="G18" i="22"/>
  <c r="F5" i="14"/>
  <c r="G7" i="22"/>
  <c r="G3" i="22"/>
  <c r="F9" i="14" l="1"/>
  <c r="A3" i="32" a="1"/>
  <c r="F12" i="14"/>
  <c r="D24" i="22"/>
  <c r="D10" i="14" s="1"/>
  <c r="D23" i="22"/>
  <c r="C10" i="14" s="1"/>
  <c r="D25" i="22"/>
  <c r="E10" i="14" s="1"/>
  <c r="F10" i="14" l="1"/>
  <c r="F13" i="14"/>
  <c r="F8" i="14"/>
  <c r="F7" i="14"/>
  <c r="D15" i="14"/>
  <c r="E15" i="14"/>
  <c r="C15" i="14"/>
  <c r="F6" i="14"/>
  <c r="F15" i="1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<sst xmlns="http://schemas.openxmlformats.org/spreadsheetml/2006/main" count="4652" uniqueCount="2793">
  <si>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</si>
  <si>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</si>
  <si>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</si>
  <si>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</si>
  <si>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</si>
  <si>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</si>
  <si>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</si>
  <si>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</si>
  <si>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</si>
  <si>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</si>
  <si>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</si>
  <si>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</si>
  <si>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</si>
  <si>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</si>
  <si>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</si>
  <si>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</si>
  <si>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</si>
  <si>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</si>
  <si>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</si>
  <si>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</si>
  <si>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</si>
  <si>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</si>
  <si>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</si>
  <si>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</si>
  <si>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</si>
  <si>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</si>
  <si>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</si>
  <si>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</si>
  <si>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</si>
  <si>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</si>
  <si>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</si>
  <si>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</si>
  <si>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</si>
  <si>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</si>
  <si>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</si>
  <si>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</si>
  <si>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</si>
  <si>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</si>
  <si>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</si>
  <si>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</si>
  <si>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</si>
  <si>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</si>
  <si>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</si>
  <si>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</si>
  <si>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</si>
  <si>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</si>
  <si>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</si>
  <si>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</si>
  <si>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</si>
  <si>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</si>
  <si>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</si>
  <si>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</si>
  <si>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</si>
  <si>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</si>
  <si>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</si>
  <si>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</si>
  <si>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</si>
  <si>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</si>
  <si>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</si>
  <si>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</si>
  <si>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</si>
  <si>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</si>
  <si>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</si>
  <si>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</si>
  <si>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</si>
  <si>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</si>
  <si>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</si>
  <si>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</si>
  <si>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</si>
  <si>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</si>
  <si>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</si>
  <si>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</si>
  <si>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</si>
  <si>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</si>
  <si>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</si>
  <si>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</si>
  <si>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</si>
  <si>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</si>
  <si>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</si>
  <si>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N/A</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</si>
  <si>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</si>
  <si>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</si>
  <si>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</si>
  <si>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</si>
  <si>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</si>
  <si>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</si>
  <si>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</si>
  <si>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</si>
  <si>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</si>
  <si>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</si>
  <si>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</si>
  <si>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</si>
  <si>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</si>
  <si>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</si>
  <si>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</si>
  <si>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</si>
  <si>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</si>
  <si>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</si>
  <si>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</si>
  <si>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PROTECCION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</si>
  <si>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</si>
  <si>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</si>
  <si>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</si>
  <si>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</si>
  <si>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</si>
  <si>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</si>
  <si>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</si>
  <si>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</si>
  <si>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</si>
  <si>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</si>
  <si>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</si>
  <si>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</si>
  <si>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</si>
  <si>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</si>
  <si>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</si>
  <si>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</si>
  <si>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</si>
  <si>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</si>
  <si>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</si>
  <si>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</si>
  <si>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</si>
  <si>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</si>
  <si>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</si>
  <si>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</si>
  <si>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</si>
  <si>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</si>
  <si>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</si>
  <si>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</si>
  <si>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</si>
  <si>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</si>
  <si>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</si>
  <si>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</si>
  <si>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</si>
  <si>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</si>
  <si>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</si>
  <si>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</si>
  <si>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</si>
  <si>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</si>
  <si>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</si>
  <si>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</si>
  <si>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</si>
  <si>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</si>
  <si>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</si>
  <si>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</si>
  <si>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</si>
  <si>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</si>
  <si>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</si>
  <si>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</si>
  <si>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</si>
  <si>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</si>
  <si>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</si>
  <si>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</si>
  <si>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</si>
  <si>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</si>
  <si>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</si>
  <si>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Propiedad del ICBF</t>
  </si>
  <si>
    <t>SERVICIOS DE UNIDADES DE BUSQUEDA ACTIVA</t>
  </si>
  <si>
    <t>En comodato con el ICBF</t>
  </si>
  <si>
    <t>En arriendo con el ICBF</t>
  </si>
  <si>
    <t>Convenio Inter administrativo con el ICBF</t>
  </si>
  <si>
    <t>Propiedad de la Institución</t>
  </si>
  <si>
    <t>En arriendo por la Institución</t>
  </si>
  <si>
    <t>En comodato con la Institución</t>
  </si>
  <si>
    <t>Propiedad de la entidad Territorial</t>
  </si>
  <si>
    <t>SERV_SOMOS_FAMILIA_SOMOS_COMUNIDAD</t>
  </si>
  <si>
    <t>Propiedad de la Comunidad</t>
  </si>
  <si>
    <t>SOMOS_FAMILIA_SOMOS_COMUNIDAD</t>
  </si>
  <si>
    <t>Otro</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</si>
  <si>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</si>
  <si>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</si>
  <si>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</si>
  <si>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</si>
  <si>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</si>
  <si>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</si>
  <si>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</si>
  <si>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AULAS</t>
  </si>
  <si>
    <t>TALLERES</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</si>
  <si>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</si>
  <si>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</si>
  <si>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</si>
  <si>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</si>
  <si>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</si>
  <si>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</si>
  <si>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</si>
  <si>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</si>
  <si>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</si>
  <si>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</si>
  <si>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</si>
  <si>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</si>
  <si>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</si>
  <si>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</si>
  <si>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</si>
  <si>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</si>
  <si>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</si>
  <si>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</si>
  <si>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</si>
  <si>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</si>
  <si>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</si>
  <si>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</si>
  <si>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</si>
  <si>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</si>
  <si>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</si>
  <si>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</si>
  <si>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</si>
  <si>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</si>
  <si>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</si>
  <si>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</si>
  <si>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</si>
  <si>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</si>
  <si>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</si>
  <si>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</si>
  <si>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</si>
  <si>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</si>
  <si>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</si>
  <si>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</si>
  <si>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</si>
  <si>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</si>
  <si>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</si>
  <si>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</si>
  <si>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</si>
  <si>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</si>
  <si>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</si>
  <si>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</si>
  <si>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</si>
  <si>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</si>
  <si>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</si>
  <si>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</si>
  <si>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</si>
  <si>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</si>
  <si>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</si>
  <si>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</si>
  <si>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</si>
  <si>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</si>
  <si>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</si>
  <si>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</si>
  <si>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</si>
  <si>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</si>
  <si>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</si>
  <si>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</si>
  <si>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</si>
  <si>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</si>
  <si>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</si>
  <si>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</si>
  <si>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</si>
  <si>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</si>
  <si>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</si>
  <si>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</si>
  <si>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</si>
  <si>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</si>
  <si>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</si>
  <si>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</si>
  <si>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</si>
  <si>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</si>
  <si>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</si>
  <si>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</si>
  <si>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</si>
  <si>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</si>
  <si>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</si>
  <si>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</si>
  <si>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</si>
  <si>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</si>
  <si>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</si>
  <si>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</si>
  <si>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</si>
  <si>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</si>
  <si>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</si>
  <si>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</si>
  <si>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</si>
  <si>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</si>
  <si>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</si>
  <si>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</si>
  <si>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</si>
  <si>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</si>
  <si>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</si>
  <si>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</si>
  <si>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</si>
  <si>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</si>
  <si>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</si>
  <si>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</si>
  <si>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</si>
  <si>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</si>
  <si>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</si>
  <si>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</si>
  <si>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</si>
  <si>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</si>
  <si>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</si>
  <si>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</si>
  <si>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</si>
  <si>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</si>
  <si>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</si>
  <si>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</si>
  <si>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</si>
  <si>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</si>
  <si>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</si>
  <si>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</si>
  <si>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</si>
  <si>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</si>
  <si>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</si>
  <si>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</si>
  <si>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</si>
  <si>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</si>
  <si>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</si>
  <si>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</si>
  <si>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</si>
  <si>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</si>
  <si>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</si>
  <si>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</si>
  <si>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</si>
  <si>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</si>
  <si>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</si>
  <si>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</si>
  <si>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</si>
  <si>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</si>
  <si>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</si>
  <si>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</si>
  <si>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</si>
  <si>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</si>
  <si>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</si>
  <si>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</si>
  <si>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</si>
  <si>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</si>
  <si>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</si>
  <si>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</si>
  <si>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</si>
  <si>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</si>
  <si>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</si>
  <si>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</si>
  <si>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</si>
  <si>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</si>
  <si>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</si>
  <si>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</si>
  <si>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</si>
  <si>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</si>
  <si>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</si>
  <si>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</si>
  <si>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</si>
  <si>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</si>
  <si>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</si>
  <si>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</si>
  <si>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</si>
  <si>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</si>
  <si>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</si>
  <si>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</si>
  <si>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</si>
  <si>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</si>
  <si>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</si>
  <si>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</si>
  <si>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</si>
  <si>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</si>
  <si>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</si>
  <si>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</si>
  <si>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</si>
  <si>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</si>
  <si>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</si>
  <si>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</si>
  <si>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</si>
  <si>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</si>
  <si>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</si>
  <si>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</si>
  <si>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</si>
  <si>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</si>
  <si>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</si>
  <si>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</si>
  <si>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</si>
  <si>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</si>
  <si>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</si>
  <si>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</si>
  <si>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</si>
  <si>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</si>
  <si>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</si>
  <si>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</si>
  <si>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</si>
  <si>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</si>
  <si>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</si>
  <si>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</si>
  <si>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</si>
  <si>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</si>
  <si>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</si>
  <si>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</si>
  <si>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</si>
  <si>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</si>
  <si>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</si>
  <si>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</si>
  <si>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</si>
  <si>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</si>
  <si>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</si>
  <si>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</si>
  <si>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</si>
  <si>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</si>
  <si>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</si>
  <si>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</si>
  <si>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</si>
  <si>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</si>
  <si>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</si>
  <si>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</si>
  <si>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</si>
  <si>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</si>
  <si>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</si>
  <si>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</si>
  <si>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</si>
  <si>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</si>
  <si>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</si>
  <si>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</si>
  <si>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</si>
  <si>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</si>
  <si>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</si>
  <si>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</si>
  <si>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</si>
  <si>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</si>
  <si>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</si>
  <si>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</si>
  <si>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</si>
  <si>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</si>
  <si>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</si>
  <si>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</si>
  <si>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</si>
  <si>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</si>
  <si>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</si>
  <si>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</si>
  <si>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</si>
  <si>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</si>
  <si>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</si>
  <si>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</si>
  <si>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</si>
  <si>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</si>
  <si>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</si>
  <si>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</si>
  <si>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</si>
  <si>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</si>
  <si>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</si>
  <si>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</si>
  <si>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</si>
  <si>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</si>
  <si>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</si>
  <si>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</si>
  <si>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</si>
  <si>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</si>
  <si>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</si>
  <si>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</si>
  <si>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</si>
  <si>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</si>
  <si>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</si>
  <si>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</si>
  <si>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</si>
  <si>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</si>
  <si>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</si>
  <si>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</si>
  <si>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</si>
  <si>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</si>
  <si>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</si>
  <si>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</si>
  <si>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</si>
  <si>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</si>
  <si>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</si>
  <si>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</si>
  <si>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</si>
  <si>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</si>
  <si>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</si>
  <si>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</si>
  <si>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</si>
  <si>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</si>
  <si>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</si>
  <si>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</si>
  <si>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</si>
  <si>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</si>
  <si>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</si>
  <si>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</si>
  <si>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</si>
  <si>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</si>
  <si>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</si>
  <si>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</si>
  <si>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</si>
  <si>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</si>
  <si>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</si>
  <si>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</si>
  <si>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</si>
  <si>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</si>
  <si>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</si>
  <si>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</si>
  <si>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</si>
  <si>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</si>
  <si>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</si>
  <si>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</si>
  <si>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</si>
  <si>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</si>
  <si>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</si>
  <si>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</si>
  <si>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</si>
  <si>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</si>
  <si>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</si>
  <si>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</si>
  <si>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</si>
  <si>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</si>
  <si>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</si>
  <si>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</si>
  <si>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</si>
  <si>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</si>
  <si>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</si>
  <si>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</si>
  <si>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</si>
  <si>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</si>
  <si>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</si>
  <si>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</si>
  <si>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</si>
  <si>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</si>
  <si>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</si>
  <si>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</si>
  <si>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</si>
  <si>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</si>
  <si>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</si>
  <si>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</si>
  <si>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</si>
  <si>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</si>
  <si>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</si>
  <si>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</si>
  <si>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</si>
  <si>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</si>
  <si>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</si>
  <si>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</si>
  <si>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</si>
  <si>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</si>
  <si>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</si>
  <si>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</si>
  <si>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</si>
  <si>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</si>
  <si>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</si>
  <si>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</si>
  <si>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</si>
  <si>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</si>
  <si>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</si>
  <si>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</si>
  <si>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</si>
  <si>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</si>
  <si>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</si>
  <si>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</si>
  <si>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</si>
  <si>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</si>
  <si>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</si>
  <si>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</si>
  <si>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</si>
  <si>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</si>
  <si>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</si>
  <si>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</si>
  <si>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</si>
  <si>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</si>
  <si>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</si>
  <si>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</si>
  <si>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</si>
  <si>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</si>
  <si>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</si>
  <si>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</si>
  <si>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</si>
  <si>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</si>
  <si>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</si>
  <si>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</si>
  <si>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</si>
  <si>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</si>
  <si>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</si>
  <si>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</si>
  <si>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</si>
  <si>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</si>
  <si>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</si>
  <si>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</si>
  <si>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</si>
  <si>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</si>
  <si>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</si>
  <si>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</si>
  <si>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</si>
  <si>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</si>
  <si>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</si>
  <si>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</si>
  <si>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</si>
  <si>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</si>
  <si>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</si>
  <si>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</si>
  <si>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</si>
  <si>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</si>
  <si>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</si>
  <si>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</si>
  <si>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</si>
  <si>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</si>
  <si>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</si>
  <si>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</si>
  <si>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</si>
  <si>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</si>
  <si>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</si>
  <si>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</si>
  <si>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</si>
  <si>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</si>
  <si>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</si>
  <si>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</si>
  <si>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</si>
  <si>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</si>
  <si>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</si>
  <si>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</si>
  <si>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</si>
  <si>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</si>
  <si>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</si>
  <si>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</si>
  <si>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</si>
  <si>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</si>
  <si>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</si>
  <si>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</si>
  <si>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</si>
  <si>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</si>
  <si>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</si>
  <si>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</si>
  <si>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</si>
  <si>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</si>
  <si>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</si>
  <si>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</si>
  <si>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</si>
  <si>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</si>
  <si>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</si>
  <si>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</si>
  <si>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</si>
  <si>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</si>
  <si>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</si>
  <si>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</si>
  <si>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</si>
  <si>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</si>
  <si>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</si>
  <si>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</si>
  <si>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</si>
  <si>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</si>
  <si>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</si>
  <si>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</si>
  <si>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</si>
  <si>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</si>
  <si>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</si>
  <si>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</si>
  <si>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</si>
  <si>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</si>
  <si>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</si>
  <si>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</si>
  <si>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</si>
  <si>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</si>
  <si>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</si>
  <si>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</si>
  <si>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</si>
  <si>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</si>
  <si>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</si>
  <si>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</si>
  <si>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</si>
  <si>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</si>
  <si>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</si>
  <si>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</si>
  <si>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</si>
  <si>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</si>
  <si>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</si>
  <si>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</si>
  <si>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</si>
  <si>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</si>
  <si>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</si>
  <si>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</si>
  <si>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</si>
  <si>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</si>
  <si>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</si>
  <si>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</si>
  <si>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</si>
  <si>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</si>
  <si>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</si>
  <si>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</si>
  <si>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</si>
  <si>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</si>
  <si>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</si>
  <si>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</si>
  <si>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</si>
  <si>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</si>
  <si>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</si>
  <si>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</si>
  <si>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</si>
  <si>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</si>
  <si>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</si>
  <si>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</si>
  <si>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</si>
  <si>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</si>
  <si>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</si>
  <si>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</si>
  <si>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</si>
  <si>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</si>
  <si>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</si>
  <si>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</si>
  <si>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</si>
  <si>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</si>
  <si>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</si>
  <si>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</si>
  <si>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</si>
  <si>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</si>
  <si>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</si>
  <si>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</si>
  <si>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</si>
  <si>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</si>
  <si>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</si>
  <si>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</si>
  <si>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</si>
  <si>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</si>
  <si>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</si>
  <si>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</si>
  <si>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</si>
  <si>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</si>
  <si>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</si>
  <si>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</si>
  <si>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</si>
  <si>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</si>
  <si>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</si>
  <si>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</si>
  <si>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</si>
  <si>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</si>
  <si>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</si>
  <si>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</si>
  <si>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</si>
  <si>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</si>
  <si>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</si>
  <si>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</si>
  <si>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</si>
  <si>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</si>
  <si>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</si>
  <si>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</si>
  <si>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</si>
  <si>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</si>
  <si>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</si>
  <si>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</si>
  <si>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</si>
  <si>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</si>
  <si>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</si>
  <si>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</si>
  <si>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</si>
  <si>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</si>
  <si>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</si>
  <si>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</si>
  <si>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</si>
  <si>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</si>
  <si>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</si>
  <si>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</si>
  <si>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</si>
  <si>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</si>
  <si>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</si>
  <si>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</si>
  <si>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</si>
  <si>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</si>
  <si>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</si>
  <si>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</si>
  <si>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</si>
  <si>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</si>
  <si>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</si>
  <si>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</si>
  <si>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</si>
  <si>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</si>
  <si>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</si>
  <si>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</si>
  <si>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</si>
  <si>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</si>
  <si>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</si>
  <si>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</si>
  <si>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</si>
  <si>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</si>
  <si>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</si>
  <si>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</si>
  <si>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</si>
  <si>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</si>
  <si>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</si>
  <si>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</si>
  <si>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</si>
  <si>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</si>
  <si>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</si>
  <si>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</si>
  <si>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</si>
  <si>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</si>
  <si>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</si>
  <si>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</si>
  <si>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</si>
  <si>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</si>
  <si>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</si>
  <si>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</si>
  <si>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</si>
  <si>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</si>
  <si>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</si>
  <si>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</si>
  <si>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</si>
  <si>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</si>
  <si>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</si>
  <si>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</si>
  <si>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</si>
  <si>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</si>
  <si>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</si>
  <si>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</si>
  <si>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</si>
  <si>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</si>
  <si>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</si>
  <si>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</si>
  <si>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</si>
  <si>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</si>
  <si>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</si>
  <si>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</si>
  <si>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</si>
  <si>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</si>
  <si>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</si>
  <si>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</si>
  <si>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</si>
  <si>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</si>
  <si>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</si>
  <si>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</si>
  <si>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</si>
  <si>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</si>
  <si>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</si>
  <si>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</si>
  <si>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</si>
  <si>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</si>
  <si>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</si>
  <si>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</si>
  <si>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</si>
  <si>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</si>
  <si>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</si>
  <si>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</si>
  <si>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</si>
  <si>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</si>
  <si>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</si>
  <si>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</si>
  <si>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</si>
  <si>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</si>
  <si>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</si>
  <si>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</si>
  <si>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</si>
  <si>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</si>
  <si>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</si>
  <si>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</si>
  <si>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</si>
  <si>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</si>
  <si>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</si>
  <si>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</si>
  <si>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</si>
  <si>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</si>
  <si>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</si>
  <si>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</si>
  <si>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</si>
  <si>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</si>
  <si>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</si>
  <si>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</si>
  <si>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</si>
  <si>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</si>
  <si>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</si>
  <si>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</si>
  <si>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</si>
  <si>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</si>
  <si>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</si>
  <si>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</si>
  <si>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</si>
  <si>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</si>
  <si>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</si>
  <si>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</si>
  <si>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</si>
  <si>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</si>
  <si>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</si>
  <si>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</si>
  <si>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</si>
  <si>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</si>
  <si>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</si>
  <si>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</si>
  <si>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</si>
  <si>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</si>
  <si>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</si>
  <si>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</si>
  <si>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</si>
  <si>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</si>
  <si>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</si>
  <si>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</si>
  <si>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</si>
  <si>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</si>
  <si>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</si>
  <si>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</si>
  <si>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</si>
  <si>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</si>
  <si>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</si>
  <si>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</si>
  <si>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</si>
  <si>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</si>
  <si>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</si>
  <si>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</si>
  <si>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</si>
  <si>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</si>
  <si>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</si>
  <si>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</si>
  <si>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</si>
  <si>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</si>
  <si>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</si>
  <si>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</si>
  <si>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</si>
  <si>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</si>
  <si>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</si>
  <si>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</si>
  <si>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</si>
  <si>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</si>
  <si>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</si>
  <si>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</si>
  <si>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</si>
  <si>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</si>
  <si>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</si>
  <si>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</si>
  <si>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</si>
  <si>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</si>
  <si>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</si>
  <si>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</si>
  <si>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</si>
  <si>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</si>
  <si>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</si>
  <si>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</si>
  <si>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</si>
  <si>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</si>
  <si>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</si>
  <si>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</si>
  <si>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</si>
  <si>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</si>
  <si>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</si>
  <si>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</si>
  <si>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</si>
  <si>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</si>
  <si>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</si>
  <si>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</si>
  <si>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</si>
  <si>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</si>
  <si>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</si>
  <si>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</si>
  <si>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</si>
  <si>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</si>
  <si>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</si>
  <si>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</si>
  <si>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</si>
  <si>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</si>
  <si>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</si>
  <si>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</si>
  <si>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</si>
  <si>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</si>
  <si>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</si>
  <si>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</si>
  <si>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</si>
  <si>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</si>
  <si>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</si>
  <si>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</si>
  <si>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</si>
  <si>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</si>
  <si>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</si>
  <si>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</si>
  <si>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</si>
  <si>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</si>
  <si>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</si>
  <si>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</si>
  <si>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</si>
  <si>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</si>
  <si>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</si>
  <si>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</si>
  <si>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</si>
  <si>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</si>
  <si>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</si>
  <si>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</si>
  <si>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</si>
  <si>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</si>
  <si>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</si>
  <si>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</si>
  <si>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</si>
  <si>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</si>
  <si>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</si>
  <si>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</si>
  <si>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</si>
  <si>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</si>
  <si>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</si>
  <si>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</si>
  <si>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</si>
  <si>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</si>
  <si>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</si>
  <si>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</si>
  <si>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</si>
  <si>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</si>
  <si>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</si>
  <si>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</si>
  <si>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</si>
  <si>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</si>
  <si>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</si>
  <si>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</si>
  <si>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</si>
  <si>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</si>
  <si>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</si>
  <si>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</si>
  <si>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</si>
  <si>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</si>
  <si>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</si>
  <si>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</si>
  <si>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</si>
  <si>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</si>
  <si>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</si>
  <si>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</si>
  <si>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</si>
  <si>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</si>
  <si>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</si>
  <si>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</si>
  <si>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</si>
  <si>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</si>
  <si>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</si>
  <si>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</si>
  <si>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</si>
  <si>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</si>
  <si>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</si>
  <si>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</si>
  <si>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</si>
  <si>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</si>
  <si>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</si>
  <si>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</si>
  <si>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</si>
  <si>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</si>
  <si>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</si>
  <si>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</si>
  <si>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</si>
  <si>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</si>
  <si>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</si>
  <si>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</si>
  <si>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</si>
  <si>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</si>
  <si>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</si>
  <si>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</si>
  <si>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</si>
  <si>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</si>
  <si>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</si>
  <si>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</si>
  <si>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</si>
  <si>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</si>
  <si>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</si>
  <si>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</si>
  <si>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</si>
  <si>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</si>
  <si>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</si>
  <si>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</si>
  <si>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</si>
  <si>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</si>
  <si>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</si>
  <si>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</si>
  <si>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</si>
  <si>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</si>
  <si>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</si>
  <si>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</si>
  <si>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</si>
  <si>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</si>
  <si>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</si>
  <si>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</si>
  <si>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</si>
  <si>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</si>
  <si>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</si>
  <si>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</si>
  <si>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</si>
  <si>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</si>
  <si>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</si>
  <si>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</si>
  <si>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</si>
  <si>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</si>
  <si>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</si>
  <si>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</si>
  <si>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</si>
  <si>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</si>
  <si>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</si>
  <si>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</si>
  <si>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</si>
  <si>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</si>
  <si>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</si>
  <si>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</si>
  <si>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</si>
  <si>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</si>
  <si>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</si>
  <si>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</si>
  <si>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</si>
  <si>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</si>
  <si>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</si>
  <si>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</si>
  <si>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</si>
  <si>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</si>
  <si>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</si>
  <si>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</si>
  <si>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</si>
  <si>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</si>
  <si>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</si>
  <si>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</si>
  <si>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</si>
  <si>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</si>
  <si>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</si>
  <si>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</si>
  <si>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</si>
  <si>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</si>
  <si>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</si>
  <si>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</si>
  <si>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</si>
  <si>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</si>
  <si>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</si>
  <si>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</si>
  <si>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</si>
  <si>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</si>
  <si>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</si>
  <si>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</si>
  <si>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</si>
  <si>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</si>
  <si>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</si>
  <si>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</si>
  <si>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</si>
  <si>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</si>
  <si>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</si>
  <si>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</si>
  <si>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</si>
  <si>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</si>
  <si>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</si>
  <si>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</si>
  <si>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</si>
  <si>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</si>
  <si>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</si>
  <si>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</si>
  <si>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</si>
  <si>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</si>
  <si>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</si>
  <si>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</si>
  <si>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</si>
  <si>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</si>
  <si>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</si>
  <si>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</si>
  <si>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</si>
  <si>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</si>
  <si>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</si>
  <si>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</si>
  <si>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</si>
  <si>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</si>
  <si>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</si>
  <si>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</si>
  <si>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</si>
  <si>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</si>
  <si>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</si>
  <si>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</si>
  <si>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</si>
  <si>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</si>
  <si>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</si>
  <si>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</si>
  <si>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</si>
  <si>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</si>
  <si>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</si>
  <si>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</si>
  <si>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</si>
  <si>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</si>
  <si>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</si>
  <si>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</si>
  <si>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</si>
  <si>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</si>
  <si>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</si>
  <si>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</si>
  <si>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</si>
  <si>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</si>
  <si>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</si>
  <si>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</si>
  <si>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</si>
  <si>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</si>
  <si>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</si>
  <si>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</si>
  <si>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</si>
  <si>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</si>
  <si>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</si>
  <si>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</si>
  <si>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</si>
  <si>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</si>
  <si>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</si>
  <si>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</si>
  <si>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</si>
  <si>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</si>
  <si>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</si>
  <si>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</si>
  <si>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</si>
  <si>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</si>
  <si>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</si>
  <si>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</si>
  <si>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</si>
  <si>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</si>
  <si>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</si>
  <si>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</si>
  <si>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</si>
  <si>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</si>
  <si>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</si>
  <si>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</si>
  <si>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</si>
  <si>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</si>
  <si>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</si>
  <si>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</si>
  <si>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</si>
  <si>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</si>
  <si>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</si>
  <si>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</si>
  <si>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</si>
  <si>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</si>
  <si>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</si>
  <si>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</si>
  <si>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</si>
  <si>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</si>
  <si>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</si>
  <si>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</si>
  <si>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</si>
  <si>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</si>
  <si>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</si>
  <si>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</si>
  <si>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</si>
  <si>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</si>
  <si>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</si>
  <si>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</si>
  <si>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</si>
  <si>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</si>
  <si>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</si>
  <si>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</si>
  <si>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</si>
  <si>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</si>
  <si>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</si>
  <si>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</si>
  <si>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</si>
  <si>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</si>
  <si>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</si>
  <si>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</si>
  <si>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</si>
  <si>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</si>
  <si>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</si>
  <si>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</si>
  <si>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</si>
  <si>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</si>
  <si>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</si>
  <si>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</si>
  <si>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</si>
  <si>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</si>
  <si>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</si>
  <si>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</si>
  <si>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</si>
  <si>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</si>
  <si>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</si>
  <si>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</si>
  <si>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</si>
  <si>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</si>
  <si>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</si>
  <si>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</si>
  <si>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</si>
  <si>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</si>
  <si>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</si>
  <si>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</si>
  <si>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</si>
  <si>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</si>
  <si>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</si>
  <si>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</si>
  <si>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</si>
  <si>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</si>
  <si>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</si>
  <si>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</si>
  <si>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</si>
  <si>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</si>
  <si>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</si>
  <si>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</si>
  <si>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</si>
  <si>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</si>
  <si>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</si>
  <si>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</si>
  <si>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</si>
  <si>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</si>
  <si>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</si>
  <si>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</si>
  <si>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</si>
  <si>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</si>
  <si>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</si>
  <si>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</si>
  <si>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</si>
  <si>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</si>
  <si>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</si>
  <si>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</si>
  <si>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</si>
  <si>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</si>
  <si>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</si>
  <si>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</si>
  <si>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</si>
  <si>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</si>
  <si>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</si>
  <si>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</si>
  <si>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</si>
  <si>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</si>
  <si>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</si>
  <si>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</si>
  <si>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</si>
  <si>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</si>
  <si>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</si>
  <si>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</si>
  <si>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</si>
  <si>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</si>
  <si>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</si>
  <si>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</si>
  <si>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</si>
  <si>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</si>
  <si>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</si>
  <si>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</si>
  <si>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</si>
  <si>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</si>
  <si>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</si>
  <si>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</si>
  <si>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</si>
  <si>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</si>
  <si>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</si>
  <si>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</si>
  <si>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</si>
  <si>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</si>
  <si>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</si>
  <si>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</si>
  <si>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</si>
  <si>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</si>
  <si>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</si>
  <si>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</si>
  <si>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</si>
  <si>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</si>
  <si>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</si>
  <si>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</si>
  <si>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</si>
  <si>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</si>
  <si>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</si>
  <si>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</si>
  <si>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</si>
  <si>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</si>
  <si>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</si>
  <si>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</si>
  <si>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</si>
  <si>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</si>
  <si>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</si>
  <si>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</si>
  <si>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</si>
  <si>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</si>
  <si>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</si>
  <si>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</si>
  <si>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</si>
  <si>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</si>
  <si>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</si>
  <si>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</si>
  <si>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</si>
  <si>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</si>
  <si>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</si>
  <si>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</si>
  <si>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</si>
  <si>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</si>
  <si>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</si>
  <si>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</si>
  <si>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</si>
  <si>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</si>
  <si>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</si>
  <si>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</si>
  <si>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</si>
  <si>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</si>
  <si>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</si>
  <si>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</si>
  <si>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</si>
  <si>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</si>
  <si>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</si>
  <si>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</si>
  <si>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</si>
  <si>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</si>
  <si>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</si>
  <si>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</si>
  <si>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</si>
  <si>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</si>
  <si>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</si>
  <si>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</si>
  <si>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</si>
  <si>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</si>
  <si>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</si>
  <si>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</si>
  <si>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</si>
  <si>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</si>
  <si>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</si>
  <si>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</si>
  <si>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</si>
  <si>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</si>
  <si>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</si>
  <si>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</si>
  <si>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</si>
  <si>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</si>
  <si>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</si>
  <si>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</si>
  <si>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</si>
  <si>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</si>
  <si>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</si>
  <si>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</si>
  <si>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</si>
  <si>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</si>
  <si>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</si>
  <si>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</si>
  <si>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</si>
  <si>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</si>
  <si>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</si>
  <si>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</si>
  <si>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</si>
  <si>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</si>
  <si>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</si>
  <si>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</si>
  <si>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</si>
  <si>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</si>
  <si>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</si>
  <si>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</si>
  <si>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</si>
  <si>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</si>
  <si>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</si>
  <si>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</si>
  <si>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</si>
  <si>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</si>
  <si>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</si>
  <si>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</si>
  <si>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</si>
  <si>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</si>
  <si>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</si>
  <si>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</si>
  <si>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</si>
  <si>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</si>
  <si>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</si>
  <si>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</si>
  <si>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</si>
  <si>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</si>
  <si>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</si>
  <si>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</si>
  <si>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</si>
  <si>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</si>
  <si>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</si>
  <si>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</si>
  <si>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</si>
  <si>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</si>
  <si>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</si>
  <si>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</si>
  <si>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</si>
  <si>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</si>
  <si>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</si>
  <si>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</si>
  <si>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</si>
  <si>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</si>
  <si>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</si>
  <si>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</si>
  <si>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</si>
  <si>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</si>
  <si>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</si>
  <si>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</si>
  <si>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</si>
  <si>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</si>
  <si>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</si>
  <si>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</si>
  <si>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</si>
  <si>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</si>
  <si>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</si>
  <si>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</si>
  <si>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</si>
  <si>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</si>
  <si>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</si>
  <si>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</si>
  <si>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</si>
  <si>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</si>
  <si>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</si>
  <si>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</si>
  <si>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</si>
  <si>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</si>
  <si>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</si>
  <si>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</si>
  <si>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</si>
  <si>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</si>
  <si>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</si>
  <si>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</si>
  <si>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</si>
  <si>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</si>
  <si>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</si>
  <si>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</si>
  <si>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</si>
  <si>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</si>
  <si>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</si>
  <si>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</si>
  <si>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</si>
  <si>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</si>
  <si>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</si>
  <si>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</si>
  <si>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</si>
  <si>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</si>
  <si>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</si>
  <si>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</si>
  <si>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</si>
  <si>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</si>
  <si>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</si>
  <si>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</si>
  <si>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</si>
  <si>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INSTRUCTIVO PARA DILIGENCIAR EL INSTRUMENTO DE VERIFICACION DE LAS CONDICIONES DE PRESTACION DEL SERVICIO - CASA UNIVERSITARIA</t>
  </si>
  <si>
    <t>Portada</t>
  </si>
  <si>
    <t>ÍTEM</t>
  </si>
  <si>
    <t>DESCRIPCIÓN</t>
  </si>
  <si>
    <t>DILIGENCIAMIENTO INFORMACIÓN GENERAL</t>
  </si>
  <si>
    <t>1. Información de la Institución</t>
  </si>
  <si>
    <t>Nombre de la Institución</t>
  </si>
  <si>
    <t>Registre el nombre de la institución exactamente como aparece en la Licencia de Funcionamiento</t>
  </si>
  <si>
    <t>NIT</t>
  </si>
  <si>
    <t>Registre el Número de Identificación Tributaria -NIT- de la institución exactamente como aparece en la Registro Único Tributario RUT</t>
  </si>
  <si>
    <t>Dirección de la Sede Administrativa</t>
  </si>
  <si>
    <t>Registre la dirección de la sede administrativa de la institución exactamente como aparece en la Licencia de Funcionamiento.</t>
  </si>
  <si>
    <t>Teléfono o Celular</t>
  </si>
  <si>
    <t>Registre el número de celular que el representante legal indica como número de contacto de la institución.</t>
  </si>
  <si>
    <t>Departamento de la sede administrativa</t>
  </si>
  <si>
    <t>Seleccione de lista desplegable el departamento de la sede administrativa de la institución exactamente como aparece en la Licencia de Funcionamiento</t>
  </si>
  <si>
    <t>Municipio o Ciudad de la sede administrativa</t>
  </si>
  <si>
    <t>Seleccione de lista desplegable el municipio de la sede administrativa de la institución exactamente como aparece en la Licencia de Funcionamiento</t>
  </si>
  <si>
    <t>Número de Personería Jurídica</t>
  </si>
  <si>
    <t>Registre el número de personería jurídica de la institución.</t>
  </si>
  <si>
    <t>Entidad que otorgó la Personería Jurídica</t>
  </si>
  <si>
    <t>Registre el nombre de la entidad que expidió la Personería Jurídica.</t>
  </si>
  <si>
    <t>Número de Licencia de Funcionamiento (Si aplica)</t>
  </si>
  <si>
    <t>Registre el número de Licencia de Funcionamiento de la institución en caso de que no aplica coloque N/A</t>
  </si>
  <si>
    <t>Servicio autorizado en la Licencia de Funcionamiento (Si aplica)</t>
  </si>
  <si>
    <t>Registre el nombre del servicio autorizado en la Licencia de Funcionamiento en caso de que no aplica coloque N/A</t>
  </si>
  <si>
    <t>Nombre y Apellidos del Representante Legal</t>
  </si>
  <si>
    <t>Registre nombres y apellidos completos del representante legal exactamente como aparece en la Licencia de Funcionamiento</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</si>
  <si>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</si>
  <si>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</si>
  <si>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</si>
  <si>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</si>
  <si>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</si>
  <si>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</si>
  <si>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1.1 Sede/Unidad Operativa</t>
  </si>
  <si>
    <t xml:space="preserve">1.1. SEDE / UNIDAD OPERATIVA </t>
  </si>
  <si>
    <t xml:space="preserve">Cambie la X por el número de Unidad Operativa asignada de acuerdo a la designación realizada por el o la coordinador (a) o el o la líder del Grupo de Inspección y Vigilancia. </t>
  </si>
  <si>
    <t>Nombre de la Sede Operativa</t>
  </si>
  <si>
    <t>Zona urbana o rural</t>
  </si>
  <si>
    <t>Registre la zona exactamente como aparece en Licencia de Funcionamiento</t>
  </si>
  <si>
    <t>Departamento de la sede operativa</t>
  </si>
  <si>
    <t>Seleccione de lista desplegable el departamento de la sede operativa de la institución exactamente como aparece en la Licencia de Funcionamiento</t>
  </si>
  <si>
    <t>Municipio o Ciudad de la sede operativa</t>
  </si>
  <si>
    <t>Seleccione de lista desplegable el municipio de la sede operativa de la institución exactamente como aparece en la Licencia de Funcionamiento</t>
  </si>
  <si>
    <t>Dirección de la Sede / Unidad</t>
  </si>
  <si>
    <t>Registre la dirección de la sede operativa de la institución exactamente como aparece en la Licencia de Funcionamiento.</t>
  </si>
  <si>
    <t>Registre el número de teléfono o celular que el representante legal indica como número de contacto de la unidad operativa.</t>
  </si>
  <si>
    <t>Seleccione el estado de tenencia del inmueble</t>
  </si>
  <si>
    <t>Seleccione de la lista desplegable el estado de tenencia del inmueble según información del representante legal.</t>
  </si>
  <si>
    <t>Indique las entidades o personas (naturales o jurídicas) que participan en la tenencia del inmueble.</t>
  </si>
  <si>
    <t>De acuerdo con la información de la selección de la tenencia del inmueble indique personas naturales o jurídicas que participan. Ejemplo: en el comodato participa la Institución y la Gobernación de Cundinamarca, cuando se trate del Instituto Colombiano de Bienestar Familiar solo coloque ICBF.</t>
  </si>
  <si>
    <t>Cupos asignados a la Sede</t>
  </si>
  <si>
    <t>Registre el número de cupos asignados en la Licencia de Funcionamiento.</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</si>
  <si>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</si>
  <si>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</si>
  <si>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</si>
  <si>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</si>
  <si>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</si>
  <si>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</si>
  <si>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</si>
  <si>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Registre el número de documento del responsable que atiende el servicio al momento de la visita.</t>
  </si>
  <si>
    <t>Correo Electrónico</t>
  </si>
  <si>
    <t>Registre el correo electrónico que el responsable que atiende el servicio al momento de la visita indica como correo de notificación de la unidad de servicio.</t>
  </si>
  <si>
    <t>Coordenadas Georreferenciadas en Google Maps</t>
  </si>
  <si>
    <t>Registre las Coordenadas Georreferenciadas en Google Maps siguiendo las instrucciones: 
1. Abrir Google Maps y ubicar el punto del predio → verificar que si sea el lugar correcto.
2. Hacer clic derecho sobre el lugar → aparece un recuadro con las coordenadas.
3. Sobre las coordenadas → dar clic, estas se copian automáticamente.
5. Regresar hoja de información general → pararse en la celda B18 y hacer Ctrl+V (pegar).</t>
  </si>
  <si>
    <t>Latitud N</t>
  </si>
  <si>
    <t>Se registra automáticamente.</t>
  </si>
  <si>
    <t>Longitud W</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</si>
  <si>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</si>
  <si>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</si>
  <si>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</si>
  <si>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</si>
  <si>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</si>
  <si>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</si>
  <si>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</si>
  <si>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</si>
  <si>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</si>
  <si>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</si>
  <si>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</si>
  <si>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Población-Licencia de Funcionamiento</t>
  </si>
  <si>
    <t>Seleccione la población aprobada la Licencia de Funcionamiento.</t>
  </si>
  <si>
    <t>Población atendida</t>
  </si>
  <si>
    <t>Seleccione la población encontrada al momento de la visita, puede elegir más de una opción de acuerdo con lo encontrado.</t>
  </si>
  <si>
    <t>Modalidad</t>
  </si>
  <si>
    <t>Seleccione de lista desplegable la modalidad de servicio.</t>
  </si>
  <si>
    <t>Servicio</t>
  </si>
  <si>
    <t>Seleccione de lista desplegable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</si>
  <si>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</si>
  <si>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</si>
  <si>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</si>
  <si>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</si>
  <si>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</si>
  <si>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</si>
  <si>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</si>
  <si>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</si>
  <si>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</si>
  <si>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</si>
  <si>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</si>
  <si>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</si>
  <si>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</si>
  <si>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</si>
  <si>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</si>
  <si>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</si>
  <si>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</si>
  <si>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</si>
  <si>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</si>
  <si>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</si>
  <si>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</si>
  <si>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Registre el número de cupos atendidos en el momento de la visita.</t>
  </si>
  <si>
    <t>DILIGENCIAMIENTO DE LOS COMPONENTES</t>
  </si>
  <si>
    <t>Responsable del Registro</t>
  </si>
  <si>
    <t>Rol responsable del diligenciamiento del verificable:</t>
  </si>
  <si>
    <t>ING / ARQ: Ingeniero (a) o Arquitecto (a)</t>
  </si>
  <si>
    <t>ND / ING AL: Nutricionista Dietista o Ingeniero (a) de Alimentos</t>
  </si>
  <si>
    <t>PSIC / TS: Psicólogo (a) o Trabajador (a) Social</t>
  </si>
  <si>
    <t>CONT / ADM / ECON: Contador (a) o Administrador (a) o Economista</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</si>
  <si>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</si>
  <si>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</si>
  <si>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</si>
  <si>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</si>
  <si>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</si>
  <si>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</si>
  <si>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Diligenciamiento Componente 4. Modelo de Atención</t>
  </si>
  <si>
    <t xml:space="preserve">En observación de la atención, diálogos con las niñas, niños, adolescentes, jóvenes, familias, el talento humano y contrastado con el anexo de historia de atención se evidencia que:
</t>
  </si>
  <si>
    <r>
      <rPr>
        <sz val="11"/>
        <color rgb="FF000000"/>
        <rFont val="Aptos Narrow"/>
        <family val="2"/>
        <scheme val="minor"/>
      </rPr>
      <t xml:space="preserve">Este enunciado tiene  los siguientes propósitos generales y aplica para el componente del Modelo de Atención,  Anexo 4.  de Situaciones de Riesgo y  los Anexos: Violencia, Discapacidad y Gestantes:
a. Escuchar y tener en cuenta la voz de las niñas, niños, adolescentes y jóvenes acorde con el enfoque diferencial, características, realidades, recursos y curso de vida.
b. Escuchar y tener en cuenta la voz de las familias y/o red vincular.
c. Identificar que las niñas, niños, adolescentes, jóvenes, familias y/o red vincular conocen el propósito del servicio en el cual se encuentran.
d. Identificar la gestión y/o articulación con la autoridad administrativa y con el SNBF.
e. Identificar la trazabilidad del proceso de atención. (Que la información corresponde al niño, niña, adolescente o joven, su familia o red vincular, con su proceso, que las actuaciones se realizan en los tiempos establecidos, que se realiza el registro ordenado en el anexo de la historia de atención, entre otros).
f. Abordar situaciones que dieron origen al PARD, así como a las particularidades del niño, niña, adolescente o joven, su familia o red vincular.
g. Incluir demás situaciones que el niño, niña, adolescente o joven, su familia o red vincular y el talento humano manifieste en los diálogos.
</t>
    </r>
    <r>
      <rPr>
        <b/>
        <sz val="11"/>
        <color rgb="FF000000"/>
        <rFont val="Aptos Narrow"/>
        <family val="2"/>
        <scheme val="minor"/>
      </rPr>
      <t xml:space="preserve">ESTOS ASPECTOS DEBERÁN INCORPORARSE DE FORMA INTRÍNSECA EN EL DESARROLLO DE LA EVALUACIÓN DEL COMPONENTE Y LOS ANEXOS ENUNCIADOS. 
</t>
    </r>
  </si>
  <si>
    <t>4.1.2. En observación de la atención, diálogos con las niñas, niños, adolescentes, jóvenes, familias o red vincular de apoyo, el talento humano y registros documentales se evidencia que las acciones desarrolladas por la Institución son pertinentes y coherentes para la población atendida, con la Propuesta de Implementación y Cualificación – PIYC aprobada.</t>
  </si>
  <si>
    <t>Se entenderá que la Propuesta de Implementación y Cualificación -PIYC  es pertinente y coherente cuando coincida: lo observado, lo manifestado por las niñas, niños, adolescentes, familias o red vincular y talento humano, los soportes de implementación presentados por el operador, con la población atendida al momento de la acción de inspección y vigilancia.</t>
  </si>
  <si>
    <t>4.1.3.a. Son implementadas con enfoques de derechos, diferenciales, con gestión basada en resultados, desarrollo de capacidades y ecológico.</t>
  </si>
  <si>
    <t>Se entenderá que las acciones de ejecución de la Propuesta de Implementación y Cualificación -PIYC responden a los enfoques de derechos, diferencial, gestión basada en resultados, desarrollo de capacidades y ecológico cuando coincida lo observado, lo manifestado por las niñas, niños, adolescentes, familias o red vincular y talento humano, los soportes de implementación presentados por el operador, con la población atendida al momento de la acción de inspección y vigilancia. Para mayor comprensión tener en cuenta lo siguiente:
Enfoque Derechos: acciones en las que los niños, las niñas, y los adolescentes son sujetos de la atención, titulares de sus derechos y por ende promueven su desarrollo integral, se previenen vulneraciones y garantizan el restablecimiento de sus derechos. Esto incluye la participación en escenarios de actividad física (45 minutos), deporte, recreación, cultural, arte, así como la articulación con escenarios de participación ciudadana. 
Enfoque Diferencial: implementando acciones afirmativas respecto a las categorías de discapacidad, migración, ruralidad y campesinado, étnico (incluye la Recuperación de las tradiciones y prácticas culturales propias de los niños, niñas, adolescentes y mayores de 18 años con pertenencia), género, orientación sexual diversa.
Enfoque de Gestión basada en resultados: articulando los actores para favorecer la toma de decisiones en el proceso administrativo de restablecimiento de derechos de las niñas, niños, adolescentes, jóvenes y sus familias y/o redes vinculares de apoyo, y comunidades a las que pertenecen.
Enfoque Desarrollo de capacidades: posibilitan el desarrollo de las niñas, niños, adolescentes, jóvenes y sus familias y/o redes vinculares de apoyo y comunidades a las que pertenecen desde sus recursos y potencialidades.
Enfoque Ecológico: redefiniendo sus interacciones en cada uno de los niveles de atención (microsistema, mesosistema, exosistema), de manera contextual, dinámica, holística y adaptativa con las niñas, niños, adolescentes, jóvenes y sus familias y/o redes vinculares de apoyo y comunidades a las que pertenecen.</t>
  </si>
  <si>
    <t>4.1.3.b. Responden al propósito del modelo de atención (desarrollo integral y fortalecimiento familiar)</t>
  </si>
  <si>
    <t>Se entenderá que las acciones de ejecución de la Propuesta de Implementación y Cualificación -PIYC responde al modelo de intención cuando coincida lo observado, lo manifestado por las niñas, niños, adolescentes, familias o red vincular y talento humano, los soportes de implementación presentados por el operador, con la población atendida al momento de la acción de inspección y vigilancia.
Para mayor comprensión tener en cuenta lo siguiente:
Desarrollo integral comprende: 
(i).Resignificación de eventos adversos en la historia de vida: acciones para el abordaje de eventos adversos de la historia de vida.
(ii). Resiliencia: acciones dirigidas al desarrollo de estrategias de afrontamiento para sobreponerse a la adversidad. (Ver Cartilla Desarrollo Integral ICBF 2021 o el documento que lo sustituya o actualice).
(iii). Realizaciones: acciones dirigidas al desarrollo integral del niño, niña, adolescente o jóvenes, materializando las realizaciones (se sienten acogidos, están saludables y nutridos, desarrollan sus capacidades, construyen su identidad libremente, desarrollan su creatividad, son escuchados y tenidos en cuenta, crecen en entornos protectores y construyen libremente su sexualidad) según el curso de vida. (Ver Cartilla Desarrollo Integral ICBF 2021 o el documento que lo sustituya o actualice). 
Fortalecimiento familiar comprende: 
(i). Parentalidad positiva: acciones dirigidas para desarrollar comportamientos de padres, madres, cuidadores y cuidadoras, fundamentados en el interés superior de niños, niñas y adolescentes, que cuidan, desarrollan sus capacidades, no son violentos y ofrecen reconocimiento y orientación, incluyen el establecimiento de límites que permitan el pleno desarrollo de niñas, niños y adolescentes
(ii) Competencias parentales: acciones dirigidas para desarrollar las capacidades: reflexivas, protectoras, vinculares y formativas.
(Ver Cartilla Parentalidad Positiva ICBF 2021 o el documento que lo sustituya o actualice).</t>
  </si>
  <si>
    <t>4.1.3.c.Desarrollan herramientas de participación.</t>
  </si>
  <si>
    <r>
      <t xml:space="preserve">Se entenderá que las acciones de ejecución de la Propuesta de Implementación y Cualificación -PIYC desarrolla herramientas de participación cuando coincida lo observado, lo manifestado por las niñas, niños, adolescentes, familias o red vincular y talento humano, los soportes de implementación presentados por el operador, con la población atendida al momento de la acción de inspección y vigilancia.
</t>
    </r>
    <r>
      <rPr>
        <b/>
        <sz val="11"/>
        <color theme="1"/>
        <rFont val="Aptos Narrow"/>
        <family val="2"/>
        <scheme val="minor"/>
      </rPr>
      <t>Nota:</t>
    </r>
    <r>
      <rPr>
        <sz val="11"/>
        <color theme="1"/>
        <rFont val="Aptos Narrow"/>
        <family val="2"/>
        <scheme val="minor"/>
      </rPr>
      <t xml:space="preserve"> Para la verificación tenga en cuenta que, las herramientas de participación las desarrollará el operador de acuerdo con los instrumentos y periodos que él mismo establece para ello.</t>
    </r>
  </si>
  <si>
    <t>Diligenciamiento 5. Situaciones de Riesgo</t>
  </si>
  <si>
    <t>Para la verificación de este anexo tenga en cuenta:</t>
  </si>
  <si>
    <t>1. El primer criterio de selección de la muestra son las situaciones de riesgo encontradas.
2. Solicite información de los últimos seis (6) meses relacionada con la ocurrencia de situaciones identificadas.</t>
  </si>
  <si>
    <t>5.1 Cuenta con evidencias de implementación de las actividades establecidas en la guía de orientaciones para la prevención y manejo de situaciones de riesgo de acuerdo con los eventos presentados y las características de la población atendida.
Nota: Estas evidencias pueden ser actas, listados de asistencia, fotografías, videos, etc.</t>
  </si>
  <si>
    <t>Para la verificación de este ítem además de tener en cuenta lo dispuesto por el componente técnico, se debe tener presente la evaluación de:
a. Las medidas específicas de prevención de accidentes y lesiones relacionadas con infraestructura que hagan los Arquitectos o Ingenieros Civiles.
b. Las medidas de prevención de accidentes y lesiones relacionadas con medicamentos que hagan las Nutricionista Dietista o Ingeniero (a) de Alimentos.</t>
  </si>
  <si>
    <t>Diligenciamiento 6. Código de Etica</t>
  </si>
  <si>
    <t>6.1.1. La institución cuenta con el código ético de acuerdo con lo establecido por el ICBF:
a. Firmado por todos los colaboradores, consultores, voluntarios, pasantes, provisional (ocasional, permanente).</t>
  </si>
  <si>
    <t>Para la evaluación de este verificable confirme con el Contador (a) o Administrador (a) o Economista que de acuerdo con la muestra seleccionada los colaboradores, consultores, voluntarios, pasantes, provisional (ocasional, permanente) del servicio firmaron el Código de Ética.</t>
  </si>
  <si>
    <t>Anexo 1 Violencias
Anexo 2. Discapacidad
Anexo 3. Gestantes y Lactantes	El diligenciamiento de estas pestañas se realizará de acuerdo con la población identificada en el servicio así como de la muestra seleccionada.</t>
  </si>
  <si>
    <t>El diligenciamiento de estas pestañas se realizará de acuerdo con la población identificada en el servicio así como de la muestra seleccionada.</t>
  </si>
  <si>
    <t>Diligenciamiento Componente 7. Talento Humano</t>
  </si>
  <si>
    <t xml:space="preserve">7.3.2. Cuenta con archivo físico y/o digital del talento humano vinculado con la hoja de vida y los soportes de identificación, formación académica de la hoja de vida, certificaciones de experiencia laboral de la hoja vida, antecedentes fiscales, disciplinarios y judiciales.
Nota: No se podrá vincular talento humano que tenga antecedentes fiscales, disciplinarios ni judiciales. Verificar cada 3 meses, durante la vinculación en la modalidad.
Nota: Solicitar la verificación de los antecedes judiciales en las páginas oficiales de la muestra seleccionada. </t>
  </si>
  <si>
    <t>En caso de encontrar situaciones de "no cumple" además de tener en cuenta lo previsto en la fila 64 de este instructivo, para este verificable tenga en cuenta, registrar en la columna denominada "SITUACIÓN ENCONTRADA DEL NO CUMPLE": el nombre de la persona contratada con la inconsistencia, su identificación, perfil, el cargo para el cual fue contratado y fecha en cual fue contratada.</t>
  </si>
  <si>
    <t xml:space="preserve">7.4.1. 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
Nota 1: No se podrá vincular a quienes se encuentren inhabilitados por delitos contra la libertad, integridad y formación sexuales contra las niñas, los niños y los adolescentes, de acuerdo con lo establecido decreto 753 del 30 de abril de 2019. </t>
  </si>
  <si>
    <t>7.4.2. Cuenta con los soportes de verificación de consulta del registro de inhabilidades por delitos sexuales cometidos contra personas menores de edad, cada cuatro (4) meses del talento humano, en cumplimiento de lo establecido en la Ley 1918 de 2018, modificada por la Ley 2375 de 2024.
Nota: Solicitar la verificación de inhabilidades por delitos sexuales cometidos contra personas menores de edad de la muestra seleccionada, en la pág. oficial.</t>
  </si>
  <si>
    <t>Diligenciamiento Componente 9. Dotación</t>
  </si>
  <si>
    <t>9.4.1. La dotación personal es acorde a las particularidades de los usuarios (edad, origen étnico, discapacidad, orientación de género, condición, características, entre otras).</t>
  </si>
  <si>
    <t>Previo a la evaluación de este verificable indague con el profesional del componente de modelo de atención, si de la muestra seleccionada se requiere identificar y precisar particularidades en la dotación personal acorde con  la implementación del enfoque diferencial según corresponda.</t>
  </si>
  <si>
    <t>Diligenciamiento Tabla 2 de Talento Humano</t>
  </si>
  <si>
    <t>Cantidad de usuarios del servicio</t>
  </si>
  <si>
    <t>Registre la cantidad de usuarios que encuentra en el servicio. La tabla calculará automáticamente el personal requerido de acuerdo con el Manual Operativo.</t>
  </si>
  <si>
    <t>Diligenciamiento Acta de Cierre</t>
  </si>
  <si>
    <t>PARRAFO INTRODUCTORIO</t>
  </si>
  <si>
    <t>Registre hora en formato 12 horas.
Registre día/mes/año</t>
  </si>
  <si>
    <t>ACCIONES INMEDIATAS Y/O NOVEDADES DE LA VISITA</t>
  </si>
  <si>
    <t>En caso de que se hayan realizado acciones inmediatas, registre la descripción específica de la situación.
Enumere las novedades que se presentaron durante la visita, ejemplo situaciones que dificultaron el desarrollo de la misma: protestas, cierres, etc.</t>
  </si>
  <si>
    <t>PRONUNCIAMIENTO DE LA INSTITUCIÓN FRENTE AL DESARROLLO DE LA VISITA</t>
  </si>
  <si>
    <t>Registre el pronunciamiento expresado por el Representante Legal o por la persona que atienda la visita, exactamente en los términos en que sea manifestado</t>
  </si>
  <si>
    <t xml:space="preserve">1. INFORMACIÓN DE LA INSTITUCIÓN </t>
  </si>
  <si>
    <t xml:space="preserve">Nombre de la Institución </t>
  </si>
  <si>
    <t>Servicio  autorizado en la Licencia de Funcionamiento (Si aplica)</t>
  </si>
  <si>
    <t>2. SEDE / UNIDAD OPERATIVA 1</t>
  </si>
  <si>
    <t>zona urbana o rural</t>
  </si>
  <si>
    <t>Rural</t>
  </si>
  <si>
    <t>Seleccione el estado de tenencia del inmueble:</t>
  </si>
  <si>
    <t>Capacidad Instalada</t>
  </si>
  <si>
    <t>3. INFORMACIÓN GENERAL DE LA VISITA</t>
  </si>
  <si>
    <t>Fecha de finalización Visita</t>
  </si>
  <si>
    <t>Número de auto de la visita</t>
  </si>
  <si>
    <t>Número de la bitácora</t>
  </si>
  <si>
    <t>RESTABLECIMIENTO DE DERECHOS</t>
  </si>
  <si>
    <t>Población Licencia de Funcionamiento</t>
  </si>
  <si>
    <t>Población Encontrada</t>
  </si>
  <si>
    <t>Tabla de Rangos de Edad del Ministerio de Salud y Protección Social:</t>
  </si>
  <si>
    <t>Marca la casilla encontrada</t>
  </si>
  <si>
    <t>Etapa de la Vida</t>
  </si>
  <si>
    <t>Rango de Edad</t>
  </si>
  <si>
    <t>Primera Infancia</t>
  </si>
  <si>
    <t>0-5 años</t>
  </si>
  <si>
    <t>Infancia</t>
  </si>
  <si>
    <t>6-11 años</t>
  </si>
  <si>
    <t>Adolescencia</t>
  </si>
  <si>
    <t>12-18 años</t>
  </si>
  <si>
    <t>Juventud</t>
  </si>
  <si>
    <t>14-26 años</t>
  </si>
  <si>
    <t>Adultez</t>
  </si>
  <si>
    <t>27-59 años</t>
  </si>
  <si>
    <t>Persona Mayor</t>
  </si>
  <si>
    <t>60 años o más</t>
  </si>
  <si>
    <t>CASA UNIVERSITARIA</t>
  </si>
  <si>
    <t>4. INFORMACIÓN DEL CONTRATO</t>
  </si>
  <si>
    <t>Regional 1</t>
  </si>
  <si>
    <t>Regional 2</t>
  </si>
  <si>
    <t>2. COMPONENTE AMBIENTES ADECUADOS Y SEGUROS</t>
  </si>
  <si>
    <t>RESPONSABLE DEL REGISTRO</t>
  </si>
  <si>
    <t xml:space="preserve">No. </t>
  </si>
  <si>
    <t xml:space="preserve">CONDICIONES DE CALIDAD Y VERIFICABLES </t>
  </si>
  <si>
    <t>SELECCIONE LA OPCIÓN (CUMPLE, NO CUMPLE, NO APLICA)</t>
  </si>
  <si>
    <t>SITUACIÓN ENCONTRADA</t>
  </si>
  <si>
    <t xml:space="preserve">NORMATIVIDAD </t>
  </si>
  <si>
    <t>2.1</t>
  </si>
  <si>
    <t>Cuenta con un Plan de Emergencias documentado e implementado.</t>
  </si>
  <si>
    <t>LINEAMIENTO DE ATENCIÓN PARA EL DESARROLLO Y FORTALECIMIENTO DE LOS PROYECTOS DE VIDA, DE LOS NIÑOS, NIÑAS, ADOLESCENTES Y JÓVENES ATENDIDOS EN LOS SERVICIOS DE PROTECCIÓN DEL ICBF  - LM20.P - Versión 3 del 25/09/2020. Pág. (6)
Manual Operativo Modalidades y Servicio para la atención de niñas, niños y adolescentes, con Proceso Administrativo de Restablecimiento de Derechos - MO3.P - Versión 2 del 08/07/2022. Pág. (4)
GUÍA DE ORIENTACIONES PARA LA PREVENCIÓN Y MANEJO DE SITUACIONES DE RIESGO DE LAS NIÑAS, NIÑOS Y ADOLESCENTES EN LAS MODALIDADES Y SERVICIO DE RESTABLECIMIENTO DE DERECHOS [G17.P] Versión 7 del 06/06/2023. Pág. (20-21)</t>
  </si>
  <si>
    <t>ING / ARQ</t>
  </si>
  <si>
    <t>2.1.1</t>
  </si>
  <si>
    <t xml:space="preserve">Cuenta con un Plan de Emergencias documentado en función del espacio donde se presta el servicio. </t>
  </si>
  <si>
    <t>LINEAMIENTO DE ATENCIÓN PARA EL DESARROLLO Y FORTALECIMIENTO DE LOS PROYECTOS DE VIDA, DE LOS NIÑOS, NIÑAS, ADOLESCENTES Y JÓVENES ATENDIDOS EN LOS SERVICIOS DE PROTECCIÓN DEL ICBF  - LM20.P - Versión 3 del 25/09/2020. Pág. (6)
Manual Operativo Modalidades y Servicio para la atención de niñas, niños y adolescentes, con Proceso Administrativo de Restablecimiento de Derechos - MO3.P - Versión 2 del 08/07/2022. Pág. (4)
GUÍA DE ORIENTACIONES PARA LA PREVENCIÓN Y MANEJO DE SITUACIONES DE RIESGO DE LAS NIÑAS, NIÑOS Y ADOLESCENTES EN LAS MODALIDADES Y SERVICIO DE RESTABLECIMIENTO DE DERECHOS [G17.P] Versión 7 del 06/06/2023
4.2 ASPECTOS POR EVALUAR EN LOS ESPACIOS EN LOS CUALES EL OPERADOR PRESTA EL SERVICIO 
Tabla 1. Aspectos para tener en cuenta a la hora de evaluar el espacio de prestación del servicio. pág. (20 - 21)</t>
  </si>
  <si>
    <t>2.1.2</t>
  </si>
  <si>
    <r>
      <t xml:space="preserve">Cuenta con los soportes de realización de simulacros de evacuación en los cuales se haga participe a toda la población de la sede operativa. 
</t>
    </r>
    <r>
      <rPr>
        <b/>
        <sz val="11"/>
        <color theme="1"/>
        <rFont val="Arial"/>
        <family val="2"/>
      </rPr>
      <t>Nota 1:</t>
    </r>
    <r>
      <rPr>
        <sz val="11"/>
        <color theme="1"/>
        <rFont val="Arial"/>
        <family val="2"/>
      </rPr>
      <t xml:space="preserve"> Verificar que cuente con al menos un simulacro.
</t>
    </r>
    <r>
      <rPr>
        <b/>
        <sz val="11"/>
        <color theme="1"/>
        <rFont val="Arial"/>
        <family val="2"/>
      </rPr>
      <t>Nota 2:</t>
    </r>
    <r>
      <rPr>
        <sz val="11"/>
        <color theme="1"/>
        <rFont val="Arial"/>
        <family val="2"/>
      </rPr>
      <t xml:space="preserve"> El registro de los simulacros podrá contener la siguiente información: el número de participantes, tiempo de respuesta ante la emergencia, resultados, plan de acción y mejora.</t>
    </r>
  </si>
  <si>
    <t>2.2</t>
  </si>
  <si>
    <t>Cuenta con el certificado del cumplimiento de las normas de seguridad de la piscina. Si el inmueble cuenta con piscina.</t>
  </si>
  <si>
    <t xml:space="preserve">LINEAMIENTO DE ATENCIÓN PARA EL DESARROLLO Y FORTALECIMIENTO DE LOS PROYECTOS DE VIDA, DE LOS NIÑOS, NIÑAS, ADOLESCENTES Y JÓVENES ATENDIDOS EN LOS SERVICIOS DE PROTECCIÓN DEL ICBF - LM20.P - Versión 3 del 25/09/2020 
8.9. Infraestructura física y dotación.
Tabla 4. Condiciones locativas pág. (65 - 66)
</t>
  </si>
  <si>
    <t>2.2.1</t>
  </si>
  <si>
    <t>En caso de que el inmueble cuente con piscina y esta vaya a ser utilizada por los usuarios, se cuenta con el documento expedido por la autoridad competente que certifique el cumplimiento de las normas de seguridad reglamentarias.</t>
  </si>
  <si>
    <t>LINEAMIENTO DE ATENCIÓN PARA EL DESARROLLO Y FORTALECIMIENTO DE LOS PROYECTOS DE VIDA, DE LOS NIÑOS, NIÑAS, ADOLESCENTES Y JÓVENES ATENDIDOS EN LOS SERVICIOS DE PROTECCIÓN DEL ICBF - LM20.P - Versión 3 del 25/09/2020
8.9. Infraestructura física y dotación.
Tabla 4. Condiciones locativas pág. (65 - 66)
Para piscinas:
Ley 1209 del 2008.
Decreto 2171 del 2009  
Resolución 4113 del 2012
Decreto 554 de 2015</t>
  </si>
  <si>
    <t>2.3</t>
  </si>
  <si>
    <t>Cuenta con el concepto sanitario favorable si el inmueble cuenta con piscina y es del uso de los usuarios.</t>
  </si>
  <si>
    <t>2.3.1</t>
  </si>
  <si>
    <t>En caso de que el inmueble cuente con piscina y esta sea utilizada por los usuarios, se cuenta con el concepto sanitario favorable expedido por la autoridad sanitaria competente.</t>
  </si>
  <si>
    <t>2.4</t>
  </si>
  <si>
    <t>Cuenta con concepto sanitario favorable del inmueble.</t>
  </si>
  <si>
    <t>LINEAMIENTO DE ATENCIÓN PARA EL DESARROLLO Y FORTALECIMIENTO DE LOS PROYECTOS DE VIDA, DE LOS NIÑOS, NIÑAS, ADOLESCENTES Y JÓVENES ATENDIDOS EN LOS SERVICIOS DE PROTECCIÓN DEL ICBF - LM20.P - Versión 3 del 25/09/2020
8.9. Infraestructura física y dotación. pág. (65)</t>
  </si>
  <si>
    <t>2.4.1</t>
  </si>
  <si>
    <t>El inmueble cuenta con el concepto sanitario favorable expedido por la autoridad de salud competente.</t>
  </si>
  <si>
    <t>2.5</t>
  </si>
  <si>
    <t>Cuenta con una planta física adecuada, en buen estado, con mantenimiento permanente.</t>
  </si>
  <si>
    <t>LINEAMIENTO DE ATENCIÓN PARA EL DESARROLLO Y FORTALECIMIENTO DE LOS PROYECTOS DE VIDA, DE LOS NIÑOS, NIÑAS, ADOLESCENTES Y JÓVENES ATENDIDOS EN LOS SERVICIOS DE PROTECCIÓN DEL ICBF - LM20.P - Versión 3 del 25/09/2020
8.9. Infraestructura física y dotación. Pág. (64 - 65)</t>
  </si>
  <si>
    <t>2.5.1</t>
  </si>
  <si>
    <t>La infraestructura cuenta con abastecimiento de agua potable.</t>
  </si>
  <si>
    <t>2.5.2</t>
  </si>
  <si>
    <t>La infraestructura cuenta con sistema de eliminación de aguas residuales.</t>
  </si>
  <si>
    <t>2.5.3</t>
  </si>
  <si>
    <r>
      <t xml:space="preserve">La infraestructura cuenta con el servicio de gas (natural o propano).
</t>
    </r>
    <r>
      <rPr>
        <b/>
        <sz val="11"/>
        <rFont val="Arial"/>
        <family val="2"/>
      </rPr>
      <t xml:space="preserve">Nota: </t>
    </r>
    <r>
      <rPr>
        <sz val="11"/>
        <rFont val="Arial"/>
        <family val="2"/>
      </rPr>
      <t>Este ítem no aplica cuando el servicio de alimentación es tercerizado en su totalidad.</t>
    </r>
  </si>
  <si>
    <t>2.5.4</t>
  </si>
  <si>
    <t>La infraestructura cuenta con energía eléctrica.</t>
  </si>
  <si>
    <t>2.5.5</t>
  </si>
  <si>
    <t>Cuenta con sistema de comunicación (internet, telefonía fija y móvil), según oferta en el territorio.</t>
  </si>
  <si>
    <t>2.5.6</t>
  </si>
  <si>
    <t>En caso de que la zona no tenga acceso al sistema de acueducto o alcantarillado, y cuente con plantas de tratamiento de agua se presentan los respectivos permisos ambientales para su funcionamiento.</t>
  </si>
  <si>
    <t>2.5.7</t>
  </si>
  <si>
    <t>Si atiende población con discapacidad, la infraestructura cuenta con espacios accesibles y señalización, de acuerdo con la categoría de la discapacidad y las normas de accesibilidad al espacio físico vigentes en Colombia.</t>
  </si>
  <si>
    <t>2.5.8</t>
  </si>
  <si>
    <t>Cuenta con espacios para desarrollar la atención de los adolescentes y jóvenes, tales como: 
- zona administrativa
- espacios de estudio
- sala de computadores
- espacio de archivo de historias de atención
- servicios sanitarios
- espacios y elementos para la gestión de residuos sólidos y líquidos.
- Consultorios externos a la Casa Universitaria con el fin de favorecer el desarrollo de la autonomía y la independencia.</t>
  </si>
  <si>
    <t>2.6</t>
  </si>
  <si>
    <t>Cuenta con las condiciones locativas adecuadas para la prestación del servicio.</t>
  </si>
  <si>
    <t>LINEAMIENTO DE ATENCIÓN PARA EL DESARROLLO Y FORTALECIMIENTO DE LOS PROYECTOS DE VIDA, DE LOS NIÑOS, NIÑAS, ADOLESCENTES Y JÓVENES ATENDIDOS EN LOS SERVICIOS DE PROTECCIÓN DEL ICBF - LM20.P - Versión 3 del 25/09/2020.
8.9. Infraestructura física y dotación.
Tabla 4. Condiciones locativas pág. (65 - 66)</t>
  </si>
  <si>
    <t>2.6.1</t>
  </si>
  <si>
    <t>El inmueble cuenta con todos los espacios limpios y libres de residuos.</t>
  </si>
  <si>
    <t>2.6.2</t>
  </si>
  <si>
    <r>
      <t xml:space="preserve">El inmueble se encuentra libre de goteras
</t>
    </r>
    <r>
      <rPr>
        <b/>
        <sz val="11"/>
        <rFont val="Arial"/>
        <family val="2"/>
      </rPr>
      <t>Nota:</t>
    </r>
    <r>
      <rPr>
        <sz val="11"/>
        <rFont val="Arial"/>
        <family val="2"/>
      </rPr>
      <t xml:space="preserve"> En caso de tenerlas, cuenta con fechas a realizar el mantenimiento</t>
    </r>
  </si>
  <si>
    <t>2.6.3</t>
  </si>
  <si>
    <t>El inmueble se encuentra libre de grietas</t>
  </si>
  <si>
    <t>2.6.4</t>
  </si>
  <si>
    <r>
      <t xml:space="preserve">El inmueble cuenta con ventanas limpias, seguras y sin vidrios rotos.
</t>
    </r>
    <r>
      <rPr>
        <b/>
        <sz val="11"/>
        <rFont val="Arial"/>
        <family val="2"/>
      </rPr>
      <t xml:space="preserve">Nota: </t>
    </r>
    <r>
      <rPr>
        <sz val="11"/>
        <rFont val="Arial"/>
        <family val="2"/>
      </rPr>
      <t>ventanas sin fisuras/astillas; herrajes y cerrojos operativos; marcos no obstruidos; sin riesgos (bordes cortantes/elementos sueltos/filtraciones)</t>
    </r>
  </si>
  <si>
    <t>2.6.5</t>
  </si>
  <si>
    <r>
      <t xml:space="preserve">Las puertas son seguras y cuentan con buen mantenimiento.
</t>
    </r>
    <r>
      <rPr>
        <b/>
        <sz val="11"/>
        <rFont val="Arial"/>
        <family val="2"/>
      </rPr>
      <t>Nota:</t>
    </r>
    <r>
      <rPr>
        <sz val="11"/>
        <rFont val="Arial"/>
        <family val="2"/>
      </rPr>
      <t xml:space="preserve"> sin ningún tipo de deterioro, libres de oxido, sin roturas, sin astillas, marcos fijos, sin desprendimientos de material.</t>
    </r>
  </si>
  <si>
    <t>2.6.6</t>
  </si>
  <si>
    <t>El inmueble se encuentra libre de humedad.</t>
  </si>
  <si>
    <t>2.6.7</t>
  </si>
  <si>
    <r>
      <t xml:space="preserve">Los pisos del inmueble son seguros, no resbalosos y sin grietas.
</t>
    </r>
    <r>
      <rPr>
        <b/>
        <sz val="11"/>
        <rFont val="Arial"/>
        <family val="2"/>
      </rPr>
      <t xml:space="preserve">Nota: </t>
    </r>
    <r>
      <rPr>
        <sz val="11"/>
        <rFont val="Arial"/>
        <family val="2"/>
      </rPr>
      <t>material antideslizante o con recubrimiento que tenga el mismo efecto.</t>
    </r>
  </si>
  <si>
    <t>2.6.8</t>
  </si>
  <si>
    <r>
      <t xml:space="preserve">El inmueble cuenta con ventilación e iluminación natural.
</t>
    </r>
    <r>
      <rPr>
        <b/>
        <sz val="11"/>
        <rFont val="Arial"/>
        <family val="2"/>
      </rPr>
      <t xml:space="preserve">Nota: </t>
    </r>
    <r>
      <rPr>
        <sz val="11"/>
        <rFont val="Arial"/>
        <family val="2"/>
      </rPr>
      <t xml:space="preserve">Se validara ventilación e iluminación artificial. </t>
    </r>
  </si>
  <si>
    <t>2.6.9</t>
  </si>
  <si>
    <t>No se perciben olores fuertes o desagradables en el inmueble.</t>
  </si>
  <si>
    <t>2.6.10</t>
  </si>
  <si>
    <t>Los baños del inmueble cuentan con un sistema de agua funcional y con ventilación (natural o artificial).</t>
  </si>
  <si>
    <t>2.6.11</t>
  </si>
  <si>
    <t>Los baños del inmueble cuentan con puertas seguras.</t>
  </si>
  <si>
    <t>2.6.12</t>
  </si>
  <si>
    <r>
      <t xml:space="preserve">Cuenta con los sanitarios en perfecto estado
</t>
    </r>
    <r>
      <rPr>
        <b/>
        <sz val="11"/>
        <rFont val="Arial"/>
        <family val="2"/>
      </rPr>
      <t>Nota:</t>
    </r>
    <r>
      <rPr>
        <sz val="11"/>
        <rFont val="Arial"/>
        <family val="2"/>
      </rPr>
      <t xml:space="preserve"> que fluya el agua, sin obstrucciones, sin fisuras, sin piezas sueltas o incompletas, sin óxido, sin desportillados y sin sarro.</t>
    </r>
  </si>
  <si>
    <t>2.6.13</t>
  </si>
  <si>
    <r>
      <t xml:space="preserve">Los espejos se encuentran en perfecto estado.
</t>
    </r>
    <r>
      <rPr>
        <b/>
        <sz val="11"/>
        <rFont val="Arial"/>
        <family val="2"/>
      </rPr>
      <t xml:space="preserve">Nota 1: </t>
    </r>
    <r>
      <rPr>
        <sz val="11"/>
        <rFont val="Arial"/>
        <family val="2"/>
      </rPr>
      <t>libres de fisuras, manchas, deformaciones, sin bordes cortantes y con película de seguridad para proteger a los usuarios de los efectos causados por su rompimiento.</t>
    </r>
  </si>
  <si>
    <t>2.6.14</t>
  </si>
  <si>
    <t>Todos los bombillos son ahorradores de energía.</t>
  </si>
  <si>
    <t>2.6.15</t>
  </si>
  <si>
    <t>Todas las áreas del inmueble están en perfecto orden.</t>
  </si>
  <si>
    <t>2.6.16</t>
  </si>
  <si>
    <t xml:space="preserve">El inmueble no tiene presencia de roedores, moscas ni cucarachas, ni otro tipo de plagas. </t>
  </si>
  <si>
    <t>2.6.17</t>
  </si>
  <si>
    <t>El inmueble cuenta con señalización de acuerdo con la normatividad vigente.</t>
  </si>
  <si>
    <t>2.6.18</t>
  </si>
  <si>
    <t>El inmueble cuenta con señalización de emergencia, evacuación y punto de encuentro.</t>
  </si>
  <si>
    <t>2.6.19</t>
  </si>
  <si>
    <t>Las escaleras no tienen grietas.</t>
  </si>
  <si>
    <t>2.6.20</t>
  </si>
  <si>
    <t>Las escaleras cuentan con pasamanos.</t>
  </si>
  <si>
    <t>2.6.21</t>
  </si>
  <si>
    <t>En el inmueble existen rampas de acceso.</t>
  </si>
  <si>
    <t>2.6.22</t>
  </si>
  <si>
    <t xml:space="preserve">Si el inmueble presenta balcones, estos tienen protección. </t>
  </si>
  <si>
    <t>2.6.23</t>
  </si>
  <si>
    <t>Si el inmueble cuenta con aljibes, albercas y depósitos de agua o piscina cuentan con protección.</t>
  </si>
  <si>
    <t>LINEAMIENTO DE ATENCIÓN PARA EL DESARROLLO Y FORTALECIMIENTO DE LOS PROYECTOS DE VIDA, DE LOS NIÑOS, NIÑAS, ADOLESCENTES Y JÓVENES ATENDIDOS EN LOS SERVICIOS DE PROTECCIÓN DEL ICBF - LM20.P - Versión 3 del 25/09/2020.
8.9. Infraestructura física y dotación.
Tabla 4. Condiciones locativas pág. (65 - 66)
Para piscinas norma vigente:
Ley 1209 del 2008.
Decreto 2171 del 2009  
Resolución 4113 del 2012
Decreto 554 de 2015.</t>
  </si>
  <si>
    <t>2.6.24</t>
  </si>
  <si>
    <t>Si se cuenta con piscina, esta se encuentra de acuerdo con la normatividad vigente, entre ellas:
• Cerramiento al o en el estanque o estructura similar de piscina
• Alarma de agua o detector de inmersión
• Normas de uso. 
• Dos flotadores circulares con cuerda y un bastón con gancho.
• Señalizar de forma visible con claridad la profundidad máxima de la piscina, deberá ser marcadas en tres (3) partes indicando la profundidad mínima, la máxima y la intermedia.
• Un botiquín de primeros auxilios con material para curaciones.
• servicio las veinticuatro (24) horas del día en el sitio de la piscina un teléfono o citófono para llamadas de emergencia.
• Certificado de cumplimiento de las normas de seguridad de piscinas expedido por la autoridad competente.
• Contar con cubiertas antientrampamientos.</t>
  </si>
  <si>
    <t>2.6.25</t>
  </si>
  <si>
    <t>El inmueble cuenta con cables cubiertos.</t>
  </si>
  <si>
    <t>2.6.26</t>
  </si>
  <si>
    <t>Los ventiladores están en buen estado y ubicados en lugares que no representen un riesgo para los jóvenes</t>
  </si>
  <si>
    <t>2.6.27</t>
  </si>
  <si>
    <t xml:space="preserve">Los techos del inmueble son seguros y sin riesgos.
Nota: sin pandeo, fisuras, roturas, desprendimientos, sin riesgo de colapso o caída. </t>
  </si>
  <si>
    <t>2.6.28</t>
  </si>
  <si>
    <t xml:space="preserve">Los extintores tienen carga vigente y están ubicados de acuerdo con la normatividad vigente. </t>
  </si>
  <si>
    <t>2.6.29</t>
  </si>
  <si>
    <t xml:space="preserve">Las tomas eléctricas cuentan con tapas protectoras, cableado fijado adecuadamente, sin enchufes o tornillos sueltos, sin cables pelados o expuestos al calor o la humedad. </t>
  </si>
  <si>
    <t>2.6.30</t>
  </si>
  <si>
    <t xml:space="preserve">La ambientación o decoración es agradable y cálida para la acogida y atención de los adolescentes y jóvenes. </t>
  </si>
  <si>
    <t>2.6.31</t>
  </si>
  <si>
    <t>Las paredes del inmueble están limpias</t>
  </si>
  <si>
    <t>2.6.32</t>
  </si>
  <si>
    <t>Garantiza el suministro constante de agua potable ya sea por medio de tanques elevados y/o subterráneos con capacidad suficiente para abastecer la demanda del servicio, así como el lavado de los tanques de almacenamiento de agua potable mínimo cada 6 meses o según lo establezca la autoridad ambiental competente.</t>
  </si>
  <si>
    <t>2.6.33</t>
  </si>
  <si>
    <t xml:space="preserve">En caso de contar con sistemas de tratamiento de agua potable, se garantizar su limpieza y mantenimiento, así como, el suministro de insumos que garanticen la calidad del agua. </t>
  </si>
  <si>
    <t>2.6.34</t>
  </si>
  <si>
    <t>Cuenta con un espacio con acceso restringido para el almacenamiento de las sustancias químicas, tales como: productos de aseo y mantenimiento, combustible, entre otros, así mismo, cuenta con hojas de seguridad de los productos almacenados.</t>
  </si>
  <si>
    <t>2.6.35</t>
  </si>
  <si>
    <t xml:space="preserve">Garantiza la separación y disposición final adecuada de los residuos de aceite vegetal usado producto de las actividades de cocina, además, promueve el aprovechamiento de los residuos orgánicos generados, tales como: restos de comida, cascaras de frutas, verduras, vegetales, entre otros. </t>
  </si>
  <si>
    <t>2.6.36</t>
  </si>
  <si>
    <t xml:space="preserve">En caso de contar con trampa de grasa y demás sistemas de tratamiento de aguas residuales, garantiza su limpieza y mantenimiento, así como, la gestión de los residuos generados. </t>
  </si>
  <si>
    <t>Click</t>
  </si>
  <si>
    <t>2.7</t>
  </si>
  <si>
    <t xml:space="preserve">Cuenta los espacios del inmueble con la capacidad instalada en proporción a los usuarios atendidos en la modalidad. </t>
  </si>
  <si>
    <t>LINEAMIENTO DE ATENCIÓN PARA EL DESARROLLO Y FORTALECIMIENTO DE LOS PROYECTOS DE VIDA, DE LOS NIÑOS, NIÑAS, ADOLESCENTES Y JÓVENES ATENDIDOS EN LOS SERVICIOS DE PROTECCIÓN DEL ICBF - LM20.P - Versión 3 del 25/09/2020.
8.9. Infraestructura física y dotación
Tabla 5: Dotación institucional de áreas y elementos. Pág.( 66 - 68)</t>
  </si>
  <si>
    <t>2.7.1</t>
  </si>
  <si>
    <r>
      <t xml:space="preserve">El área de los dormitorios cumple con mínimo 3.0 m² por usuario, donde el área incluye la cama, el armario o mesa de noche y el espacio de circulación. 
</t>
    </r>
    <r>
      <rPr>
        <b/>
        <sz val="11"/>
        <rFont val="Arial"/>
        <family val="2"/>
      </rPr>
      <t>Nota:</t>
    </r>
    <r>
      <rPr>
        <sz val="11"/>
        <rFont val="Arial"/>
        <family val="2"/>
      </rPr>
      <t xml:space="preserve"> para la toma de la capacidad instalada, es con base en el espacio de los dormitorios. 
</t>
    </r>
    <r>
      <rPr>
        <b/>
        <sz val="11"/>
        <rFont val="Arial"/>
        <family val="2"/>
      </rPr>
      <t>Nota</t>
    </r>
    <r>
      <rPr>
        <sz val="11"/>
        <rFont val="Arial"/>
        <family val="2"/>
      </rPr>
      <t xml:space="preserve">: la medición de la capacidad instalada en dormitorios debe ser calculada de forma independiente para cada dormitorio.
</t>
    </r>
    <r>
      <rPr>
        <b/>
        <sz val="11"/>
        <rFont val="Arial"/>
        <family val="2"/>
      </rPr>
      <t xml:space="preserve">Nota: </t>
    </r>
    <r>
      <rPr>
        <sz val="11"/>
        <rFont val="Arial"/>
        <family val="2"/>
      </rPr>
      <t>Los camarotes no deben ser utilizados para población con discapacidad.</t>
    </r>
  </si>
  <si>
    <t>2.7.2</t>
  </si>
  <si>
    <t>El área de la sala de computo/estudio garantiza mínimo una proporción de 1.50 m² por cada dos (2) usuarios (es decir 0.75 m² por usuario).</t>
  </si>
  <si>
    <t>2.8</t>
  </si>
  <si>
    <t xml:space="preserve"> Cumple la infraestructura con las áreas, espacios y elementos para la modalidad de atención.</t>
  </si>
  <si>
    <t>LINEAMIENTO DE ATENCIÓN PARA EL DESARROLLO Y FORTALECIMIENTO DE LOS PROYECTOS DE VIDA, DE LOS NIÑOS, NIÑAS, ADOLESCENTES Y JÓVENES ATENDIDOS EN LOS SERVICIOS DE PROTECCIÓN DEL ICBF - LM20.P - Versión 3 del 25/09/2020.
8.9. Infraestructura física y dotación
Tabla 5: Dotación institucional de áreas y elementos. Pág. (66 - 68)</t>
  </si>
  <si>
    <t>2.8.1</t>
  </si>
  <si>
    <t>La infraestructura cuenta con el espacio de oficina.</t>
  </si>
  <si>
    <t>2.8.2</t>
  </si>
  <si>
    <t>La oficina cuenta con la dotación requerida:
a. un computador.
b. una impresora.
c. un teléfono.
d. un escritorio.
e. tres sillas.</t>
  </si>
  <si>
    <t>2.8.4</t>
  </si>
  <si>
    <r>
      <t xml:space="preserve">Los consultorios cuentan con la siguiente dotación requerida:
a. un archivador.
b. un escritorio.
c. tres sillas.
d. un botiquín.
e. un lavamanos.
</t>
    </r>
    <r>
      <rPr>
        <b/>
        <sz val="11"/>
        <rFont val="Arial"/>
        <family val="2"/>
      </rPr>
      <t>Nota 1:</t>
    </r>
    <r>
      <rPr>
        <sz val="11"/>
        <rFont val="Arial"/>
        <family val="2"/>
      </rPr>
      <t xml:space="preserve"> el botiquín no debe contar con medicamentos recetados y termómetros de mercurio.
</t>
    </r>
    <r>
      <rPr>
        <b/>
        <sz val="11"/>
        <rFont val="Arial"/>
        <family val="2"/>
      </rPr>
      <t>Nota 2:</t>
    </r>
    <r>
      <rPr>
        <sz val="11"/>
        <rFont val="Arial"/>
        <family val="2"/>
      </rPr>
      <t xml:space="preserve"> El archivador aplica, cuando no existe un espacio para archivo de historias de atención.
</t>
    </r>
    <r>
      <rPr>
        <b/>
        <sz val="11"/>
        <rFont val="Arial"/>
        <family val="2"/>
      </rPr>
      <t>Nota 3:</t>
    </r>
    <r>
      <rPr>
        <sz val="11"/>
        <rFont val="Arial"/>
        <family val="2"/>
      </rPr>
      <t xml:space="preserve"> No se exige lavamanos adicional si el consultorio cuenta con unidad sanitaria.</t>
    </r>
  </si>
  <si>
    <t>2.8.5</t>
  </si>
  <si>
    <r>
      <t>La infraestructura cuenta con un espacio de cocina.</t>
    </r>
    <r>
      <rPr>
        <b/>
        <u/>
        <sz val="11"/>
        <rFont val="Arial"/>
        <family val="2"/>
      </rPr>
      <t xml:space="preserve">
</t>
    </r>
    <r>
      <rPr>
        <b/>
        <sz val="11"/>
        <rFont val="Arial"/>
        <family val="2"/>
      </rPr>
      <t xml:space="preserve">Nota: </t>
    </r>
    <r>
      <rPr>
        <sz val="11"/>
        <rFont val="Arial"/>
        <family val="2"/>
      </rPr>
      <t>No aplica cuando el servicio de alimentación es tercerizado en su totalidad.</t>
    </r>
  </si>
  <si>
    <t>2.8.6</t>
  </si>
  <si>
    <r>
      <t xml:space="preserve">El servicio de alimentación está ubicado en un espacio separado del área de atención de los usuarios.
</t>
    </r>
    <r>
      <rPr>
        <b/>
        <sz val="11"/>
        <rFont val="Arial"/>
        <family val="2"/>
      </rPr>
      <t xml:space="preserve">Nota: </t>
    </r>
    <r>
      <rPr>
        <sz val="11"/>
        <rFont val="Arial"/>
        <family val="2"/>
      </rPr>
      <t>No aplica cuando el servicio de alimentación es tercerizado en su totalidad.</t>
    </r>
  </si>
  <si>
    <t>LINEAMIENTO DE ATENCIÓN PARA EL DESARROLLO Y FORTALECIMIENTO DE LOS PROYECTOS DE VIDA, DE LOS NIÑOS, NIÑAS, ADOLESCENTES Y JÓVENES ATENDIDOS EN LOS SERVICIOS DE PROTECCIÓN DEL ICBF - LM20.P - Versión 3 del 25/09/2020.
8.9. Infraestructura física y dotación
Tabla 5: Dotación institucional de áreas y elementos. Pág. (66 - 68)
Para servicio de alimentos:
GUÍA PARA EL IMPULSO A LA SOBERANÍA ALIMENTARIA POR EL DERECHO HUMANO A LA ALIMENTACIÓN ADECUADA EN LAS MODALIDADES Y SERVICIOS DEL ICBF - G36.PP - Versión 2 del 30/12/2025.
4.5.4.1. Requisitos sanitarios del servicio de alimentos, pág. (72 - 74).</t>
  </si>
  <si>
    <t>2.8.7</t>
  </si>
  <si>
    <r>
      <t xml:space="preserve">Todas las áreas del servicio de alimentación están delimitadas visualmente, con avisos alusivos al lugar.
</t>
    </r>
    <r>
      <rPr>
        <b/>
        <sz val="11"/>
        <rFont val="Arial"/>
        <family val="2"/>
      </rPr>
      <t>Nota:</t>
    </r>
    <r>
      <rPr>
        <sz val="11"/>
        <rFont val="Arial"/>
        <family val="2"/>
      </rPr>
      <t xml:space="preserve"> No aplica cuando el servicio de alimentación es tercerizado en su totalidad.</t>
    </r>
  </si>
  <si>
    <t>2.8.8</t>
  </si>
  <si>
    <r>
      <t xml:space="preserve">La ubicación de los servicios de alimentación están aislados de lugares que representen un riesgo de contaminación para los productos.
</t>
    </r>
    <r>
      <rPr>
        <b/>
        <sz val="11"/>
        <rFont val="Arial"/>
        <family val="2"/>
      </rPr>
      <t>Nota:</t>
    </r>
    <r>
      <rPr>
        <sz val="11"/>
        <rFont val="Arial"/>
        <family val="2"/>
      </rPr>
      <t xml:space="preserve"> No aplica cuando el servicio de alimentación es tercerizado en su totalidad.</t>
    </r>
  </si>
  <si>
    <t>2.8.9</t>
  </si>
  <si>
    <r>
      <rPr>
        <sz val="11"/>
        <color rgb="FF000000"/>
        <rFont val="Arial"/>
        <family val="2"/>
      </rPr>
      <t xml:space="preserve">Los accesos del servicio de alimentación y alrededores están limpios, libres de acumulación de basuras y apartado de la generación de polvo, estancamiento de aguas, suciedades, plagas u otras fuentes de contaminación para los alimentos. 
</t>
    </r>
    <r>
      <rPr>
        <b/>
        <sz val="11"/>
        <color rgb="FF000000"/>
        <rFont val="Arial"/>
        <family val="2"/>
      </rPr>
      <t>Nota:</t>
    </r>
    <r>
      <rPr>
        <sz val="11"/>
        <color rgb="FF000000"/>
        <rFont val="Arial"/>
        <family val="2"/>
      </rPr>
      <t xml:space="preserve"> No aplica cuando el servicio de alimentación es tercerizado en su totalidad.</t>
    </r>
  </si>
  <si>
    <t>2.8.10</t>
  </si>
  <si>
    <r>
      <t xml:space="preserve">El servicio de alimentación cuenta con el espacio suficiente para el manejo de los equipos disponibles, la circulación de las personas, el traslado de materiales o productos.
</t>
    </r>
    <r>
      <rPr>
        <b/>
        <sz val="11"/>
        <rFont val="Arial"/>
        <family val="2"/>
      </rPr>
      <t>Nota:</t>
    </r>
    <r>
      <rPr>
        <sz val="11"/>
        <rFont val="Arial"/>
        <family val="2"/>
      </rPr>
      <t xml:space="preserve"> No aplica cuando el servicio de alimentación es tercerizado en su totalidad.</t>
    </r>
  </si>
  <si>
    <t>2.8.11</t>
  </si>
  <si>
    <r>
      <t xml:space="preserve">La infraestructura del servicio de alimentos está construida de manera que facilite las operaciones de limpieza, desinfección y mantenimiento. 
</t>
    </r>
    <r>
      <rPr>
        <b/>
        <sz val="11"/>
        <rFont val="Arial"/>
        <family val="2"/>
      </rPr>
      <t xml:space="preserve">Nota: </t>
    </r>
    <r>
      <rPr>
        <sz val="11"/>
        <rFont val="Arial"/>
        <family val="2"/>
      </rPr>
      <t>No aplica cuando el servicio de alimentación es tercerizado en su totalidad.</t>
    </r>
  </si>
  <si>
    <t>2.8.12</t>
  </si>
  <si>
    <r>
      <t xml:space="preserve">Los pisos del servicio de alimentos están construidos con materiales que no generan sustancias o contaminantes tóxicos, son resistentes, no porosos, impermeables, no absorbentes ni deslizantes y con acabados libres de grietas.
</t>
    </r>
    <r>
      <rPr>
        <b/>
        <sz val="11"/>
        <rFont val="Arial"/>
        <family val="2"/>
      </rPr>
      <t>Nota:</t>
    </r>
    <r>
      <rPr>
        <sz val="11"/>
        <rFont val="Arial"/>
        <family val="2"/>
      </rPr>
      <t xml:space="preserve"> No aplica cuando el servicio de alimentación es tercerizado en su totalidad.</t>
    </r>
  </si>
  <si>
    <t>2.8.13</t>
  </si>
  <si>
    <r>
      <t xml:space="preserve">Las instalaciones del servicio de alimentos cuentan con un espacio de vestuario y zona de lavamanos señalizado de acuerdo a la normatividad vigente.
</t>
    </r>
    <r>
      <rPr>
        <b/>
        <sz val="11"/>
        <rFont val="Arial"/>
        <family val="2"/>
      </rPr>
      <t xml:space="preserve">Nota: </t>
    </r>
    <r>
      <rPr>
        <sz val="11"/>
        <rFont val="Arial"/>
        <family val="2"/>
      </rPr>
      <t>No aplica cuando el servicio de alimentación es tercerizado en su totalidad.</t>
    </r>
  </si>
  <si>
    <t>2.8.14</t>
  </si>
  <si>
    <r>
      <t xml:space="preserve">El sistema de tuberías y drenajes del servicio de alimentos permite la salida rápida y efectiva de las aguas residuales producidas en el servicio y que los drenajes de piso cuentan con rejilla. 
</t>
    </r>
    <r>
      <rPr>
        <b/>
        <sz val="11"/>
        <rFont val="Arial"/>
        <family val="2"/>
      </rPr>
      <t>Nota:</t>
    </r>
    <r>
      <rPr>
        <sz val="11"/>
        <rFont val="Arial"/>
        <family val="2"/>
      </rPr>
      <t xml:space="preserve"> No aplica cuando el servicio de alimentación es tercerizado en su totalidad.</t>
    </r>
  </si>
  <si>
    <t>2.8.15</t>
  </si>
  <si>
    <r>
      <t xml:space="preserve">Las paredes del servicio de alimentos son de materiales resistentes, impermeables, no absorbentes y de fácil limpieza y desinfección, de acabado liso y sin grietas.
</t>
    </r>
    <r>
      <rPr>
        <b/>
        <sz val="11"/>
        <rFont val="Arial"/>
        <family val="2"/>
      </rPr>
      <t>Nota:</t>
    </r>
    <r>
      <rPr>
        <sz val="11"/>
        <rFont val="Arial"/>
        <family val="2"/>
      </rPr>
      <t xml:space="preserve"> No aplica cuando el servicio de alimentación es tercerizado en su totalidad.</t>
    </r>
  </si>
  <si>
    <t>2.8.16</t>
  </si>
  <si>
    <r>
      <t xml:space="preserve">Las uniones pared - pared, pared - techo y pared - piso del servicio de alimentos están selladas y se encuentran redondeadas.
</t>
    </r>
    <r>
      <rPr>
        <b/>
        <sz val="11"/>
        <rFont val="Arial"/>
        <family val="2"/>
      </rPr>
      <t>Nota:</t>
    </r>
    <r>
      <rPr>
        <sz val="11"/>
        <rFont val="Arial"/>
        <family val="2"/>
      </rPr>
      <t xml:space="preserve"> No aplica cuando el servicio de alimentación es tercerizado en su totalidad.</t>
    </r>
  </si>
  <si>
    <t>2.8.17</t>
  </si>
  <si>
    <r>
      <t xml:space="preserve">Los techos del servicio de alimentos evitan la acumulación de suciedad, condensación, formación de hongos y mohos, desprendimiento superficial y son de fácil limpieza y mantenimiento. 
</t>
    </r>
    <r>
      <rPr>
        <b/>
        <sz val="11"/>
        <rFont val="Arial"/>
        <family val="2"/>
      </rPr>
      <t>Nota:</t>
    </r>
    <r>
      <rPr>
        <sz val="11"/>
        <rFont val="Arial"/>
        <family val="2"/>
      </rPr>
      <t xml:space="preserve"> No aplica cuando el servicio de alimentación es tercerizado en su totalidad.</t>
    </r>
  </si>
  <si>
    <t>2.8.18</t>
  </si>
  <si>
    <r>
      <t xml:space="preserve">Las ventanas u otras aberturas del servicio de alimentos evitan la acumulación de polvo, suciedad y facilite la limpieza y que aquellas que se comuniquen con el ambiente exterior estén provistas por mallas anti-insectos u otro material que sea de fácil limpieza y buena conservación que impida la entrada de éstos y de roedores.
</t>
    </r>
    <r>
      <rPr>
        <b/>
        <sz val="11"/>
        <rFont val="Arial"/>
        <family val="2"/>
      </rPr>
      <t>Nota:</t>
    </r>
    <r>
      <rPr>
        <sz val="11"/>
        <rFont val="Arial"/>
        <family val="2"/>
      </rPr>
      <t xml:space="preserve"> No aplica cuando el servicio de alimentación es tercerizado en su totalidad.</t>
    </r>
  </si>
  <si>
    <t>2.8.19</t>
  </si>
  <si>
    <r>
      <t xml:space="preserve">Las puertas del servicio de alimentos son de superficie lisa, resistentes, no absorbentes y de suficiente amplitud procurando que la abertura entre la puerta exterior y el piso no sea mayor a 1 cm. 
</t>
    </r>
    <r>
      <rPr>
        <b/>
        <sz val="11"/>
        <rFont val="Arial"/>
        <family val="2"/>
      </rPr>
      <t>Nota:</t>
    </r>
    <r>
      <rPr>
        <sz val="11"/>
        <rFont val="Arial"/>
        <family val="2"/>
      </rPr>
      <t xml:space="preserve"> No aplica cuando el servicio de alimentación es tercerizado en su totalidad.</t>
    </r>
  </si>
  <si>
    <t>2.8.20</t>
  </si>
  <si>
    <r>
      <t xml:space="preserve">Las escaleras, rampas o plataformas del servicio de alimentos no dificultan la limpieza del lugar que causan contaminación de los alimentos; y que eviten la acumulación de suciedad, minimizando la condensación, el desarrollo de hongos y mohos y el descamado superficial. 
</t>
    </r>
    <r>
      <rPr>
        <b/>
        <sz val="11"/>
        <rFont val="Arial"/>
        <family val="2"/>
      </rPr>
      <t xml:space="preserve">Nota: </t>
    </r>
    <r>
      <rPr>
        <sz val="11"/>
        <rFont val="Arial"/>
        <family val="2"/>
      </rPr>
      <t>No aplica cuando el servicio de alimentación es tercerizado en su totalidad.</t>
    </r>
  </si>
  <si>
    <t>2.8.21</t>
  </si>
  <si>
    <r>
      <t xml:space="preserve">Las instalaciones eléctricas, mecánicas y de prevención de incendios del servicio de alimentos no tienen un acabado que impida la acumulación de suciedades o el albergue de plagas. 
</t>
    </r>
    <r>
      <rPr>
        <b/>
        <sz val="11"/>
        <rFont val="Arial"/>
        <family val="2"/>
      </rPr>
      <t>Nota:</t>
    </r>
    <r>
      <rPr>
        <sz val="11"/>
        <rFont val="Arial"/>
        <family val="2"/>
      </rPr>
      <t xml:space="preserve"> No aplica cuando el servicio de alimentación es tercerizado en su totalidad.</t>
    </r>
  </si>
  <si>
    <t>2.8.22</t>
  </si>
  <si>
    <r>
      <t xml:space="preserve">La iluminación del servicio de alimentos es adecuada y suficiente, ya sea natural o artificial con rejilla de protección. 
</t>
    </r>
    <r>
      <rPr>
        <b/>
        <sz val="11"/>
        <rFont val="Arial"/>
        <family val="2"/>
      </rPr>
      <t>Nota 1:</t>
    </r>
    <r>
      <rPr>
        <sz val="11"/>
        <rFont val="Arial"/>
        <family val="2"/>
      </rPr>
      <t xml:space="preserve"> La iluminación adecuada hace referencia a iluminación uniforme que no altere los colores naturales.
</t>
    </r>
    <r>
      <rPr>
        <b/>
        <sz val="11"/>
        <rFont val="Arial"/>
        <family val="2"/>
      </rPr>
      <t>Nota 2:</t>
    </r>
    <r>
      <rPr>
        <sz val="11"/>
        <rFont val="Arial"/>
        <family val="2"/>
      </rPr>
      <t xml:space="preserve"> No aplica cuando el servicio de alimentación es tercerizado en su totalidad.</t>
    </r>
  </si>
  <si>
    <t>2.8.23</t>
  </si>
  <si>
    <r>
      <t xml:space="preserve">Las áreas de elaboración de alimentos están ventiladas de manera directa o indirecta por sistemas que no contribuyan a la contaminación de los alimentos o a la incomodidad del personal. 
</t>
    </r>
    <r>
      <rPr>
        <b/>
        <sz val="11"/>
        <rFont val="Arial"/>
        <family val="2"/>
      </rPr>
      <t>Nota:</t>
    </r>
    <r>
      <rPr>
        <sz val="11"/>
        <rFont val="Arial"/>
        <family val="2"/>
      </rPr>
      <t xml:space="preserve"> No aplica cuando el servicio de alimentación es tercerizado en su totalidad.</t>
    </r>
  </si>
  <si>
    <t>2.8.24</t>
  </si>
  <si>
    <r>
      <t xml:space="preserve">Las aberturas que se utilizan para ventilación en el servicio de alimentos, deben estar protegidas con mallas de material no corrosivo y de fácil limpieza y reparación. 
</t>
    </r>
    <r>
      <rPr>
        <b/>
        <sz val="11"/>
        <rFont val="Arial"/>
        <family val="2"/>
      </rPr>
      <t xml:space="preserve">Nota: </t>
    </r>
    <r>
      <rPr>
        <sz val="11"/>
        <rFont val="Arial"/>
        <family val="2"/>
      </rPr>
      <t>No aplica cuando el servicio de alimentación es tercerizado en su totalidad.</t>
    </r>
  </si>
  <si>
    <t>2.8.25</t>
  </si>
  <si>
    <r>
      <t xml:space="preserve">La infraestructura cuenta con despensa para la recepción de los alimentos cuando el servicio de alimentos sea administrado por la institución.
</t>
    </r>
    <r>
      <rPr>
        <b/>
        <sz val="11"/>
        <rFont val="Arial"/>
        <family val="2"/>
      </rPr>
      <t xml:space="preserve">Nota: </t>
    </r>
    <r>
      <rPr>
        <sz val="11"/>
        <rFont val="Arial"/>
        <family val="2"/>
      </rPr>
      <t>No aplica cuando el servicio de alimentación es tercerizado en su totalidad.</t>
    </r>
  </si>
  <si>
    <t>2.8.26</t>
  </si>
  <si>
    <r>
      <t xml:space="preserve">La despensa cuenta con </t>
    </r>
    <r>
      <rPr>
        <b/>
        <sz val="11"/>
        <rFont val="Arial"/>
        <family val="2"/>
      </rPr>
      <t>un</t>
    </r>
    <r>
      <rPr>
        <sz val="11"/>
        <rFont val="Arial"/>
        <family val="2"/>
      </rPr>
      <t xml:space="preserve"> estante.
</t>
    </r>
    <r>
      <rPr>
        <b/>
        <sz val="11"/>
        <rFont val="Arial"/>
        <family val="2"/>
      </rPr>
      <t>Nota:</t>
    </r>
    <r>
      <rPr>
        <sz val="11"/>
        <rFont val="Arial"/>
        <family val="2"/>
      </rPr>
      <t xml:space="preserve"> No aplica cuando el servicio de alimentación es tercerizado en su totalidad.</t>
    </r>
  </si>
  <si>
    <t>2.8.27</t>
  </si>
  <si>
    <r>
      <t xml:space="preserve">La despensa cuenta con </t>
    </r>
    <r>
      <rPr>
        <b/>
        <sz val="11"/>
        <rFont val="Arial"/>
        <family val="2"/>
      </rPr>
      <t>cinco (5)</t>
    </r>
    <r>
      <rPr>
        <sz val="11"/>
        <rFont val="Arial"/>
        <family val="2"/>
      </rPr>
      <t xml:space="preserve"> canastas para almacenar.
</t>
    </r>
    <r>
      <rPr>
        <b/>
        <sz val="11"/>
        <rFont val="Arial"/>
        <family val="2"/>
      </rPr>
      <t>Nota:</t>
    </r>
    <r>
      <rPr>
        <sz val="11"/>
        <rFont val="Arial"/>
        <family val="2"/>
      </rPr>
      <t xml:space="preserve"> No aplica cuando el servicio de alimentación es tercerizado en su totalidad.</t>
    </r>
  </si>
  <si>
    <t>2.8.28</t>
  </si>
  <si>
    <t>La infraestructura cuenta con espacio de comedor con puesto en mesa con silla para cada usuario.</t>
  </si>
  <si>
    <t>2.8.29</t>
  </si>
  <si>
    <t>La infraestructura cuenta con lavandería. (zona de lavado)</t>
  </si>
  <si>
    <t>2.8.30</t>
  </si>
  <si>
    <r>
      <t xml:space="preserve">La lavandería cuenta con la dotación requerida:
a. mínimo </t>
    </r>
    <r>
      <rPr>
        <b/>
        <sz val="11"/>
        <rFont val="Arial"/>
        <family val="2"/>
      </rPr>
      <t xml:space="preserve">1 </t>
    </r>
    <r>
      <rPr>
        <sz val="11"/>
        <rFont val="Arial"/>
        <family val="2"/>
      </rPr>
      <t>lavadero o lavadora.
b. un tendedero.</t>
    </r>
  </si>
  <si>
    <t>2.8.31</t>
  </si>
  <si>
    <t>La infraestructura cuenta con sala de computadores/estudio.</t>
  </si>
  <si>
    <t>2.8.32</t>
  </si>
  <si>
    <t>La sala  de computo/estudio cuenta con la dotación requerida:
a. una silla o pupitre por cada dos (2) usuarios.
b. un computador por cada tres (3) usuarios.
c. una (1) impresora.</t>
  </si>
  <si>
    <t>2.8.33</t>
  </si>
  <si>
    <t>El inmueble cuenta con baños requeridos para la atención de los usuarios:</t>
  </si>
  <si>
    <t>2.8.34</t>
  </si>
  <si>
    <r>
      <t xml:space="preserve">Los baños cuentan con la dotación requerida:
a. </t>
    </r>
    <r>
      <rPr>
        <b/>
        <sz val="11"/>
        <rFont val="Arial"/>
        <family val="2"/>
      </rPr>
      <t xml:space="preserve">dos (2) </t>
    </r>
    <r>
      <rPr>
        <sz val="11"/>
        <rFont val="Arial"/>
        <family val="2"/>
      </rPr>
      <t xml:space="preserve">sanitarios  por cada </t>
    </r>
    <r>
      <rPr>
        <b/>
        <sz val="11"/>
        <rFont val="Arial"/>
        <family val="2"/>
      </rPr>
      <t>12</t>
    </r>
    <r>
      <rPr>
        <sz val="11"/>
        <rFont val="Arial"/>
        <family val="2"/>
      </rPr>
      <t xml:space="preserve"> usuarios.
b. </t>
    </r>
    <r>
      <rPr>
        <b/>
        <sz val="11"/>
        <rFont val="Arial"/>
        <family val="2"/>
      </rPr>
      <t xml:space="preserve">dos (2) </t>
    </r>
    <r>
      <rPr>
        <sz val="11"/>
        <rFont val="Arial"/>
        <family val="2"/>
      </rPr>
      <t xml:space="preserve">lavamanos por cada </t>
    </r>
    <r>
      <rPr>
        <b/>
        <sz val="11"/>
        <rFont val="Arial"/>
        <family val="2"/>
      </rPr>
      <t>12</t>
    </r>
    <r>
      <rPr>
        <sz val="11"/>
        <rFont val="Arial"/>
        <family val="2"/>
      </rPr>
      <t xml:space="preserve"> usuarios.
c. </t>
    </r>
    <r>
      <rPr>
        <b/>
        <sz val="11"/>
        <rFont val="Arial"/>
        <family val="2"/>
      </rPr>
      <t xml:space="preserve">dos (2) </t>
    </r>
    <r>
      <rPr>
        <sz val="11"/>
        <rFont val="Arial"/>
        <family val="2"/>
      </rPr>
      <t xml:space="preserve">duchas por cada </t>
    </r>
    <r>
      <rPr>
        <b/>
        <sz val="11"/>
        <rFont val="Arial"/>
        <family val="2"/>
      </rPr>
      <t>12</t>
    </r>
    <r>
      <rPr>
        <sz val="11"/>
        <rFont val="Arial"/>
        <family val="2"/>
      </rPr>
      <t xml:space="preserve"> usuarios.
e. </t>
    </r>
    <r>
      <rPr>
        <b/>
        <sz val="11"/>
        <rFont val="Arial"/>
        <family val="2"/>
      </rPr>
      <t xml:space="preserve">uno (1) a cinco (5) </t>
    </r>
    <r>
      <rPr>
        <sz val="11"/>
        <rFont val="Arial"/>
        <family val="2"/>
      </rPr>
      <t xml:space="preserve">espejos de acuerdo al tamaño del baño.
</t>
    </r>
  </si>
  <si>
    <t>2.8.35</t>
  </si>
  <si>
    <r>
      <t xml:space="preserve">La infraestructura cuenta con el espacio de manejo de residuos. 
</t>
    </r>
    <r>
      <rPr>
        <b/>
        <sz val="11"/>
        <rFont val="Arial"/>
        <family val="2"/>
      </rPr>
      <t>Nota:</t>
    </r>
    <r>
      <rPr>
        <sz val="11"/>
        <rFont val="Arial"/>
        <family val="2"/>
      </rPr>
      <t xml:space="preserve"> El espacio de almacenamiento de residuos debe cumplir con la normatividad vigente que le aplique según la naturaleza de la entidad.</t>
    </r>
  </si>
  <si>
    <t>LINEAMIENTO DE ATENCIÓN PARA EL DESARROLLO Y FORTALECIMIENTO DE LOS PROYECTOS DE VIDA, DE LOS NIÑOS, NIÑAS, ADOLESCENTES Y JÓVENES ATENDIDOS EN LOS SERVICIOS DE PROTECCIÓN DEL ICBF - LM20.P - Versión 3 del 25/09/2020.
8.9. Infraestructura física y dotación
Tabla 5: Dotación institucional de áreas y elementos. Pág. (66 - 68)
Para Espacio de residuos:
Decreto 1077 del 26/05/2015. ARTÍCULO 2.3.2.2.2.2.19. Sistemas de almacenamiento colectivo de residuos sólidos.
para código de colores y uso de canecas: 
Resolución 2184 de 2019.</t>
  </si>
  <si>
    <t>2.8.36</t>
  </si>
  <si>
    <r>
      <t xml:space="preserve">El área de manejo de residuos cuenta con </t>
    </r>
    <r>
      <rPr>
        <b/>
        <sz val="11"/>
        <rFont val="Arial"/>
        <family val="2"/>
      </rPr>
      <t>tres (3)</t>
    </r>
    <r>
      <rPr>
        <sz val="11"/>
        <rFont val="Arial"/>
        <family val="2"/>
      </rPr>
      <t xml:space="preserve"> canecas marcadas.
</t>
    </r>
    <r>
      <rPr>
        <b/>
        <sz val="11"/>
        <rFont val="Arial"/>
        <family val="2"/>
      </rPr>
      <t>Nota:</t>
    </r>
    <r>
      <rPr>
        <sz val="11"/>
        <rFont val="Arial"/>
        <family val="2"/>
      </rPr>
      <t xml:space="preserve"> para color y uso de canecas tener en cuenta normatividad vigente.</t>
    </r>
  </si>
  <si>
    <t>2.8.37</t>
  </si>
  <si>
    <t>Los acabados del área de manejo de residuos sólidos permitan su fácil limpieza y desinfección.</t>
  </si>
  <si>
    <t>2.8.38</t>
  </si>
  <si>
    <t>El área de manejo de residuos sólidos cuenta ventilación tales como rejillas o ventanas</t>
  </si>
  <si>
    <t>2.8.39</t>
  </si>
  <si>
    <t>El área de manejo de residuos sólidos cuenta con un sistema de prevención y control de incendios, como extintores y suministro cercano de agua y drenaje.</t>
  </si>
  <si>
    <t>2.8.40</t>
  </si>
  <si>
    <t>El área de manejo de residuos sólidos cuenta con drenaje con rejilla fija.</t>
  </si>
  <si>
    <t>2.8.41</t>
  </si>
  <si>
    <t>El área de manejo de residuos sólidos impide el acceso y proliferación de vectores y el ingreso de animales domésticos.</t>
  </si>
  <si>
    <t>2.8.42</t>
  </si>
  <si>
    <t>La infraestructura cuenta con un espacio para el almacenamiento temporal de sustancias químicas usadas durante las diferentes actividades de mantenimiento, limpieza y desinfección.</t>
  </si>
  <si>
    <t>Cantidad de Condiciones que CUMPLE</t>
  </si>
  <si>
    <t>Cantidad de Condiciones que NO CUMPLE CONDICIÓN</t>
  </si>
  <si>
    <t>Cantidad de Condiciones que NO APLICA</t>
  </si>
  <si>
    <t>3. COMPONENTE ALIMENTACION Y NUTRICIÓN</t>
  </si>
  <si>
    <t>SITUACIÓN ENCONTRADA
(UNIFICACIÓN DE CRITERIOS)</t>
  </si>
  <si>
    <t>3.1</t>
  </si>
  <si>
    <t xml:space="preserve">Cuenta con instalaciones, equipos y utensilios en el área del servicio de alimentos, que contribuyen a la garantía de la inocuidad de los mismos en las diferentes etapas. </t>
  </si>
  <si>
    <t>Lineamiento de atención para el desarrollo y fortalecimiento de los proyectos de vida, de los niños, niñas, adolescentes y jóvenes atendidos en los servicios de protección del ICBF, versión 3 del 25/09/2020.
8.9. Infraestructura física y dotación, Pág. 64 - 68
Anexo 1: Alimentación y nutrición Servicios de Alimentos. Pág.. 86
 Guía para el impulso a la soberanía alimentaria por el derecho humano a la alimentación adecuada en las modalidades y servicios del ICBF. G36.PP. Versión 2 del 30/12/2025 Pág. 72, 73 y 74.</t>
  </si>
  <si>
    <t>En observación del área de servicio de alimentos se evidencia:</t>
  </si>
  <si>
    <t>ND / ING AL</t>
  </si>
  <si>
    <t>3.1.1</t>
  </si>
  <si>
    <t xml:space="preserve">El espacio permite la secuencia lógica de los procesos y es adecuado para el manejo de equipos, circulación, traslado de productos y permite la inocuidad de los alimentos. </t>
  </si>
  <si>
    <t>Lineamiento de atención para el desarrollo y fortalecimiento de los proyectos de vida, de los niños, niñas, adolescentes y jóvenes atendidos en los servicios de protección del ICBF, versión 3 del 25/09/2020.
8.9. Infraestructura física y dotación, Pág. 64 - 68
Anexo 1: Alimentación y nutrición Servicios de Alimentos. Pág.. 86
 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72.</t>
  </si>
  <si>
    <t>3.1.2</t>
  </si>
  <si>
    <t xml:space="preserve">Las instalaciones sanitarias están limpias, están separadas de las áreas de elaboración y están dotadas con los instrumentos y elementos para facilitar la higiene personal. </t>
  </si>
  <si>
    <t>3.1.3</t>
  </si>
  <si>
    <t>No hay presencia de animales domésticos en el servicio de alimentos.</t>
  </si>
  <si>
    <t>3.1.4</t>
  </si>
  <si>
    <t xml:space="preserve">Los equipos y utensilios del servicio de alimentos son suficientes para la prestación del servicio. </t>
  </si>
  <si>
    <t>Lineamiento de atención para el desarrollo y fortalecimiento de los proyectos de vida, de los niños, niñas, adolescentes y jóvenes atendidos en los servicios de protección del ICBF, versión 3 del 25/09/2020.
8.9. Infraestructura física y dotación, Pág. 64 - 68
Anexo 1: Alimentación y nutrición Servicios de Alimentos. Pág.. 86
 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74.</t>
  </si>
  <si>
    <t>3.1.5</t>
  </si>
  <si>
    <t>Los equipos y utensilios empleados en el manejo de alimentos están fabricados con materiales resistentes al uso y a la corrosión, así como a la utilización frecuente de agentes de limpieza y desinfección. Todas las superficies de contacto directo con el alimento tienen acabado liso, no poroso, no absorbente y están libres de defectos.</t>
  </si>
  <si>
    <t>Lineamiento de atención para el desarrollo y fortalecimiento de los proyectos de vida, de los niños, niñas, adolescentes y jóvenes atendidos en los servicios de protección del ICBF, versión 3 del 25/09/2020.
8.9. Infraestructura física y dotación, Pág. 64 - 68
Anexo 1: Alimentación y nutrición Servicios de Alimentos. Pág.. 86
 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73.</t>
  </si>
  <si>
    <t>3.2</t>
  </si>
  <si>
    <t>Cuenta con el ciclo de menús de acuerdo con la minuta patrón, teniendo en cuenta las prácticas culturales de alimentación y de consumo, de acuerdo con el Modelo de Enfoque Diferencial de Derechos - MEDD</t>
  </si>
  <si>
    <t>Manual Operativo Modalidades  y Servicio para la Atención De  Niñas, Niños y Adolescentes, con Proceso  Administrativo de Restablecimiento de  Derechos.  Versión 2 del 08/07/2022.  
3.4. Alimentación y nutrición.  Pag. 55.
 Guía para el impulso a la soberanía alimentaria por el derecho humano a la alimentación adecuada en las modalidades y servicios del ICBF. G36.PP. Versión 2 del 30/12/2025Pág. 62-64</t>
  </si>
  <si>
    <t>3.2.1</t>
  </si>
  <si>
    <r>
      <rPr>
        <sz val="11"/>
        <color rgb="FF000000"/>
        <rFont val="Arial"/>
        <family val="2"/>
      </rPr>
      <t xml:space="preserve">Cuenta con el ciclo de menús cuenta con el visto bueno del nutricionista del Centro Zonal o Dirección Regional del ICBF.
</t>
    </r>
    <r>
      <rPr>
        <b/>
        <sz val="11"/>
        <color rgb="FF000000"/>
        <rFont val="Arial"/>
        <family val="2"/>
      </rPr>
      <t>Nota 1</t>
    </r>
    <r>
      <rPr>
        <sz val="11"/>
        <color rgb="FF000000"/>
        <rFont val="Arial"/>
        <family val="2"/>
      </rPr>
      <t xml:space="preserve">: Acta de modificaciones del menú establecido por motivo de celebraciones, festividades, entre otras.  Firmada por el Nutricionista Dietista y el Coordinador de la modalidad.
Soporte de aprobación por el supervisor de contrato.
</t>
    </r>
    <r>
      <rPr>
        <b/>
        <sz val="11"/>
        <color rgb="FF000000"/>
        <rFont val="Arial"/>
        <family val="2"/>
      </rPr>
      <t>Nota 2:</t>
    </r>
    <r>
      <rPr>
        <sz val="11"/>
        <color rgb="FF000000"/>
        <rFont val="Arial"/>
        <family val="2"/>
      </rPr>
      <t xml:space="preserve"> Acta de socialización de los ajustes en el ciclo de menús por aplicación del Modelo de Enfoque Diferencial de Derechos de acuerdo con la población particular del servicio en el Comité Técnico Operativo, soportes de los cambios realizados.
</t>
    </r>
    <r>
      <rPr>
        <b/>
        <sz val="11"/>
        <color rgb="FF000000"/>
        <rFont val="Arial"/>
        <family val="2"/>
      </rPr>
      <t>Nota 3:</t>
    </r>
    <r>
      <rPr>
        <sz val="11"/>
        <color rgb="FF000000"/>
        <rFont val="Arial"/>
        <family val="2"/>
      </rPr>
      <t xml:space="preserve"> Verificar los cambios del ciclo de menú, que evidencien la implementación de las modificaciones o ajustes razonables para los niños, niñas,  adolescentes o jóvenes a los que se les haya ordenado una dieta especial por la Nutricionista-Dietista del equipo de la Autoridad Administrativa o del Sistema de Salud.
</t>
    </r>
    <r>
      <rPr>
        <b/>
        <sz val="11"/>
        <color rgb="FF000000"/>
        <rFont val="Arial"/>
        <family val="2"/>
      </rPr>
      <t xml:space="preserve">Nota 4: </t>
    </r>
    <r>
      <rPr>
        <sz val="11"/>
        <color rgb="FF000000"/>
        <rFont val="Arial"/>
        <family val="2"/>
      </rPr>
      <t>Verificar los cambios del ciclo de menú, que evidencien la mejora de acuerdo con los resultados de la encuesta de satisfacción. Soporte de aprobación por el supervisor de contrato.</t>
    </r>
  </si>
  <si>
    <t xml:space="preserve">Manual Operativo Modalidades  y Servicio para la Atención De  Niñas, Niños y Adolescentes, con Proceso  Administrativo de Restablecimiento de  Derechos.  Versión 2 del 08/07/2022. 
3.4. Alimentación y nutrición.  Pág.  55.
 Guía para el impulso a la soberanía alimentaria por el derecho humano a la alimentación adecuada en las modalidades y servicios del ICBF. G36.PP. Versión 2 del 30/12/2025Pág. 62-64
</t>
  </si>
  <si>
    <t>3.2.2</t>
  </si>
  <si>
    <t>Cuenta con registro de intercambios de alimentos con la respectiva justificación, fecha y tiempo de alimentación, no excede dos (2) en la minuta diaria.</t>
  </si>
  <si>
    <t>Manual Operativo Modalidades  y Servicio para la Atención De  Niñas, Niños y Adolescentes, con Proceso  Administrativo de Restablecimiento de  Derechos.  Versión 2 del 08/07/2022. 
3.4. Alimentación y nutrición.  Pag. 57.
 Guía para el impulso a la soberanía alimentaria por el derecho humano a la alimentación adecuada en las modalidades y servicios del ICBF. G36.PP. Versión 2 del 30/12/2025
4.5. Complementación Alimentaria con Calidad.
Tabla 3 Aplicación de formatos del servicio de alimentos y presentación al ICBF. pág. 62.</t>
  </si>
  <si>
    <t>3.2.3</t>
  </si>
  <si>
    <t xml:space="preserve">Soporte de aplicación de dos (2) encuestas de satisfacción de los ciclos de menús dirigidas a mínimo el 20% de los usuarios directos y al total de usuarios indirectos del servicio. </t>
  </si>
  <si>
    <t xml:space="preserve"> Guía para el impulso a la soberanía alimentaria por el derecho humano a la alimentación adecuada en las modalidades y servicios del ICBF. G36.PP. Versión 2 del 30/12/2025
4.5.3. Prestación del servicio de alimentación por tipo de ración.
4.5.3.1. Preparación y distribución de Ración Preparada.
Acciones de mejora y evaluación de los ciclos de menús.
Pág.  64.</t>
  </si>
  <si>
    <t>3.3</t>
  </si>
  <si>
    <t>Implementa la minuta patrón, teniendo en cuenta las prácticas culturales de alimentación y de consumo, de acuerdo con el Modelo de Enfoque Diferencial de Derechos - MEDD</t>
  </si>
  <si>
    <t xml:space="preserve">Lineamiento de atención para el desarrollo y fortalecimiento de los proyectos de vida, de los niños, niñas, adolescentes y jóvenes atendidos en los servicios de protección del ICBF, versión 3 del 25/09/2020.
8.9. Infraestructura física y dotación, Pág. 64 - 68
Anexo 1: Alimentación y nutrición Servicios de Alimentos. Pág.. 86
Manual Operativo Modalidades  y Servicio para la Atención De  Niñas, Niños y Adolescentes, con Proceso  Administrativo de Restablecimiento de  Derechos.  Versión 2 del 08/07/2022. Pág. 53, 54 y 63. 
 Guía para el impulso a la soberanía alimentaria por el derecho humano a la alimentación adecuada en las modalidades y servicios del ICBF. G36.PP. Versión 2 del 30/12/2025 Págs. 56, 78, 81 y 82. </t>
  </si>
  <si>
    <t>3.3.1</t>
  </si>
  <si>
    <t>En observación se evidencia que se cumple con la minuta patrón.</t>
  </si>
  <si>
    <t>Guía para el impulso a la soberanía alimentaria por el derecho humano a la alimentación adecuada en las modalidades y servicios del ICBF. G33.PP. Versión 2 del 30/12/2025.
4.5. Complementación Alimentaria con Calidad.
4.5.3.1  Preparación y distribución de Ración preparada. Pág. 65</t>
  </si>
  <si>
    <t>3.3.2</t>
  </si>
  <si>
    <t xml:space="preserve">En observación se evidencia que el ciclo de menús se encuentra publicado en el área común y en el área de preparación de alimentos. </t>
  </si>
  <si>
    <t xml:space="preserve">Lineamiento de atención para el desarrollo y fortalecimiento de los proyectos de vida, de los niños, niñas, adolescentes y jóvenes atendidos en los servicios de protección del ICBF, versión 3 del 25/09/2020.
8.9. Infraestructura física y dotación, Pág. 64 - 68
Anexo 1: Alimentación y nutrición Servicios de Alimentos. Pág.. 86
 Guía para el impulso a la soberanía alimentaria por el derecho humano a la alimentación adecuada en las modalidades y servicios del ICBF. G36.PP. Versión 2 del 30/12/2025
4.5. Complementación Alimentaria con Calidad.
4.5.2. Formatos de control y seguimiento para la planeación de la complementación alimentaria 
Tabla 3 Aplicación de formatos del servicio de alimentos y presentación al ICBF.
Pág.  62. </t>
  </si>
  <si>
    <t>3.3.3</t>
  </si>
  <si>
    <t>En observación se evidencia la implementación de las modificaciones o ajustes razonables a los que haya lugar de acuerdo con:
a.Las valoraciones y seguimientos del estado nutricional realizados por la Autoridad Administrativa y/o entidades del sector salud, y la toma de peso y talla tomadas en la modalidad, ajusta el plan de alimentación de la niña, el niño o el adolescente según se requiera. 
b.El Modelo de Enfoque Diferencial de Derechos - MEDD, según corresponda.</t>
  </si>
  <si>
    <t>Manual Operativo Modalidades  y Servicio para la Atención De  Niñas, Niños y Adolescentes, con Proceso  Administrativo de Restablecimiento de  Derechos.  Versión 2 del 08/07/2022. Pág. 53.
Guía para el impulso a la soberanía alimentaria por el derecho humano a la alimentación adecuada en las modalidades y servicios del ICBF. G33.PP. Versión 2 del 30/12/2025.
4.5. Complementación Alimentaria con Calidad.
4.5.3. Prestación del servicio de alimentación por tipo de ración.
4.5.3.1. Preparación y distribución de Ración Preparada
Homogeneidad en el servicio.
Pág.  63.</t>
  </si>
  <si>
    <t>3.4</t>
  </si>
  <si>
    <t>Cuenta e implementa programa de capacitación a cargo del servicio de alimentación</t>
  </si>
  <si>
    <t>Guía para el impulso a la soberanía alimentaria por el derecho humano a la alimentación adecuada en las modalidades y servicios del ICBF. G33.PP. Versión 2  del 30/12/2025. Pág. 88.</t>
  </si>
  <si>
    <t>3.4.1</t>
  </si>
  <si>
    <r>
      <rPr>
        <sz val="11"/>
        <color rgb="FF000000"/>
        <rFont val="Arial"/>
        <family val="2"/>
      </rPr>
      <t xml:space="preserve">Cuenta con el programa de capacitación al personal a cargo del servicio de alimentación en físico o digital, que contenga metodología, duración, cronograma y temas específicos a impartir.
</t>
    </r>
    <r>
      <rPr>
        <b/>
        <sz val="11"/>
        <color rgb="FF000000"/>
        <rFont val="Arial"/>
        <family val="2"/>
      </rPr>
      <t>Nota 1:</t>
    </r>
    <r>
      <rPr>
        <sz val="11"/>
        <color rgb="FF000000"/>
        <rFont val="Arial"/>
        <family val="2"/>
      </rPr>
      <t xml:space="preserve"> temas como: Buenas prácticas de manufactura o Uso de la guía de preparaciones  o Uso de la lista de intercambios o Estandarización de porciones e implementos de servido o Adecuado uso de implementos.
</t>
    </r>
    <r>
      <rPr>
        <b/>
        <sz val="11"/>
        <color rgb="FF000000"/>
        <rFont val="Arial"/>
        <family val="2"/>
      </rPr>
      <t>Nota 2</t>
    </r>
    <r>
      <rPr>
        <sz val="11"/>
        <color rgb="FF000000"/>
        <rFont val="Arial"/>
        <family val="2"/>
      </rPr>
      <t>: Duración mínima de 10 horas anuales.</t>
    </r>
  </si>
  <si>
    <t>Guía para el impulso a la soberanía alimentaria por el derecho humano a la alimentación adecuada en las modalidades y servicios del ICBF. G33.PP. Versión 2 del 30/12/2025.
Población con discapacidad o con alteración de la deglución voluntaria y/o enfermedades
crónicas no trasmisibles.  Pág. 88.</t>
  </si>
  <si>
    <t>3.4.2</t>
  </si>
  <si>
    <t>Cuenta con actas o listados de asistencia, registros fotográficos, etc. que soporten la implementación del programa de capacitación al personal gestor de alimentos, incluyendo el manejo e implementación de la minuta patrón.</t>
  </si>
  <si>
    <t>3.4.3</t>
  </si>
  <si>
    <t xml:space="preserve">Mediante diálogo con el personal gestor de alimentos se indaga sobre conocimiento de las temáticas del programa de capacitación, la minuta patrón, guía de preparaciones, listas de intercambios y estandarización de porciones de alimentos servidos.
</t>
  </si>
  <si>
    <t>Guía para el impulso a la soberanía alimentaria por el derecho humano a la alimentación adecuada en las modalidades y servicios del ICBF. G33.PP. Versión 2 del  30/12/2025.
Población con discapacidad o con alteración de la deglución voluntaria y/o enfermedades
crónicas no trasmisibles.  Pág. 88.</t>
  </si>
  <si>
    <t>3.5</t>
  </si>
  <si>
    <t>Cuenta con el concepto higiénico sanitario Favorable, emitido por la autoridad sanitaria competente.</t>
  </si>
  <si>
    <t>Lineamiento de atención para el desarrollo y fortalecimiento de los proyectos de vida, de los niños, niñas, adolescentes y jóvenes atendidos en los servicios de protección del ICBF, versión 3 del 25/09/2020.
8.9. Infraestructura física y dotación, Pág. 65
Manual Operativo Modalidades  y Servicio para la Atención De  Niñas, Niños y Adolescentes, con Proceso  Administrativo de Restablecimiento de  Derechos.  Versión 2 del 08/07/2022. Pág. 54</t>
  </si>
  <si>
    <t>3.5.1</t>
  </si>
  <si>
    <r>
      <t xml:space="preserve">Cuenta con el concepto higiénico sanitario favorable, emitido por la autoridad sanitaria competente.
</t>
    </r>
    <r>
      <rPr>
        <b/>
        <sz val="11"/>
        <rFont val="Arial"/>
        <family val="2"/>
      </rPr>
      <t>Nota:</t>
    </r>
    <r>
      <rPr>
        <sz val="11"/>
        <rFont val="Arial"/>
        <family val="2"/>
      </rPr>
      <t xml:space="preserve"> en caso de no contar con el concepto, verifica el trámite ante la autoridad sanitaria competente para solicitar la nueva visita, en caso de concepto favorable con requerimientos, o favorable condicionado.</t>
    </r>
  </si>
  <si>
    <t>3.6</t>
  </si>
  <si>
    <t>Cuenta e implementa el Plan de Saneamiento Básico en coherencia con la particularidad del servicio.</t>
  </si>
  <si>
    <t>Lineamiento de atención para el desarrollo y fortalecimiento de los proyectos de vida, de los niños, niñas, adolescentes y jóvenes atendidos en los servicios de protección del ICBF, versión 3 del 25/09/2020.
8.9. Infraestructura física y dotación, Pág. 65.
 Guía para el impulso a la soberanía alimentaria por el derecho humano a la alimentación adecuada en las modalidades y servicios del ICBF. G36.PP. Versión 2 del 30/12/2025 Pág. 86 - 88.</t>
  </si>
  <si>
    <t>3.6.1</t>
  </si>
  <si>
    <r>
      <t xml:space="preserve">Cuenta con los siguientes programas en físico o digital:
1. Control de plagas.
2. Desechos sólidos y líquidos.
3. Agua segura.
4. Limpieza y desinfección.
</t>
    </r>
    <r>
      <rPr>
        <b/>
        <sz val="11"/>
        <rFont val="Arial"/>
        <family val="2"/>
      </rPr>
      <t xml:space="preserve">Nota: </t>
    </r>
    <r>
      <rPr>
        <sz val="11"/>
        <rFont val="Arial"/>
        <family val="2"/>
      </rPr>
      <t>Soporte de concertación en caso de atender comunidades étnicas (si aplica).</t>
    </r>
  </si>
  <si>
    <t>Lineamiento de atención para el desarrollo y fortalecimiento de los proyectos de vida, de los niños, niñas, adolescentes y jóvenes atendidos en los servicios de protección del ICBF, versión 3 del 25/09/2020.
8.9. Infraestructura física y dotación, Pág. 65.
 Guía para el impulso a la soberanía alimentaria por el derecho humano a la alimentación adecuada en las modalidades y servicios del ICBF. G36.PP. Versión 2 del 30/12/2025
4.5.4.5.  Requisitos del servicio de alimentos
Plan de saneamiento básico.
Pág. 86 - 88.</t>
  </si>
  <si>
    <t>3.6.2</t>
  </si>
  <si>
    <t>Cuenta con actas, listados de asistencia, registros fotográficos, etc., que evidencien la capacitación del talento humano en los programas del plan de saneamiento básico.</t>
  </si>
  <si>
    <t>3.6.3</t>
  </si>
  <si>
    <t>En observación de la atención se evidencia la implementación de los cuatro (4) programas básicos del plan de saneamiento básico.</t>
  </si>
  <si>
    <t>3.6.4</t>
  </si>
  <si>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</si>
  <si>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t>Guía para el impulso a la soberanía alimentaria por el derecho humano a la alimentación adecuada en las modalidades y servicios del ICBF. G36.PP. Versión 2 del 30/12/2025
4.5.4.5.  Requisitos del servicio de alimentos
Plan de saneamiento básico.
Pág. 86 - 88.</t>
  </si>
  <si>
    <t>3.6.5</t>
  </si>
  <si>
    <t>En diálogo con el talento humano se evidencia el conocimiento sobre temas específicos del Plan de Saneamiento Básico.</t>
  </si>
  <si>
    <t>3.7</t>
  </si>
  <si>
    <t xml:space="preserve">Implementa las Buenas Prácticas de Manufactura - BPM en los procesos con alimentos. </t>
  </si>
  <si>
    <t>Lineamiento de atención para el desarrollo y fortalecimiento de los proyectos de vida, de los niños, niñas, adolescentes y jóvenes atendidos en los servicios de protección del ICBF, versión 3 del 25/09/2020.
8.9.3. Nutrición y salubridad ,  Pág. 79.
 Guía para el impulso a la soberanía alimentaria por el derecho humano a la alimentación adecuada en las modalidades y servicios del ICBF. G36.PP. Versión 2 del 30/12/2025  Págs.. 77, 78, 81 y 82.
Guía orientadora para la estrategia del abastecimiento alimentario. G38.PP.  Versión 1 del 16/01/2025. Págs. 19, 21, 22 y 23. Guía técnica para la metrología aplicable a los programas de los procesos misionales del ICBF.  G8.PP.  Versión 8 del 5/03/2025. Pág.  30.</t>
  </si>
  <si>
    <t>En observación de la atención se evidencia que:</t>
  </si>
  <si>
    <t>3.7.1</t>
  </si>
  <si>
    <r>
      <t xml:space="preserve">Cuenta con un área de </t>
    </r>
    <r>
      <rPr>
        <b/>
        <sz val="11"/>
        <rFont val="Arial"/>
        <family val="2"/>
      </rPr>
      <t>recepción de alimentos</t>
    </r>
    <r>
      <rPr>
        <sz val="11"/>
        <rFont val="Arial"/>
        <family val="2"/>
      </rPr>
      <t xml:space="preserve"> en adecuadas condiciones de organización, limpieza y desinfección, que:
1. Asegura que los alimentos no se encuentran en contacto directo con el suelo y se usan estibas plásticas o canastillas como base. 
2. Cumple con especificaciones de las fichas técnicas de los alimentos.
3. Dispone de los equipos báscula (opcional), termómetro, canastillas y/o recipientes plásticos.
4. Registra en el formato el control de temperatura de los alimentos en recibo.
5. Registra en formato tipo kardex las primeras entradas y primeras salidas de las materias primas.</t>
    </r>
  </si>
  <si>
    <t>Lineamiento de atención para el desarrollo y fortalecimiento de los proyectos de vida, de los niños, niñas, adolescentes y jóvenes atendidos en los servicios de protección del ICBF, versión 3 del 25/09/2020.
8.9.3. Nutrición y salubridad ,  Pág. 79.
Guía orientadora para la estrategia del abastecimiento alimentario. G38.PP.  Versión 1 del 16/01/2025.
4.3.4. Recepción.  Pág. 19.</t>
  </si>
  <si>
    <t>3.7.2</t>
  </si>
  <si>
    <r>
      <t xml:space="preserve">Cuenta con un área de </t>
    </r>
    <r>
      <rPr>
        <b/>
        <sz val="11"/>
        <rFont val="Arial"/>
        <family val="2"/>
      </rPr>
      <t xml:space="preserve">almacenamiento de alimentos </t>
    </r>
    <r>
      <rPr>
        <sz val="11"/>
        <rFont val="Arial"/>
        <family val="2"/>
      </rPr>
      <t>que</t>
    </r>
    <r>
      <rPr>
        <b/>
        <sz val="11"/>
        <rFont val="Arial"/>
        <family val="2"/>
      </rPr>
      <t xml:space="preserve"> </t>
    </r>
    <r>
      <rPr>
        <sz val="11"/>
        <rFont val="Arial"/>
        <family val="2"/>
      </rPr>
      <t>cumple con:
1. Asegurar que los alimentos están separados de las paredes, pisos y techos.
2. Garantizar una rotación adecuada de los alimentos cumpliendo el principio de primero en entrar en primero en salir; así tener un control de las existencias junto con el registro de entradas y salidas de las materias primas.
3. Asegurar que los plaguicidas, detergentes, desinfectantes y otras sustancias peligrosas se encuentran alejados de los alimentos y adecuadamente rotulados.
4. Asegurar los criterios mínimos para la conservación de los alimentos:
a. Almacenamiento seco
b. Almacenamiento en frio 
c. Almacenamiento de verduras y frutas.
d. Almacenamiento de leche y productos lácteos.
e. Cárnicos, pollo y pescado.</t>
    </r>
  </si>
  <si>
    <r>
      <t xml:space="preserve">Lineamiento de atención para el desarrollo y fortalecimiento de los proyectos de vida, de los niños, niñas, adolescentes y jóvenes atendidos en los servicios de protección del ICBF, versión 3 del 25/09/2020.
8.9.3. Nutrición y salubridad ,  Pág. 79.
Guía orientadora para la estrategia del abastecimiento alimentario. G38.PP.  Versión 1 del 16/01/2025.
</t>
    </r>
    <r>
      <rPr>
        <sz val="9"/>
        <rFont val="Aptos Narrow"/>
        <family val="2"/>
        <scheme val="minor"/>
      </rPr>
      <t>4.3.4. Almacenamiento.  Pág. 22-24.</t>
    </r>
  </si>
  <si>
    <t>3.7.3</t>
  </si>
  <si>
    <r>
      <t xml:space="preserve">Cuenta con un área de </t>
    </r>
    <r>
      <rPr>
        <b/>
        <sz val="11"/>
        <rFont val="Arial"/>
        <family val="2"/>
      </rPr>
      <t>preparación de alimentos</t>
    </r>
    <r>
      <rPr>
        <sz val="11"/>
        <rFont val="Arial"/>
        <family val="2"/>
      </rPr>
      <t xml:space="preserve"> que cumple con:
1. Asegurar que las operaciones de preparación se realizan en forma secuencial y continua, protegiendo el alimento de la proliferación de microorganismos o contaminación cruzada.
2.Descongelar los alimentos como carnes y frutas  manteniendo la cadena de frío.
3. Garantizar las temperaturas seguras, cuando se requiere esperar entre una etapa de elaboración y la siguiente. 
4. Evitar la contaminación cruzada, aislando los alimentos crudos de los cocidos.
5. Preparar cada día solamente los alimentos que se van a consumir. No se guardan preparaciones para ofrecerlas días después y se desechan las preparaciones y alimentos calientes, que no se consumen después de cuatro horas.   
6. No utilizar aditivos de conservación (sorbatos, benzoatos, nitritos o productos que los contengan como los ablandadores de carnes), ni colorantes, ni saborizantes artificiales.</t>
    </r>
  </si>
  <si>
    <t xml:space="preserve">Lineamiento de atención para el desarrollo y fortalecimiento de los proyectos de vida, de los niños, niñas, adolescentes y jóvenes atendidos en los servicios de protección del ICBF, versión 3 del 25/09/2020.
8.9.3. Nutrición y salubridad ,  Pág. 79.
 Guía para el impulso a la soberanía alimentaria por el derecho humano a la alimentación adecuada en las modalidades y servicios del ICBF. G36.PP. Versión 2 del 30/12/2025
4.5.1.2. Tipos de Ración.  Pág.  53.
Procesos con alimentos, en los servicios de alimentación
Aspectos a tener en cuenta en la Preparación Pág. 80 y 81.
</t>
  </si>
  <si>
    <t>3.7.4</t>
  </si>
  <si>
    <r>
      <rPr>
        <sz val="11"/>
        <rFont val="Arial"/>
        <family val="2"/>
      </rPr>
      <t>Cuenta con un área de</t>
    </r>
    <r>
      <rPr>
        <b/>
        <sz val="11"/>
        <rFont val="Arial"/>
        <family val="2"/>
      </rPr>
      <t xml:space="preserve"> Servido y distribución de alimentos </t>
    </r>
    <r>
      <rPr>
        <sz val="11"/>
        <rFont val="Arial"/>
        <family val="2"/>
      </rPr>
      <t>con las condiciones de espacio, limpieza y desinfección necesarias y se asegura</t>
    </r>
    <r>
      <rPr>
        <b/>
        <sz val="11"/>
        <rFont val="Arial"/>
        <family val="2"/>
      </rPr>
      <t xml:space="preserve"> </t>
    </r>
    <r>
      <rPr>
        <sz val="11"/>
        <rFont val="Arial"/>
        <family val="2"/>
      </rPr>
      <t>que:</t>
    </r>
    <r>
      <rPr>
        <b/>
        <sz val="11"/>
        <rFont val="Arial"/>
        <family val="2"/>
      </rPr>
      <t xml:space="preserve">
</t>
    </r>
    <r>
      <rPr>
        <sz val="11"/>
        <rFont val="Arial"/>
        <family val="2"/>
      </rPr>
      <t>1.</t>
    </r>
    <r>
      <rPr>
        <b/>
        <sz val="11"/>
        <rFont val="Arial"/>
        <family val="2"/>
      </rPr>
      <t xml:space="preserve"> </t>
    </r>
    <r>
      <rPr>
        <sz val="11"/>
        <rFont val="Arial"/>
        <family val="2"/>
      </rPr>
      <t>Se sirven y se distribuyen los alimentos a los usuarios en ellas.
2. Los alimentos son servidos con utensilios adecuados en calidad y cantidad según el tipo de alimento, evitando el contacto directo con las manos. 
3. El servido de las diferentes preparaciones (sopa, seco y/o jugo) en recipientes individuales para cada usuario.
4. Las preparaciones se mantienen a temperaturas de servido adecuadas.
5. La presentación del plato servido es estéticamente adecuado y agradable.</t>
    </r>
  </si>
  <si>
    <t>Lineamiento de atención para el desarrollo y fortalecimiento de los proyectos de vida, de los niños, niñas, adolescentes y jóvenes atendidos en los servicios de protección del ICBF, versión 3 del 25/09/2020.
8.9.3. Nutrición y salubridad ,  Pág. 79.
 Guía para el impulso a la soberanía alimentaria por el derecho humano a la alimentación adecuada en las modalidades y servicios del ICBF. G36.PP. Versión 2 del 30/12/2025
Procesos con alimentos, en los servicios de alimentación
Procesos que debe ser desarrollado acorde a las directrices establecidas en la Guía Orientadora de Abastecimiento Alimentario. Pág. 81 y 82.
Guía técnica para la metrología aplicable a los programas de los procesos misionales del ICBF.  G8.PP.  Versión 8 del 5/03/2025.
Pág.  30.</t>
  </si>
  <si>
    <t>3.7.5</t>
  </si>
  <si>
    <t>En la Observación el gestor de alimentos cumple con las prácticas higiénicas y medidas de protección mientras trabaja en la manipulación o elaboración de alimentos.</t>
  </si>
  <si>
    <t>Lineamiento de atención para el desarrollo y fortalecimiento de los proyectos de vida, de los niños, niñas, adolescentes y jóvenes atendidos en los servicios de protección del ICBF, versión 3 del 25/09/2020.
8.9.2.9. Personal del área de servicio, Pág. 76 - 77
Anexo 1: Alimentación y nutrición
Pág. 88.
 Guía para el impulso a la soberanía alimentaria por el derecho humano a la alimentación adecuada en las modalidades y servicios del ICBF. G36.PP. Versión 2 del 30/12/2025
4.5.4.3. Talento Humano.
Estado de Salud.. Pág. 79.</t>
  </si>
  <si>
    <t>3.7.6</t>
  </si>
  <si>
    <r>
      <t xml:space="preserve">El personal gestor de alimentos, cuenta con certificado médico vigente que registre la aptitud para manipular alimentos.
</t>
    </r>
    <r>
      <rPr>
        <b/>
        <sz val="11"/>
        <rFont val="Arial"/>
        <family val="2"/>
      </rPr>
      <t>Nota:</t>
    </r>
    <r>
      <rPr>
        <sz val="11"/>
        <rFont val="Arial"/>
        <family val="2"/>
      </rPr>
      <t xml:space="preserve"> Certificado de reconocimiento médico, por lo menos una (1) vez al año o cada vez que se considere necesario por razones clínicas y epidemiológicas. </t>
    </r>
  </si>
  <si>
    <t>Lineamiento de atención para el desarrollo y fortalecimiento de los proyectos de vida, de los niños, niñas, adolescentes y jóvenes atendidos en los servicios de protección del ICBF, versión 3 del 25/09/2020.
8.9.2.9. Personal del área de servicio, Pág. 76 - 77
Anexo 1: Alimentación y nutrición
Perfil del personal manipulador de alimentos
Estado de salud, Pág. 88.
 Guía para el impulso a la soberanía alimentaria por el derecho humano a la alimentación adecuada en las modalidades y servicios del ICBF. G36.PP. Versión 2 del 30/12/2025
4.5.4.3. Talento Humano.
Estado de Salud.. Pág. 77.</t>
  </si>
  <si>
    <t>3.7.7</t>
  </si>
  <si>
    <t xml:space="preserve">El personal gestor de alimentos, cuenta con certificado de capacitación en Buenas Practicas de Manufactura y Prácticas Higiénicas en manipulación de Alimentos con vigencia no superior a un año. </t>
  </si>
  <si>
    <t>Lineamiento de atención para el desarrollo y fortalecimiento de los proyectos de vida, de los niños, niñas, adolescentes y jóvenes atendidos en los servicios de protección del ICBF, versión 3 del 25/09/2020.
8.9.2.9. Personal del área de servicio, Pág. 76 - 77
Anexo 1: Alimentación y nutrición
Perfil del personal manipulador de alimentos
Educación y Capacitación. Pág. 88.
 Guía para el impulso a la soberanía alimentaria por el derecho humano a la alimentación adecuada en las modalidades y servicios del ICBF. G36.PP. Versión 2 del 30/12/2025
4.5.4.3. Talento Humano.
Educación y capacitación.  Pág. 78.</t>
  </si>
  <si>
    <t>3.8</t>
  </si>
  <si>
    <t>Cumple con los criterios de metrología para los equipos de prestación del servicio.</t>
  </si>
  <si>
    <t>Lineamiento de atención para el desarrollo y fortalecimiento de los proyectos de vida, de los niños, niñas, adolescentes y jóvenes atendidos en los servicios de protección del ICBF, versión 3 del 25/09/2020.
Anexo 1: Alimentación y nutrición.  Pág. 86, 89.
Guía técnica para la metrología aplicable a los programas de los procesos misionales del ICBF.  G8.PP.  Versión 8 del 05/03/2025. Págs. 13 ,14 ,16, 17, 21 , 22, 25 y 39. Guía orientadora para la estrategia del abastecimiento alimentario.  G38.PP.  Versión 1 del 16/01/2025. Pág.  23.</t>
  </si>
  <si>
    <t>3.8.1</t>
  </si>
  <si>
    <t xml:space="preserve">Cuenta con la documentación para los equipos de refrigeración y congelación: 
-Hoja de vida.
-Inspección de equipos.
-Registros de control de temperaturas. </t>
  </si>
  <si>
    <t>Lineamiento de atención para el desarrollo y fortalecimiento de los proyectos de vida, de los niños, niñas, adolescentes y jóvenes atendidos en los servicios de protección del ICBF, versión 3 del 25/09/2020.
Anexo 1: Alimentación y nutrición.  Pág. 86, 89.
Guía técnica para la metrología aplicable a los programas de los procesos misionales del ICBF.  G8.PP.  Versión 8 del 05/03/2025.  
4. DOCUMENTACIÓN. Pág. 13 y 14.
7.INSPECCIÓN DE OPERACIÓN DE LOS EQUIPOS.  Pág.  21 y 22. 
2.3.2.  Medición en el almacenamiento de refrigeradores y congeladores.
Pág. 39
Guía orientadora para la estrategia del abastecimiento alimentario.  G38.PP.  Versión 1 del 16/01/2025.
Tabla 2.  Criterios mínimos para el almacenamiento de alimentos
Almacenamiento en frío.  Pág.  23.</t>
  </si>
  <si>
    <t>3.8.2</t>
  </si>
  <si>
    <t xml:space="preserve">Cuenta con la documentación el termómetro de punzón para alimentos:  
-Hoja de vida.
-Certificado de calibración.
-Verificaciones intermedias.
-Inspección de equipos. </t>
  </si>
  <si>
    <t>3.8.3</t>
  </si>
  <si>
    <t>Cuenta con la documentación para la balanza pesa alimentos:  
-Hoja de vida.
-Certificado de calibración.
-Inspección de equipos. 
- Verificación Intermedia.</t>
  </si>
  <si>
    <t>Lineamiento de atención para el desarrollo y fortalecimiento de los proyectos de vida, de los niños, niñas, adolescentes y jóvenes atendidos en los servicios de protección del ICBF, versión 3 del 25/09/2020.
Anexo 1: Alimentación y nutrición.  Pág. 86, 89.
Guía técnica para la metrología aplicable a los programas de los procesos misionales del ICBF.  G8.PP.  Versión 8 del 05/03/2025.  
4. DOCUMENTACIÓN. Pág. 13.
II.  METROLOGIA APLICADA AL COMPONENTE ALIMENTARIO
1.1.  Instrumentos y equipos para la medición.
Pág.  25.</t>
  </si>
  <si>
    <t>3.8.4</t>
  </si>
  <si>
    <t>En observación de la atención se evidencia el uso de instrumentos estandarizados (especializados o caseros acondicionados) (Cucharas, cucharones, tazas etc.) para la entrega de porciones de alimentos.</t>
  </si>
  <si>
    <t>Lineamiento de atención para el desarrollo y fortalecimiento de los proyectos de vida, de los niños, niñas, adolescentes y jóvenes atendidos en los servicios de protección del ICBF, versión 3 del 25/09/2020.
Anexo 1: Alimentación y nutrición.  Pág. 86, 89.
Guía técnica para la metrología aplicable a los programas de los procesos misionales del icbf.  g8.pp.  versión 8 del 05/03/2025. 
4. documentación. pág. 13.
6. verificación intermedia de termómetros y balanzas.  pág. 16 y 17.
7.inspección de operación de los equipos.  pág.  21.
ii.  metrología aplicada al componente alimentario. pág.  25.
1. medición de peso y volumen de alimentos pág.  25.
1.1.  instrumentos y equipos para la medición.
pág.  25.</t>
  </si>
  <si>
    <t>3.8.5</t>
  </si>
  <si>
    <t>En observación de la atención se evidencia que se cuenta con vasos medidores estandarizados para los alimentos en presentación líquida (ej.: sopa, lácteos líquidos, jugos, etc.) y son de material resistente al calor.</t>
  </si>
  <si>
    <t>3.8.6</t>
  </si>
  <si>
    <t>En observación de la atención se evidencia que los equipos de metrología se encuentran en buen estado.</t>
  </si>
  <si>
    <t>3.9</t>
  </si>
  <si>
    <t>Cuenta e implementa el Programa de Selección y Evaluación de Proveedores.</t>
  </si>
  <si>
    <t xml:space="preserve">Guía orientadora para la estrategia del abastecimiento alimentario. G38.PP.  Versión 1 del 16/01/2025. Págs. 16 y 17.
</t>
  </si>
  <si>
    <t>3.9.1</t>
  </si>
  <si>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</si>
  <si>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 xml:space="preserve">Guía orientadora para la estrategia del abastecimiento alimentario. G38.PP.  Versión 1 del 16/01/2025.
4.3.2 Evaluación y Selección de Proveedores - Compra de  Alimentos.
4.3.2.1 Programa de Selección y Evaluación de Proveedores.  Pág. 16, 17.
</t>
  </si>
  <si>
    <t>3.9.2</t>
  </si>
  <si>
    <t xml:space="preserve">En observación de la atención se evidencia el cumplimiento del programa de selección y evaluación de proveedores, asegurando los criterios de aceptabilidad y calificación de proveedores para la compra de alimentos. </t>
  </si>
  <si>
    <t>3.10</t>
  </si>
  <si>
    <t xml:space="preserve">Implementa acciones de educación para la salud alimentaría. </t>
  </si>
  <si>
    <t>Lineamiento de atención para el desarrollo y fortalecimiento de los proyectos de vida, de los niños, niñas, adolescentes y jóvenes atendidos en los servicios de protección del ICBF, versión 3 del 25/09/2020.
8.9.2.6. Nutricionista dietista, Pág. 74 - 75
Guía para el impulso a la soberanía alimentaria por el derecho humano a la alimentación adecuada en las modalidades y servicios del ICBF. G33.PP. Versión 1 del 04/12/2024. Págs. 39-41</t>
  </si>
  <si>
    <t>3.10.1</t>
  </si>
  <si>
    <t>Cuenta con evidencias de implementación de la planeación de acciones de educación para la salud alimentaría.
Nota: estas evidencias pueden ser fotografías, videos, actas firmadas, listados de asistencia,etc.</t>
  </si>
  <si>
    <t>Lineamiento de atención para el desarrollo y fortalecimiento de los proyectos de vida, de los niños, niñas, adolescentes y jóvenes atendidos en los servicios de protección del ICBF, versión 3 del 25/09/2020.
8.9.2.6. Nutricionista dietista, Pág. 74 - 75
Guía para el impulso a la soberanía alimentaria por el derecho humano a la alimentación adecuada en las modalidades y servicios del ICBF. G33.PP. Versión 1 del 04/12/2024. Pág. 53. 
4.4. Ruta Metodológica de la Educación para la salud Alimentaria.
4.4.1.2. Segundo momento: Vamos a construir
4.4.2. Acciones de movilización social para la educación en salud alimentaria
Página 39 - 41.</t>
  </si>
  <si>
    <t xml:space="preserve">4. COMPONENTE MODELO DE ATENCIÓN </t>
  </si>
  <si>
    <t>4.1.</t>
  </si>
  <si>
    <t>Cuenta y desarrolla la Propuesta de Implementación y Cualificación - PIYC</t>
  </si>
  <si>
    <t>Resolución 4199 Del 15 De Julio De 2021 Por La Cual Se Aprueba  El Lineamiento Técnico Para La Implementación Del Modelo De Atención Dirigido A Niñas, Niños Y Adolescentes, En Las Modalidades De Restablecimiento De Derechos.
Lineamiento Técnico Para La Implementación Del Modelo De Atención, Dirigido A Los Niños, Las Niñas, Y Los Adolescentes En Las Modalidades De Restablecimiento De Derechos, Versión1 Del 27/07/2021. Págs. 48 Y 49 Y Anexo 3. 
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4.1 Interacción Y Participación De Niños, Niñas Y Adolescentes. Págs.18 Y 19.</t>
  </si>
  <si>
    <t>PSIC / TS</t>
  </si>
  <si>
    <t>4.1.1</t>
  </si>
  <si>
    <t>La Institución cuenta con la Propuesta de Implementación y Cualificación -PIYC  digital o física y aprobada.</t>
  </si>
  <si>
    <t>Resolución 4199 Del 15 De Julio De 2021 Por La Cual Se Aprueba  El Lineamiento Técnico Para La Implementación Del Modelo De Atención Dirigido A Niñas, Niños Y Adolescentes, En Las Modalidades De Restablecimiento De Derechos.
Lineamiento Técnico Para La Implementación Del Modelo De Atención, Dirigido A Los Niños, Las Niñas, Y Los Adolescentes En Las Modalidades De Restablecimiento De Derechos, Versión1 Del 27/07/2021. 
4.5.2. Enfoques Diferenciales De Derechos.
Numeral 5.2 Propuesta De Implementación Y Cualificación – Piyc, Págs. 48 Y 49
Anexo 3 : Estructura De Propuesta De Implementación Y Cualificación -Piyc.
LINEAMIENTO DE ATENCIÓN PARA EL DESARROLLO Y FORTALECIMIENTO DE LOS PROYECTOS DE VIDA, DE LOS NIÑOS, NIÑAS, ADOLESCENTES Y JÓVENES ATENDIDOS EN LOS SERVICIOS DE PROTECCIÓN DEL ICBF, versión 3 del 25/08/2020
8.5. Proceso de Atención. pág 52</t>
  </si>
  <si>
    <t xml:space="preserve">
</t>
  </si>
  <si>
    <t>4.1.2</t>
  </si>
  <si>
    <t>En observación de la atención, diálogos con adolescentes, jóvenes, familias o red vincular de apoyo, el talento humano y registros documentales se evidencia que las acciones desarrolladas por la Institución son pertinentes y coherentes para la población atendida, con la Propuesta de Implementación y Cualificación – PIYC aprobada.</t>
  </si>
  <si>
    <t>4.1.3</t>
  </si>
  <si>
    <t>En observación de la atención, diálogos con adolescentes, jóvenes, familias o red vincular de apoyo, el talento humano y registros documentales se evidencia que las acciones desarrolladas por la Institución en desarrollo de la Propuesta de Implementación y Cualificación – PIYC:  
a. Son implementadas con enfoques de derechos, diferenciales, con gestión basada en resultados, desarrollo de capacidades y ecológico, curso de vida, trayectorias, inclusión social.
b. Responden al propósito del modelo de atención (desarrollo integral y fortalecimiento familiar)
c.Desarrollan herramientas de participación.
d.Documentan e implementan estrategias para la prevención de situaciones de riesgo.
e. Se realiza la evaluaciòn  integradora - plan de caso,  enfocado al trabajo de preparación para la vida autónoma e independiente, cumpliendo con los tiempos estipulados para la elaboración de estos documentos. (elaborado maximo a los 30 dias de ingreso del beneficiario a la modalidad)</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</si>
  <si>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4.1 Interacción Y Participación De Niños, Niñas Y Adolescentes. Págs.18 Y 19.
Lineamiento Técnico Para La Atención De Niños, Niñas Y Adolescentes Con Discapacidad Con Derechos Amenazados Y/O Vulnerados, Versión 2 Del 3/12/2019.
1) Ajustes Razonables Al Componente Técnico. Pág.77.
LINEAMIENTO DE ATENCIÓN PARA EL DESARROLLO Y FORTALECIMIENTO DE LOS PROYECTOS DE VIDA, DE LOS NIÑOS, NIÑAS, ADOLESCENTES Y JÓVENES ATENDIDOS EN LOS SERVICIOS DE PROTECCIÓN DEL ICBF, versión 3 del 25/08/2020. Enfoques. Pág. 15 a 17 Version 3. pag47</t>
  </si>
  <si>
    <t>4.2.</t>
  </si>
  <si>
    <t>Cuenta e implementa el proceso de atención acorde con las particularidades del servicio</t>
  </si>
  <si>
    <t>En observación de la atención, diálogos con adolescentes, jóvenes, familias, el talento humano y contrastado con el anexo de historia de atención se evidencia que:</t>
  </si>
  <si>
    <t>4.2.1</t>
  </si>
  <si>
    <r>
      <rPr>
        <sz val="11"/>
        <color rgb="FF000000"/>
        <rFont val="Arial"/>
        <family val="2"/>
      </rPr>
      <t>Cuenta con un</t>
    </r>
    <r>
      <rPr>
        <b/>
        <sz val="11"/>
        <color rgb="FF000000"/>
        <rFont val="Arial"/>
        <family val="2"/>
      </rPr>
      <t xml:space="preserve"> cronograma de actividades semestral</t>
    </r>
    <r>
      <rPr>
        <sz val="11"/>
        <color rgb="FF000000"/>
        <rFont val="Arial"/>
        <family val="2"/>
      </rPr>
      <t xml:space="preserve"> el cual debe:
* garantizar al menos una actividad por cada módulo en ese periodo de tiempo.
* ser socializado a los adolescentes y jóvenes con anticipación.
* informar a los adolescentes y jóvenes en caso de ser necesario reprogramar las sesiones
</t>
    </r>
  </si>
  <si>
    <r>
      <t xml:space="preserve">
</t>
    </r>
    <r>
      <rPr>
        <sz val="5"/>
        <color theme="1"/>
        <rFont val="Arial"/>
        <family val="2"/>
      </rPr>
      <t>LINEAMIENTO TÉCNICO PARA LA IMPLEMENTACION DEL MODELO DE ATENCIÓN, DIRIGIDO A LOS NIÑOS, LAS NIÑAS, Y LOS ADOLESCENTES EN LAS MODALIDADES DE RESTABLECIMIENTO DE DERECHOS, Versión1 del 27/07/2021. 
LINEAMIENTO DE ATENCIÓN PARA EL DESARROLLO Y FORTALECIMIENTO DE LOS PROYECTOS DE VIDA, DE LOS NIÑOS, NIÑAS, ADOLESCENTES Y JÓVENES ATENDIDOS EN LOS SERVICIOS DE PROTECCIÓN DEL ICBF, versión 3 del 25/08/2020
8.5. Proceso de Atención. Pág. 52, 53, 54, 55,56,57</t>
    </r>
  </si>
  <si>
    <t>4.2.2</t>
  </si>
  <si>
    <t xml:space="preserve">Se implementa el módulo 1 - actividades de educación experiencial en relación con:
*  liderazgo
* capacidad de toma de decisiones
* puntos de interrelación con otros individuos
*  convivencia armónica
*  comunicación efectiva
*  fortalecimiento de valores y su cultura
*  desarrollo de competencias transversales
 </t>
  </si>
  <si>
    <t>LINEAMIENTO DE ATENCIÓN PARA EL DESARROLLO Y FORTALECIMIENTO DE LOS PROYECTOS DE VIDA, DE LOS NIÑOS, NIÑAS, ADOLESCENTES Y JÓVENES ATENDIDOS EN LOS SERVICIOS DE PROTECCIÓN DEL ICBF, versión 3 del 25/08/2020. 8.5. Proceso de atención.  8.5.1. Módulo 1 actividades de educación experiencial. Pág.53 a 54</t>
  </si>
  <si>
    <t>4.2.3</t>
  </si>
  <si>
    <t>Se implementa el módulo 2 - aplicación de herramientas en relación con:
* creatividad e innovación
* gerencia de proyectos
* comunicación asertiva
* liderazgo y empoderamiento
* gestión del cambio
* flexibilidad y adaptación
* ética e integridad
* educación financiera
* paradigmas
* inteligencia emocional
* técnicas para lograr la efectividad personal
* mindfullness o atención conciente
* sentido y proyecto de vida
* todos aquellos temas relacionados con prevención de riesgos y vulneraciones teniendo en cuenta el enfoque diferencial
* derechos humanos y resolución de conflictos</t>
  </si>
  <si>
    <t>LINEAMIENTO DE ATENCIÓN PARA EL DESARROLLO Y FORTALECIMIENTO DE LOS PROYECTOS DE VIDA, DE LOS NIÑOS, NIÑAS, ADOLESCENTES Y JÓVENES ATENDIDOS EN LOS SERVICIOS DE PROTECCIÓN DEL ICBF, versión 3 del 25/08/2020. 8.5. Proceso de atención.  8.5.2. Módulo 2 aplicación de herramientas. Pág.54 a 55</t>
  </si>
  <si>
    <t>4.2.4</t>
  </si>
  <si>
    <t>Se implementa el módulo 3 - acompañamiento psicosocial a través de sesiones grupales e individuales a consideración del profesional, abordando:
* diferentes problemáticas que se pueden presentar en la transición a la vida independiente
* compartir experiencias y puntos de vista
* soluciones a casos reales e hipotéticos
* desarrollo de habilidades, competencias y valores</t>
  </si>
  <si>
    <t>LINEAMIENTO DE ATENCIÓN PARA EL DESARROLLO Y FORTALECIMIENTO DE LOS PROYECTOS DE VIDA, DE LOS NIÑOS, NIÑAS, ADOLESCENTES Y JÓVENES ATENDIDOS EN LOS SERVICIOS DE PROTECCIÓN DEL ICBF, versión 3 del 25/08/2020. 8.5. Proceso de atención.  8.5.3. Módulo 3 acompañamiento psicosocial. Pág.55 a 56</t>
  </si>
  <si>
    <t>4.2.5</t>
  </si>
  <si>
    <t>Se implementa el módulo 4- experiencias e historias inspiradoras a través del desarrollo de actividades con el objetivo de potenciar el poder de las ideas para impactar su proyecto de vida y su contexto social, por ejemplo: egresados, artistas, personalidades, pensadores y emprendedores, entre otros.</t>
  </si>
  <si>
    <t>LINEAMIENTO DE ATENCIÓN PARA EL DESARROLLO Y FORTALECIMIENTO DE LOS PROYECTOS DE VIDA, DE LOS NIÑOS, NIÑAS, ADOLESCENTES Y JÓVENES ATENDIDOS EN LOS SERVICIOS DE PROTECCIÓN DEL ICBF, versión 3 del 25/08/2020. 8.5. Proceso de atención.  8.5.4. Módulo 4 experiencias e historias innovadoras. Pág.56 a 57</t>
  </si>
  <si>
    <t>4.2.6</t>
  </si>
  <si>
    <t>Se evidencia la iniciativa o proyecto formulado por los adolescentes o jóvenes, así:
* Las condiciones y tiempo de intervención serán fijados por sus integrantes
* es desarrollado a través del arte, cultura, deporte, comunicaciones,  tecnologías, medio ambiente, entre otros
* cuenta con  la solicitud de permisos a la autoridad administrativa para la  participació en viajes, postulaciones, uso de imagen y demás actividades realizadas en el marco de los componentes de la iniciativa.</t>
  </si>
  <si>
    <t>LINEAMIENTO DE ATENCIÓN PARA EL DESARROLLO Y FORTALECIMIENTO DE LOS PROYECTOS DE VIDA, DE LOS NIÑOS, NIÑAS, ADOLESCENTES Y JÓVENES ATENDIDOS EN LOS SERVICIOS DE PROTECCIÓN DEL ICBF, versión 3 del 25/08/2020. 8.5. Proceso de atención.  8.5.2. Módulo 2 aplicación de herramientas. Pág.54 a 55, Pág.60</t>
  </si>
  <si>
    <t>4.2.7</t>
  </si>
  <si>
    <t>Se realiza el registro de la encuesta de satisfacción cada cada cuatro (4) meses, junto con el informe de evolución</t>
  </si>
  <si>
    <t>LINEAMIENTO DE ATENCIÓN PARA EL DESARROLLO Y FORTALECIMIENTO DE LOS PROYECTOS DE VIDA, DE LOS NIÑOS, NIÑAS, ADOLESCENTES Y JÓVENES ATENDIDOS EN LOS SERVICIOS DE PROTECCIÓN DEL ICBF, versión 3 del 25/08/2020  8.6. Particularidades del servicio, específicas de la modalidad de Casa Universitaria. Pág.58</t>
  </si>
  <si>
    <t>4.2.8</t>
  </si>
  <si>
    <t>Se permite a los adolescentes y jóvenes:
* tener horarios flexibles para articular trabajo, estudio y vida personal
* ingresar compañeros externos o amigos para la realización de trabajos y actividades de socialización acorde con el pacto de convivencia
*  establecimiento de acuerdos para el manejo del dinero, y un plan de ahorro programado
* el desarrollo quehaceres de la casa, lo cual es de fácil consulta para las personas que habitan en la modalidad.
* una vinculación laboral o un proyecto de emprendimiento para la generación de recursos propios y de preparación para el proceso de egreso de la modalidad</t>
  </si>
  <si>
    <t xml:space="preserve">
LINEAMIENTO TÉCNICO PARA LA IMPLEMENTACION DEL MODELO DE ATENCIÓN, DIRIGIDO A LOS NIÑOS, LAS NIÑAS, Y LOS ADOLESCENTES EN LAS MODALIDADES DE RESTABLECIMIENTO DE DERECHOS, Versión1 del 27/07/2021. 
LINEAMIENTO DE ATENCIÓN PARA EL DESARROLLO Y FORTALECIMIENTO DE LOS PROYECTOS DE VIDA, DE LOS NIÑOS, NIÑAS, ADOLESCENTES Y JÓVENES ATENDIDOS EN LOS SERVICIOS DE PROTECCIÓN DEL ICBF, versión 3 del 25/08/2020
8.5. Proceso de Atención. Pág.58 -59-60
Anexo 3: Políticas del ahorro programado para los jóvenes del ICBF en tránsito hacia la vida autónoma e independiente. Pág.93, 94</t>
  </si>
  <si>
    <t>4.2.9</t>
  </si>
  <si>
    <t xml:space="preserve">Cuenta e implementa el Pacto o acuerdo de convivencia el cual debe contemplar:
* establecimiento de horarios
* asignación de responsabilidades y responsables
* procedimientos para la resolución de conflictos
* acciones ante el incumplimiento de los acuerdos
* instancias de participación y regulación
* conducto regular de comunicación
</t>
  </si>
  <si>
    <t xml:space="preserve">
LINEAMIENTO TÉCNICO PARA LA IMPLEMENTACION DEL MODELO DE ATENCIÓN, DIRIGIDO A LOS NIÑOS, LAS NIÑAS, Y LOS ADOLESCENTES EN LAS MODALIDADES DE RESTABLECIMIENTO DE DERECHOS, Versión1 del 27/07/2021. 
LINEAMIENTO DE ATENCIÓN PARA EL DESARROLLO Y FORTALECIMIENTO DE LOS PROYECTOS DE VIDA, DE LOS NIÑOS, NIÑAS, ADOLESCENTES Y JÓVENES ATENDIDOS EN LOS SERVICIOS DE PROTECCIÓN DEL ICBF, versión 3 del 25/08/2020
8.5. Proceso de Atención. Pág.59</t>
  </si>
  <si>
    <t>4.2.10</t>
  </si>
  <si>
    <t>Se realizan acciones de sensibilización y convocatorias a familias de origen, extensa,y/o referentes afectivos para participar en procesos de convivencia y formativos cuando sea pertinente.</t>
  </si>
  <si>
    <t>4.2.11</t>
  </si>
  <si>
    <r>
      <t xml:space="preserve">Cuenta e implementa el gobierno comunitario con los adolescentes y jóvenes y el talento humano, el cual debe contemplar:
</t>
    </r>
    <r>
      <rPr>
        <u/>
        <sz val="11"/>
        <rFont val="Arial"/>
        <family val="2"/>
      </rPr>
      <t xml:space="preserve">Asamblea comunitaria:
</t>
    </r>
    <r>
      <rPr>
        <sz val="11"/>
        <rFont val="Arial"/>
        <family val="2"/>
      </rPr>
      <t xml:space="preserve">* está delimitada por los lineamientos del servicio del ICBF, las medidas administrativas de autoridad, el código de ética, el pacto o acuerdo de convivencia y el reglamento básico del operador.
* el liderazgo ejercido por el coordinador de la casa
* las sesiones celebradas cada 6 meses y de forma extraordinaria cuando sea requerido.
* se elabora el plan semestral del servicio, monitoreo y seguimiento de las acciones de mejora.
* deben contar con la presencia de al menos uno o dos profesionales del equipo psicosocial.
</t>
    </r>
    <r>
      <rPr>
        <u/>
        <sz val="11"/>
        <rFont val="Arial"/>
        <family val="2"/>
      </rPr>
      <t>Reuniones comunitarias o comités:</t>
    </r>
    <r>
      <rPr>
        <sz val="11"/>
        <rFont val="Arial"/>
        <family val="2"/>
      </rPr>
      <t xml:space="preserve">
* convoca y lidera el coordinador de la casa
* se efectuan de manera quincenal o mensual
* deben contar obligatoriamente y como mínimo con la presencia del joven representante, el formador diurno, trabajador social, psicologo y profesional de área.
* Se revisa y se ajusta el funcionamiento de la casa
</t>
    </r>
    <r>
      <rPr>
        <u/>
        <sz val="11"/>
        <rFont val="Arial"/>
        <family val="2"/>
      </rPr>
      <t>Brigadas</t>
    </r>
    <r>
      <rPr>
        <sz val="11"/>
        <rFont val="Arial"/>
        <family val="2"/>
      </rPr>
      <t xml:space="preserve">
* se prepara a los adolescentes y jóvenes en las tareas propias de la vida independiente.
* se asigna quehaceres o necesidades de la casa excepto la limpieza de los dormitorios la cual corresponde a cada adolescente o joven.
* se rota periódicamente.
* el número de personas por brigada dependerá de la complejidad de las tareas a desarrollar.
* Las brigadas y sus tareas se coordinan con los horarios de los jóvenes.
* Cuenta con un líder quien además de realizar las tareas propias de la brigada, es el encargado de coordinar la ejecución y conocer las actividades que realiza cada miembro de su equipo.</t>
    </r>
  </si>
  <si>
    <t xml:space="preserve">
LINEAMIENTO TÉCNICO PARA LA IMPLEMENTACION DEL MODELO DE ATENCIÓN, DIRIGIDO A LOS NIÑOS, LAS NIÑAS, Y LOS ADOLESCENTES EN LAS MODALIDADES DE RESTABLECIMIENTO DE DERECHOS, Versión1 del 27/07/2021. 
LINEAMIENTO DE ATENCIÓN PARA EL DESARROLLO Y FORTALECIMIENTO DE LOS PROYECTOS DE VIDA, DE LOS NIÑOS, NIÑAS, ADOLESCENTES Y JÓVENES ATENDIDOS EN LOS SERVICIOS DE PROTECCIÓN DEL ICBF, versión 3 del 25/08/2020
8.5. Proceso de Atención. Pág.59
8.7. Gobierno comunitario</t>
  </si>
  <si>
    <t>4.2.12</t>
  </si>
  <si>
    <t>Tanto el operador como el Defensor de Familia,  orientan al adolescente o joven en la cultura del ahorro y en el manejo responsable del dinero, recalcando su importancia y estableciendo conjuntamente las condiciones bajo las cuales debe programarse dicho ahorro</t>
  </si>
  <si>
    <t>LINEAMIENTO DE ATENCIÓN PARA EL DESARROLLO Y FORTALECIMIENTO DE LOS PROYECTOS DE VIDA, DE LOS NIÑOS, NIÑAS, ADOLESCENTES Y JÓVENES ATENDIDOS EN LOS SERVICIOS DE PROTECCIÓN DEL ICBF  Versión 3, 25/09/2020   pag.
Anexo 3: Políticas del ahorro programado para los jóvenes del ICBF en tránsito hacia la vida autónoma e independiente</t>
  </si>
  <si>
    <t>4.2.13</t>
  </si>
  <si>
    <t>Se asegura la disponibilidad de acceso permanente a internet para los adolescentes y jóvenes con el objetivo de favorecer las consultas, investigaciones y trabajos que su programa académico requiera, así como el acceso a plataformas para la búsqueda de empleo</t>
  </si>
  <si>
    <t>LINEAMIENTO DE ATENCIÓN PARA EL DESARROLLO Y FORTALECIMIENTO DE LOS PROYECTOS DE VIDA, DE LOS NIÑOS, NIÑAS, ADOLESCENTES Y JÓVENES ATENDIDOS EN LOS SERVICIOS DE PROTECCIÓN DEL ICBF, versión 3 del 25/08/2020. 8.6. Particularidades del servicio, específicas de la modalidad de Casa Universitaria  Pág.60</t>
  </si>
  <si>
    <t>4.3.</t>
  </si>
  <si>
    <t>Cuenta e implementa con las herramientas de monitoreo del proceso de atención acorde con los criterios establecidos en los documentos técnicos.</t>
  </si>
  <si>
    <t>Lineamiento Técnico Para La Implementación Del Modelo De Atención, Dirigido A Los Niños, Las Niñas, Y Los Adolescentes En Las Modalidades De Restablecimiento De Derechos, Versión1 Del 27/07/2021. Pág.33
Lineamiento Técnico Para La Atención A Niños, Niñas Y Adolescentes, Con Derechos Amenazados O Vulnerados, Víctimas De Violencia Sexual, Versión 2 Del 04/07/2018.Pág.119</t>
  </si>
  <si>
    <t>4.3.1</t>
  </si>
  <si>
    <t>Se realiza evaluación preliminar elaborada máximo a los cinco (5) días hábiles de ubicación del adolescente, joven en la modalidad, identificando de manera oportuna riesgos físicos y emocionales que requieran gestión para la atención de emergencia</t>
  </si>
  <si>
    <t>Lineamiento Técnico Para La Implementación Del Modelo De Atención, Dirigido A Los Niños, Las Niñas, Y Los Adolescentes En Las Modalidades De Restablecimiento De Derechos, Versión1 Del 27/07/2021.
4.7.1. Hito 1: Prospectiva De Caso. Momento 1 Evaluación Integradora. Pág.33
Lineamiento Técnico Para La Atención A Niños, Niñas Y Adolescentes, Con Derechos Amenazados O Vulnerados, Víctimas De Violencia Sexual, Versión 2 Del 04/07/2018
9.3. Acciones De Atención Especializada. Tabla 4 Acciones Especializadas.Pág.119</t>
  </si>
  <si>
    <t>4.3.2</t>
  </si>
  <si>
    <t>Se realiza evaluación integradora elaborada como insumo del plan de caso (30 días calendario), dando una lectura integral y contextual transdiciplinaria, incluyendo recursos y aspectos a fortalecer, incorporando la percepción del adolescente, joven, familia respecto de la situación que dio origen al PARD.</t>
  </si>
  <si>
    <t>4.3.3</t>
  </si>
  <si>
    <t>Se formula plan de caso elaborado a los 30 días calendario a partir del ingreso del adolescente, joven en la modalidad, remitido a la autoridad administrativa cinco (05) días calendario después de la fecha de elaboración; que contenga:
a. Orientado a potenciar capacidades del adolescente, joven, familia o red vincular de apoyo 
b. Responda a un enfoque diferencial, 
c. Aborde situaciones que dieron origen al PARD, 
d. Tiempos específicos y priorización de las atenciones, 
e. Reformulado cuando se realiza la declaratoria de adoptabilidad (en los casos que aplique).
f. Analiza el informe de egreso de la modalidad anterior y de los resultados de ingreso del índice VIA para determinar ajustes al Plan de Caso o Plan de Atención Individual</t>
  </si>
  <si>
    <t>Lineamiento Técnico Para La Implementación Del Modelo De Atención, Dirigido A Los Niños, Las Niñas, Y Los Adolescentes En Las Modalidades De Restablecimiento De Derechos, Versión1 Del 27/07/2021.
4.7.1. Hito 1: Prospectiva De Caso. Momento 2 Diseño Del Plan De Caso. Págs.33 Y 34.
5.1. Herramientas De Monitoreo Al Proceso De Atención. Tabla 3. Herramientas Y Formatos De Informe Para El Monitoreo Del Proceso De Atención. Pág.46
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Págs.35, 37,41,44, 45
Lineamiento Técnico Para La Atención A Niños, Niñas Y Adolescentes, Con Derechos Amenazados O Vulnerados, Víctimas De Violencia Sexual, Versión 2 Del 04/07/2018
9.3. Acciones De Atención Especializada. Tabla 4 Acciones Especializadas.Págs.109, 119, 110, 133
LINEAMIENTO DE ATENCIÓN PARA EL DESARROLLO Y FORTALECIMIENTO DE LOS PROYECTOS DE VIDA, DE LOS NIÑOS, NIÑAS, ADOLESCENTES Y JÓVENES ATENDIDOS EN LOS SERVICIOS DE PROTECCIÓN DEL ICBF, versión 3 del 25/08/2020
8.5. Proceso de Atención. Pág.58
LINEAMIENTO TÉCNICO MODELO DE ATENCIÓN PARA ADOLESCENTES Y JÓVENES EN CONFLICTO CON LA LEY SRPA, versión 4 del 6/03/2020.
2.1.3. Fases del Modelo de Atención.2.1.3.1. Fase de permanencia. Pág.139 a 155
2.2.1.4. Anexo historia de atención. Pàg.176.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Tabla No 1 Presentación de informes segín tipo de sanción o medida.Págs 3, 6.
LINEAMIENTO DE ATENCIÓN PARA EL DESARROLLO Y FORTALECIMIENTO DE LOS PROYECTOS DE VIDA, DE LOS NIÑOS, NIÑAS, ADOLESCENTES Y JÓVENES ATENDIDOS EN LOS SERVICIOS DE PROTECCIÓN DEL ICBF, versión 3 del 25/08/2020  8.6. Particularidades del servicio, específicas de la modalidad de Casa Universitaria. Pág.58</t>
  </si>
  <si>
    <t>4.3.4</t>
  </si>
  <si>
    <t>Se realizan seguimientos del proceso de atención acorde al nivel de riesgo, complejidad y frecuencia identificados en las herramientas de monitoreo, así como las atenciones efectuadas</t>
  </si>
  <si>
    <t>Lineamiento Técnico Para La Implementación Del Modelo De Atención, Dirigido A Los Niños, Las Niñas, Y Los Adolescentes En Las Modalidades De Restablecimiento De Derechos, Versión1 Del 27/07/2021. Pág. 63</t>
  </si>
  <si>
    <t>4.3.5</t>
  </si>
  <si>
    <t>Se hace seguimiento al plan de caso, elaborado cada cuatro (4) meses, remitido a la autoridad administrativa cinco (5) días calendario después de la fecha de elaboración, el cual debe: 
a. Estar orientado a generar estrategias que favorezcan la participación, adherencia y empoderamiento al proceso por parte de los adolescentes, sus familias y redes de apoyo 
b. Articularse y contar con acompañamiento por parte del equipo técnico y autoridad administrativa, así como del SNBF para superar las situaciones que dieron origen al PARD</t>
  </si>
  <si>
    <t>Lineamiento Técnico Para La Implementación Del Modelo De Atención, Dirigido A Los Niños, Las Niñas, Y Los Adolescentes En Las Modalidades De Restablecimiento De Derechos, Versión1 Del 27/07/2021.
4.7.2. Hito 2: Gestión Del Caso. Momento 3. Implementación Del Plan De Caso. Págs. 34 Y 35. Pág. 63.
5.1. Herramientas De Monitoreo Al Proceso De Atención. Tabla 3. Herramientas Y Formatos De Informe Para El Monitoreo Del Proceso De Atención. Pág.46
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Págs.35, 37,41,44, 45
Lineamiento Técnico Para La Atención A Niños, Niñas Y Adolescentes, Con Derechos Amenazados O Vulnerados, Víctimas De Violencia Sexual, Versión 2 Del 04/07/2018
9.3. Acciones De Atención Especializada. Tabla 4 Acciones Especializadas.Págs.109, 110,133
LINEAMIENTO TÉCNICO MODELO DE ATENCIÓN PARA ADOLESCENTES Y JÓVENES EN CONFLICTO CON LA LEY SRPA, versión 4 del 6/03/2020.
2.1.3. Fases del Modelo de Atención.2.1.3.1. Fase de permanencia. Pág.139 a 155
2.2.1.4. Anexo historia de atención. Pàg.176.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Tabla No 1 Presentación de informes segín tipo de sanción o medida.Págs 3, 6.
LINEAMIENTO DE ATENCIÓN PARA EL DESARROLLO Y FORTALECIMIENTO DE LOS PROYECTOS DE VIDA, DE LOS NIÑOS, NIÑAS, ADOLESCENTES Y JÓVENES ATENDIDOS EN LOS SERVICIOS DE PROTECCIÓN DEL ICBF, versión 3 del 25/08/2020  8.6. Particularidades del servicio, específicas de la modalidad de Casa Universitaria. Pág.58</t>
  </si>
  <si>
    <t>4.3.6</t>
  </si>
  <si>
    <t>Se implementan las Técnicas del Método de Administración de Caso – M.A.C. acorde con las características y necesidades del adolescente y su familia, en el marco del Proceso Administrativo de Restablecimiento de Derechos.
a. Análisis de caso
b. Reunión de caso
c. Conferencia de caso</t>
  </si>
  <si>
    <t>Lineamiento Técnico Para La Implementación Del Modelo De Atención, Dirigido A Los Niños, Las Niñas, Y Los Adolescentes En Las Modalidades De Restablecimiento De Derechos, Versión1 Del 27/07/2021.
4.8.3. Técnicas Específicas Del Mac. Técnicas Del Mac Para La Micro Gestión. Tabla 1. Técnicas Para La Micro Gestión. Pág.42
4.8.3. Técnicas Específicas Del Mac. Técnicas Del Mac Para La Macro Gestión. Tabla 2. Técnicas Para La Macrogestión.Pág.43 Y 44</t>
  </si>
  <si>
    <t>4.3.7</t>
  </si>
  <si>
    <t>Se elabora y  entrega el informe de superación de situaciones que generaron el ingreso a PARD al día hábil siguiente del egreso del adolescente, joven, a la autoridad administrativa.</t>
  </si>
  <si>
    <t>Lineamiento técnico para la implementación del modelo de atención, dirigido a los niños, las niñas, y los adolescentes en las modalidades de restablecimiento de derechos, versión1 del 27/07/2021.
5.1. herramientas de monitoreo al proceso de atención. tabla 3. herramientas y formatos de informe para el monitoreo del proceso de atención. pág.46
LINEAMIENTO DE ATENCIÓN PARA EL DESARROLLO Y FORTALECIMIENTO DE LOS PROYECTOS DE VIDA, DE LOS NIÑOS, NIÑAS, ADOLESCENTES Y JÓVENES ATENDIDOS EN LOS SERVICIOS DE PROTECCIÓN DEL ICBF   Version 3 del 25/09/2020  pag,47-48</t>
  </si>
  <si>
    <t>5. SITUACIONES DE RIESGO</t>
  </si>
  <si>
    <t xml:space="preserve">No </t>
  </si>
  <si>
    <t>SITUACIONES A VERIFICAR</t>
  </si>
  <si>
    <t>NORMATIVIDAD</t>
  </si>
  <si>
    <t>5.1</t>
  </si>
  <si>
    <t>Implementa las actividades establecidas en la guía de orientaciones para la prevención y manejo de situaciones de riesgo de acuerdo con los eventos presentados y las características de la población atendida.</t>
  </si>
  <si>
    <t>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Pág.6,18 y 20.</t>
  </si>
  <si>
    <t>5.1.1</t>
  </si>
  <si>
    <t>Cuenta con evidencias de implementación de las actividades establecidas en la guía de orientaciones para la prevención y manejo de situaciones de riesgo de acuerdo con los eventos presentados y las características de la población atendida.
Nota: Estas evidencias pueden ser actas, listados de asistencia, fotografías, videos, etc.</t>
  </si>
  <si>
    <t>5.2</t>
  </si>
  <si>
    <t>Implementa  acciones de prevención y manejo para las salidas deportivas, pedagógicas, recreativas o culturales.</t>
  </si>
  <si>
    <t>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Aspectos Prioritarios Para Tener En Cuenta. Págs.7 Y 8</t>
  </si>
  <si>
    <t>En observación de la atención y diálogo con el adolescente, joven, familias y/o colaboradores así como en los documentos aportados se evidencia:</t>
  </si>
  <si>
    <t/>
  </si>
  <si>
    <t>5.2.1</t>
  </si>
  <si>
    <t xml:space="preserve">Cuenta con solicitud de autorización a la autoridad administrativa para las salidas deportivas, pedagógicas, recreativas o culturales con mínimo ocho (8) días de antelación </t>
  </si>
  <si>
    <r>
      <rPr>
        <sz val="5"/>
        <color rgb="FF000000"/>
        <rFont val="Arial"/>
        <family val="2"/>
      </rPr>
      <t xml:space="preserve">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Aspectos Prioritarios Para Tener En Cuenta. Págs.7 Y 8
</t>
    </r>
    <r>
      <rPr>
        <b/>
        <sz val="5"/>
        <color rgb="FFFF0000"/>
        <rFont val="Arial"/>
        <family val="2"/>
      </rPr>
      <t>LINEAMIENTO DE ATENCIÓN PARA EL DESARROLLO Y FORTALECIMIENTO DE LOS PROYECTOS DE VIDA, DE LOS NIÑOS, NIÑAS, ADOLESCENTES Y JÓVENES ATENDIDOS EN LOS SERVICIOS DE PROTECCIÓN DEL ICBF . Version 3. 25/09/2020 pag. 23. Numeral C</t>
    </r>
  </si>
  <si>
    <t>5.2.2</t>
  </si>
  <si>
    <t>Soportes de la socialización a los usuarios, sobre la actividad que se realizará y da indicaciones sobre el comportamiento adecuado en los diferentes espacios que se visiten durante la salida; los puntos de encuentro antes de iniciar la actividad y las indicaciones en caso de extravío.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</si>
  <si>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Aspectos Prioritarios Para Tener En Cuenta. Págs.7 Y 8</t>
  </si>
  <si>
    <t>5.2.3</t>
  </si>
  <si>
    <t>Acciones para salvaguardar su vida e integridad e informa de manera inmediata a la autoridad administrativa y al supervisor de contrato, si durante la salida se presenta una situación de desastre natural o riesgo a la integridad física, mental, emocional y sexual de los niños, niñas y adolescentes.</t>
  </si>
  <si>
    <t>5.3</t>
  </si>
  <si>
    <t xml:space="preserve">Implementa acciones de prevención y manejo de accidentes o lesiones.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</si>
  <si>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23 y 29.</t>
  </si>
  <si>
    <t>5.3.1</t>
  </si>
  <si>
    <t>Comunicación con la autoridad administrativa y representante legal en caso de accidentes, dolencias o dolencias leves como vómito, diarrea, gripe, tos, entre otros cuando requiere traslado a servicio médico.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</si>
  <si>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4.3.1. Accidentes Y Lesiones. Pág. 23</t>
  </si>
  <si>
    <t>5.3.2</t>
  </si>
  <si>
    <t>Realiza la separación del grupo al niño, bajo supervisión permanente, consignando en la bitácora la actividad respectiva, comunicando a la autoridad administrativa para que a su vez se informe a la familia, red vincular o autoridad tradicional, ante la ocurrencia de accidentes graves que impliquen riesgo vital o secuelas funcionales.</t>
  </si>
  <si>
    <t>5.3.3</t>
  </si>
  <si>
    <t>Comunica a la autoridad administrativa del traslado a urgencias del usuario, cuenta con la epicrisis y deja evidencia escrita de la situación en el anexo de historia de atención.</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</si>
  <si>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4.3.1. Accidentes Y Lesiones. Pág. 29</t>
  </si>
  <si>
    <t>5.3.4</t>
  </si>
  <si>
    <t>Reporta la situación al/la profesional delegada de la Regional del ICBF con copia a quien supervisa el contrato de aporte en el formato establecido.</t>
  </si>
  <si>
    <t>5.3.5</t>
  </si>
  <si>
    <t>Registra y adelanta los procedimientos establecidos ante la ocurrencia de lesiones diferentes expuestas en la guía de orientaciones.</t>
  </si>
  <si>
    <t>5.3.6</t>
  </si>
  <si>
    <t>Presenta a la autoridad administrativa el informe sobre aspectos relacionados con la atención del niño, niña o adolescente, al día siguiente del ingreso a la atención en la entidad de salud.</t>
  </si>
  <si>
    <t>5.4</t>
  </si>
  <si>
    <t xml:space="preserve">Implementa acciones de prevención y manejo conducta suicida: ideación e intento suicida y suicidio consumado.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</si>
  <si>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31, 33, 34, 35, 36 y 37.</t>
  </si>
  <si>
    <t>5.4.1</t>
  </si>
  <si>
    <t>Identifican los factores de riesgo y se despliegan acciones para el  niño, niña o adolescente que presenta riesgo frente a conducta suicida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</si>
  <si>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 31</t>
  </si>
  <si>
    <t>5.4.2</t>
  </si>
  <si>
    <t>Desarrollan competencias para la atención de conductas suicidas en niños, niñas, adolescentes extranjeros con diferencias socioculturales de acuerdo con sus costumbres, particularidades y necesidades específicas.</t>
  </si>
  <si>
    <t>5.4.3</t>
  </si>
  <si>
    <t>El anexo de historia de atención registra acciones que contribuyen a la solución de problemas y promuevan una convivencia saludable.</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</si>
  <si>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Págs. 33 Y 34.</t>
  </si>
  <si>
    <t>5.4.4</t>
  </si>
  <si>
    <t xml:space="preserve">En la evaluación preliminar se identificaron factores de riesgo de ideación, amenaza e intento de suicidio y se determinó hasta qué punto estas ideas pueden llegar a materializarse.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</si>
  <si>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Págs. 33 Y 35.</t>
  </si>
  <si>
    <t>5.4.5</t>
  </si>
  <si>
    <t xml:space="preserve">El anexo de historia de atención  cuenta con registro de llamada a la línea de emergencias, la gestión de cita de atención primaria.
</t>
  </si>
  <si>
    <t>5.4.6</t>
  </si>
  <si>
    <t>El anexo de historia de atención cuenta con el informe de situación o novedad y correo electrónico enviado a la autoridad administrativa por el medio más expedito.</t>
  </si>
  <si>
    <t>5.4.7</t>
  </si>
  <si>
    <t>El anexo de historia de atención cuenta con el informe de seguimiento de la situación y/o conducta, mediante correo electrónico enviado a la autoridad administrativa y supervisión de contrato máximo a los cinco (5) días calendario.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</si>
  <si>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Pág.36</t>
  </si>
  <si>
    <t>5.4.8</t>
  </si>
  <si>
    <t>Cuenta con acta de reunión de caso posterior al evento de intento suicida, estableciendo acciones de prevención y reducción del riesgo a implementar con toda la población atendida y familias.</t>
  </si>
  <si>
    <t>5.4.9</t>
  </si>
  <si>
    <t>En el anexo de historia de atención identifique si en las herramientas de monitoreo y evaluación se evidencia seguimiento al cumplimiento de las actividades propuestas en la reunión de caso.</t>
  </si>
  <si>
    <t>5.4.10</t>
  </si>
  <si>
    <t>Reporta la situación al/la profesional delegada de la Regional del ICBF en el formato establecido.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</si>
  <si>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Pág.37</t>
  </si>
  <si>
    <t>5.4.11</t>
  </si>
  <si>
    <t>Para los casos donde se presente el suicidio se llevan a cabo las acciones planteadas para fallecimiento.</t>
  </si>
  <si>
    <t>5.5</t>
  </si>
  <si>
    <t xml:space="preserve">Implementa acciones de prevención y manejo ante situaciones de violencia.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</si>
  <si>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Pág.44, 45, 46, 47, 51, 52, 53, 54 y 55.</t>
  </si>
  <si>
    <t>5.5.1</t>
  </si>
  <si>
    <t>Realiza de manera periódica (mínimo una vez al mes) acciones de sensibilización, promoción y prevención que estén dirigidas al talento humano, lo que incluye a voluntarios(as), pasantes, y practicantes.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</si>
  <si>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Pág.44</t>
  </si>
  <si>
    <t>5.5.2</t>
  </si>
  <si>
    <t>Acta de reunión de las metodologías participativas con  los niños, niñas y adolescentes sobre la identificación y reporte de posibles situaciones de violencia física, psicológica, sexual, omisión y/o negligencia al interior de la modalidad.</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</si>
  <si>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Págs.45 Y 46</t>
  </si>
  <si>
    <t>5.5.3</t>
  </si>
  <si>
    <t xml:space="preserve"> Acciones de seguimiento a nivel individual y grupal, así como estrategias de mitigación a estos comportamientos, en los casos de niños, niñas y adolescentes que presenten conductas y comportamientos sexuales que requieren de intervención profesional</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</si>
  <si>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Pág.47</t>
  </si>
  <si>
    <t>5.5.4</t>
  </si>
  <si>
    <t>Informa de manera inmediata la situación de violencia o negligencia al coordinador de la modalidad.</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</si>
  <si>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t>
  </si>
  <si>
    <t>5.5.5</t>
  </si>
  <si>
    <t>Realiza un informe a la autoridad administrativa para la comunicación a la familia y activación de ruta, describiendo claramente los hechos (fecha, hora, lugar), circunstancias en las cuales fue identificada la situación de violencia, identificación del niño, niña, adolescente afectado y de la presunta persona agresora.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</si>
  <si>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Pág.51</t>
  </si>
  <si>
    <t>5.5.6</t>
  </si>
  <si>
    <t>Comunicación a la Junta Directiva en los casos en que la presunta persona agresora es el (la) coordinadora de la modalidad .</t>
  </si>
  <si>
    <t>5.5.7</t>
  </si>
  <si>
    <t>Separar de manera inmediata, a la presunta persona agresora de la atención directa e indirecta de los niños, niñas y adolescentes, en atención a la solicitud elevada por el (la) supervisor(a) de contrato.</t>
  </si>
  <si>
    <t>5.5.8</t>
  </si>
  <si>
    <t>En los casos de violencia entre usuarios se realiza la separación del presunto agresor.</t>
  </si>
  <si>
    <t>5.5.9</t>
  </si>
  <si>
    <t>Generan estrategias de mayor vigilancia y control sobre la situación por parte de la institución, para los casos en que el traslado de usuarios no es efectivo de manera inmediata.</t>
  </si>
  <si>
    <t>5.5.10</t>
  </si>
  <si>
    <t>Informa de manera inmediata la situación presentada a la autoridad administrativa y quien supervisa el contrato.</t>
  </si>
  <si>
    <t>5.5.11</t>
  </si>
  <si>
    <t>Identifica si requiere atención por el sector salud y cuenta con epicrisis.</t>
  </si>
  <si>
    <t>5.5.12</t>
  </si>
  <si>
    <t xml:space="preserve"> Cuenta con remisión para valoración médica tanto a la víctima como a la presunta ofensora o agresora, En casos de violencia sexual ocurrido entre usuarios.</t>
  </si>
  <si>
    <t>5.5.13</t>
  </si>
  <si>
    <t xml:space="preserve">Realiza traslado a centro de atención de urgencias, en caso de violencia física con riesgo vital.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</si>
  <si>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Pág.52</t>
  </si>
  <si>
    <t>5.5.14</t>
  </si>
  <si>
    <t xml:space="preserve"> Solicita cita por psicología, en caso de violencia psicológica.
</t>
  </si>
  <si>
    <t>5.5.15</t>
  </si>
  <si>
    <t xml:space="preserve">Traslada de manera inmediata al servicio de salud más cercano, en caso de violencia sexual.
</t>
  </si>
  <si>
    <t>5.5.16</t>
  </si>
  <si>
    <t>Se registra en la bitácora de la institución y en el anexo de historia de atención el evento presentado con los criterios de información establecidos en la guía.</t>
  </si>
  <si>
    <t>5.5.17</t>
  </si>
  <si>
    <t>Indaga con el niño, niña o adolescente sobre la situación presentada y remite el acta de reunión a/ a la coordinadora de la modalidad con los criterios de información establecidos en la guía.</t>
  </si>
  <si>
    <t>5.5.18</t>
  </si>
  <si>
    <t>Identifica y entrevista a los demás niños, niñas y adolescentes que estaban a su cargo, en caso que el presunto agresor sea un cuidador.</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</si>
  <si>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Pág.53</t>
  </si>
  <si>
    <t>5.5.19</t>
  </si>
  <si>
    <t>Cuenta con informe elaborado con los criterios de información establecidos en la guía y remitido a través de comunicación oficial a la autoridad administrativa, supervisor de contrato y Dirección Regional máximo al día hábil siguiente de conocerse el evento.</t>
  </si>
  <si>
    <t>5.5.20</t>
  </si>
  <si>
    <t>Realiza reunión de caso máximo a los tres (3) días hábiles de conocerse el evento, convocando al equipo técnico interdisciplinario de la autoridad
administrativa, del operador y el supervisor del contrato; e incluyen un plan de acción frente a la situación presentada.
En caso de ser necesario, convocan además a la Regional ICBF y al coordinador de la modalidad.</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</si>
  <si>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Pág.54</t>
  </si>
  <si>
    <t>5.5.21</t>
  </si>
  <si>
    <t>Reporta la situación al/la profesional delegada de la Regional del ICBF con copia a la supervisión de contrato en el formato establecido.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</si>
  <si>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Págs.54 Y 55.</t>
  </si>
  <si>
    <t>5.6</t>
  </si>
  <si>
    <t xml:space="preserve">Implementa acciones de prevención y manejo ante situaciones de fallecimiento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</si>
  <si>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Pág.57, 58 y 59.</t>
  </si>
  <si>
    <t>5.6.1</t>
  </si>
  <si>
    <t>Evalúan  con la autoridad administrativa la necesidad y pertinencia de las intervenciones y acompañamientos que deban darse a la familia red vincular o comunidad indígena en el proceso de duelo.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</si>
  <si>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4.3.4 Fallecimiento De Niños, Niñas Y Adolescentes. Pág.57</t>
  </si>
  <si>
    <t>5.6.2</t>
  </si>
  <si>
    <t>Realizan acciones individuales y grupales con los niños, niñas y adolescentes para el manejo del duelo frente a la pérdida de un(a) compañero(a), ya sea que ésta ocurra por muerte natural, accidente o suicidio</t>
  </si>
  <si>
    <t>5.6.3</t>
  </si>
  <si>
    <t>Cuenta con documento que registra la identificación del lugar y contexto del fallecimiento.</t>
  </si>
  <si>
    <t>5.6.4</t>
  </si>
  <si>
    <t>Cuenta con documento que registra la comunicación de manera inmediata a la estación de policía y/o línea de emergencia los datos mínimos de nombre del niño, niña o adolescente, fecha y hora en que realiza la llamada y persona que la recibe.</t>
  </si>
  <si>
    <t>5.6.5</t>
  </si>
  <si>
    <t>En el anexo de historia de atención se identifica correo electrónico y registro de llamada con la autoridad administrativa y a quien supervisa el contrato informando el fallecimiento.</t>
  </si>
  <si>
    <t>5.6.6</t>
  </si>
  <si>
    <t>Elabora y entrega  el informe de acciones adelantadas a la autoridad administrativa, a quien supervisa el contrato  y a la Coordinación del Centro Zonal del ICBF, al día hábil siguiente al fallecimiento, acorde con los criterios establecidos en la guía.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</si>
  <si>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4.3.4 Fallecimiento De Niños, Niñas Y Adolescentes. Págs.58 Y 59</t>
  </si>
  <si>
    <t>5.7</t>
  </si>
  <si>
    <t>Implementa acciones de prevención y manejo  ante situaciones complejas a nivel de convivencia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</si>
  <si>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Pág.60</t>
  </si>
  <si>
    <t>En observación de la atención y diálogo con el  adolescente, joven, familias y/o colaboradores así como en los documentos aportados se evidencia:</t>
  </si>
  <si>
    <t>5.7.1</t>
  </si>
  <si>
    <t>Generan espacios de análisis participativos sobre las situaciones de convivencia, evaluando aquellas donde el bienestar pueda verse comprometido por gravedad o  derive a situaciones de crisis que desestabilicen la cotidianidad, dando relevancia  a las acciones de protección hacia los usuarios como al talento humano.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</si>
  <si>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 Acciones Orientadoras En Posibles Situaciones Complejas A Nivel De Convivencia (Situaciones De Crisis Personal, Riñas Y Peleas Y Desordenes Disciplinarios). Pág.60</t>
  </si>
  <si>
    <t>5.8</t>
  </si>
  <si>
    <t>Cuenta con los soportes y gestiones ante situaciones de crisis personal</t>
  </si>
  <si>
    <t xml:space="preserve">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63 y 64. </t>
  </si>
  <si>
    <t>5.8.1</t>
  </si>
  <si>
    <t>En el anexo de historia de atención se identifica la intervención individual del niño, niña o adolescente para favorecer su estabilidad emocional y manejo asertivo de la situación.</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</si>
  <si>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 Pág. 63</t>
  </si>
  <si>
    <t>5.8.2</t>
  </si>
  <si>
    <t>En el anexo de historia de atención se identifica el acompañamiento realizado para que el niño, niña o adolescente, identifique y fortalezca los recursos para hacer frente a la situación que ha generado la crisis.</t>
  </si>
  <si>
    <t>5.8.3</t>
  </si>
  <si>
    <t>En el anexo de historia de atención se identifica el medio más expedito a través del cual se informó de la situación de crisis a la Autoridad administrativa, coordinadora del Centro Zonal ICBF y supervisor de contrato.</t>
  </si>
  <si>
    <t>5.8.4</t>
  </si>
  <si>
    <t>En el anexo de historia de atención se identifica la solicitud efectuada a la autoridad administrativa para poner en conocimiento de la familia, red vincular y/o autoridad tradicional indígena de la comunidad étnica, la situación; y, evaluar, si lo considera pertinente, que un referente afectivo positivo pueda ayudar en la regulación emocional, previa consulta con el niño, niña y adolescente.</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</si>
  <si>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 Pág. 64</t>
  </si>
  <si>
    <t>5.8.5</t>
  </si>
  <si>
    <t>En el anexo de historia de atención se identifica la atención en salud para el niño, niña o adolescente en caso que la situación no haya podido ser controlada y tiene implicaciones en la convivencia y en su bienestar físico y mental.</t>
  </si>
  <si>
    <t>5.8.6</t>
  </si>
  <si>
    <t>En el anexo de historia de atención se encuentra el informe enviado a la autoridad administrativa máximo al día (1) hábil siguiente de presentado el evento conforme los criterios de información establecidos en la guía.</t>
  </si>
  <si>
    <t>5.8.7</t>
  </si>
  <si>
    <t>En el anexo de historia de atención se encuentra el seguimiento a las acciones propuestas para la intervención y prevención de situaciones de crisis que se presentaron en la modalidad.</t>
  </si>
  <si>
    <t>5.8.8</t>
  </si>
  <si>
    <t>En el anexo de historia de atención se encuentra el seguimiento y acompañamiento del sector salud, en caso de no haber superado la crisis.</t>
  </si>
  <si>
    <t>5.8.9</t>
  </si>
  <si>
    <t>Desarrollan acciones para prevenir el evento que originó la crisis para que esta no vuelva a ocurrir, implementando estrategias como: reunión/análisis de caso, acompañamiento psicosocial a los(as) demás niños, niñas o adolescentes ubicados(as) en la modalidad; y, a la familia o red vincular de apoyo.</t>
  </si>
  <si>
    <t>5.9</t>
  </si>
  <si>
    <t xml:space="preserve">Implementa acciones de prevención y manejo ante situaciones de riñas.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</si>
  <si>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Pág.65 y 66.</t>
  </si>
  <si>
    <t>5.9.1</t>
  </si>
  <si>
    <t>En el anexo de historia de atención se identifica el abordaje a los niños, niñas, adolescentes implicados en la situación de agresión.</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</si>
  <si>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4.3.5.2 Riñas. Pág.65</t>
  </si>
  <si>
    <t>5.9.2</t>
  </si>
  <si>
    <t>En el anexo de historia de atención se identifica el traslado al servicio de urgencias en salud y solicitud de epicrisis en caso que los niños, niñas, adolescentes implicados presenten afectación física.</t>
  </si>
  <si>
    <t>5.9.3</t>
  </si>
  <si>
    <t>Generan un espacio de reflexión y establecimiento de compromisos con
los niños, niñas y adolescentes involucrados(as).</t>
  </si>
  <si>
    <t>5.9.4</t>
  </si>
  <si>
    <t>En el anexo de historia de atención se encuentra el análisis de caso efectuado para considerar los factores que dieron origen a la situación.</t>
  </si>
  <si>
    <t>5.9.5</t>
  </si>
  <si>
    <t>Cuentan con acta de reunión del encuentro grupal efectuado con los niños, niñas o adolescentes que participaron indirectamente o fueron testigos de la agresión,  de acuerdo a las herramientas de participación o resolución de conflictos propuestas en la propuesta de implementación y cualificación - PIYC.</t>
  </si>
  <si>
    <t>5.9.6</t>
  </si>
  <si>
    <t>En el anexo de historia de atención se identifica  un informe que contiene los aspectos relevantes de la situación, el manejo dado por la institución, y remitido a la autoridad administrativa y a quien supervisa el contrato, máximo a los tres (3) días calendario después de presentado el evento.</t>
  </si>
  <si>
    <t>5.9.7</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</si>
  <si>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4.3.5.2 Riñas. Pág.66</t>
  </si>
  <si>
    <t>5.10</t>
  </si>
  <si>
    <t xml:space="preserve">Implementa acciones de prevención y manejo ante situaciones de desordenes disciplinarios.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</si>
  <si>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Págs.66 y 67.</t>
  </si>
  <si>
    <t>5.10.1</t>
  </si>
  <si>
    <t>Se informa de manera inmediata a la Policía de Infancia y Adolescencia definiendo el alcance de su intervención, a la autoridad administrativa y quien supervisa el contrato de la situación del desorden Disciplinario.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</si>
  <si>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Pág.66</t>
  </si>
  <si>
    <t>5.10.2</t>
  </si>
  <si>
    <t>Se informa a otras entidades de prevención y atención de riesgos en caso de incendio o inundación.</t>
  </si>
  <si>
    <t>5.10.3</t>
  </si>
  <si>
    <t>Se identifica en el anexo de historia de atención la información suministrada a la familia o representante legal del niño, niña o adolescente, sobre la situación de desorden disciplinario.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</si>
  <si>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Págs.66 Y 67.</t>
  </si>
  <si>
    <t>5.10.4</t>
  </si>
  <si>
    <t>Se identifica la generación de espacios de diálogo con los niños, niñas, adolescentes que dieron origen o movilizaron la situación de desorden disciplinario.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</si>
  <si>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 67.</t>
  </si>
  <si>
    <t>5.10.5</t>
  </si>
  <si>
    <t>Cuenta con un informe escrito máximo a los (2) dos días calendario después de presentado el evento, acorde con los criterios establecidos en la guía, remitido a la autoridad administrativa y a quien supervisa el contrato,</t>
  </si>
  <si>
    <t>5.10.6</t>
  </si>
  <si>
    <t>En el anexo de historia de atención se identifica acta de reunión de caso con la autoridad administrativa, analizando los factores que dieron origen al desorden disciplinario y la generación de estrategias para mitigar estas posibles situaciones.</t>
  </si>
  <si>
    <t>5.11</t>
  </si>
  <si>
    <t xml:space="preserve">Implementa acciones de prevención y manejo  ante situaciones para el manejo del componente afectivo en el marco del cambio de medida, modalidad de atención, o traslado entre instituciones.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</si>
  <si>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Pág.70</t>
  </si>
  <si>
    <t>5.11.1</t>
  </si>
  <si>
    <t>El anexo de historia de atención cuenta con la comunicación efectuada por parte del operador saliente, con la familia o red vincular y/o referentes afectivos, informando el lugar donde va a estar ubicado el niño, niña o adolescente.</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</si>
  <si>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4.3.6 Manejo Del Componente Afectivo En El Marco Del Cambio De Medida, Modalidad De Atención, O Traslado Entre Instituciones. Pág.70</t>
  </si>
  <si>
    <t>5.11.2</t>
  </si>
  <si>
    <t>El anexo de historia de atención cuenta con la solicitud efectuada por parte del nuevo operador dirigida a la autoridad administrativa, solicitando encuentros familiares.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</si>
  <si>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4.3.6 Manejo Del Componente Afectivo En El Marco Del Cambio De Medida, Modalidad De Atención, O Traslado Entre Instituciones. Pág.70</t>
  </si>
  <si>
    <t>5.11.3</t>
  </si>
  <si>
    <t>El anexo de historia de atención registra el contacto telefónico del niño, niña, adolescente con su familia o red vincular de apoyo, antes y después de ser ubicados.</t>
  </si>
  <si>
    <t>5.11.4</t>
  </si>
  <si>
    <t>El anexo de historia de atención registra la preparación efectuada a los usuarios para el proceso de traslado o cambio de medida, acorde con los criterios establecidos en la guía.</t>
  </si>
  <si>
    <t>5.11.5</t>
  </si>
  <si>
    <t>Cuenta con el acta de entrega por parte del operador saliente, del traslado del niño, niña, adolescente así como la entrega del anexo de historia de atención a la coordinación del nuevo operador, el mismo día de la ubicación del usuario.</t>
  </si>
  <si>
    <t>5.11.6</t>
  </si>
  <si>
    <t>El anexo de historia de atención evidencia el proceso de acogida y seguimiento a la adaptación y vinculación emocional del niño, niña o adolescente.</t>
  </si>
  <si>
    <t>5.12</t>
  </si>
  <si>
    <t>Implementa acciones de prevención y manejo frente al abandono y/o desistimiento irregular por parte del niño, niña o adolescente de la modalidad o servicio de restablecimiento de derechos.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</si>
  <si>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Págs.71, 72 y 73.
Lineamiento Técnico Del Programa Especializado Para La Atención A Adolescentes Y Mujeres Mayores De 18 Años, Gestantes O En Periodo De Lactancia, Con Sus Derechos Inobservados, Amenazados O Vulnerados, Versión 1 Del 14/09/2016. Pág.27.</t>
  </si>
  <si>
    <t>5.12.1</t>
  </si>
  <si>
    <t>El anexo de historia de atención cuenta con el aviso previo efectuado por la vía más expedita a la autoridad administrativa y las acciones de búsqueda activa inmediata.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</si>
  <si>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Pág.72</t>
  </si>
  <si>
    <t>5.12.2</t>
  </si>
  <si>
    <t>El anexo de historia de atención cuenta con la comunicación efectuada a la Fiscalía General de la Nación y/o Policía Nacional de la desaparición del niño, niña o adolescente.</t>
  </si>
  <si>
    <t>5.12.3</t>
  </si>
  <si>
    <t>El anexo de historia de atención cuenta con el informe enviado a la autoridad administrativa y supervisión de contrato con los soportes de las acciones adelantadas para la búsqueda.</t>
  </si>
  <si>
    <t>5.12.4</t>
  </si>
  <si>
    <t>Cuenta con acta de análisis de caso cuando el niño, niña o adolescente retorne voluntariamente o sea puesto a disposición, considerando además la pertinencia de realizar reunión de caso.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</si>
  <si>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Pág.73</t>
  </si>
  <si>
    <t>5.12.5</t>
  </si>
  <si>
    <t>En el Sistema de Información Misional -SIM se registra la novedad o confirmación de egreso del usuario.</t>
  </si>
  <si>
    <t>5.12.6</t>
  </si>
  <si>
    <t>Realizan un trabajo pedagógico y de reflexión con el usuario a partir de su retorno a la modalidad.</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</si>
  <si>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Pág.71
Lineamiento Técnico Del Programa Especializado Para La Atención A Adolescentes Y Mujeres Mayores De 18 Años, Gestantes O En Periodo De Lactancia, Con Sus Derechos Inobservados, Amenazados O Vulnerados, Versión 1 Del 14/09/2016
4.2.3. Consideraciones En Reingreso Al Programa. Pág.27</t>
  </si>
  <si>
    <t>5.12.7</t>
  </si>
  <si>
    <t>Cuenta con reunión de caso efectuada con la autoridad administrativa para adoptar las decisiones a que haya lugar con aquellos usuarios que presentan una comprobada tendencia al abandono o desistimiento irregular.</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</si>
  <si>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Pág.71</t>
  </si>
  <si>
    <t>6.1.</t>
  </si>
  <si>
    <t>Cuenta, conoce e implementa el código ético del ICBF, estableciendo condiciones y garantías para propiciar el pleno desarrollo, en atención al principio del interés superior de los adolescentes, jóvenes durante su atención en la modalidad.</t>
  </si>
  <si>
    <t>Guía De Orientaciones Para La Prevención Y Manejo De Situaciones De Riesgo De Las Niñas, Niños Y Adolescentes En Las Modalidades Y Servicio De Restablecimiento De Derechos. Versión 7 Del 06/06/2023. Código Ético Pág. 73.</t>
  </si>
  <si>
    <t>6.1.1</t>
  </si>
  <si>
    <t>La institución cuenta con el código ético de acuerdo con lo establecido por el ICBF:
a. Firmado por todos los colaboradores, consultores, voluntarios, pasantes, provisional (ocasional, permanente)
b. Publicado en un lugar visible de la sede operativa
c. Socializado con los adolescentes, los(as) profesionales, familiares, redes de apoyo y comunidades étnicas (Este último cuando aplique)</t>
  </si>
  <si>
    <t>CONT / ADM / ECON</t>
  </si>
  <si>
    <t>6.1.2</t>
  </si>
  <si>
    <t>El código de ética: 
a. Se encuentra en el Reglamento Interno de Trabajo.
b. Hace parte integral del contrato de trabajo.</t>
  </si>
  <si>
    <t>Guía de orientaciones para la prevención y manejo de situaciones de riesgo de las niñas, niños y adolescentes en las modalidades y servicio de restablecimiento de derechos.
versión 7 del 06 de junio de 2023. 4.4. sobre el código ético, pagina 75</t>
  </si>
  <si>
    <t>En observación de la atención y diálogo con el adolescente, joven, familias y/o talento humano y contrastado con los soportes presentados por el operador se evidencia que:</t>
  </si>
  <si>
    <t>6.1.3</t>
  </si>
  <si>
    <t>El reconocimiento de la diversidad  y se previene la discriminación por:
a. Etnia
b. Sexo
c. Género
d. Estrato social
e. Religión
f. Orientación sexual
g. Discapacidad
h.Nacionalidad
i. Afiliación política;
* Por cualquier otra condición.</t>
  </si>
  <si>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 Pág. 73.</t>
  </si>
  <si>
    <t>6.1.4</t>
  </si>
  <si>
    <t>Que no se imponen o usan sanciones o castigos que atenten contra la integridad física o mental y el desarrollo de su personalidad, especialmente aquellas que: 
a. Constituyan tortura o tratos crueles, inhumanos o degradantes.
b. Medidas de aislamiento, 
c. Cualquier otra forma de violencia física o psicológica que puedan poner en peligro la salud física o mental de conformidad con las normas internacionales de derechos humanos.</t>
  </si>
  <si>
    <t>6.1.5</t>
  </si>
  <si>
    <t>Que no se excluye a los adolescentes de las estrategias de formación académica, de capacitación o recreación, por razones de raza, género, orientación sexual, discapacidad o cualquier otra situación de discriminación.</t>
  </si>
  <si>
    <t>6.1.6</t>
  </si>
  <si>
    <t>Que permite el derecho a las visitas o a la comunicación de los adolescentes, con la familia o red vincular de apoyo, autoridades tradicionales, excepto en casos en los cuales la autoridad administrativa competente lo haya determinado de manera justificada</t>
  </si>
  <si>
    <t>6.1.7</t>
  </si>
  <si>
    <t>Que no hay permisividad ni tolerancia frente a actos de acoso y/o violencia entre los adolescentes, que interactúan en la modalidad o servicio.</t>
  </si>
  <si>
    <t>6.1.8</t>
  </si>
  <si>
    <t xml:space="preserve">Que presuntamente no se ejerce violencia sexual en su contra de manera física o virtual. </t>
  </si>
  <si>
    <t>6.1.9</t>
  </si>
  <si>
    <t>Que presuntamente no se sostienen relaciones afectivas y/o sexuales con las y los adolescentes mayores de 14 años dentro o fuera de la modalidad o servicio.</t>
  </si>
  <si>
    <t>6.1.10</t>
  </si>
  <si>
    <t xml:space="preserve">Que no se ofrece dinero, empleo, productos o servicios a cambio de relaciones sexuales, incluidos relaciones o actividades de tipo sexual u otras formas de comportamiento humillante, explotador o degradante. </t>
  </si>
  <si>
    <t>6.1.11</t>
  </si>
  <si>
    <t>Que no se obtiene, distribuye o utiliza materiales pornográficos dentro o fuera del hogar sustituto o institución, lo que incluye la visita de sitios web pornográficos, así como el envío de mensajes pornográficos vía virtual o telefónica. (sexting y groming)</t>
  </si>
  <si>
    <t>6.1.12</t>
  </si>
  <si>
    <t>Que se identifique y se denuncia o comunica los actos de violencia y se realizan acciones para su protección frente a vulneraciones de derechos.</t>
  </si>
  <si>
    <t>6.1.13</t>
  </si>
  <si>
    <t>Que no se utilizan a los adolescentes con fines de explotación económica o en trabajos que atenten contra su salud física y emocional o su integridad personal</t>
  </si>
  <si>
    <t>6.1.14</t>
  </si>
  <si>
    <t>Que no se tolera, ni se tienen comportamientos ilegales o peligrosos con los adolescentes y jóvenes, entre otras, consumo de sustancias psicoactivas, fumar, beber alcohol.</t>
  </si>
  <si>
    <t>6.1.15</t>
  </si>
  <si>
    <t>Que no se da egreso del proceso de atención, ni se suspende la atención sin la autorización de la autoridad administrativa encargada del caso.</t>
  </si>
  <si>
    <t>6.1.16</t>
  </si>
  <si>
    <t>Que no se oculta, demora o entrega parcialmente al ICBF la información de los usuarios, específicamente la que da lugar a un cambio de medida o toma de decisiones importantes en el marco del proceso de atención.</t>
  </si>
  <si>
    <t>6.1.17</t>
  </si>
  <si>
    <t>Que se asume un rol de consideración y respeto como sujetos de derechos y se exige de igual manera a quienes estén en interacción con ellos y ellas.</t>
  </si>
  <si>
    <t>6.1.18</t>
  </si>
  <si>
    <t>Que se respeta la privacidad y el derecho a la intimidad.</t>
  </si>
  <si>
    <t>6.1.19</t>
  </si>
  <si>
    <t>Las personas que atienden y cuidan o trabajan directa o indirectamente, o que realiza actividades permanentes o temporales con los adolescentes, jóvenes cumplen con:
* Garantizar la atención y cuidados necesarios para el desarrollo integral, tanto físico como cognitivo, relacional, emocional, espiritual y ético de los adolescentes, jóvenes acuerdo con el proceso de atención establecido para la modalidad.
*Prevenir la ocurrencia de situaciones violencia, discriminación, explotación, estigmatización o cualquier acción u omisión que atente contra los derechos fundamentales de los adolescentes; y, se abstiene de realizar comportamientos o expresiones de discriminación, rechazo, indiferencia u otros tratos que afecten la salud mental, emocional o física hacia ellos.
* Velar por la identificación oportuna de situaciones que pongan en riesgo la vida e integridad física, mental, emocional y sexual de los adolescentes a su cargo, durante el tiempo que estén bajo su cuidado y responsabilidad, poniendo en conocimiento inmediato de las mismas para adelantar prontas intervenciones.
*Compartir con los adolescentes, familias, actividades en el marco del respeto, la confianza, la empatía y el buen trato.</t>
  </si>
  <si>
    <t>6.1.20</t>
  </si>
  <si>
    <t>Se tiene mecanismos de prevención de ocurrencia de situaciones violencia, discriminación, explotación, estigmatización o cualquier acción u omisión que atente contra los derechos fundamentales de los adolescentes y se abstiene de realizar comportamientos o expresiones de discriminación, rechazo, indiferencia u otros tratos que afecten la salud mental, emocional o física de los adolescentes.</t>
  </si>
  <si>
    <t>6.1.21</t>
  </si>
  <si>
    <t xml:space="preserve">Que se cuida directamente a los adolescentes, sin delegarlo, o dejándolos a cargo de personas que no hagan parte de la modalidad o servicio de atención, a menos que esté debidamente autorizado(a) por la autoridad administrativa a cargo del caso. </t>
  </si>
  <si>
    <t>6.1.22</t>
  </si>
  <si>
    <t>Que no se administra, o administra parcialmente, modifica las dosis, vía y horarios de los medicamentos que han sido ordenados por el médico tratante al adolescente. Que se suministra medicamentos vencidos o que no hayan sido formulados por un médico autorizado para el ejercicio de la profesión.</t>
  </si>
  <si>
    <t>6.1.23</t>
  </si>
  <si>
    <t xml:space="preserve">Que no realiza las gestiones necesarias y pertinentes en la prestación oportuna del servicio de salud cuando lo requiera un adolescente o joven bajo su responsabilidad o cuidado. </t>
  </si>
  <si>
    <t>6.1.24</t>
  </si>
  <si>
    <t>Que se provee la dotación personal (cama, colchón, ropa de cama, vestuario, elementos de aseo, material pedagógico o lúdico deportivo, o dotación de acuerdo con las prácticas culturales de los grupos étnicos) a los adolescentes bajo su responsabilidad o cuidado; o, suministrar dotación inadecuada o en malas condiciones para su uso.</t>
  </si>
  <si>
    <t>6.1.25</t>
  </si>
  <si>
    <t>Que no se identifica el uso de la fuerza o medidas de coerción de cualquier tipo o actos de violencia física, verbal, psicológica, sexual o negligencia en su cuidado.</t>
  </si>
  <si>
    <t>6.1.26</t>
  </si>
  <si>
    <t>Que se denuncia o comunica los actos de violencia y se realizan acciones para su protección frente a vulneraciones de derechos.</t>
  </si>
  <si>
    <t>6.1.27</t>
  </si>
  <si>
    <t xml:space="preserve">Que se cumplen las normas de seguridad y prevención de desastres o de cualquier riesgo para la salud y la integridad de los adolescentes. </t>
  </si>
  <si>
    <t>6.1.28</t>
  </si>
  <si>
    <t>El talento humano de la institución usa lenguaje respetuoso, tiene disposición a la escucha y demuestra actitud empática, en sus interacciones con los usuarios y sus compañeros. 
Nota: En observación del personal se evidencia que utilizan lenguaje verbal respetuoso (sin sarcasmos, gritos o descalificaciones), mantienen un tono de voz adecuado y cordial, escuchan activamente sin interrumpir a las otras personas, dan respuestas claras, respetuosas y oportunas, muestran disposición para ayudar o resolver inquietudes con amabilidad, mantienen contacto visual y lenguaje corporal que denota atención y respeto, evita actitudes discriminatorias, indiferentes o humillantes, se dirige a las personas por su nombre y con fórmulas de cortesía, respeta los turnos de atención y evita tratos preferenciales injustificados.</t>
  </si>
  <si>
    <t>7. COMPONENTE TALENTO HUMANO</t>
  </si>
  <si>
    <t>7.1.</t>
  </si>
  <si>
    <t>Cumple con el personal de talento humano requerido de acuerdo con el lineamiento de atención y cupos contratados, aprobado por la supervisión de contrato</t>
  </si>
  <si>
    <t>LINEAMIENTO DE ATENCIÓN PARA EL DESARROLLO Y FORTALECIMIENTO DE LOS PROYECTOS DE VIDA, DE LOS NIÑOS, NIÑAS, ADOLESCENTES Y JÓVENES ATENDIDOS EN LOS SERVICIOS DE PROTECCIÓN DEL ICBF V3 del 25/09/2020. numeral 8.9.2. Talento HumanoPagina 77 a la 79
Tabla 6: Talento Humano Casa Universitaria Adoptabilidad
Tabla 7: Talento Humano Casa Universitaria SRPA</t>
  </si>
  <si>
    <t>7.1.1.</t>
  </si>
  <si>
    <r>
      <t xml:space="preserve">Cumple con el personal requerido de acuerdo con la Tabla de Talento Humano en la modalidad.
</t>
    </r>
    <r>
      <rPr>
        <b/>
        <sz val="11"/>
        <rFont val="Arial"/>
        <family val="2"/>
      </rPr>
      <t xml:space="preserve">Nota: </t>
    </r>
    <r>
      <rPr>
        <sz val="11"/>
        <rFont val="Arial"/>
        <family val="2"/>
      </rPr>
      <t>Verifique a través de observación la existencia del personal.</t>
    </r>
  </si>
  <si>
    <t>7.1.2.</t>
  </si>
  <si>
    <t>Cuenta con personal especializado para realizar el acompañamiento a los escenarios de diversidad étnica, que se articule con las comunidades, familias y autoridades tradicionales indígenas de tal manera que contribuya al desarrollo de una atención con enfoque diferencial en el marco de los usos y costumbres pertenecientes a comunidades indígenas. (Si aplica)</t>
  </si>
  <si>
    <t>LINEAMIENTO DE ATENCIÓN PARA EL DESARROLLO Y FORTALECIMIENTO DE LOS PROYECTOS DE VIDA, DE LOS NIÑOS, NIÑAS, ADOLESCENTES Y JÓVENES ATENDIDOS EN LOS SERVICIOS DE PROTECCIÓN DEL ICBF V3 del 25/09/2020. numeral 8.9.2. Talento HumanoPagina 78</t>
  </si>
  <si>
    <t>7.1.3.</t>
  </si>
  <si>
    <r>
      <t xml:space="preserve">Para los colaboradores que desempeñan más de un rol cuenta con cronograma en el que se evidencie la disponibilidad para cada rol y se defina claramente dichas funciones en su contrato laboral.
</t>
    </r>
    <r>
      <rPr>
        <b/>
        <sz val="11"/>
        <rFont val="Arial"/>
        <family val="2"/>
      </rPr>
      <t xml:space="preserve">Nota: </t>
    </r>
    <r>
      <rPr>
        <sz val="11"/>
        <rFont val="Arial"/>
        <family val="2"/>
      </rPr>
      <t>Los profesionales de trabajado social y psicología podrán desempeñarse como coordinador o profesional de área o formador, teniendo en cuenta que deben garantizar la diferenciación de sus roles de acuerdo con la intensidad horaria establecida para la modalidad de Casa Universitaria, así como dar cumplimiento a los establecido en los lineamientos del ICBF.</t>
    </r>
  </si>
  <si>
    <t xml:space="preserve">LINEAMIENTO DE ATENCIÓN PARA EL DESARROLLO Y FORTALECIMIENTO DE LOS PROYECTOS DE VIDA, DE LOS NIÑOS, NIÑAS, ADOLESCENTES Y JÓVENES ATENDIDOS EN LOS SERVICIOS DE PROTECCIÓN DEL ICBF V3 del 25/09/2020. numeral 8.9.2. Talento HumanoPagina 77 </t>
  </si>
  <si>
    <t>7.2.</t>
  </si>
  <si>
    <t>Cuenta con un manual de funciones que permita identificar las funciones u obligaciones de cada uno de los perfiles establecidos para la modalidad.</t>
  </si>
  <si>
    <t>Manual Operativo Modalidades Y Servicio Para La Atención De Las Niñas, Los Niños Y  Los Adolescentes, Con Proceso Administrativo De  Restablecimiento De Derechos. Versión 2 Del 8 De Julio De 2022.Pág. 48</t>
  </si>
  <si>
    <t>7.2.1.</t>
  </si>
  <si>
    <t>Cuenta con un manual que contenga las obligaciones y funciones de los perfiles del talento humano vinculado para la modalidad o servicio</t>
  </si>
  <si>
    <t>Manual Operativo Modalidades Y Servicio Para La Atención De Las Niñas, Los Niños Y  Los Adolescentes, Con Proceso Administrativo De  Restablecimiento De Derechos. Versión 2 Del 8 De Julio De 2022.
Numeral 3.3. Talento Humano. Pág. 48
LINEAMIENTO DE ATENCIÓN PARA EL DESARROLLO Y FORTALECIMIENTO DE LOS PROYECTOS DE VIDA, DE LOS NIÑOS, NIÑAS, ADOLESCENTES Y JÓVENES ATENDIDOS EN LOS SERVICIOS DE PROTECCIÓN DEL ICBF V3 del 25/09/2020. numeral 8.9.2. Talento Humano Pagina 70 a la 77</t>
  </si>
  <si>
    <t>7.2.2.</t>
  </si>
  <si>
    <t>El personal cumple con las funciones para las cuales fue contratado.
Nota: Evalúe si el personal conoce sus funciones, aplicando las siguientes preguntas orientadoras, de acuerdo con la muestra:
¿Conoce el Manual de Funciones? 
¿Dónde lo encuentra?
¿Cuáles son sus responsabilidades específicas?</t>
  </si>
  <si>
    <t>7.2.3.</t>
  </si>
  <si>
    <t xml:space="preserve">El personal cuenta con el perfil requerido de acuerdo con el Manual de Funciones.
Nota: En entrevista con el talento humano verifique su formación y experiencia:
¿Qué formación tienes, en qué has trabajado, qué experiencia tienes?
En observación: ¿Se evidencia organización y claridad en los roles durante la jornada?
Nota 2: Para Casa Univeristaria SRPA se deberá verificar adicionalmente que el talento humano cuente con certificado de formación en Derechos Humanos de acuerdo a lo contemplado en la Guia de requisitos del talento humano en las modalidades de atención para medids y sanciones del rpoceso Judicial - SRPA - y medidas complmentarias de restablecimiento de restablecimiento en administración de justicia. </t>
  </si>
  <si>
    <t>7.3.</t>
  </si>
  <si>
    <t>Cuenta e implementa con un proceso de selección del talento humano, basado en criterios de idoneidad profesional, evaluación de competencias y verificación de antecedentes.</t>
  </si>
  <si>
    <t>Manual Operativo Modalidades Y Servicio Para La Atención De Las Niñas, Los Niños Y  Los Adolescentes, Con Proceso Administrativo De  Restablecimiento De Derechos. Versión 2 Del 8 De Julio De 2022. Págs. 45-48.</t>
  </si>
  <si>
    <t>7.3.1</t>
  </si>
  <si>
    <t>Cuenta con un proceso documentado para la selección del talento humano</t>
  </si>
  <si>
    <t>Manual Operativo Modalidades Y Servicio Para La Atención De Las Niñas, Los Niños Y  Los Adolescentes, Con Proceso Administrativo De  Restablecimiento De Derechos. Versión 2 Del 8 De Julio De 2022.
Numeral 3.3. Talento Humano. Pág. 47</t>
  </si>
  <si>
    <t>7.3.2</t>
  </si>
  <si>
    <r>
      <t xml:space="preserve">Cuenta con archivo físico y/o digital del talento humano vinculado con la hoja de vida y los soportes de identificación, formación académica de la hoja de vida, certificaciones de experiencia laboral de la hoja vida, antecedentes fiscales, disciplinarios, judiciales y medidas correctivas.
</t>
    </r>
    <r>
      <rPr>
        <b/>
        <sz val="11"/>
        <rFont val="Arial"/>
        <family val="2"/>
      </rPr>
      <t xml:space="preserve"> 
Nota 1:</t>
    </r>
    <r>
      <rPr>
        <sz val="11"/>
        <rFont val="Arial"/>
        <family val="2"/>
      </rPr>
      <t xml:space="preserve"> No se podrá vincular talento humano que tenga antecedentes fiscales, disciplinarios ni judiciales, medidas correctivas. Verificar cada 3 meses, durante la vinculación en la modalidad.
</t>
    </r>
    <r>
      <rPr>
        <b/>
        <sz val="11"/>
        <rFont val="Arial"/>
        <family val="2"/>
      </rPr>
      <t>Nota 2:</t>
    </r>
    <r>
      <rPr>
        <sz val="11"/>
        <rFont val="Arial"/>
        <family val="2"/>
      </rPr>
      <t xml:space="preserve"> Verificar que la institución haya realizado la validación de antecedentes del talento humano, como requisito previo a su incorporación.
</t>
    </r>
    <r>
      <rPr>
        <b/>
        <sz val="11"/>
        <rFont val="Arial"/>
        <family val="2"/>
      </rPr>
      <t>Nota 3:</t>
    </r>
    <r>
      <rPr>
        <sz val="11"/>
        <rFont val="Arial"/>
        <family val="2"/>
      </rPr>
      <t xml:space="preserve"> Solicitar la verificación de los antecedes en las páginas oficiales de la muestra seleccionada.</t>
    </r>
  </si>
  <si>
    <t>Manual Operativo Modalidades Y Servicio Para La Atención De Las Niñas, Los Niños Y  Los Adolescentes, Con Proceso Administrativo De  Restablecimiento De Derechos. Versión 2 Del 8 De Julio De 2022.
Numeral 3.3. Talento Humano. Págs. 45-48.
LINEAMIENTO DE ATENCIÓN PARA EL DESARROLLO Y FORTALECIMIENTO DE LOS PROYECTOS DE VIDA, DE LOS NIÑOS, NIÑAS, ADOLESCENTES Y JÓVENES ATENDIDOS EN LOS SERVICIOS DE PROTECCIÓN DEL ICBF V3 del 25/09/2020. numeral 8.9.2. Talento HumanoPagina 77 a la 79</t>
  </si>
  <si>
    <t>7.3.3</t>
  </si>
  <si>
    <r>
      <t xml:space="preserve">Se cuenta con los soportes documentales de los resultados de la evaluación de los requisitos establecidos para la selección del talento humano, en concordancia con el perfil del cargo.
</t>
    </r>
    <r>
      <rPr>
        <b/>
        <sz val="11"/>
        <rFont val="Arial"/>
        <family val="2"/>
      </rPr>
      <t>Nota:</t>
    </r>
    <r>
      <rPr>
        <sz val="11"/>
        <rFont val="Arial"/>
        <family val="2"/>
      </rPr>
      <t xml:space="preserve"> Para Casa Univeristaria SRPA se deberá verificar adicionalmente el cumplimiento de lo especificado en la Guia de requisitos del talento humano en las modalidades de atención para medids y sanciones del rpoceso Judicial - SRPA - y medidas complmentarias de restablecimiento de restablecimiento en administración de justicia. </t>
    </r>
  </si>
  <si>
    <t>Manual Operativo Modalidades Y Servicio Para La Atención De Las Niñas, Los Niños Y  Los Adolescentes, Con Proceso Administrativo De  Restablecimiento De Derechos. Versión 2 Del 8 De Julio De 2022.
Numeral 3.3. Talento Humano. Pág. 47
LINEAMIENTO DE ATENCIÓN PARA EL DESARROLLO Y FORTALECIMIENTO DE LOS PROYECTOS DE VIDA, DE LOS NIÑOS, NIÑAS, ADOLESCENTES Y JÓVENES ATENDIDOS EN LOS SERVICIOS DE PROTECCIÓN DEL ICBF V3 del 25/09/2020. numeral 8.9.2. Talento HumanoPagina 70 a la 79</t>
  </si>
  <si>
    <t>7.4.</t>
  </si>
  <si>
    <t>Cumple con la verificación del cumplimiento de lo establecido en la Ley 1918 de 2018, modificada por la Ley 2375 de 2024, referente a la consulta del registro de inhabilidades por delitos sexuales cometidos contra personas menores de edad.</t>
  </si>
  <si>
    <t>LINEAMIENTO DE ATENCIÓN PARA EL DESARROLLO Y FORTALECIMIENTO DE LOS PROYECTOS DE VIDA, DE LOS NIÑOS, NIÑAS, ADOLESCENTES Y JÓVENES ATENDIDOS EN LOS SERVICIOS DE PROTECCIÓN DEL ICBF V3 del 25/09/2020. numeral 8.9.2. Talento HumanoPagina 77</t>
  </si>
  <si>
    <t>7.4.1</t>
  </si>
  <si>
    <r>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t>
    </r>
    <r>
      <rPr>
        <b/>
        <sz val="11"/>
        <color theme="1"/>
        <rFont val="Arial"/>
        <family val="2"/>
      </rPr>
      <t xml:space="preserve">.
Nota 1: </t>
    </r>
    <r>
      <rPr>
        <b/>
        <u/>
        <sz val="11"/>
        <color theme="1"/>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theme="1"/>
        <rFont val="Arial"/>
        <family val="2"/>
      </rPr>
      <t xml:space="preserve">
</t>
    </r>
    <r>
      <rPr>
        <b/>
        <sz val="11"/>
        <color theme="1"/>
        <rFont val="Arial"/>
        <family val="2"/>
      </rPr>
      <t>Nota 2:</t>
    </r>
    <r>
      <rPr>
        <sz val="11"/>
        <color theme="1"/>
        <rFont val="Arial"/>
        <family val="2"/>
      </rPr>
      <t xml:space="preserve"> Verificar que la institución haya realizado la validación de antecedentes del talento humano, como requisito previo a su incorporación.</t>
    </r>
  </si>
  <si>
    <t>7.4.2</t>
  </si>
  <si>
    <r>
      <t xml:space="preserve">Cuenta con los soportes de verificación de consulta del registro de inhabilidades por delitos sexuales cometidos contra personas menores de edad, cada </t>
    </r>
    <r>
      <rPr>
        <b/>
        <u/>
        <sz val="11"/>
        <color theme="1"/>
        <rFont val="Arial"/>
        <family val="2"/>
      </rPr>
      <t>cuatro (4) meses</t>
    </r>
    <r>
      <rPr>
        <sz val="11"/>
        <color theme="1"/>
        <rFont val="Arial"/>
        <family val="2"/>
      </rPr>
      <t xml:space="preserve"> del talento humano, en cumplimiento de lo establecido en la Ley 1918 de 2018, modificada por la Ley 2375 de 2024.
</t>
    </r>
    <r>
      <rPr>
        <b/>
        <sz val="11"/>
        <color theme="1"/>
        <rFont val="Arial"/>
        <family val="2"/>
      </rPr>
      <t>Nota:</t>
    </r>
    <r>
      <rPr>
        <sz val="11"/>
        <color theme="1"/>
        <rFont val="Arial"/>
        <family val="2"/>
      </rPr>
      <t xml:space="preserve"> Solicitar la verificación de inhabilidades por delitos sexuales cometidos contra personas menores de edad de la muestra seleccionada, en la pág oficial.</t>
    </r>
  </si>
  <si>
    <t>7.5.</t>
  </si>
  <si>
    <t>Documenta e implementa un proceso de inducción, formación y capacitación continua del talento humano.</t>
  </si>
  <si>
    <t>Manual Operativo Modalidades Y Servicio Para La Atención De Las Niñas, Los Niños Y  Los Adolescentes, Con Proceso Administrativo De  Restablecimiento De Derechos. Versión 2 Del 8 De Julio De 2022.
Numeral 3.3. Talento Humano. Pág. 47 y 48.</t>
  </si>
  <si>
    <t>7.5.1</t>
  </si>
  <si>
    <r>
      <t xml:space="preserve">Cuenta con un plan de inducción, formación y cualificación dirigido al talento humano, que incorpora las temáticas definidas en los lineamientos, manuales operativos y guías del ICBF para los servicios de atención a niños, niñas y adolescentes con PARD.
</t>
    </r>
    <r>
      <rPr>
        <b/>
        <sz val="11"/>
        <rFont val="Arial"/>
        <family val="2"/>
      </rPr>
      <t>Nota:</t>
    </r>
    <r>
      <rPr>
        <sz val="11"/>
        <rFont val="Arial"/>
        <family val="2"/>
      </rPr>
      <t xml:space="preserve"> Para Casa Univeristaria SRPA se deberá verificar adicionalmente el cumplimiento de lo especificado en la Guia de requisitos del talento humano en las modalidades de atención para medidas y sanciones del rpoceso Judicial - SRPA - y medidas complementarias de restablecimiento de restablecimiento en administración de justicia. </t>
    </r>
  </si>
  <si>
    <t>7.5.2</t>
  </si>
  <si>
    <t>Cuenta con los soportes que evidencian la implementación del plan de inducción, formación y cualificación que incluyen: cronograma de actividades, actas de socialización con listado de asistencia, registros audiovisuales (fotográficos y/o fílmicos), y demás documentos que certifiquen la capacitación del personal.</t>
  </si>
  <si>
    <t>7.5.3</t>
  </si>
  <si>
    <t>En entrevista con el talento humano de la muestra y contrastado con los soportes del verificable 7.5.2 verifique el conocimiento adquirido de acuerdo con el plan de inducción, formación y cualificación.</t>
  </si>
  <si>
    <t>Manual Operativo Modalidades Y Servicio Para La Atención De Las Niñas, Los Niños Y  Los Adolescentes, Con Proceso Administrativo De  Restablecimiento De Derechos. Versión 2 Del 8 De Julio De 2022.
Numeral 3.3. Talento Humano. Pág. 47.</t>
  </si>
  <si>
    <t>8. COMPONENTE FINANCIERO</t>
  </si>
  <si>
    <t>8.1</t>
  </si>
  <si>
    <t>Lleva la contabilidad conforme a las Normas de Información Financiera (NIIF) y demás normas contables vigentes en Colombia.</t>
  </si>
  <si>
    <t>GUÍA DE REQUISITOS LEGALES Y FINANCIEROS PARAOPERADORES DE MODALIDADES DEL SISTEMA DE RESPONSABILIDAD PENAL ADOLESCENTE - SRPA  Versión 1 8 de octubre de 2020 Pag 7, 8 y 9</t>
  </si>
  <si>
    <t>8.1.1</t>
  </si>
  <si>
    <t>Cuenta con un Manual de Políticas  Contables.</t>
  </si>
  <si>
    <t>GUÍA DE REQUISITOS LEGALES Y FINANCIEROS PARA OPERADORES DE MODALIDADES DEL SISTEMA DE RESPONSABILIDAD PENAL ADOLESCENTE - SRPA  Versión 1 8 de octubre de 2020 Pag 7, 8 y 9</t>
  </si>
  <si>
    <t>8.1.2</t>
  </si>
  <si>
    <t>Cuenta con el reconocimiento contable de los ingresos, gastos, activos y pasivos en los estados financieros se realiza de conformidad con sus políticas contables alineadas a las Normas de Información Financiera vigentes en Colombia.</t>
  </si>
  <si>
    <t>8.1.3</t>
  </si>
  <si>
    <t>Cuenta con el Registro Único Tributario - RUT.</t>
  </si>
  <si>
    <t>8.1.4</t>
  </si>
  <si>
    <t>Estados financieros completos del último año fiscal aprobados por el órgano máximo de administración.</t>
  </si>
  <si>
    <t>8.2</t>
  </si>
  <si>
    <t>Cumple con la estructura de costos establecida para el desarrollo de la modalidad</t>
  </si>
  <si>
    <t>MANUAL OPERATIVO DE LAS MODALIDADES QUE ATIENDEN Y SANCIONES DEL PROCESO JUDICIAL - SPRA GUÍA DE REQUISITOS LEGALES Y FINANCIEROS PARA 
OPERADORES DE MODALIDADES DEL SISTEMA DE RESPONSABILIDAD PENAL ADOLESCENTE - SRPA Version 4 del 25 de julio de 2024 Pag 101  y 102
GUÍA DE REQUISITOS LEGALES Y FINANCIEROS PARA OPERADORES DE MODALIDADES DEL SISTEMA DE RESPONSABILIDAD PENAL ADOLESCENTE - SRPA  Versión 1 8 de octubre de 2020 Pag 7 y 8</t>
  </si>
  <si>
    <t>8.2.1</t>
  </si>
  <si>
    <t>Lleva la contabilidad desagregada por centro de costos.</t>
  </si>
  <si>
    <t>GUÍA DE REQUISITOS LEGALES Y FINANCIEROS PARA OPERADORES DE MODALIDADES DEL SISTEMA DE RESPONSABILIDAD PENAL ADOLESCENTE - SRPA  Versión 1 8 de octubre de 2020 Pag 8 y 9</t>
  </si>
  <si>
    <t>8.2.2</t>
  </si>
  <si>
    <t>Cuenta con un balance de prueba por centro de costos.</t>
  </si>
  <si>
    <t>8.2.3</t>
  </si>
  <si>
    <t xml:space="preserve">Cuenta con evidencia de que los recursos financieros han sido utilizados para garantizar la adecuada alimentación de los niños, niñas y adolescentes.
</t>
  </si>
  <si>
    <t>GUÍA DE REQUISITOS LEGALES Y FINANCIEROS PARA OPERADORES DE MODALIDADES DEL SISTEMA DE RESPONSABILIDAD PENAL ADOLESCENTE - SRPA  Versión 1 8 de octubre de 2020 Pag 10, 11, 12, 13, 14, 15, 16 y 17</t>
  </si>
  <si>
    <t>8.2.4</t>
  </si>
  <si>
    <t xml:space="preserve">Cuenta con evidencia documentada del pago oportuno de los salarios y honorarios del talento humano, así como de los aportes realizados al Sistema General de Seguridad Social (salud, pensión, riesgos laborales y parafiscales), conforme a los términos legales.
</t>
  </si>
  <si>
    <t>GUÍA DE REQUISITOS LEGALES Y FINANCIEROS PARA OPERADORES DE MODALIDADES DEL SISTEMA DE RESPONSABILIDAD PENAL ADOLESCENTE - SRPA  Versión 1 8 de octubre de 2020 Pag 9, 10</t>
  </si>
  <si>
    <t>8.2.5</t>
  </si>
  <si>
    <t>Cuenta con la evidencia de los recursos financieros que han sido utilizados en dotación de dormitorio, dotación personal, dotación de aseo e higiene personal, dotacion ludico y deportivo, dotación escolar, deportivo de acuerdo con la edad de la población, dotación de menaje alimentación, de emergencia y botiquin.</t>
  </si>
  <si>
    <t>GUÍA DE REQUISITOS LEGALES Y FINANCIEROS PARA OPERADORES DE MODALIDADES DEL SISTEMA DE RESPONSABILIDAD PENAL ADOLESCENTE - SRPA  Versión 1 8 de octubre de 2020 Pag 10, 11, 12, 13, 14, 15,</t>
  </si>
  <si>
    <t>8.2.6</t>
  </si>
  <si>
    <t xml:space="preserve">Cuenta con la evidencia de los recursos financieros para el deesarrollo del Centro de interes - Artes </t>
  </si>
  <si>
    <t>GUÍA DE REQUISITOS LEGALES Y FINANCIEROS PARA OPERADORES DE MODALIDADES DEL SISTEMA DE RESPONSABILIDAD PENAL ADOLESCENTE - SRPA  Versión 1 8 de octubre de 2020 Pag 15 y 16</t>
  </si>
  <si>
    <t>9. COMPONENTE DOTACIÓN</t>
  </si>
  <si>
    <t>9.1</t>
  </si>
  <si>
    <t xml:space="preserve">Cuenta con la dotación de dormitorios requerida para la atención de los usuarios. </t>
  </si>
  <si>
    <t>LINEAMIENTO DE ATENCIÓN PARA EL DESARROLLO Y FORTALECIMIENTO DE LOS PROYECTOS DE VIDA, DE LOS NIÑOS, NIÑAS, ADOLESCENTES Y JÓVENES ATENDIDOS EN LOS SERVICIOS DE PROTECCIÓN DEL ICBF - LM20.P - Versión 3 del 25/09/2020
8.9. Infraestructura física y dotación
Tabla 5: Dotación institucional de áreas y elementos, pág. (66 - 68)</t>
  </si>
  <si>
    <t>9.1.1</t>
  </si>
  <si>
    <r>
      <t xml:space="preserve">Los dormitorios cuentan con los elementos requeridos para la atención de los usuarios: 
•Una (1) cama, con colchón por cada usuario (el colchón debe estar en adecuadas condiciones para el uso y el descanso de los usuarios).
•	Caucho protector de colchón por cada usuario.
•	Una (1) almohada por cada usuario, (no se exige para los adolescentes y jóvenes que por restricción médica no deben utilizarla).
•	Dos (2) juegos de cama para cada usuario, (incluye funda, sábana y sobre sábana).
•	Cobija(s) cuando el clima lo requiera (el número requerido depende del clima).
•	Un (1) cubrelecho por cada usuario.
•	Una (1) cómoda por cada usuario.
•	Ventilador(s) cuando el clima lo requiera (el número requerido depende del clima).
</t>
    </r>
    <r>
      <rPr>
        <b/>
        <sz val="11"/>
        <color theme="1"/>
        <rFont val="Arial"/>
        <family val="2"/>
      </rPr>
      <t>Nota 1:</t>
    </r>
    <r>
      <rPr>
        <sz val="11"/>
        <color theme="1"/>
        <rFont val="Arial"/>
        <family val="2"/>
      </rPr>
      <t xml:space="preserve"> la almohada no se exige para los adolescentes y jóvenes que por restricción médica no deben utilizarla.
</t>
    </r>
    <r>
      <rPr>
        <b/>
        <sz val="11"/>
        <color theme="1"/>
        <rFont val="Arial"/>
        <family val="2"/>
      </rPr>
      <t>Nota 2:</t>
    </r>
    <r>
      <rPr>
        <sz val="11"/>
        <color theme="1"/>
        <rFont val="Arial"/>
        <family val="2"/>
      </rPr>
      <t xml:space="preserve"> No se exige sobre sábana para los adolescentes y jóvenes que por restricción médica no deben utilizarla.</t>
    </r>
  </si>
  <si>
    <t>9.1.2</t>
  </si>
  <si>
    <t xml:space="preserve">Realiza reposición periódica de la dotación de dormitorio, según su periodicidad </t>
  </si>
  <si>
    <t>9.1.3</t>
  </si>
  <si>
    <t xml:space="preserve">Los elementos de dotación del dormitorio se encuentran en óptimo estado para la atención de los usuarios. </t>
  </si>
  <si>
    <t>9.2</t>
  </si>
  <si>
    <t>Cuenta con un botiquín de fácil acceso para los habitantes de la casa universitaria.</t>
  </si>
  <si>
    <t>LINEAMIENTO DE ATENCIÓN PARA EL DESARROLLO Y FORTALECIMIENTO DE LOS PROYECTOS DE VIDA, DE LOS NIÑOS, NIÑAS, ADOLESCENTES Y JÓVENES ATENDIDOS EN LOS SERVICIOS DE PROTECCIÓN DEL ICBF - LM20.P - Versión 3 del 25/09/2020.
8.9. Infraestructura física y dotación. 
8.9.1. Dotación básica. Pág. (68 - 69)  
MANUAL OPERATIVO MODALIDADES Y SERVICIO PARA LA ATENCIÓN DE NIÑAS, NIÑOS Y ADOLESCENTES, CON PROCESO ADMINISTRATIVO DE RESTABLECIMIENTO DE DERECHOS - MO3.P - Versión 2 del 08/07/2022.
3.2. Dotación.
3.2.1. Dotación institucional
Tabla 6. Dotación institucional de áreas y elementos. pág. (28 -30)</t>
  </si>
  <si>
    <t>9.2.1</t>
  </si>
  <si>
    <r>
      <t xml:space="preserve">El botiquín que está ubicado en un lugar de fácil acceso para los habitantes de la casa  y contiene los elementos exigidos por el sector salud según cada departamento.
</t>
    </r>
    <r>
      <rPr>
        <b/>
        <sz val="11"/>
        <color theme="1"/>
        <rFont val="Arial"/>
        <family val="2"/>
      </rPr>
      <t>Nota:</t>
    </r>
    <r>
      <rPr>
        <sz val="11"/>
        <color theme="1"/>
        <rFont val="Arial"/>
        <family val="2"/>
      </rPr>
      <t xml:space="preserve"> El botiquín no debe contar con medicamentos recetados ni termómetros de mercurio.</t>
    </r>
  </si>
  <si>
    <t>9.3</t>
  </si>
  <si>
    <t>Cuenta con la dotación de aseo e higiene personal conforme a las particularidades de los usuarios y a su grupo de edad.</t>
  </si>
  <si>
    <t>LINEAMIENTO DE ATENCIÓN PARA EL DESARROLLO Y FORTALECIMIENTO DE LOS PROYECTOS DE VIDA, DE LOS NIÑOS, NIÑAS, ADOLESCENTES Y JÓVENES ATENDIDOS EN LOS SERVICIOS DE PROTECCIÓN DEL ICBF - LM20.P - Versión 3 del 25/09/2020.
8.9. Infraestructura física y dotación. 
8.9.1. Dotación básica Pág. 68 - 69.  
MANUAL OPERATIVO MODALIDADES Y SERVICIO PARA LA ATENCIÓN DE NIÑAS, NIÑOS Y ADOLESCENTES, CON PROCESO ADMINISTRATIVO DE RESTABLECIMIENTO DE DERECHOS - MO3.P - Versión 2 del 08/07/2022.
3.2. Dotación.
3.2.4. Dotación de aseo e higiene personal
Tabla 10. Dotación de higiene y aseo personal para las modalidades de ubicación inicial y acogimiento pág. (36 - 37)</t>
  </si>
  <si>
    <t>9.3.1</t>
  </si>
  <si>
    <t>Es entregada a los usuarios la dotación de aseo e higiene requerida, atendiendo a su grupo de edad.</t>
  </si>
  <si>
    <t>9.3.2</t>
  </si>
  <si>
    <t>Asegura que los elementos de uso personal de aseo e higiene sean de uso individual.</t>
  </si>
  <si>
    <t>9.3.3</t>
  </si>
  <si>
    <t>Implementa un sistema que permita llevar un control de la entrega y del uso adecuado de la dotación de aseo e higiene, que permita que los usuarios cuenten diariamente con esta.</t>
  </si>
  <si>
    <t>9.3.4</t>
  </si>
  <si>
    <t>La dotación de aseo e higiene personal es acorde a las particularidades de los usuarios (origen étnico, orientación de género, condición, características, entre otras)</t>
  </si>
  <si>
    <t>9.4.</t>
  </si>
  <si>
    <t>Cuenta con la dotación personal requerida conforme a las particularidades de los usuarios y del territorio</t>
  </si>
  <si>
    <t>Manual Operativo Modalidades y Servicio para la atención de niñas, niños y adolescentes, con Proceso Administrativo de Restablecimiento de Derechos. - MO3.P - Versión 2 del 08/07/2022. Págs. 32-35
LINEAMIENTO DE ATENCIÓN PARA EL DESARROLLO Y FORTALECIMIENTO DE LOS PROYECTOS DE VIDA, DE LOS NIÑOS, NIÑAS, ADOLESCENTES Y JÓVENES ATENDIDOS EN LOS SERVICIOS DE PROTECCIÓN DEL ICBF  V3 del 25/09/2020. pagina 68</t>
  </si>
  <si>
    <t>9.4.1</t>
  </si>
  <si>
    <t>La dotación personal es acorde a las particularidades de los usuarios (edad, origen étnico, discapacidad, orientación de género, condición, características, entre otras) y responde a los gustos personales de los jovenes.</t>
  </si>
  <si>
    <t>Manual Operativo Modalidades Y Servicio Para La Atención De Niñas, Niños Y Adolescentes, Con Proceso Administrativo De Restablecimiento De Derechos. - Mo3.P - Versión 2 Del 08/07/2022.
3.2. Dotación.
3.2.3. Dotación Personal Pág. 32 -35
Tabla 8. Dotación Personal Internado, Casa Hogar, Casa Universitaria Y Casa De Protección
LINEAMIENTO DE ATENCIÓN PARA EL DESARROLLO Y FORTALECIMIENTO DE LOS PROYECTOS DE VIDA, DE LOS NIÑOS, NIÑAS, ADOLESCENTES Y JÓVENES ATENDIDOS EN LOS SERVICIOS DE PROTECCIÓN DEL ICBF  V3 del 25/09/2020. pagina 68 y 69</t>
  </si>
  <si>
    <t>9.4.2</t>
  </si>
  <si>
    <r>
      <t xml:space="preserve">La dotación personal entregada a los usuarios es nueva, de uso personal, de buena calidad y de la talla del adolescente.
</t>
    </r>
    <r>
      <rPr>
        <b/>
        <sz val="11"/>
        <rFont val="Arial"/>
        <family val="2"/>
      </rPr>
      <t xml:space="preserve">
Nota: </t>
    </r>
    <r>
      <rPr>
        <sz val="11"/>
        <rFont val="Arial"/>
        <family val="2"/>
      </rPr>
      <t>En ningún caso el adolescente, puede prescindir de sus elementos escolares.</t>
    </r>
  </si>
  <si>
    <t>9.4.3</t>
  </si>
  <si>
    <r>
      <t xml:space="preserve">La institución realiza una reposición de la dotación personal, de acuerdo a la necesidad del joven.
</t>
    </r>
    <r>
      <rPr>
        <b/>
        <u/>
        <sz val="11"/>
        <color theme="1"/>
        <rFont val="Arial"/>
        <family val="2"/>
      </rPr>
      <t>Nota</t>
    </r>
    <r>
      <rPr>
        <sz val="11"/>
        <color theme="1"/>
        <rFont val="Arial"/>
        <family val="2"/>
      </rPr>
      <t xml:space="preserve">: podrá entregar como soporte el registro de entrega de dotación a los usuarios. </t>
    </r>
  </si>
  <si>
    <t>LINEAMIENTO DE ATENCIÓN PARA EL DESARROLLO Y FORTALECIMIENTO DE LOS PROYECTOS DE VIDA, DE LOS NIÑOS, NIÑAS, ADOLESCENTES Y JÓVENES ATENDIDOS EN LOS SERVICIOS DE PROTECCIÓN DEL ICBF  V3 del 25/09/2020. pagina 68 y 69</t>
  </si>
  <si>
    <t>9.5.</t>
  </si>
  <si>
    <t xml:space="preserve">Cuenta con la insumos para educación vocacional, ocupacional o educación superior </t>
  </si>
  <si>
    <t>9.5.1.</t>
  </si>
  <si>
    <t>El operador hace entregar de los insumos a más tardar al inicio del programa educativo al que se encuentre vinculado el adolescente o joven.</t>
  </si>
  <si>
    <t>9.6.</t>
  </si>
  <si>
    <t>Cuenta con dotación escolar</t>
  </si>
  <si>
    <t>LINEAMIENTO DE ATENCIÓN PARA EL DESARROLLO Y FORTALECIMIENTO DE LOS PROYECTOS DE VIDA, DE LOS NIÑOS, NIÑAS, ADOLESCENTES Y JÓVENES ATENDIDOS EN LOS SERVICIOS DE PROTECCIÓN DEL ICBF  V3 del 25/09/2020. pagina 80</t>
  </si>
  <si>
    <t>9.6.1.</t>
  </si>
  <si>
    <t>Garantiza que el joven cuente con su dotación escolar: Materiales básicos para el desarrollo de actividades de acuerdo con las exigencias del programa académico y de la Institución de educación superior y/o de formación para el trabajo y desarrollo humano, e insumos para la realización de talleres según PIYC.</t>
  </si>
  <si>
    <t>LINEAMIENTO DE ATENCIÓN PARA EL DESARROLLO Y FORTALECIMIENTO DE LOS PROYECTOS DE VIDA, DE LOS NIÑOS, NIÑAS, ADOLESCENTES Y JÓVENES ATENDIDOS EN LOS SERVICIOS DE PROTECCIÓN DEL ICBF  L.M20.P - V3 del 25/09/2020. pagina 80</t>
  </si>
  <si>
    <t>ANEXO 1 VIOLENCIAS</t>
  </si>
  <si>
    <t>A1</t>
  </si>
  <si>
    <t>Cuenta e Implementa las acciones diferenciales para la atención de víctimas de violencia sexual dentro y fuera del conflicto armado y/o víctimas de trata:</t>
  </si>
  <si>
    <t>Lineamiento Técnico Para La Atención A Niños, Niñas Y Adolescentes, Con Derechos Amenazados O Vulnerados, Víctimas De Violencia Sexual, Versión 2 Del 04/07/2018 Págs.108 , 126, 130, 131, 134 ,135, 136 y  137.</t>
  </si>
  <si>
    <t>En observación de la atención y diálogo con el adolescente victima de violencia sexual y su familia o red vincular, talento humano y contrastado con el contenido de los soportes presentados por el operador se evidencia que:</t>
  </si>
  <si>
    <t>A1.1</t>
  </si>
  <si>
    <t>Cuenta con registro de reporte a la autoridad administrativa, en caso que el grupo familiar no haya declarado ante el Ministerio Público el hecho victimizante específico de violencia sexual en el marco del conflicto armado.</t>
  </si>
  <si>
    <t>Lineamiento Técnico Para La Atención A Niños, Niñas Y Adolescentes, Con Derechos Amenazados O Vulnerados, Víctimas De Violencia Sexual, Versión 2 Del 04/07/2018
9.3. Acciones De Atención Especializada. Tabla 4 Acciones Especializadas. Pág.108
Coordinación De Acciones. Pág. 136</t>
  </si>
  <si>
    <t>A1.2</t>
  </si>
  <si>
    <t>Cuenta con registro del seguimiento a las atenciones y acompañamiento a los servicios que incluye el protocolo de atención para víctimas de violencia sexual, de acuerdo a la Resolución 459 de 2012 del sector salud. De no ser así, evidencia de la solicitud de la remisión a la Autoridad Administrativa.</t>
  </si>
  <si>
    <t>Lineamiento Técnico Para La Atención A Niños, Niñas Y Adolescentes, Con Derechos Amenazados O Vulnerados, Víctimas De Violencia Sexual, Versión 2 Del 04/07/2018
9.3. Acciones De Atención Especializada. Tabla 4 Acciones Especializadas. 
Coordinación De Acciones. Pág. 136</t>
  </si>
  <si>
    <t>A1.3</t>
  </si>
  <si>
    <t>Cuenta con soporte de gestiones para la articulación con la autoridad administrativa para la gestión y acompañamiento frente al acceso a las medidas  reparación integral: Rehabilitación, Indemnización, Garantías de no Repetición, Restitución y Medidas de Satisfacción.</t>
  </si>
  <si>
    <t>Lineamiento Técnico Para La Atención A Niños, Niñas Y Adolescentes, Con Derechos Amenazados O Vulnerados, Víctimas De Violencia Sexual, Versión 2 Del 04/07/2018
Coordinación De Acciones. Págs.136,137.</t>
  </si>
  <si>
    <t>A1.4</t>
  </si>
  <si>
    <t>Cuenta con actas, registros fotográficos, etc., que evidencien acciones de sensibilización para los adolescente frente al uso debido de redes sociales y otros medios tecnológicos, o entornos virtuales, que los exponga a situaciones de vulnerabilidad.</t>
  </si>
  <si>
    <t>Lineamiento Técnico Para La Atención A Niños, Niñas Y Adolescentes, Con Derechos Amenazados O Vulnerados, Víctimas De Violencia Sexual, Versión 2 Del 04/07/2018
9.3. Acciones De Atención Especializada. Tabla 4 Acciones Especializadas.Pág.126
Coordinación De Acciones. Págs.134, 135</t>
  </si>
  <si>
    <t>A1.5</t>
  </si>
  <si>
    <t>Cuenta con registro de la información actualizada sobre las rutas de atención integral a adolescentes víctimas de violencia sexual.</t>
  </si>
  <si>
    <t>Lineamiento Técnico Para La Atención A Niños, Niñas Y Adolescentes, Con Derechos Amenazados O Vulnerados, Víctimas De Violencia Sexual, Versión 2 Del 04/07/2018
9.3. Acciones De Atención Especializada. Tabla 4 Acciones Especializadas.Págs.130, 131</t>
  </si>
  <si>
    <t>ANEXO 2. ENFOQUE DIFERENCIAL POBLACION CON DISCAPACIDAD</t>
  </si>
  <si>
    <t>A2.1.</t>
  </si>
  <si>
    <t>Cuenta e Implementa las acciones diferenciales para la atención de población con discapacidad:</t>
  </si>
  <si>
    <t>Lineamiento Técnico Para La Atención De Niños, Niñas Y Adolescentes Con Discapacidad Con Derechos Amenazados Y/O Vulnerados, Versión 2 Del 3/12/2019.
Cuadro 12 Acciones Diferenciales Para La Atención De Población Con Discapacidad. Pag.49,50,51</t>
  </si>
  <si>
    <t>A2.1.1</t>
  </si>
  <si>
    <t>Cuenta con los soportes de la gestión o Certificado de:
- Discapacidad
- Registro de Localización y Caracterización de Personas con Discapacidad
- Registro único de Víctimas - RUV</t>
  </si>
  <si>
    <t>A2.1.2</t>
  </si>
  <si>
    <r>
      <t xml:space="preserve">Cumple con lo establecido en la Guía técnica del componente de alimentación y nutrición para las personas con discapacidad, en el marco de los procesos de atención del ICBF frente a las modificaciones de texturas que lleguen a requerirse.
</t>
    </r>
    <r>
      <rPr>
        <b/>
        <u/>
        <sz val="11"/>
        <rFont val="Arial"/>
        <family val="2"/>
      </rPr>
      <t xml:space="preserve">Nota:
</t>
    </r>
    <r>
      <rPr>
        <sz val="11"/>
        <rFont val="Arial"/>
        <family val="2"/>
      </rPr>
      <t xml:space="preserve">-Cuando la persona usuaria con discapacidad, enfermedad crónica no trasmisible, enfermedad catastrófica u otra similar requiera atención diferencial de alimentación y nutrición se modifica la alimentación a suministrar. 
-La derivación alimentaria se realiza de manera individual y es acorde con las necesidades nutricionales, los ajustes razonables y las instrucciones del médico tratante de la EAPB. </t>
    </r>
  </si>
  <si>
    <t>Guía Técnica Del Componentes De Alimentación Y Nutrición Para Las Personas Con Discapacidad En El Marco De Los Procesos De Atención Del Icbf  G7Pp Versión 2 Del 8/8/2022.
8.1 Generalidades De La Alimentación Y Nutrición En Población Con Discapacidad Pág. 41.
Guía Para El Impulso A La Soberanía Alimentaria Por El Derecho Humano A La Alimentación Adecuada En Las Modalidades Y Servicios Del Icbf. G33.Pp. Versión 2 Del 30/12/2025.
Población Con Discapacidad O Con Alteración De La Deglución Voluntaria Y/O Enfermedades
Crónicas No Trasmisibles.  Pág. 57.</t>
  </si>
  <si>
    <t>A2.1.3</t>
  </si>
  <si>
    <t>Cuenta con los apoyos necesarios y los ajustes razonables para la toma de peso y talla de la población con discapacidad de acuerdo con la categoría.</t>
  </si>
  <si>
    <t xml:space="preserve">Guía para el impulso a la soberanía alimentaria por el derecho humano a la alimentación adecuada en las modalidades y servicios del ICBF. G36.PP. Versión 2 del 30/12/2025.
4.6. Valoración y Seguimiento del Estado Nutricional y de Salud.
a. Indicadores Indirectos pág. 93.
</t>
  </si>
  <si>
    <t>A2.1.4</t>
  </si>
  <si>
    <t>En observación de la atención se solicita toma de los datos antropométricos de los niños, niñas o adolescentes, según muestra y se contrasta su correspondencia con los datos registrados en el formato.</t>
  </si>
  <si>
    <t>A2.1.5</t>
  </si>
  <si>
    <t>Desarrolla actividades en las cuales los adolescentes y mayores de 18 años con mayor dependencia funcional y restricciones en la participación, puedan tener contacto con la naturaleza.</t>
  </si>
  <si>
    <t>Lineamiento Técnico Para La Atención De Niños, Niñas Y Adolescentes Con Discapacidad Con Derechos Amenazados Y/O Vulnerados, Versión 2 Del 3/12/2019.
I) Ubicación De Niños, Niñas Y Adolescentes Con Discapacidad En Casa Hogar E Internado-Vulneración. Pág.42
Cuadro 12 Acciones Diferenciales Para La Atención De Población Con Discapacidad. Pag.51,52
1) Ajustes Razonables Al Componente Técnico. Pág.72
Anexo 2. Acciones Diferenciales Para Personas Con Discapacidad Con Mayor Dependencia Funcional Y Restricciòn En La Participación. Pág.74</t>
  </si>
  <si>
    <t>A2.1.6</t>
  </si>
  <si>
    <t>Implementa sistemas de comunicación aumentativa y alternativa para incorporar la percepción del niño, niña o adolescente con discapacidad.</t>
  </si>
  <si>
    <t>Lineamiento Técnico Para La Implementacion Del Modelo De Atención, Dirigido A Los Niños, Las Niñas, Y Los Adolescentes En Las Modalidades De Restablecimiento De Derechos, Versión1 Del 27/07/2021.
4.7.1. Hito 1: Prospectiva De Caso. Momento 1 Evaluación Integradora. Págs.32
Lineamiento Técnico Para La Atención De Niños, Niñas Y Adolescentes Con Discapacidad Con Derechos Amenazados Y/O Vulnerados, Versión 2 Del 3/12/2019.
1.2.1. Enfoque Diferencial En Discapacidad Pág.31
1.7 Acciones Diferenciales Para La Atención De Población Con Discapacidad. Pág. 49
Acciones Transversales A Las Tres Fases. Pág. 59
Anexo 2. Acciones Diferenciales Para Personas Con Discapacidad Con Mayor Dependencia Funcional Y Restricciòn En La Participación. Pág.74</t>
  </si>
  <si>
    <t>A2.1.7</t>
  </si>
  <si>
    <t>El cronograma de actividades está organizado por curso de vida teniendo en cuenta la categoría de discapacidad, el nivel de dificultad en el desempeño y el perfil de funcionamiento del adolescente y mayor de 18 años.</t>
  </si>
  <si>
    <t>Lineamiento Técnico Para La Atención De Niños, Niñas Y Adolescentes Con Discapacidad Con Derechos Amenazados Y/O Vulnerados, Versión 2 Del 3/12/2019.
Para Tener En Cuenta. Pag.65</t>
  </si>
  <si>
    <t>A2.1.8</t>
  </si>
  <si>
    <t>Cuenta con los soportes de la gestión para la vinculación al sistema educativo con la Secretaria de Educación o Entidad territorial y brinda el apoyo pedagógico requerido por el adolescente en la preparación para la educación inclusiva.</t>
  </si>
  <si>
    <t>Lineamiento Técnico Para La Atención De Niños, Niñas Y Adolescentes Con Discapacidad Con Derechos Amenazados Y/O Vulnerados, Versión 2 Del 3/12/2019.
Cuadro 12 Acciones Diferenciales Para La Atención De Población Con Discapacidad. Pag.52</t>
  </si>
  <si>
    <t>A2.1.9</t>
  </si>
  <si>
    <t>Registro de acciones  para  la  inclusión laboral de los mayores de 18 años con discapacidad y  la construcción de unidades productivas autosostenibles para los jóvenes o mayores de 18 años con discapacidad que tengan restricción para participación en espacios laborales formales</t>
  </si>
  <si>
    <t>Lineamiento Técnico Para La Atención De Niños, Niñas Y Adolescentes Con Discapacidad Con Derechos Amenazados Y/O Vulnerados, Versión 2 Del 3/12/2019.
Cuadro 12 Acciones Diferenciales Para La Atención De Población Con Discapacidad. Pag.55</t>
  </si>
  <si>
    <t>A2.1.10</t>
  </si>
  <si>
    <r>
      <t xml:space="preserve">Soportes de registro de acciones para la implementación de elementos de Rehabilitación Basada en la Comunidad y posibilitar el desarrollo de competencias personales, sociales y comunitarias en el proceso de atención de los usuarios y las familias.
</t>
    </r>
    <r>
      <rPr>
        <b/>
        <sz val="11"/>
        <rFont val="Arial"/>
        <family val="2"/>
      </rPr>
      <t xml:space="preserve">Nota: </t>
    </r>
    <r>
      <rPr>
        <sz val="11"/>
        <rFont val="Arial"/>
        <family val="2"/>
      </rPr>
      <t>Por registro se entenderá actas de participación, solicitudes para la Secretarías de Salud, fotografías, videos, documentos, etc, que puedan evidenciar la implementación de elementos de Rehabilitación Basada en la Comunidad y posibilitar el desarrollo de competencias personales, sociales y comunitarias en el proceso de atención de los usuarios y las familias.</t>
    </r>
  </si>
  <si>
    <t>Lineamiento Técnico Para La Atención De Niños, Niñas Y Adolescentes Con Discapacidad Con Derechos Amenazados Y/O Vulnerados, Versión 2 Del 3/12/2019.
Cuadro 12 Acciones Diferenciales Para La Atención De Población Con Discapacidad. Pag.63</t>
  </si>
  <si>
    <t>A2.1.11</t>
  </si>
  <si>
    <t>Cuenta con el registro de actividades psicoeducativas con las familias y/o cuidadores responsables del adolescente con discapacidad: "cuidado al cuidador".</t>
  </si>
  <si>
    <t>Lineamiento Técnico Para La Atención De Niños, Niñas Y Adolescentes Con Discapacidad Con Derechos Amenazados Y/O Vulnerados, Versión 2 Del 3/12/2019.
Cuadro 12 Acciones Diferenciales Para La Atención De Población Con Discapacidad. Pag.56</t>
  </si>
  <si>
    <t>CONT / ADM</t>
  </si>
  <si>
    <t>A2.1.12</t>
  </si>
  <si>
    <t>Entrena a su talento humano en prevención de la agitación psicomotora, a través de la adopción de medidas ambientales favorables, identificación temprana de factores psicológicos e individuales de la persona con discapacidad, factores de riesgo y desencadenantes.</t>
  </si>
  <si>
    <t>Lineamiento Técnico Para La Atención De Niños, Niñas Y Adolescentes Con Discapacidad Con Derechos Amenazados Y/O Vulnerados, Versión 2 Del 3/12/2019.
Cuadro 12 Acciones Diferenciales Para La Atención De Población Con Discapacidad. Pag.78</t>
  </si>
  <si>
    <t>A2.2.</t>
  </si>
  <si>
    <t>Guía Técnica Para La Metrología Aplicable A Los Programas De Los Procesos Misionales Del Icbf.  G8.Pp.  Versión 8 Del 5/03/2025.
Pág.  30.</t>
  </si>
  <si>
    <t>A2.2.1.</t>
  </si>
  <si>
    <t>Cuenta con la documentación de la cinta métrica antropométrica, en los casos en los que aplique (discapacidad): 
-Hoja de vida (con la totalidad de criterios establecidos en la norma)
-Certificado de calibración.</t>
  </si>
  <si>
    <t xml:space="preserve"> </t>
  </si>
  <si>
    <t>A2.2.2.</t>
  </si>
  <si>
    <t>En observación de la atención que los equipos de metrología se encuentran en buen estado.</t>
  </si>
  <si>
    <t>Nombres y apellidos</t>
  </si>
  <si>
    <t>Fecha de ingreso</t>
  </si>
  <si>
    <t>Edad</t>
  </si>
  <si>
    <t>Boleta de ubicación</t>
  </si>
  <si>
    <t>Número Documento de identidad</t>
  </si>
  <si>
    <t>Libreta militar</t>
  </si>
  <si>
    <t>Género con el que se identifica</t>
  </si>
  <si>
    <t>Discapacidad</t>
  </si>
  <si>
    <t>Pertenencia étnica</t>
  </si>
  <si>
    <t>Migrante</t>
  </si>
  <si>
    <t>Vinculado al sistema educativo</t>
  </si>
  <si>
    <r>
      <t xml:space="preserve">Evaluación </t>
    </r>
    <r>
      <rPr>
        <b/>
        <sz val="11"/>
        <rFont val="Aptos Narrow"/>
        <family val="2"/>
        <scheme val="minor"/>
      </rPr>
      <t xml:space="preserve">preliminar 
</t>
    </r>
    <r>
      <rPr>
        <sz val="7"/>
        <rFont val="Aptos Narrow"/>
        <family val="2"/>
        <scheme val="minor"/>
      </rPr>
      <t>(a los 5 días hábiles del ingreso)</t>
    </r>
  </si>
  <si>
    <r>
      <t xml:space="preserve">Evaluación integradora
</t>
    </r>
    <r>
      <rPr>
        <sz val="7"/>
        <rFont val="Aptos Narrow"/>
        <family val="2"/>
        <scheme val="minor"/>
      </rPr>
      <t>(antes de los 30 días calendario del ingreso</t>
    </r>
    <r>
      <rPr>
        <sz val="11"/>
        <rFont val="Aptos Narrow"/>
        <family val="2"/>
        <scheme val="minor"/>
      </rPr>
      <t>)</t>
    </r>
  </si>
  <si>
    <t>Plan de caso</t>
  </si>
  <si>
    <t>Seguimiento al plan de caso
(cada 3 meses - registrar los dos últimos)</t>
  </si>
  <si>
    <t xml:space="preserve">Intervenciones por áreas </t>
  </si>
  <si>
    <r>
      <t xml:space="preserve"> Método de Administración de Caso – M.A.C.
</t>
    </r>
    <r>
      <rPr>
        <b/>
        <sz val="11"/>
        <color theme="1" tint="0.249977111117893"/>
        <rFont val="Aptos Narrow"/>
        <family val="2"/>
        <scheme val="minor"/>
      </rPr>
      <t>Registrar última fecha o N/A</t>
    </r>
  </si>
  <si>
    <t>Informe de superación de situaciones que generaron el ingreso al PARD</t>
  </si>
  <si>
    <t>Observaciones</t>
  </si>
  <si>
    <t>Si/No</t>
  </si>
  <si>
    <t>Fecha</t>
  </si>
  <si>
    <t>Define la frecuencia del seguimiento de acuerdo con el nivel de riesgo y complejidad.</t>
  </si>
  <si>
    <t>Realiza el seguimiento acorde a la frecuencia indicada
Si/No</t>
  </si>
  <si>
    <r>
      <t xml:space="preserve">Fecha de elaboración </t>
    </r>
    <r>
      <rPr>
        <sz val="7"/>
        <rFont val="Aptos Narrow"/>
        <family val="2"/>
        <scheme val="minor"/>
      </rPr>
      <t>(antes de los 30 días calendario del ingreso</t>
    </r>
    <r>
      <rPr>
        <sz val="11"/>
        <rFont val="Aptos Narrow"/>
        <family val="2"/>
        <scheme val="minor"/>
      </rPr>
      <t>)</t>
    </r>
    <r>
      <rPr>
        <b/>
        <sz val="11"/>
        <rFont val="Aptos Narrow"/>
        <family val="2"/>
        <scheme val="minor"/>
      </rPr>
      <t xml:space="preserve">
Fecha</t>
    </r>
  </si>
  <si>
    <r>
      <t xml:space="preserve">Fecha de Entrega 
</t>
    </r>
    <r>
      <rPr>
        <sz val="7"/>
        <rFont val="Aptos Narrow"/>
        <family val="2"/>
        <scheme val="minor"/>
      </rPr>
      <t>(5 días calendario después de la fecha de elaboración)</t>
    </r>
    <r>
      <rPr>
        <sz val="11"/>
        <rFont val="Aptos Narrow"/>
        <family val="2"/>
        <scheme val="minor"/>
      </rPr>
      <t xml:space="preserve">
</t>
    </r>
    <r>
      <rPr>
        <b/>
        <sz val="11"/>
        <rFont val="Aptos Narrow"/>
        <family val="2"/>
        <scheme val="minor"/>
      </rPr>
      <t>Fecha</t>
    </r>
  </si>
  <si>
    <r>
      <t>No aplica</t>
    </r>
    <r>
      <rPr>
        <sz val="11"/>
        <rFont val="Aptos Narrow"/>
        <family val="2"/>
        <scheme val="minor"/>
      </rPr>
      <t xml:space="preserve">
</t>
    </r>
    <r>
      <rPr>
        <sz val="7"/>
        <rFont val="Aptos Narrow"/>
        <family val="2"/>
        <scheme val="minor"/>
      </rPr>
      <t>(por tiempo de permanencia en la modalidad)</t>
    </r>
    <r>
      <rPr>
        <b/>
        <sz val="11"/>
        <rFont val="Aptos Narrow"/>
        <family val="2"/>
        <scheme val="minor"/>
      </rPr>
      <t xml:space="preserve">
Coloque X</t>
    </r>
  </si>
  <si>
    <t xml:space="preserve">Fecha de elaboración
Fecha </t>
  </si>
  <si>
    <r>
      <t xml:space="preserve">Fecha de Entrega 
</t>
    </r>
    <r>
      <rPr>
        <sz val="7"/>
        <rFont val="Aptos Narrow"/>
        <family val="2"/>
        <scheme val="minor"/>
      </rPr>
      <t>(5 días calendario después de la fecha de elaboración)</t>
    </r>
  </si>
  <si>
    <r>
      <rPr>
        <b/>
        <sz val="11"/>
        <rFont val="Aptos Narrow"/>
        <family val="2"/>
        <scheme val="minor"/>
      </rPr>
      <t>No aplica</t>
    </r>
    <r>
      <rPr>
        <sz val="11"/>
        <rFont val="Aptos Narrow"/>
        <family val="2"/>
        <scheme val="minor"/>
      </rPr>
      <t xml:space="preserve">
</t>
    </r>
    <r>
      <rPr>
        <sz val="7"/>
        <rFont val="Aptos Narrow"/>
        <family val="2"/>
        <scheme val="minor"/>
      </rPr>
      <t>(por tiempo de permanencia en la modalidad)</t>
    </r>
  </si>
  <si>
    <t xml:space="preserve">Fecha de elaboración </t>
  </si>
  <si>
    <r>
      <t>No aplica</t>
    </r>
    <r>
      <rPr>
        <sz val="11"/>
        <rFont val="Aptos Narrow"/>
        <family val="2"/>
        <scheme val="minor"/>
      </rPr>
      <t xml:space="preserve">
</t>
    </r>
    <r>
      <rPr>
        <sz val="7"/>
        <rFont val="Aptos Narrow"/>
        <family val="2"/>
        <scheme val="minor"/>
      </rPr>
      <t>(por tiempo de permanencia en la modalidad)</t>
    </r>
    <r>
      <rPr>
        <b/>
        <sz val="11"/>
        <rFont val="Aptos Narrow"/>
        <family val="2"/>
        <scheme val="minor"/>
      </rPr>
      <t xml:space="preserve">
Coloque X</t>
    </r>
  </si>
  <si>
    <t>Análisis de caso</t>
  </si>
  <si>
    <t>Reunión de caso</t>
  </si>
  <si>
    <t>Conferencia de caso</t>
  </si>
  <si>
    <r>
      <t xml:space="preserve">Fecha de elaboración 
</t>
    </r>
    <r>
      <rPr>
        <sz val="7"/>
        <rFont val="Aptos Narrow"/>
        <family val="2"/>
        <scheme val="minor"/>
      </rPr>
      <t>(a partir de la comunicación y hasta el día del egreso definitivo)</t>
    </r>
  </si>
  <si>
    <r>
      <t xml:space="preserve">Fecha de </t>
    </r>
    <r>
      <rPr>
        <b/>
        <sz val="11"/>
        <rFont val="Aptos Narrow"/>
        <family val="2"/>
        <scheme val="minor"/>
      </rPr>
      <t xml:space="preserve">Entrega 
</t>
    </r>
    <r>
      <rPr>
        <sz val="7"/>
        <rFont val="Aptos Narrow"/>
        <family val="2"/>
        <scheme val="minor"/>
      </rPr>
      <t>(al día hábil siguiente del egreso definitivo)</t>
    </r>
  </si>
  <si>
    <r>
      <rPr>
        <b/>
        <sz val="11"/>
        <rFont val="Aptos Narrow"/>
        <family val="2"/>
        <scheme val="minor"/>
      </rPr>
      <t>No aplica</t>
    </r>
    <r>
      <rPr>
        <sz val="11"/>
        <rFont val="Aptos Narrow"/>
        <family val="2"/>
        <scheme val="minor"/>
      </rPr>
      <t xml:space="preserve">
</t>
    </r>
    <r>
      <rPr>
        <sz val="7"/>
        <rFont val="Aptos Narrow"/>
        <family val="2"/>
        <scheme val="minor"/>
      </rPr>
      <t>(por tiempo de permanencia en la modalidad)</t>
    </r>
    <r>
      <rPr>
        <b/>
        <sz val="11"/>
        <color theme="1"/>
        <rFont val="Aptos Narrow"/>
        <family val="2"/>
        <scheme val="minor"/>
      </rPr>
      <t xml:space="preserve">
Coloque X</t>
    </r>
  </si>
  <si>
    <t>PERFIL</t>
  </si>
  <si>
    <t xml:space="preserve">PERSONAL REQUERIDO POR USUARIOS DE LA MODALIDADTalento Humano Casa Universitaria Adoptabilidad </t>
  </si>
  <si>
    <t>De 12 a 24 jovenes</t>
  </si>
  <si>
    <t>De 25 a 48 jovenes</t>
  </si>
  <si>
    <t>Coordinador MT X Unidad</t>
  </si>
  <si>
    <t xml:space="preserve">Trabajador Social </t>
  </si>
  <si>
    <t>48 Horas X Unidad x Mes</t>
  </si>
  <si>
    <t>64 Horas X Unidad x Mes</t>
  </si>
  <si>
    <t>Psicologo</t>
  </si>
  <si>
    <t>Profesional de área</t>
  </si>
  <si>
    <t>Formador Diurno</t>
  </si>
  <si>
    <t>TC X Unidad</t>
  </si>
  <si>
    <t>Formador Nocturno</t>
  </si>
  <si>
    <t>Nutricionista dietista</t>
  </si>
  <si>
    <t>16 Horas X Unidad X Mes</t>
  </si>
  <si>
    <t>24 Horas X Unidad X Mes</t>
  </si>
  <si>
    <t>Servicios Generales</t>
  </si>
  <si>
    <t>Fuente: LINEAMIENTO DE ATENCIÓN PARA EL DESARROLLO Y FORTALECIMIENTO DE LOS PROYECTOS DE VIDA, DE LOS NIÑOS, NIÑAS, ADOLESCENTES Y JÓVENES ATENDIDOS EN LOS SERVICIOS DE PROTECCIÓN DEL ICBF V3 del 25/09/2020 pagina 77 y 78</t>
  </si>
  <si>
    <t>Cantidad de usuarios del servicio
* Corresponde al # cupo atendidos al momento de la visita</t>
  </si>
  <si>
    <t>PERSONAL REQUERIDO POR USUARIOS DE LA MODALIDADTalento Humano Casa Universitaria SRPA</t>
  </si>
  <si>
    <t>Trabajador Social  o profesional en Desarrollo Familiar</t>
  </si>
  <si>
    <t>80 Horas X Unidad x Mes</t>
  </si>
  <si>
    <t>16 Horas X Unidad x Mes</t>
  </si>
  <si>
    <t>24 Horas X Unidad x Mes</t>
  </si>
  <si>
    <t>Auxiliar de vida comunitaria (Servicios Generales)</t>
  </si>
  <si>
    <t>DORMITORIOS O ALOJAMIENTOS</t>
  </si>
  <si>
    <t>Ubicación</t>
  </si>
  <si>
    <t>Denominación del Dormitorio o Alojamiento</t>
  </si>
  <si>
    <t>Rango de edad 
(años)</t>
  </si>
  <si>
    <t>Área (m²)</t>
  </si>
  <si>
    <r>
      <t>Índice  (m</t>
    </r>
    <r>
      <rPr>
        <b/>
        <sz val="11"/>
        <rFont val="Aptos Narrow"/>
        <family val="2"/>
      </rPr>
      <t>²</t>
    </r>
    <r>
      <rPr>
        <b/>
        <sz val="11"/>
        <rFont val="Aptos Narrow"/>
        <family val="2"/>
        <scheme val="minor"/>
      </rPr>
      <t>/persona)</t>
    </r>
  </si>
  <si>
    <t xml:space="preserve">Capacidad máxima 
(Área / Índice)
</t>
  </si>
  <si>
    <t>No. Personas ubicadas</t>
  </si>
  <si>
    <t>Cumple - No cumple - No aplica</t>
  </si>
  <si>
    <t>observaciones</t>
  </si>
  <si>
    <t>Sala de computadores/estudio</t>
  </si>
  <si>
    <t>Aula</t>
  </si>
  <si>
    <r>
      <t>Índice
(m</t>
    </r>
    <r>
      <rPr>
        <b/>
        <sz val="11"/>
        <rFont val="Aptos Narrow"/>
        <family val="2"/>
      </rPr>
      <t>²</t>
    </r>
    <r>
      <rPr>
        <b/>
        <sz val="11"/>
        <rFont val="Aptos Narrow"/>
        <family val="2"/>
        <scheme val="minor"/>
      </rPr>
      <t>/2 personas)</t>
    </r>
  </si>
  <si>
    <t>Capacidad máxima 
(Área / Índice)</t>
  </si>
  <si>
    <r>
      <rPr>
        <b/>
        <sz val="11"/>
        <rFont val="Aptos Narrow"/>
        <family val="2"/>
        <scheme val="minor"/>
      </rPr>
      <t>Nota:</t>
    </r>
    <r>
      <rPr>
        <sz val="11"/>
        <rFont val="Aptos Narrow"/>
        <family val="2"/>
        <scheme val="minor"/>
      </rPr>
      <t xml:space="preserve"> Adicionar las filas que se requieran en caso de ser necesario.</t>
    </r>
  </si>
  <si>
    <t>N°</t>
  </si>
  <si>
    <t>Nombre</t>
  </si>
  <si>
    <t>Profesión</t>
  </si>
  <si>
    <t>Cargo que desempeña</t>
  </si>
  <si>
    <t>Tiempo de Experiencia</t>
  </si>
  <si>
    <t>Tipo de Contrato</t>
  </si>
  <si>
    <t>Fecha Fin Contrato</t>
  </si>
  <si>
    <t>Salario / Honorario asignado</t>
  </si>
  <si>
    <t xml:space="preserve">Ingreso Base de Cotización </t>
  </si>
  <si>
    <t xml:space="preserve">Hoja de vida </t>
  </si>
  <si>
    <t>Consulta de Inhabilidades por delitos sexuales cometidos contra menores de 18 años (Ley 1918 de 2018 y Decreto 753 del 30 de abril de 2019)</t>
  </si>
  <si>
    <t>Certificado sobre Antecedentes Judiciales (Policía Nacional)</t>
  </si>
  <si>
    <t>Certificación de Antecedentes Disciplinarios (Procuraduría)</t>
  </si>
  <si>
    <t>Certificado de Responsables Fiscales (Contraloría)</t>
  </si>
  <si>
    <t>Certificado de Medidas Correctivas</t>
  </si>
  <si>
    <t>Certificaciones académicas</t>
  </si>
  <si>
    <t>Certificaciones de experiencia laboral</t>
  </si>
  <si>
    <t>Contrato vigente con la Institución</t>
  </si>
  <si>
    <t xml:space="preserve">Tarjeta profesional </t>
  </si>
  <si>
    <t>Inscripción en Rethus
(Solo profesiones del sector salud)</t>
  </si>
  <si>
    <t>Evidencia de inducción para el cargo</t>
  </si>
  <si>
    <t>Soportes de afiliación al SGSSS y ARL</t>
  </si>
  <si>
    <t>Código de Ética</t>
  </si>
  <si>
    <t xml:space="preserve">Curso de Derechos Humanos  </t>
  </si>
  <si>
    <t>SI</t>
  </si>
  <si>
    <t>NO</t>
  </si>
  <si>
    <t>NA</t>
  </si>
  <si>
    <r>
      <rPr>
        <b/>
        <sz val="12"/>
        <color theme="1"/>
        <rFont val="Arial"/>
        <family val="2"/>
      </rPr>
      <t xml:space="preserve">Nota: </t>
    </r>
    <r>
      <rPr>
        <sz val="12"/>
        <color theme="1"/>
        <rFont val="Arial"/>
        <family val="2"/>
      </rPr>
      <t>Una vez establecida la muestra a evaluar, digite el nombre de cada persona seleccionada y registre la totalidad de la información verificada. Asegúrese de no dejar campos sin diligenciar.</t>
    </r>
  </si>
  <si>
    <t>SEC</t>
  </si>
  <si>
    <t xml:space="preserve">OBSERVACIONES </t>
  </si>
  <si>
    <t>2.Ambientes Adecuados y Seguros</t>
  </si>
  <si>
    <t>3. Alimentacion y Nutrición</t>
  </si>
  <si>
    <t>4.1</t>
  </si>
  <si>
    <t>4. Modelo de Atencion</t>
  </si>
  <si>
    <t>4.2</t>
  </si>
  <si>
    <t>4.3</t>
  </si>
  <si>
    <t>5. Situaciones de Riesgo</t>
  </si>
  <si>
    <t>6.1</t>
  </si>
  <si>
    <t>6. Código de Ética</t>
  </si>
  <si>
    <t>7.1</t>
  </si>
  <si>
    <t>7. Talento Humano</t>
  </si>
  <si>
    <t>7.2</t>
  </si>
  <si>
    <t>7.3</t>
  </si>
  <si>
    <t>7.4</t>
  </si>
  <si>
    <t>7.5</t>
  </si>
  <si>
    <t>8. Financiero</t>
  </si>
  <si>
    <t>9. Dotación</t>
  </si>
  <si>
    <t>9.4</t>
  </si>
  <si>
    <t>9.5</t>
  </si>
  <si>
    <t>9.6</t>
  </si>
  <si>
    <t>A1.</t>
  </si>
  <si>
    <t>Anexo 1 Violencias</t>
  </si>
  <si>
    <t>A2.1</t>
  </si>
  <si>
    <t>Anexo 2. Discapacidad</t>
  </si>
  <si>
    <t>A2.2</t>
  </si>
  <si>
    <t>A2.3</t>
  </si>
  <si>
    <t>A2.4</t>
  </si>
  <si>
    <t>CONSOLIDADO DE LAS CONDICIONES CON NO CUMPLIMIENTO</t>
  </si>
  <si>
    <t>Numeral</t>
  </si>
  <si>
    <t>CONDICIONES DE CALIDAD CON NO CUMPLIMIENTO</t>
  </si>
  <si>
    <t>COMPONENTE</t>
  </si>
  <si>
    <t>ACTA DE CIERRE</t>
  </si>
  <si>
    <t xml:space="preserve">Siendo las __________ del dia __________del mes ____________ del _______, </t>
  </si>
  <si>
    <r>
      <t xml:space="preserve">el equipo de la Oficina de </t>
    </r>
    <r>
      <rPr>
        <sz val="11"/>
        <rFont val="Aptos Narrow"/>
        <family val="2"/>
        <scheme val="minor"/>
      </rPr>
      <t>Inspección, Vigilancia y Control y Calidad de Servicios</t>
    </r>
    <r>
      <rPr>
        <sz val="11"/>
        <color theme="1"/>
        <rFont val="Aptos Narrow"/>
        <family val="2"/>
        <scheme val="minor"/>
      </rPr>
      <t>, realiza socialización de las situaciones encontradas durante la visita por cada uno de los componentes:  y se le informa que podrá pronunciarse frente al desarrollo de la misma.</t>
    </r>
  </si>
  <si>
    <t>COMPONENTES</t>
  </si>
  <si>
    <t>CONDICIONES</t>
  </si>
  <si>
    <t>CUMPLE</t>
  </si>
  <si>
    <t>NO CUMPLE</t>
  </si>
  <si>
    <t>NO APLICA</t>
  </si>
  <si>
    <t xml:space="preserve">TOTAL </t>
  </si>
  <si>
    <t>AMBIENTES ADECUADOS Y SEGUROS</t>
  </si>
  <si>
    <t>ALIMENTACIÓN Y NUTRICIÓN</t>
  </si>
  <si>
    <t>MODELO DE ATENCIÓN</t>
  </si>
  <si>
    <t>SITUACIONES DE RIESGO</t>
  </si>
  <si>
    <t>CÓDIGO DE ÉTICA</t>
  </si>
  <si>
    <t>TALENTO HUMANO</t>
  </si>
  <si>
    <t>FINANCIERO</t>
  </si>
  <si>
    <t>DOTACIÓN</t>
  </si>
  <si>
    <t>ANEXO 2 DISCAPACIDAD</t>
  </si>
  <si>
    <t>TOTAL</t>
  </si>
  <si>
    <t>VER HOJAS POR COMPONENTE</t>
  </si>
  <si>
    <t>VER HOJA CONDICIONES NO CUMPLIDAS</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</si>
  <si>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</si>
  <si>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</si>
  <si>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</si>
  <si>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</si>
  <si>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ROL</t>
  </si>
  <si>
    <t>FIRMA</t>
  </si>
  <si>
    <t>PROFESIONALES ICBF QUE REALIZAN LA VISITA</t>
  </si>
  <si>
    <t>PROFESIÓN</t>
  </si>
  <si>
    <t>6. Codigo de Etica</t>
  </si>
  <si>
    <t>9. Dotacion</t>
  </si>
  <si>
    <t xml:space="preserve">Anexo 1 Violencias </t>
  </si>
  <si>
    <t xml:space="preserve">Anexo 2. Discapacidad </t>
  </si>
  <si>
    <t>1. INFORMACIÓN DE LA INSTITUCIÓN</t>
  </si>
  <si>
    <t>Fecha de Finalización Visita</t>
  </si>
  <si>
    <t>Reporta la situación al/la profesional delegada de la Regional del ICBF con copia a quien supervisa el contrato de aporte en el formato  F1.G17.P establecido.</t>
  </si>
  <si>
    <t>Reporta la situación al/la profesional delegada de la Regional del ICBF en el formato  F1.G17.P establecido.</t>
  </si>
  <si>
    <t>Reporta la situación al/la profesional delegada de la Regional del ICBF con copia a la supervisión de contrato en el formato  F1.G17.P establecido.</t>
  </si>
  <si>
    <r>
      <rPr>
        <b/>
        <i/>
        <sz val="12"/>
        <color theme="1"/>
        <rFont val="Tempus Sans ITC"/>
      </rPr>
      <t xml:space="preserve">¡Antes de imprimir este documento… piense en el medio ambiente!  </t>
    </r>
    <r>
      <rPr>
        <b/>
        <sz val="11"/>
        <color theme="1"/>
        <rFont val="Tempus Sans ITC"/>
      </rPr>
      <t xml:space="preserve">
     Cualquier copia impresa de este documento se considera como COPIA NO CONTROLADA.</t>
    </r>
    <r>
      <rPr>
        <sz val="11"/>
        <color theme="1"/>
        <rFont val="Aptos Narrow"/>
        <family val="2"/>
        <scheme val="minor"/>
      </rPr>
      <t xml:space="preserve">
</t>
    </r>
    <r>
      <rPr>
        <sz val="6"/>
        <color theme="1"/>
        <rFont val="Arial"/>
        <family val="2"/>
      </rPr>
      <t>LOS DATOS PROPORCIONADOS SERAN TRATADOS DE ACUERDO A LA POLITICA DE TRATAMIENTO DE DATOS PERSONALES DEL ICBF Y A LA LEY 1581 DE 2012</t>
    </r>
  </si>
  <si>
    <t>PROCESO DE INSPECCIÓN, VIGILANCIA Y CONTROL
 INSTRUMENTO IV
CASA UNIVERSITARIA</t>
  </si>
  <si>
    <t>IN101.IVC
Versión 1
28/07/2026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</si>
</sst>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0"/>
  </numFmts>
  <fonts count="74">
    <font>
      <sz val="11"/>
      <color theme="1"/>
      <name val="Aptos Narrow"/>
      <family val="2"/>
      <scheme val="minor"/>
    </font>
    <font>
      <sz val="8"/>
      <color theme="1"/>
      <name val="Arial"/>
      <family val="2"/>
    </font>
    <font>
      <b/>
      <sz val="8"/>
      <color theme="1"/>
      <name val="Arial"/>
      <family val="2"/>
    </font>
    <font>
      <b/>
      <sz val="11"/>
      <color theme="1"/>
      <name val="Arial"/>
      <family val="2"/>
    </font>
    <font>
      <sz val="11"/>
      <color theme="1"/>
      <name val="Arial"/>
      <family val="2"/>
    </font>
    <font>
      <b/>
      <sz val="11"/>
      <name val="Arial"/>
      <family val="2"/>
    </font>
    <font>
      <sz val="11"/>
      <color rgb="FF000000"/>
      <name val="Calibri"/>
      <family val="2"/>
    </font>
    <font>
      <sz val="11"/>
      <color rgb="FF000000"/>
      <name val="Calibri"/>
      <family val="2"/>
      <charset val="1"/>
    </font>
    <font>
      <sz val="9"/>
      <color rgb="FF000000"/>
      <name val="Arial"/>
      <family val="2"/>
    </font>
    <font>
      <b/>
      <sz val="12"/>
      <color theme="1"/>
      <name val="Arial"/>
      <family val="2"/>
    </font>
    <font>
      <b/>
      <sz val="11"/>
      <color theme="1"/>
      <name val="Aptos Narrow"/>
      <family val="2"/>
      <scheme val="minor"/>
    </font>
    <font>
      <sz val="5"/>
      <color theme="1"/>
      <name val="Aptos Narrow"/>
      <family val="2"/>
      <scheme val="minor"/>
    </font>
    <font>
      <sz val="11"/>
      <color rgb="FF000000"/>
      <name val="Aptos Narrow"/>
      <family val="2"/>
      <scheme val="minor"/>
    </font>
    <font>
      <b/>
      <sz val="11"/>
      <name val="Aptos Narrow"/>
      <family val="2"/>
      <scheme val="minor"/>
    </font>
    <font>
      <sz val="8"/>
      <color theme="1"/>
      <name val="Aptos Display"/>
      <family val="2"/>
      <scheme val="major"/>
    </font>
    <font>
      <sz val="5"/>
      <color theme="1"/>
      <name val="Aptos Display"/>
      <family val="2"/>
      <scheme val="major"/>
    </font>
    <font>
      <sz val="10"/>
      <color theme="1"/>
      <name val="Aptos Display"/>
      <family val="2"/>
      <scheme val="major"/>
    </font>
    <font>
      <b/>
      <sz val="10"/>
      <color theme="1"/>
      <name val="Aptos Narrow"/>
      <family val="2"/>
      <scheme val="minor"/>
    </font>
    <font>
      <sz val="11"/>
      <color theme="1"/>
      <name val="Aptos Display"/>
      <family val="2"/>
      <scheme val="major"/>
    </font>
    <font>
      <b/>
      <sz val="16"/>
      <color theme="1"/>
      <name val="Aptos Narrow"/>
      <family val="2"/>
      <scheme val="minor"/>
    </font>
    <font>
      <b/>
      <sz val="11"/>
      <color rgb="FF000000"/>
      <name val="Arial Narrow"/>
      <family val="2"/>
    </font>
    <font>
      <sz val="5"/>
      <name val="Arial"/>
      <family val="2"/>
    </font>
    <font>
      <sz val="10"/>
      <name val="Arial"/>
      <family val="2"/>
    </font>
    <font>
      <b/>
      <sz val="10"/>
      <name val="Arial"/>
      <family val="2"/>
    </font>
    <font>
      <b/>
      <sz val="11"/>
      <color theme="1"/>
      <name val="Aptos Display"/>
      <family val="2"/>
      <scheme val="major"/>
    </font>
    <font>
      <b/>
      <sz val="11"/>
      <color rgb="FF000000"/>
      <name val="Arial"/>
      <family val="2"/>
    </font>
    <font>
      <sz val="12"/>
      <color theme="1"/>
      <name val="Aptos Narrow"/>
      <family val="2"/>
      <scheme val="minor"/>
    </font>
    <font>
      <sz val="11"/>
      <color rgb="FF000000"/>
      <name val="Arial"/>
      <family val="2"/>
    </font>
    <font>
      <sz val="12"/>
      <color theme="1"/>
      <name val="Arial"/>
      <family val="2"/>
    </font>
    <font>
      <i/>
      <sz val="12"/>
      <color theme="1"/>
      <name val="Arial"/>
      <family val="2"/>
    </font>
    <font>
      <sz val="11"/>
      <color theme="1"/>
      <name val="Aptos Narrow"/>
      <family val="2"/>
      <scheme val="minor"/>
    </font>
    <font>
      <sz val="11"/>
      <name val="Arial"/>
      <family val="2"/>
    </font>
    <font>
      <b/>
      <u/>
      <sz val="11"/>
      <color theme="1"/>
      <name val="Arial"/>
      <family val="2"/>
    </font>
    <font>
      <b/>
      <sz val="16"/>
      <color theme="1"/>
      <name val="Arial"/>
      <family val="2"/>
    </font>
    <font>
      <b/>
      <u/>
      <sz val="11"/>
      <name val="Arial"/>
      <family val="2"/>
    </font>
    <font>
      <sz val="8"/>
      <name val="Aptos Narrow"/>
      <family val="2"/>
      <scheme val="minor"/>
    </font>
    <font>
      <sz val="5"/>
      <color theme="1"/>
      <name val="Arial"/>
      <family val="2"/>
    </font>
    <font>
      <sz val="9"/>
      <color theme="1"/>
      <name val="Arial"/>
      <family val="2"/>
    </font>
    <font>
      <sz val="11"/>
      <name val="Aptos Narrow"/>
      <family val="2"/>
      <scheme val="minor"/>
    </font>
    <font>
      <b/>
      <sz val="5"/>
      <color theme="1"/>
      <name val="Aptos Narrow"/>
      <family val="2"/>
      <scheme val="minor"/>
    </font>
    <font>
      <b/>
      <sz val="5"/>
      <color theme="1"/>
      <name val="Arial"/>
      <family val="2"/>
    </font>
    <font>
      <sz val="10"/>
      <color theme="1"/>
      <name val="Aptos Narrow"/>
      <family val="2"/>
      <scheme val="minor"/>
    </font>
    <font>
      <sz val="11"/>
      <name val="Arial Narrow"/>
      <family val="2"/>
    </font>
    <font>
      <b/>
      <sz val="11"/>
      <name val="Aptos Narrow"/>
      <family val="2"/>
    </font>
    <font>
      <u/>
      <sz val="11"/>
      <color theme="10"/>
      <name val="Aptos Narrow"/>
      <family val="2"/>
      <scheme val="minor"/>
    </font>
    <font>
      <sz val="5"/>
      <name val="Aptos Display"/>
      <family val="2"/>
      <scheme val="major"/>
    </font>
    <font>
      <sz val="10"/>
      <color theme="1"/>
      <name val="Arial"/>
      <family val="2"/>
    </font>
    <font>
      <b/>
      <sz val="12"/>
      <color theme="1"/>
      <name val="Aptos Narrow"/>
      <family val="2"/>
      <scheme val="minor"/>
    </font>
    <font>
      <sz val="7"/>
      <name val="Aptos Narrow"/>
      <family val="2"/>
      <scheme val="minor"/>
    </font>
    <font>
      <b/>
      <sz val="10"/>
      <name val="Aptos Narrow"/>
      <family val="2"/>
      <scheme val="minor"/>
    </font>
    <font>
      <b/>
      <sz val="8"/>
      <color theme="0"/>
      <name val="Arial"/>
      <family val="2"/>
    </font>
    <font>
      <sz val="11"/>
      <color theme="1"/>
      <name val="Arial Narrow"/>
      <family val="2"/>
    </font>
    <font>
      <b/>
      <sz val="11"/>
      <color theme="1" tint="0.249977111117893"/>
      <name val="Aptos Narrow"/>
      <family val="2"/>
      <scheme val="minor"/>
    </font>
    <font>
      <b/>
      <sz val="11"/>
      <color rgb="FF000000"/>
      <name val="Aptos Narrow"/>
      <family val="2"/>
    </font>
    <font>
      <u/>
      <sz val="11"/>
      <name val="Arial"/>
      <family val="2"/>
    </font>
    <font>
      <b/>
      <u/>
      <sz val="11"/>
      <color theme="0"/>
      <name val="Aptos Narrow"/>
      <family val="2"/>
      <scheme val="minor"/>
    </font>
    <font>
      <sz val="5"/>
      <name val="Aptos Narrow"/>
      <family val="2"/>
      <scheme val="minor"/>
    </font>
    <font>
      <sz val="11"/>
      <color theme="1"/>
      <name val="Arial "/>
    </font>
    <font>
      <b/>
      <sz val="11"/>
      <color rgb="FF000000"/>
      <name val="Aptos Narrow"/>
      <family val="2"/>
      <scheme val="minor"/>
    </font>
    <font>
      <sz val="5"/>
      <color rgb="FF000000"/>
      <name val="Arial"/>
      <family val="2"/>
    </font>
    <font>
      <b/>
      <sz val="5"/>
      <color rgb="FFFF0000"/>
      <name val="Arial"/>
      <family val="2"/>
    </font>
    <font>
      <sz val="10"/>
      <color rgb="FF000000"/>
      <name val="Arial"/>
      <family val="2"/>
    </font>
    <font>
      <b/>
      <sz val="10"/>
      <color rgb="FFFF0000"/>
      <name val="Aptos Display"/>
      <family val="2"/>
      <scheme val="major"/>
    </font>
    <font>
      <b/>
      <sz val="9"/>
      <color theme="1"/>
      <name val="Aptos Narrow"/>
      <family val="2"/>
      <scheme val="minor"/>
    </font>
    <font>
      <sz val="9"/>
      <name val="Aptos Narrow"/>
      <family val="2"/>
      <scheme val="minor"/>
    </font>
    <font>
      <sz val="9"/>
      <color theme="1"/>
      <name val="Aptos Narrow"/>
      <family val="2"/>
      <scheme val="minor"/>
    </font>
    <font>
      <sz val="5"/>
      <color theme="1"/>
      <name val="Aptos Display"/>
      <family val="2"/>
    </font>
    <font>
      <i/>
      <sz val="11"/>
      <color theme="1"/>
      <name val="Arial"/>
      <family val="2"/>
    </font>
    <font>
      <b/>
      <u/>
      <sz val="9"/>
      <color theme="0"/>
      <name val="Aptos Narrow"/>
      <family val="2"/>
      <scheme val="minor"/>
    </font>
    <font>
      <u/>
      <sz val="11"/>
      <color theme="0"/>
      <name val="Aptos Narrow"/>
      <family val="2"/>
      <scheme val="minor"/>
    </font>
    <font>
      <b/>
      <i/>
      <sz val="12"/>
      <color theme="1"/>
      <name val="Tempus Sans ITC"/>
    </font>
    <font>
      <b/>
      <sz val="11"/>
      <color theme="1"/>
      <name val="Tempus Sans ITC"/>
    </font>
    <font>
      <sz val="6"/>
      <color theme="1"/>
      <name val="Arial"/>
      <family val="2"/>
    </font>
    <font>
      <b/>
      <sz val="10"/>
      <color theme="1"/>
      <name val="Arial"/>
      <family val="2"/>
    </font>
  </fonts>
  <fills count="48">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rgb="FF000000"/>
      </patternFill>
    </fill>
    <fill>
      <patternFill patternType="solid">
        <fgColor theme="0"/>
        <bgColor indexed="64"/>
      </patternFill>
    </fill>
    <fill>
      <patternFill patternType="solid">
        <fgColor rgb="FFDAE9F8"/>
        <bgColor rgb="FF000000"/>
      </patternFill>
    </fill>
    <fill>
      <patternFill patternType="solid">
        <fgColor rgb="FFB5E6A2"/>
        <bgColor rgb="FF000000"/>
      </patternFill>
    </fill>
    <fill>
      <patternFill patternType="solid">
        <fgColor rgb="FFFFFFCC"/>
        <bgColor indexed="64"/>
      </patternFill>
    </fill>
    <fill>
      <patternFill patternType="solid">
        <fgColor rgb="FFFFCCFF"/>
        <bgColor indexed="64"/>
      </patternFill>
    </fill>
    <fill>
      <patternFill patternType="solid">
        <fgColor rgb="FF99FFCC"/>
        <bgColor indexed="64"/>
      </patternFill>
    </fill>
    <fill>
      <patternFill patternType="solid">
        <fgColor rgb="FFFFCCCC"/>
        <bgColor indexed="64"/>
      </patternFill>
    </fill>
    <fill>
      <patternFill patternType="solid">
        <fgColor theme="0" tint="-0.249977111117893"/>
        <bgColor indexed="64"/>
      </patternFill>
    </fill>
    <fill>
      <patternFill patternType="solid">
        <fgColor rgb="FFFCE4D6"/>
        <bgColor indexed="64"/>
      </patternFill>
    </fill>
    <fill>
      <patternFill patternType="solid">
        <fgColor theme="7" tint="0.39997558519241921"/>
        <bgColor rgb="FF000000"/>
      </patternFill>
    </fill>
    <fill>
      <patternFill patternType="solid">
        <fgColor theme="7" tint="0.59999389629810485"/>
        <bgColor rgb="FF000000"/>
      </patternFill>
    </fill>
    <fill>
      <patternFill patternType="solid">
        <fgColor theme="6" tint="0.79998168889431442"/>
        <bgColor rgb="FF000000"/>
      </patternFill>
    </fill>
    <fill>
      <patternFill patternType="solid">
        <fgColor rgb="FFC0E6F5"/>
        <bgColor indexed="64"/>
      </patternFill>
    </fill>
    <fill>
      <patternFill patternType="solid">
        <fgColor theme="3" tint="0.749992370372631"/>
        <bgColor indexed="64"/>
      </patternFill>
    </fill>
    <fill>
      <patternFill patternType="solid">
        <fgColor theme="0" tint="-0.14999847407452621"/>
        <bgColor rgb="FF000000"/>
      </patternFill>
    </fill>
    <fill>
      <patternFill patternType="solid">
        <fgColor theme="4"/>
        <bgColor theme="4"/>
      </patternFill>
    </fill>
    <fill>
      <patternFill patternType="solid">
        <fgColor theme="4" tint="0.79998168889431442"/>
        <bgColor theme="4" tint="0.79998168889431442"/>
      </patternFill>
    </fill>
    <fill>
      <patternFill patternType="solid">
        <fgColor rgb="FF81D4FA"/>
        <bgColor indexed="64"/>
      </patternFill>
    </fill>
    <fill>
      <patternFill patternType="solid">
        <fgColor rgb="FF4DD0E1"/>
        <bgColor indexed="64"/>
      </patternFill>
    </fill>
    <fill>
      <patternFill patternType="solid">
        <fgColor rgb="FF80CBC4"/>
        <bgColor indexed="64"/>
      </patternFill>
    </fill>
    <fill>
      <patternFill patternType="solid">
        <fgColor rgb="FFB3E5FC"/>
        <bgColor indexed="64"/>
      </patternFill>
    </fill>
    <fill>
      <patternFill patternType="solid">
        <fgColor rgb="FFFFCCBC"/>
        <bgColor indexed="64"/>
      </patternFill>
    </fill>
    <fill>
      <patternFill patternType="solid">
        <fgColor rgb="FFFFE0B2"/>
        <bgColor indexed="64"/>
      </patternFill>
    </fill>
    <fill>
      <patternFill patternType="solid">
        <fgColor rgb="FFFFE0B2"/>
        <bgColor theme="4" tint="0.79998168889431442"/>
      </patternFill>
    </fill>
    <fill>
      <patternFill patternType="solid">
        <fgColor rgb="FFF8BBD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rgb="FF0070C0"/>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theme="7" tint="0.79998168889431442"/>
        <bgColor rgb="FF000000"/>
      </patternFill>
    </fill>
    <fill>
      <patternFill patternType="solid">
        <fgColor theme="5" tint="0.59999389629810485"/>
        <bgColor rgb="FF000000"/>
      </patternFill>
    </fill>
    <fill>
      <patternFill patternType="solid">
        <fgColor theme="3" tint="0.749992370372631"/>
        <bgColor rgb="FF000000"/>
      </patternFill>
    </fill>
    <fill>
      <patternFill patternType="solid">
        <fgColor theme="5" tint="0.39997558519241921"/>
        <bgColor indexed="64"/>
      </patternFill>
    </fill>
    <fill>
      <patternFill patternType="solid">
        <fgColor theme="9" tint="0.79998168889431442"/>
        <bgColor indexed="64"/>
      </patternFill>
    </fill>
    <fill>
      <patternFill patternType="solid">
        <fgColor theme="9"/>
        <bgColor indexed="64"/>
      </patternFill>
    </fill>
  </fills>
  <borders count="68">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rgb="FF000000"/>
      </right>
      <top style="thin">
        <color rgb="FF000000"/>
      </top>
      <bottom style="thin">
        <color rgb="FF000000"/>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s>
  <cellStyleXfs count="5">
    <xf numFmtId="0" fontId="0" fillId="0" borderId="0"/>
    <xf numFmtId="0" fontId="22" fillId="0" borderId="0"/>
    <xf numFmtId="0" fontId="22" fillId="0" borderId="0"/>
    <xf numFmtId="9" fontId="30" fillId="0" borderId="0" applyFont="0" applyFill="0" applyBorder="0" applyAlignment="0" applyProtection="0"/>
    <xf numFmtId="0" fontId="44" fillId="0" borderId="0" applyNumberFormat="0" applyFill="0" applyBorder="0" applyAlignment="0" applyProtection="0"/>
  </cellStyleXfs>
  <cellXfs count="570">
    <xf numFmtId="0" fontId="0" fillId="0" borderId="0" xfId="0"/>
    <xf numFmtId="0" fontId="0" fillId="0" borderId="0" xfId="0" applyAlignment="1">
      <alignment vertical="center"/>
    </xf>
    <xf numFmtId="0" fontId="1" fillId="0" borderId="0" xfId="0" applyFont="1"/>
    <xf numFmtId="0" fontId="2"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3" borderId="0" xfId="0" applyFont="1" applyFill="1" applyAlignment="1">
      <alignment vertical="center"/>
    </xf>
    <xf numFmtId="0" fontId="1" fillId="3" borderId="0" xfId="0" applyFont="1" applyFill="1" applyAlignment="1">
      <alignment vertical="center" wrapText="1"/>
    </xf>
    <xf numFmtId="0" fontId="2" fillId="3" borderId="0" xfId="0" applyFont="1" applyFill="1" applyAlignment="1">
      <alignment horizontal="center" vertical="center"/>
    </xf>
    <xf numFmtId="0" fontId="1" fillId="3" borderId="0" xfId="0" applyFont="1" applyFill="1"/>
    <xf numFmtId="0" fontId="1" fillId="0" borderId="0" xfId="0" applyFont="1" applyAlignment="1">
      <alignment horizontal="left" vertical="center" wrapText="1"/>
    </xf>
    <xf numFmtId="0" fontId="1" fillId="0" borderId="0" xfId="0" applyFont="1" applyAlignment="1">
      <alignment horizontal="left" vertical="center"/>
    </xf>
    <xf numFmtId="0" fontId="3" fillId="2" borderId="1" xfId="0" applyFont="1" applyFill="1" applyBorder="1" applyAlignment="1">
      <alignment vertical="center" wrapText="1"/>
    </xf>
    <xf numFmtId="0" fontId="5" fillId="2" borderId="1" xfId="0" applyFont="1" applyFill="1" applyBorder="1" applyAlignment="1">
      <alignment vertical="center" wrapText="1"/>
    </xf>
    <xf numFmtId="0" fontId="0" fillId="0" borderId="0" xfId="0" applyAlignment="1">
      <alignment horizontal="center"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8" fillId="0" borderId="8" xfId="0" applyFont="1" applyBorder="1" applyAlignment="1">
      <alignment vertical="center" wrapText="1"/>
    </xf>
    <xf numFmtId="0" fontId="6" fillId="0" borderId="8" xfId="0" applyFont="1" applyBorder="1" applyAlignment="1">
      <alignment vertical="center"/>
    </xf>
    <xf numFmtId="0" fontId="6" fillId="0" borderId="9" xfId="0" applyFont="1" applyBorder="1" applyAlignment="1">
      <alignment vertical="center"/>
    </xf>
    <xf numFmtId="0" fontId="7" fillId="0" borderId="8" xfId="0" applyFont="1" applyBorder="1" applyAlignment="1">
      <alignment vertical="center"/>
    </xf>
    <xf numFmtId="0" fontId="3" fillId="2" borderId="3" xfId="0" applyFont="1" applyFill="1" applyBorder="1" applyAlignment="1">
      <alignment vertical="center" wrapText="1"/>
    </xf>
    <xf numFmtId="0" fontId="6" fillId="0" borderId="16" xfId="0" applyFont="1" applyBorder="1" applyAlignment="1">
      <alignment vertical="center" wrapText="1"/>
    </xf>
    <xf numFmtId="0" fontId="7" fillId="0" borderId="17"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wrapText="1"/>
    </xf>
    <xf numFmtId="0" fontId="8" fillId="0" borderId="17" xfId="0" applyFont="1" applyBorder="1" applyAlignment="1">
      <alignment vertical="center" wrapText="1"/>
    </xf>
    <xf numFmtId="0" fontId="6" fillId="0" borderId="17" xfId="0" applyFont="1" applyBorder="1" applyAlignment="1">
      <alignment vertical="center"/>
    </xf>
    <xf numFmtId="0" fontId="0" fillId="0" borderId="0" xfId="0" applyAlignment="1">
      <alignment horizontal="center"/>
    </xf>
    <xf numFmtId="0" fontId="0" fillId="0" borderId="0" xfId="0" applyAlignment="1">
      <alignment horizontal="justify" vertical="center" wrapText="1"/>
    </xf>
    <xf numFmtId="0" fontId="14" fillId="0" borderId="0" xfId="0" applyFont="1"/>
    <xf numFmtId="0" fontId="15" fillId="0" borderId="0" xfId="0" applyFont="1"/>
    <xf numFmtId="0" fontId="16" fillId="0" borderId="0" xfId="0" applyFont="1"/>
    <xf numFmtId="0" fontId="17" fillId="7" borderId="2" xfId="0" applyFont="1" applyFill="1" applyBorder="1" applyAlignment="1" applyProtection="1">
      <alignment horizontal="center" vertical="center" wrapText="1"/>
      <protection locked="0"/>
    </xf>
    <xf numFmtId="0" fontId="18" fillId="0" borderId="0" xfId="0" applyFont="1"/>
    <xf numFmtId="0" fontId="10" fillId="7" borderId="2" xfId="0" applyFont="1" applyFill="1" applyBorder="1" applyAlignment="1" applyProtection="1">
      <alignment horizontal="center" vertical="center" wrapText="1"/>
      <protection locked="0"/>
    </xf>
    <xf numFmtId="0" fontId="18" fillId="0" borderId="0" xfId="0" applyFont="1" applyAlignment="1">
      <alignment horizontal="center" vertical="center"/>
    </xf>
    <xf numFmtId="0" fontId="11" fillId="0" borderId="0" xfId="0" applyFont="1" applyAlignment="1">
      <alignment horizontal="justify" vertical="center" wrapText="1"/>
    </xf>
    <xf numFmtId="0" fontId="0" fillId="0" borderId="8" xfId="0" applyBorder="1" applyAlignment="1">
      <alignment horizontal="center" vertical="center" wrapText="1"/>
    </xf>
    <xf numFmtId="0" fontId="9" fillId="0" borderId="0" xfId="0" applyFont="1" applyAlignment="1">
      <alignment wrapText="1"/>
    </xf>
    <xf numFmtId="0" fontId="12" fillId="0" borderId="0" xfId="0" applyFont="1" applyAlignment="1">
      <alignment vertical="center"/>
    </xf>
    <xf numFmtId="0" fontId="25" fillId="11" borderId="12" xfId="0" applyFont="1" applyFill="1" applyBorder="1" applyAlignment="1">
      <alignment horizontal="center" vertical="center" wrapText="1"/>
    </xf>
    <xf numFmtId="0" fontId="27" fillId="0" borderId="0" xfId="0" applyFont="1" applyAlignment="1">
      <alignment vertical="center"/>
    </xf>
    <xf numFmtId="0" fontId="28" fillId="0" borderId="0" xfId="0" applyFont="1"/>
    <xf numFmtId="0" fontId="28" fillId="0" borderId="0" xfId="0" applyFont="1" applyAlignment="1">
      <alignment vertical="top"/>
    </xf>
    <xf numFmtId="0" fontId="28" fillId="9" borderId="0" xfId="0" applyFont="1" applyFill="1"/>
    <xf numFmtId="0" fontId="29" fillId="9" borderId="0" xfId="0" applyFont="1" applyFill="1"/>
    <xf numFmtId="0" fontId="11" fillId="0" borderId="0" xfId="0" applyFont="1" applyAlignment="1">
      <alignment vertical="center" wrapText="1"/>
    </xf>
    <xf numFmtId="0" fontId="15" fillId="0" borderId="0" xfId="0" applyFont="1" applyAlignment="1">
      <alignment horizontal="justify" vertical="center" wrapText="1"/>
    </xf>
    <xf numFmtId="0" fontId="11" fillId="0" borderId="0" xfId="0" applyFont="1" applyAlignment="1">
      <alignment wrapText="1"/>
    </xf>
    <xf numFmtId="0" fontId="16" fillId="0" borderId="0" xfId="0" applyFont="1" applyAlignment="1">
      <alignment horizontal="justify" vertical="justify" wrapText="1"/>
    </xf>
    <xf numFmtId="0" fontId="19" fillId="0" borderId="7" xfId="0" applyFont="1" applyBorder="1" applyAlignment="1" applyProtection="1">
      <alignment vertical="center" wrapText="1"/>
      <protection locked="0"/>
    </xf>
    <xf numFmtId="0" fontId="4" fillId="5" borderId="22" xfId="0" applyFont="1" applyFill="1" applyBorder="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justify" vertical="center" wrapText="1"/>
    </xf>
    <xf numFmtId="0" fontId="4" fillId="0" borderId="38" xfId="0" applyFont="1" applyBorder="1" applyAlignment="1">
      <alignment horizontal="center" vertical="center"/>
    </xf>
    <xf numFmtId="0" fontId="4" fillId="0" borderId="17" xfId="0" applyFont="1" applyBorder="1" applyAlignment="1">
      <alignment horizontal="justify" vertical="center" wrapText="1"/>
    </xf>
    <xf numFmtId="0" fontId="4" fillId="5" borderId="11" xfId="0" applyFont="1" applyFill="1" applyBorder="1" applyAlignment="1">
      <alignment horizontal="center" vertical="center"/>
    </xf>
    <xf numFmtId="0" fontId="4" fillId="6" borderId="8" xfId="0" applyFont="1" applyFill="1" applyBorder="1" applyAlignment="1">
      <alignment vertical="center" wrapText="1"/>
    </xf>
    <xf numFmtId="0" fontId="31" fillId="0" borderId="8" xfId="0" applyFont="1" applyBorder="1" applyAlignment="1">
      <alignment horizontal="justify" vertical="center" wrapText="1"/>
    </xf>
    <xf numFmtId="0" fontId="4" fillId="0" borderId="13" xfId="0" applyFont="1" applyBorder="1" applyAlignment="1">
      <alignment horizontal="center" vertical="center"/>
    </xf>
    <xf numFmtId="0" fontId="3" fillId="7" borderId="21" xfId="0" applyFont="1" applyFill="1" applyBorder="1" applyAlignment="1">
      <alignment horizontal="center" vertical="center"/>
    </xf>
    <xf numFmtId="0" fontId="3" fillId="7" borderId="10" xfId="0" applyFont="1" applyFill="1" applyBorder="1" applyAlignment="1">
      <alignment horizontal="center" vertical="center"/>
    </xf>
    <xf numFmtId="0" fontId="4" fillId="0" borderId="14" xfId="0" applyFont="1" applyBorder="1" applyAlignment="1">
      <alignment horizontal="justify" vertical="center" wrapText="1"/>
    </xf>
    <xf numFmtId="0" fontId="4" fillId="0" borderId="8" xfId="0" applyFont="1" applyBorder="1" applyAlignment="1">
      <alignment vertical="center" wrapText="1"/>
    </xf>
    <xf numFmtId="0" fontId="31" fillId="9" borderId="8" xfId="0" applyFont="1" applyFill="1" applyBorder="1" applyAlignment="1">
      <alignment horizontal="left" vertical="center" wrapText="1"/>
    </xf>
    <xf numFmtId="0" fontId="31" fillId="5" borderId="8" xfId="0" applyFont="1" applyFill="1" applyBorder="1" applyAlignment="1">
      <alignment vertical="center" wrapText="1"/>
    </xf>
    <xf numFmtId="0" fontId="31" fillId="9" borderId="8" xfId="0" applyFont="1" applyFill="1" applyBorder="1" applyAlignment="1">
      <alignment horizontal="justify" vertical="center" wrapText="1"/>
    </xf>
    <xf numFmtId="0" fontId="4" fillId="5" borderId="27" xfId="0" applyFont="1" applyFill="1" applyBorder="1" applyAlignment="1">
      <alignment horizontal="center" vertical="center"/>
    </xf>
    <xf numFmtId="0" fontId="4" fillId="5" borderId="12" xfId="0" applyFont="1" applyFill="1" applyBorder="1" applyAlignment="1">
      <alignment vertical="center" wrapText="1"/>
    </xf>
    <xf numFmtId="0" fontId="0" fillId="0" borderId="0" xfId="0" applyAlignment="1">
      <alignment vertical="center" wrapText="1"/>
    </xf>
    <xf numFmtId="0" fontId="3" fillId="5" borderId="23"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28" xfId="0" applyFont="1" applyFill="1" applyBorder="1" applyAlignment="1">
      <alignment horizontal="center" vertical="center" wrapText="1"/>
    </xf>
    <xf numFmtId="0" fontId="3" fillId="7" borderId="47"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47" xfId="0" applyFont="1" applyFill="1" applyBorder="1" applyAlignment="1" applyProtection="1">
      <alignment horizontal="center" vertical="center" wrapText="1"/>
      <protection locked="0"/>
    </xf>
    <xf numFmtId="0" fontId="3" fillId="7" borderId="2" xfId="0" applyFont="1" applyFill="1" applyBorder="1" applyAlignment="1" applyProtection="1">
      <alignment horizontal="center" vertical="center" wrapText="1"/>
      <protection locked="0"/>
    </xf>
    <xf numFmtId="0" fontId="3" fillId="7" borderId="1" xfId="0" applyFont="1" applyFill="1" applyBorder="1" applyAlignment="1">
      <alignment horizontal="center" vertical="center" wrapText="1"/>
    </xf>
    <xf numFmtId="0" fontId="10" fillId="0" borderId="0" xfId="0" applyFont="1" applyAlignment="1">
      <alignment horizontal="center" vertical="center"/>
    </xf>
    <xf numFmtId="0" fontId="5" fillId="5" borderId="32" xfId="2" applyFont="1" applyFill="1" applyBorder="1" applyAlignment="1" applyProtection="1">
      <alignment horizontal="center" vertical="center" wrapText="1"/>
      <protection locked="0"/>
    </xf>
    <xf numFmtId="0" fontId="37" fillId="0" borderId="0" xfId="0" applyFont="1"/>
    <xf numFmtId="0" fontId="37"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0" fillId="16" borderId="14" xfId="0" applyFont="1" applyFill="1" applyBorder="1" applyAlignment="1">
      <alignment horizontal="center" vertical="center" wrapText="1"/>
    </xf>
    <xf numFmtId="0" fontId="10" fillId="16" borderId="15" xfId="0" applyFont="1" applyFill="1" applyBorder="1" applyAlignment="1">
      <alignment horizontal="center" vertical="center" wrapText="1"/>
    </xf>
    <xf numFmtId="0" fontId="31" fillId="17" borderId="11" xfId="0" applyFont="1" applyFill="1" applyBorder="1" applyAlignment="1">
      <alignment horizontal="center" vertical="center"/>
    </xf>
    <xf numFmtId="0" fontId="31" fillId="17" borderId="12" xfId="0" applyFont="1" applyFill="1" applyBorder="1" applyAlignment="1">
      <alignment horizontal="left" vertical="center" wrapText="1"/>
    </xf>
    <xf numFmtId="0" fontId="31" fillId="17" borderId="8" xfId="0" applyFont="1" applyFill="1" applyBorder="1" applyAlignment="1">
      <alignment horizontal="justify" vertical="center" wrapText="1"/>
    </xf>
    <xf numFmtId="0" fontId="31" fillId="17" borderId="8" xfId="0" applyFont="1" applyFill="1" applyBorder="1" applyAlignment="1">
      <alignment horizontal="center" vertical="center"/>
    </xf>
    <xf numFmtId="0" fontId="31" fillId="0" borderId="14" xfId="0" applyFont="1" applyBorder="1" applyAlignment="1">
      <alignment horizontal="justify" vertical="center" wrapText="1"/>
    </xf>
    <xf numFmtId="0" fontId="31" fillId="5" borderId="28" xfId="0" applyFont="1" applyFill="1" applyBorder="1" applyAlignment="1">
      <alignment horizontal="justify" vertical="center" wrapText="1"/>
    </xf>
    <xf numFmtId="0" fontId="31" fillId="5" borderId="8" xfId="0" applyFont="1" applyFill="1" applyBorder="1" applyAlignment="1">
      <alignment horizontal="justify" vertical="center" wrapText="1"/>
    </xf>
    <xf numFmtId="0" fontId="31" fillId="0" borderId="0" xfId="0" applyFont="1" applyAlignment="1">
      <alignment horizontal="right" vertical="center" wrapText="1"/>
    </xf>
    <xf numFmtId="0" fontId="28" fillId="0" borderId="0" xfId="0" applyFont="1" applyAlignment="1">
      <alignment horizontal="center" vertical="center"/>
    </xf>
    <xf numFmtId="0" fontId="0" fillId="0" borderId="8" xfId="0" applyBorder="1" applyAlignment="1">
      <alignment horizontal="center" vertical="center"/>
    </xf>
    <xf numFmtId="0" fontId="19" fillId="7" borderId="0" xfId="0" applyFont="1" applyFill="1" applyAlignment="1" applyProtection="1">
      <alignment horizontal="center" vertical="center" wrapText="1"/>
      <protection locked="0"/>
    </xf>
    <xf numFmtId="0" fontId="10" fillId="0" borderId="0" xfId="0" applyFont="1" applyAlignment="1">
      <alignment horizontal="justify" vertical="center" wrapText="1"/>
    </xf>
    <xf numFmtId="0" fontId="3" fillId="2" borderId="50" xfId="0" applyFont="1" applyFill="1" applyBorder="1" applyAlignment="1">
      <alignment vertical="center" wrapText="1"/>
    </xf>
    <xf numFmtId="0" fontId="5" fillId="2" borderId="1"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39" fillId="7" borderId="2" xfId="0" applyFont="1" applyFill="1" applyBorder="1" applyAlignment="1" applyProtection="1">
      <alignment horizontal="center" vertical="center" wrapText="1"/>
      <protection locked="0"/>
    </xf>
    <xf numFmtId="0" fontId="11" fillId="0" borderId="0" xfId="0" applyFont="1" applyAlignment="1">
      <alignment horizontal="center" vertical="center"/>
    </xf>
    <xf numFmtId="0" fontId="11" fillId="12" borderId="0" xfId="0" applyFont="1" applyFill="1" applyAlignment="1">
      <alignment horizontal="center" vertical="center"/>
    </xf>
    <xf numFmtId="0" fontId="11" fillId="0" borderId="0" xfId="0" applyFont="1"/>
    <xf numFmtId="0" fontId="39" fillId="7" borderId="45" xfId="0" applyFont="1" applyFill="1" applyBorder="1" applyAlignment="1" applyProtection="1">
      <alignment horizontal="center" vertical="center" wrapText="1"/>
      <protection locked="0"/>
    </xf>
    <xf numFmtId="0" fontId="11" fillId="13" borderId="0" xfId="0" applyFont="1" applyFill="1" applyAlignment="1">
      <alignment horizontal="center" vertical="center"/>
    </xf>
    <xf numFmtId="0" fontId="15" fillId="15" borderId="0" xfId="0" applyFont="1" applyFill="1" applyAlignment="1">
      <alignment horizontal="center" vertical="center"/>
    </xf>
    <xf numFmtId="0" fontId="15" fillId="14" borderId="0" xfId="0" applyFont="1" applyFill="1" applyAlignment="1">
      <alignment horizontal="center" vertical="center"/>
    </xf>
    <xf numFmtId="0" fontId="19" fillId="0" borderId="7" xfId="0" applyFont="1" applyBorder="1" applyAlignment="1" applyProtection="1">
      <alignment horizontal="justify" vertical="center" wrapText="1"/>
      <protection locked="0"/>
    </xf>
    <xf numFmtId="0" fontId="28" fillId="9" borderId="0" xfId="0" applyFont="1" applyFill="1" applyAlignment="1">
      <alignment horizontal="center" vertical="center"/>
    </xf>
    <xf numFmtId="0" fontId="28" fillId="9" borderId="0" xfId="0" applyFont="1" applyFill="1" applyAlignment="1">
      <alignment vertical="top"/>
    </xf>
    <xf numFmtId="0" fontId="4" fillId="0" borderId="0" xfId="0" applyFont="1"/>
    <xf numFmtId="0" fontId="4" fillId="0" borderId="0" xfId="0" applyFont="1" applyAlignment="1">
      <alignment vertical="top"/>
    </xf>
    <xf numFmtId="0" fontId="31" fillId="9" borderId="8" xfId="0" applyFont="1" applyFill="1" applyBorder="1" applyAlignment="1">
      <alignment horizontal="center" vertical="center" wrapText="1"/>
    </xf>
    <xf numFmtId="0" fontId="31" fillId="17" borderId="8" xfId="0" applyFont="1" applyFill="1" applyBorder="1" applyAlignment="1">
      <alignment horizontal="center" vertical="center" wrapText="1"/>
    </xf>
    <xf numFmtId="0" fontId="3" fillId="0" borderId="2" xfId="0" applyFont="1" applyBorder="1" applyAlignment="1" applyProtection="1">
      <alignment horizontal="center" vertical="center" wrapText="1"/>
      <protection locked="0"/>
    </xf>
    <xf numFmtId="14" fontId="3" fillId="0" borderId="2" xfId="0" applyNumberFormat="1" applyFont="1" applyBorder="1" applyAlignment="1" applyProtection="1">
      <alignment horizontal="center" vertical="center" wrapText="1"/>
      <protection locked="0"/>
    </xf>
    <xf numFmtId="0" fontId="4" fillId="0" borderId="8"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4" fillId="0" borderId="12" xfId="0" applyFont="1" applyBorder="1" applyAlignment="1" applyProtection="1">
      <alignment vertical="center" wrapText="1"/>
      <protection locked="0"/>
    </xf>
    <xf numFmtId="0" fontId="4" fillId="0" borderId="15" xfId="0" applyFont="1" applyBorder="1" applyAlignment="1" applyProtection="1">
      <alignment vertical="center" wrapText="1"/>
      <protection locked="0"/>
    </xf>
    <xf numFmtId="0" fontId="4" fillId="0" borderId="12" xfId="0" applyFont="1" applyBorder="1" applyAlignment="1" applyProtection="1">
      <alignment horizontal="left" vertical="center" wrapText="1"/>
      <protection locked="0"/>
    </xf>
    <xf numFmtId="0" fontId="4" fillId="0" borderId="8"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31" fillId="9" borderId="8" xfId="0" applyFont="1" applyFill="1" applyBorder="1" applyAlignment="1" applyProtection="1">
      <alignment horizontal="center" vertical="center" wrapText="1"/>
      <protection locked="0"/>
    </xf>
    <xf numFmtId="0" fontId="31" fillId="0" borderId="8" xfId="0" applyFont="1" applyBorder="1" applyAlignment="1" applyProtection="1">
      <alignment horizontal="center" vertical="center" wrapText="1"/>
      <protection locked="0"/>
    </xf>
    <xf numFmtId="0" fontId="23" fillId="4" borderId="8" xfId="2" applyFont="1" applyFill="1" applyBorder="1" applyAlignment="1">
      <alignment horizontal="center" vertical="center" wrapText="1"/>
    </xf>
    <xf numFmtId="0" fontId="23" fillId="4" borderId="12" xfId="2" applyFont="1" applyFill="1" applyBorder="1" applyAlignment="1">
      <alignment horizontal="center" vertical="center" wrapText="1"/>
    </xf>
    <xf numFmtId="0" fontId="0" fillId="0" borderId="12" xfId="0" applyBorder="1" applyAlignment="1">
      <alignment horizontal="center" vertical="center" wrapText="1"/>
    </xf>
    <xf numFmtId="0" fontId="13" fillId="0" borderId="8" xfId="0" applyFont="1" applyBorder="1" applyAlignment="1">
      <alignment horizontal="center"/>
    </xf>
    <xf numFmtId="0" fontId="13" fillId="0" borderId="12" xfId="0" applyFont="1" applyBorder="1" applyAlignment="1">
      <alignment horizontal="center"/>
    </xf>
    <xf numFmtId="0" fontId="0" fillId="0" borderId="50" xfId="0" applyBorder="1" applyAlignment="1">
      <alignment horizontal="left" vertical="center" wrapText="1"/>
    </xf>
    <xf numFmtId="0" fontId="0" fillId="0" borderId="40" xfId="0" applyBorder="1" applyAlignment="1">
      <alignment horizontal="left" vertical="center" wrapText="1"/>
    </xf>
    <xf numFmtId="0" fontId="13" fillId="0" borderId="14" xfId="0" applyFont="1"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xf>
    <xf numFmtId="0" fontId="27" fillId="0" borderId="12" xfId="0" applyFont="1" applyBorder="1" applyAlignment="1" applyProtection="1">
      <alignment vertical="center"/>
      <protection locked="0"/>
    </xf>
    <xf numFmtId="0" fontId="27" fillId="0" borderId="15" xfId="0" applyFont="1" applyBorder="1" applyAlignment="1" applyProtection="1">
      <alignment vertical="center"/>
      <protection locked="0"/>
    </xf>
    <xf numFmtId="0" fontId="38" fillId="0" borderId="0" xfId="0" applyFont="1" applyProtection="1">
      <protection locked="0"/>
    </xf>
    <xf numFmtId="0" fontId="31" fillId="0" borderId="16" xfId="0" applyFont="1" applyBorder="1" applyAlignment="1" applyProtection="1">
      <alignment horizontal="justify" vertical="center" wrapText="1"/>
      <protection locked="0"/>
    </xf>
    <xf numFmtId="0" fontId="31" fillId="0" borderId="17" xfId="0" applyFont="1" applyBorder="1" applyAlignment="1" applyProtection="1">
      <alignment horizontal="center" vertical="center" wrapText="1"/>
      <protection locked="0"/>
    </xf>
    <xf numFmtId="0" fontId="38" fillId="0" borderId="35" xfId="0" applyFont="1" applyBorder="1" applyAlignment="1" applyProtection="1">
      <alignment horizontal="center" vertical="center"/>
      <protection locked="0"/>
    </xf>
    <xf numFmtId="0" fontId="31" fillId="0" borderId="9" xfId="0" applyFont="1" applyBorder="1" applyAlignment="1" applyProtection="1">
      <alignment horizontal="justify" vertical="center" wrapText="1"/>
      <protection locked="0"/>
    </xf>
    <xf numFmtId="9" fontId="42" fillId="0" borderId="58" xfId="3" applyFont="1" applyFill="1" applyBorder="1" applyAlignment="1" applyProtection="1">
      <alignment horizontal="center" vertical="center" wrapText="1"/>
      <protection locked="0"/>
    </xf>
    <xf numFmtId="1" fontId="31" fillId="0" borderId="8" xfId="0" applyNumberFormat="1" applyFont="1" applyBorder="1" applyAlignment="1">
      <alignment horizontal="center" vertical="center" wrapText="1"/>
    </xf>
    <xf numFmtId="2" fontId="31" fillId="0" borderId="8" xfId="0" applyNumberFormat="1" applyFont="1" applyBorder="1" applyAlignment="1" applyProtection="1">
      <alignment horizontal="center" vertical="center" wrapText="1"/>
      <protection locked="0"/>
    </xf>
    <xf numFmtId="0" fontId="38" fillId="0" borderId="19" xfId="0" applyFont="1" applyBorder="1" applyAlignment="1" applyProtection="1">
      <alignment horizontal="center" vertical="center"/>
      <protection locked="0"/>
    </xf>
    <xf numFmtId="0" fontId="13" fillId="22" borderId="54" xfId="0" applyFont="1" applyFill="1" applyBorder="1" applyAlignment="1" applyProtection="1">
      <alignment horizontal="center" vertical="center" wrapText="1"/>
      <protection locked="0"/>
    </xf>
    <xf numFmtId="0" fontId="13" fillId="22" borderId="28" xfId="0" applyFont="1" applyFill="1" applyBorder="1" applyAlignment="1" applyProtection="1">
      <alignment horizontal="center" vertical="center" wrapText="1"/>
      <protection locked="0"/>
    </xf>
    <xf numFmtId="0" fontId="13" fillId="22" borderId="33" xfId="0" applyFont="1" applyFill="1" applyBorder="1" applyAlignment="1" applyProtection="1">
      <alignment horizontal="center" vertical="center" wrapText="1"/>
      <protection locked="0"/>
    </xf>
    <xf numFmtId="0" fontId="38" fillId="22" borderId="0" xfId="0" applyFont="1" applyFill="1" applyProtection="1">
      <protection locked="0"/>
    </xf>
    <xf numFmtId="0" fontId="31" fillId="9" borderId="17" xfId="0" applyFont="1" applyFill="1" applyBorder="1" applyAlignment="1">
      <alignment horizontal="center" vertical="center" wrapText="1"/>
    </xf>
    <xf numFmtId="0" fontId="31" fillId="9" borderId="17" xfId="0" applyFont="1" applyFill="1" applyBorder="1" applyAlignment="1" applyProtection="1">
      <alignment horizontal="center" vertical="center" wrapText="1"/>
      <protection locked="0"/>
    </xf>
    <xf numFmtId="1" fontId="31" fillId="9" borderId="8" xfId="0" applyNumberFormat="1" applyFont="1" applyFill="1" applyBorder="1" applyAlignment="1">
      <alignment horizontal="center" vertical="center" wrapText="1"/>
    </xf>
    <xf numFmtId="0" fontId="31" fillId="0" borderId="35" xfId="0" applyFont="1" applyBorder="1" applyAlignment="1" applyProtection="1">
      <alignment horizontal="center" vertical="center" wrapText="1"/>
      <protection locked="0"/>
    </xf>
    <xf numFmtId="0" fontId="31" fillId="0" borderId="19" xfId="0" applyFont="1" applyBorder="1" applyAlignment="1" applyProtection="1">
      <alignment horizontal="center" vertical="center" wrapText="1"/>
      <protection locked="0"/>
    </xf>
    <xf numFmtId="0" fontId="38" fillId="0" borderId="0" xfId="0" applyFont="1" applyAlignment="1" applyProtection="1">
      <alignment horizontal="center"/>
      <protection locked="0"/>
    </xf>
    <xf numFmtId="0" fontId="13" fillId="0" borderId="0" xfId="0" applyFont="1" applyAlignment="1" applyProtection="1">
      <alignment horizontal="center"/>
      <protection locked="0"/>
    </xf>
    <xf numFmtId="0" fontId="1" fillId="0" borderId="0" xfId="0" applyFont="1" applyAlignment="1">
      <alignment horizontal="left"/>
    </xf>
    <xf numFmtId="0" fontId="4" fillId="0" borderId="27" xfId="0" applyFont="1" applyBorder="1" applyAlignment="1">
      <alignment horizontal="center" vertical="center"/>
    </xf>
    <xf numFmtId="0" fontId="31" fillId="9" borderId="28" xfId="0" applyFont="1" applyFill="1" applyBorder="1" applyAlignment="1">
      <alignment horizontal="justify" vertical="center" wrapText="1"/>
    </xf>
    <xf numFmtId="0" fontId="31" fillId="5" borderId="23" xfId="0" applyFont="1" applyFill="1" applyBorder="1" applyAlignment="1">
      <alignment horizontal="justify" vertical="center" wrapText="1"/>
    </xf>
    <xf numFmtId="0" fontId="47" fillId="16" borderId="13" xfId="0" applyFont="1" applyFill="1" applyBorder="1" applyAlignment="1">
      <alignment horizontal="center" vertical="center" wrapText="1"/>
    </xf>
    <xf numFmtId="0" fontId="26" fillId="0" borderId="0" xfId="0" applyFont="1"/>
    <xf numFmtId="0" fontId="50" fillId="24" borderId="59" xfId="0" applyFont="1" applyFill="1" applyBorder="1" applyAlignment="1">
      <alignment horizontal="center" vertical="center"/>
    </xf>
    <xf numFmtId="0" fontId="1" fillId="25" borderId="59" xfId="0" applyFont="1" applyFill="1" applyBorder="1" applyAlignment="1">
      <alignment vertical="center"/>
    </xf>
    <xf numFmtId="0" fontId="1" fillId="0" borderId="59" xfId="0" applyFont="1" applyBorder="1" applyAlignment="1">
      <alignment vertical="center"/>
    </xf>
    <xf numFmtId="0" fontId="3" fillId="7" borderId="60" xfId="0" applyFont="1" applyFill="1" applyBorder="1" applyAlignment="1">
      <alignment horizontal="center" vertical="center"/>
    </xf>
    <xf numFmtId="0" fontId="3" fillId="7" borderId="55" xfId="0" applyFont="1" applyFill="1" applyBorder="1" applyAlignment="1" applyProtection="1">
      <alignment horizontal="center" vertical="center" wrapText="1"/>
      <protection locked="0"/>
    </xf>
    <xf numFmtId="0" fontId="3" fillId="7" borderId="61" xfId="0" applyFont="1" applyFill="1" applyBorder="1" applyAlignment="1" applyProtection="1">
      <alignment horizontal="center" vertical="center" wrapText="1"/>
      <protection locked="0"/>
    </xf>
    <xf numFmtId="0" fontId="4" fillId="5" borderId="23" xfId="0" applyFont="1" applyFill="1" applyBorder="1" applyAlignment="1">
      <alignment horizontal="justify" vertical="center" wrapText="1"/>
    </xf>
    <xf numFmtId="0" fontId="31" fillId="0" borderId="14" xfId="0" applyFont="1" applyBorder="1" applyAlignment="1" applyProtection="1">
      <alignment horizontal="center" vertical="center" wrapText="1"/>
      <protection locked="0"/>
    </xf>
    <xf numFmtId="0" fontId="10" fillId="26" borderId="23" xfId="0" applyFont="1" applyFill="1" applyBorder="1" applyAlignment="1">
      <alignment horizontal="center" vertical="center" wrapText="1"/>
    </xf>
    <xf numFmtId="0" fontId="10" fillId="26" borderId="14" xfId="0" applyFont="1" applyFill="1" applyBorder="1" applyAlignment="1">
      <alignment horizontal="center" vertical="center" wrapText="1"/>
    </xf>
    <xf numFmtId="0" fontId="13" fillId="26" borderId="14" xfId="0" applyFont="1" applyFill="1" applyBorder="1" applyAlignment="1">
      <alignment horizontal="center" vertical="center"/>
    </xf>
    <xf numFmtId="0" fontId="49" fillId="28" borderId="14" xfId="0" applyFont="1" applyFill="1" applyBorder="1" applyAlignment="1">
      <alignment horizontal="center" vertical="center" wrapText="1"/>
    </xf>
    <xf numFmtId="0" fontId="13" fillId="28" borderId="14" xfId="0" applyFont="1" applyFill="1" applyBorder="1" applyAlignment="1">
      <alignment horizontal="center" vertical="center" wrapText="1"/>
    </xf>
    <xf numFmtId="0" fontId="17" fillId="29" borderId="14" xfId="0" applyFont="1" applyFill="1" applyBorder="1" applyAlignment="1">
      <alignment horizontal="center" vertical="center" wrapText="1"/>
    </xf>
    <xf numFmtId="0" fontId="10" fillId="29" borderId="14" xfId="0" applyFont="1" applyFill="1" applyBorder="1" applyAlignment="1">
      <alignment horizontal="center" vertical="center" wrapText="1"/>
    </xf>
    <xf numFmtId="0" fontId="13" fillId="29" borderId="14" xfId="0" applyFont="1" applyFill="1" applyBorder="1" applyAlignment="1">
      <alignment horizontal="center" vertical="center" wrapText="1"/>
    </xf>
    <xf numFmtId="0" fontId="51" fillId="32" borderId="14" xfId="0" applyFont="1" applyFill="1" applyBorder="1" applyAlignment="1">
      <alignment horizontal="center" vertical="center" wrapText="1"/>
    </xf>
    <xf numFmtId="0" fontId="51" fillId="31" borderId="14" xfId="0" applyFont="1" applyFill="1" applyBorder="1" applyAlignment="1">
      <alignment horizontal="center" vertical="center" wrapText="1"/>
    </xf>
    <xf numFmtId="0" fontId="10" fillId="33" borderId="14" xfId="0" applyFont="1" applyFill="1" applyBorder="1" applyAlignment="1">
      <alignment horizontal="center" vertical="center" wrapText="1"/>
    </xf>
    <xf numFmtId="0" fontId="11" fillId="0" borderId="0" xfId="0" applyFont="1" applyAlignment="1">
      <alignment horizontal="center" vertical="center" wrapText="1"/>
    </xf>
    <xf numFmtId="0" fontId="15" fillId="14" borderId="0" xfId="0" applyFont="1" applyFill="1" applyAlignment="1">
      <alignment horizontal="center" vertical="center" wrapText="1"/>
    </xf>
    <xf numFmtId="0" fontId="45" fillId="14" borderId="0" xfId="0" applyFont="1" applyFill="1" applyAlignment="1">
      <alignment horizontal="center" vertical="center" wrapText="1"/>
    </xf>
    <xf numFmtId="0" fontId="11" fillId="0" borderId="0" xfId="0" applyFont="1" applyAlignment="1">
      <alignment horizontal="justify" vertical="center"/>
    </xf>
    <xf numFmtId="0" fontId="39" fillId="7" borderId="2" xfId="0" applyFont="1" applyFill="1" applyBorder="1" applyAlignment="1" applyProtection="1">
      <alignment horizontal="justify" vertical="center" wrapText="1"/>
      <protection locked="0"/>
    </xf>
    <xf numFmtId="0" fontId="36" fillId="9" borderId="0" xfId="0" applyFont="1" applyFill="1" applyAlignment="1">
      <alignment horizontal="justify" vertical="center" wrapText="1"/>
    </xf>
    <xf numFmtId="0" fontId="36" fillId="0" borderId="0" xfId="0" applyFont="1" applyAlignment="1">
      <alignment horizontal="justify" vertical="center" wrapText="1"/>
    </xf>
    <xf numFmtId="0" fontId="53" fillId="11" borderId="25" xfId="0" applyFont="1" applyFill="1" applyBorder="1" applyAlignment="1">
      <alignment horizontal="left" vertical="center" wrapText="1"/>
    </xf>
    <xf numFmtId="0" fontId="53" fillId="11" borderId="26" xfId="0" applyFont="1" applyFill="1" applyBorder="1" applyAlignment="1">
      <alignment horizontal="left" vertical="center" wrapText="1"/>
    </xf>
    <xf numFmtId="0" fontId="20" fillId="8" borderId="8" xfId="0" applyFont="1" applyFill="1" applyBorder="1" applyAlignment="1">
      <alignment horizontal="center" vertical="center" wrapText="1"/>
    </xf>
    <xf numFmtId="0" fontId="20" fillId="0" borderId="0" xfId="0" applyFont="1" applyAlignment="1">
      <alignment horizontal="left" vertical="justify" wrapText="1"/>
    </xf>
    <xf numFmtId="0" fontId="38" fillId="0" borderId="0" xfId="0" applyFont="1" applyAlignment="1">
      <alignment horizontal="justify" vertical="center" wrapText="1"/>
    </xf>
    <xf numFmtId="0" fontId="0" fillId="0" borderId="8" xfId="0" applyBorder="1" applyAlignment="1">
      <alignment horizontal="justify" vertical="center" wrapText="1"/>
    </xf>
    <xf numFmtId="0" fontId="0" fillId="12" borderId="8" xfId="0" applyFill="1" applyBorder="1" applyAlignment="1">
      <alignment horizontal="left" vertical="center"/>
    </xf>
    <xf numFmtId="0" fontId="0" fillId="13" borderId="8" xfId="0" applyFill="1" applyBorder="1" applyAlignment="1">
      <alignment horizontal="left" vertical="center"/>
    </xf>
    <xf numFmtId="0" fontId="18" fillId="14" borderId="8" xfId="0" applyFont="1" applyFill="1" applyBorder="1" applyAlignment="1">
      <alignment horizontal="left" vertical="center"/>
    </xf>
    <xf numFmtId="0" fontId="40" fillId="7" borderId="6" xfId="0" applyFont="1" applyFill="1" applyBorder="1" applyAlignment="1" applyProtection="1">
      <alignment horizontal="center" vertical="center" wrapText="1"/>
      <protection locked="0"/>
    </xf>
    <xf numFmtId="0" fontId="21" fillId="5" borderId="19" xfId="0" applyFont="1" applyFill="1" applyBorder="1" applyAlignment="1">
      <alignment horizontal="justify" vertical="center" wrapText="1"/>
    </xf>
    <xf numFmtId="0" fontId="31" fillId="9" borderId="12" xfId="0" applyFont="1" applyFill="1" applyBorder="1" applyAlignment="1" applyProtection="1">
      <alignment horizontal="left" vertical="center" wrapText="1"/>
      <protection locked="0"/>
    </xf>
    <xf numFmtId="0" fontId="31" fillId="5" borderId="12" xfId="0" applyFont="1" applyFill="1" applyBorder="1" applyAlignment="1">
      <alignment horizontal="left" vertical="center" wrapText="1"/>
    </xf>
    <xf numFmtId="0" fontId="31" fillId="0" borderId="12" xfId="0" applyFont="1" applyBorder="1" applyAlignment="1" applyProtection="1">
      <alignment horizontal="left" vertical="center" wrapText="1"/>
      <protection locked="0"/>
    </xf>
    <xf numFmtId="0" fontId="31" fillId="0" borderId="15" xfId="0" applyFont="1" applyBorder="1" applyAlignment="1" applyProtection="1">
      <alignment horizontal="left" vertical="center" wrapText="1"/>
      <protection locked="0"/>
    </xf>
    <xf numFmtId="0" fontId="38" fillId="0" borderId="28" xfId="0" applyFont="1" applyBorder="1" applyAlignment="1" applyProtection="1">
      <alignment horizontal="center" vertical="center" wrapText="1"/>
      <protection locked="0"/>
    </xf>
    <xf numFmtId="0" fontId="38" fillId="0" borderId="28" xfId="0" applyFont="1" applyBorder="1" applyAlignment="1" applyProtection="1">
      <alignment vertical="center" wrapText="1"/>
      <protection locked="0"/>
    </xf>
    <xf numFmtId="14" fontId="38" fillId="0" borderId="28" xfId="0" applyNumberFormat="1" applyFont="1" applyBorder="1" applyAlignment="1" applyProtection="1">
      <alignment vertical="center" wrapText="1"/>
      <protection locked="0"/>
    </xf>
    <xf numFmtId="1" fontId="38" fillId="0" borderId="28" xfId="0" applyNumberFormat="1" applyFont="1" applyBorder="1" applyAlignment="1" applyProtection="1">
      <alignment horizontal="center" vertical="center" wrapText="1"/>
      <protection locked="0"/>
    </xf>
    <xf numFmtId="1" fontId="38" fillId="0" borderId="28" xfId="0" applyNumberFormat="1" applyFont="1" applyBorder="1" applyAlignment="1" applyProtection="1">
      <alignment vertical="center" wrapText="1"/>
      <protection locked="0"/>
    </xf>
    <xf numFmtId="0" fontId="0" fillId="0" borderId="28" xfId="0" applyBorder="1" applyAlignment="1" applyProtection="1">
      <alignment horizontal="center" vertical="center" wrapText="1"/>
      <protection locked="0"/>
    </xf>
    <xf numFmtId="14" fontId="38" fillId="0" borderId="28" xfId="0" applyNumberFormat="1" applyFont="1" applyBorder="1" applyAlignment="1" applyProtection="1">
      <alignment horizontal="center" vertical="center" wrapText="1"/>
      <protection locked="0"/>
    </xf>
    <xf numFmtId="0" fontId="38" fillId="0" borderId="28" xfId="0" applyFont="1" applyBorder="1" applyAlignment="1" applyProtection="1">
      <alignment horizontal="left" vertical="center" wrapText="1"/>
      <protection locked="0"/>
    </xf>
    <xf numFmtId="0" fontId="38" fillId="0" borderId="8" xfId="0" applyFont="1" applyBorder="1" applyAlignment="1" applyProtection="1">
      <alignment horizontal="center" vertical="center" wrapText="1"/>
      <protection locked="0"/>
    </xf>
    <xf numFmtId="0" fontId="38" fillId="0" borderId="8" xfId="0" applyFont="1" applyBorder="1" applyAlignment="1" applyProtection="1">
      <alignment vertical="center" wrapText="1"/>
      <protection locked="0"/>
    </xf>
    <xf numFmtId="14" fontId="38" fillId="0" borderId="8" xfId="0" applyNumberFormat="1" applyFont="1" applyBorder="1" applyAlignment="1" applyProtection="1">
      <alignment vertical="center" wrapText="1"/>
      <protection locked="0"/>
    </xf>
    <xf numFmtId="1" fontId="38" fillId="0" borderId="8" xfId="0" applyNumberFormat="1" applyFont="1" applyBorder="1" applyAlignment="1" applyProtection="1">
      <alignment horizontal="center" vertical="center" wrapText="1"/>
      <protection locked="0"/>
    </xf>
    <xf numFmtId="1" fontId="38" fillId="0" borderId="8" xfId="0" applyNumberFormat="1" applyFont="1" applyBorder="1" applyAlignment="1" applyProtection="1">
      <alignment vertical="center" wrapText="1"/>
      <protection locked="0"/>
    </xf>
    <xf numFmtId="0" fontId="0" fillId="0" borderId="8" xfId="0" applyBorder="1" applyAlignment="1" applyProtection="1">
      <alignment horizontal="center" vertical="center" wrapText="1"/>
      <protection locked="0"/>
    </xf>
    <xf numFmtId="14" fontId="38" fillId="0" borderId="8" xfId="0" applyNumberFormat="1" applyFont="1" applyBorder="1" applyAlignment="1" applyProtection="1">
      <alignment horizontal="center" vertical="center" wrapText="1"/>
      <protection locked="0"/>
    </xf>
    <xf numFmtId="0" fontId="38" fillId="0" borderId="8" xfId="0" applyFont="1" applyBorder="1" applyAlignment="1" applyProtection="1">
      <alignment horizontal="left" vertical="center" wrapText="1"/>
      <protection locked="0"/>
    </xf>
    <xf numFmtId="14" fontId="4" fillId="0" borderId="2" xfId="0" applyNumberFormat="1" applyFont="1" applyBorder="1" applyAlignment="1" applyProtection="1">
      <alignment horizontal="center" vertical="center" wrapText="1"/>
      <protection locked="0"/>
    </xf>
    <xf numFmtId="0" fontId="4" fillId="5" borderId="24" xfId="0" applyFont="1" applyFill="1" applyBorder="1" applyAlignment="1">
      <alignment vertical="center" wrapText="1"/>
    </xf>
    <xf numFmtId="0" fontId="31" fillId="17" borderId="12" xfId="0" applyFont="1" applyFill="1" applyBorder="1" applyAlignment="1">
      <alignment horizontal="center" vertical="center" wrapText="1"/>
    </xf>
    <xf numFmtId="0" fontId="4" fillId="0" borderId="29" xfId="0" applyFont="1" applyBorder="1" applyAlignment="1" applyProtection="1">
      <alignment vertical="center" wrapText="1"/>
      <protection locked="0"/>
    </xf>
    <xf numFmtId="0" fontId="31" fillId="0" borderId="12" xfId="0" applyFont="1" applyBorder="1" applyAlignment="1" applyProtection="1">
      <alignment vertical="center" wrapText="1"/>
      <protection locked="0"/>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53" fillId="11" borderId="8" xfId="0" applyFont="1" applyFill="1" applyBorder="1" applyAlignment="1">
      <alignment horizontal="center" vertical="center" wrapText="1"/>
    </xf>
    <xf numFmtId="0" fontId="53" fillId="11" borderId="9"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4" fillId="0" borderId="0" xfId="0" applyFont="1" applyAlignment="1">
      <alignment vertical="center" wrapText="1"/>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2" xfId="0" applyFont="1" applyBorder="1" applyAlignment="1" applyProtection="1">
      <alignment vertical="center" wrapText="1"/>
      <protection locked="0"/>
    </xf>
    <xf numFmtId="1" fontId="4" fillId="0" borderId="2" xfId="0" applyNumberFormat="1" applyFont="1" applyBorder="1" applyAlignment="1" applyProtection="1">
      <alignment vertical="center" wrapText="1"/>
      <protection locked="0"/>
    </xf>
    <xf numFmtId="0" fontId="0" fillId="0" borderId="2" xfId="0" applyBorder="1" applyAlignment="1" applyProtection="1">
      <alignment horizontal="center" vertical="center" wrapText="1"/>
      <protection locked="0"/>
    </xf>
    <xf numFmtId="164" fontId="0" fillId="3" borderId="26" xfId="0" applyNumberFormat="1" applyFill="1" applyBorder="1" applyAlignment="1">
      <alignment horizontal="center" vertical="center" wrapText="1"/>
    </xf>
    <xf numFmtId="0" fontId="11" fillId="0" borderId="63" xfId="0" applyFont="1" applyBorder="1" applyAlignment="1">
      <alignment horizontal="justify" vertical="center" wrapText="1"/>
    </xf>
    <xf numFmtId="0" fontId="11" fillId="5" borderId="62" xfId="0" applyFont="1" applyFill="1" applyBorder="1" applyAlignment="1">
      <alignment horizontal="justify" vertical="center" wrapText="1"/>
    </xf>
    <xf numFmtId="0" fontId="11" fillId="5" borderId="63" xfId="0" applyFont="1" applyFill="1" applyBorder="1" applyAlignment="1">
      <alignment horizontal="justify" vertical="center" wrapText="1"/>
    </xf>
    <xf numFmtId="0" fontId="46" fillId="0" borderId="28" xfId="0" applyFont="1" applyBorder="1" applyAlignment="1">
      <alignment horizontal="left" vertical="center" wrapText="1"/>
    </xf>
    <xf numFmtId="0" fontId="46" fillId="0" borderId="8" xfId="0" applyFont="1" applyBorder="1" applyAlignment="1">
      <alignment horizontal="left" vertical="center" wrapText="1"/>
    </xf>
    <xf numFmtId="2" fontId="1" fillId="0" borderId="0" xfId="0" applyNumberFormat="1" applyFont="1"/>
    <xf numFmtId="0" fontId="46" fillId="0" borderId="27" xfId="0" applyFont="1" applyBorder="1" applyAlignment="1">
      <alignment horizontal="center" vertical="center" wrapText="1"/>
    </xf>
    <xf numFmtId="0" fontId="46" fillId="0" borderId="28" xfId="0" applyFont="1" applyBorder="1" applyAlignment="1">
      <alignment horizontal="center" vertical="center" wrapText="1"/>
    </xf>
    <xf numFmtId="0" fontId="46" fillId="0" borderId="28" xfId="0" applyFont="1" applyBorder="1" applyAlignment="1">
      <alignment vertical="center" wrapText="1"/>
    </xf>
    <xf numFmtId="0" fontId="46" fillId="0" borderId="29" xfId="0" applyFont="1" applyBorder="1" applyAlignment="1">
      <alignment vertical="center" wrapText="1"/>
    </xf>
    <xf numFmtId="0" fontId="46" fillId="0" borderId="11"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8" xfId="0" applyFont="1" applyBorder="1" applyAlignment="1">
      <alignment vertical="center" wrapText="1"/>
    </xf>
    <xf numFmtId="0" fontId="46" fillId="0" borderId="12" xfId="0" applyFont="1" applyBorder="1" applyAlignment="1">
      <alignment vertical="center" wrapText="1"/>
    </xf>
    <xf numFmtId="0" fontId="11" fillId="0" borderId="7" xfId="0" applyFont="1" applyBorder="1" applyAlignment="1" applyProtection="1">
      <alignment horizontal="justify" vertical="center" wrapText="1"/>
      <protection locked="0"/>
    </xf>
    <xf numFmtId="0" fontId="11" fillId="7" borderId="2" xfId="0" applyFont="1" applyFill="1" applyBorder="1" applyAlignment="1" applyProtection="1">
      <alignment horizontal="center" vertical="center" wrapText="1"/>
      <protection locked="0"/>
    </xf>
    <xf numFmtId="0" fontId="14" fillId="0" borderId="0" xfId="0" applyFont="1" applyAlignment="1">
      <alignment horizontal="center" vertical="center"/>
    </xf>
    <xf numFmtId="0" fontId="18" fillId="0" borderId="12" xfId="0" applyFont="1" applyBorder="1" applyAlignment="1" applyProtection="1">
      <alignment horizontal="left" wrapText="1"/>
      <protection locked="0"/>
    </xf>
    <xf numFmtId="0" fontId="31" fillId="17" borderId="8" xfId="0" applyFont="1" applyFill="1" applyBorder="1" applyAlignment="1">
      <alignment vertical="center" wrapText="1"/>
    </xf>
    <xf numFmtId="0" fontId="31" fillId="0" borderId="8" xfId="0" applyFont="1" applyBorder="1" applyAlignment="1">
      <alignment vertical="center" wrapText="1"/>
    </xf>
    <xf numFmtId="0" fontId="45" fillId="0" borderId="0" xfId="0" applyFont="1" applyAlignment="1">
      <alignment horizontal="justify" vertical="center" wrapText="1"/>
    </xf>
    <xf numFmtId="0" fontId="4" fillId="5" borderId="12" xfId="0" applyFont="1" applyFill="1" applyBorder="1" applyAlignment="1">
      <alignment horizontal="left" vertical="center" wrapText="1"/>
    </xf>
    <xf numFmtId="0" fontId="31" fillId="17" borderId="8" xfId="0" applyFont="1" applyFill="1" applyBorder="1" applyAlignment="1">
      <alignment vertical="center"/>
    </xf>
    <xf numFmtId="0" fontId="31" fillId="0" borderId="8" xfId="0" applyFont="1" applyBorder="1" applyAlignment="1" applyProtection="1">
      <alignment horizontal="center" vertical="center"/>
      <protection locked="0"/>
    </xf>
    <xf numFmtId="0" fontId="18" fillId="0" borderId="0" xfId="0" applyFont="1" applyAlignment="1">
      <alignment wrapText="1"/>
    </xf>
    <xf numFmtId="0" fontId="31" fillId="9" borderId="8" xfId="0" applyFont="1" applyFill="1" applyBorder="1" applyAlignment="1">
      <alignment vertical="center" wrapText="1"/>
    </xf>
    <xf numFmtId="0" fontId="31" fillId="17" borderId="44" xfId="0" applyFont="1" applyFill="1" applyBorder="1" applyAlignment="1">
      <alignment horizontal="center" vertical="center"/>
    </xf>
    <xf numFmtId="0" fontId="3" fillId="7" borderId="21" xfId="0" applyFont="1" applyFill="1" applyBorder="1" applyAlignment="1" applyProtection="1">
      <alignment horizontal="center" vertical="center" wrapText="1"/>
      <protection locked="0"/>
    </xf>
    <xf numFmtId="0" fontId="3" fillId="7" borderId="7" xfId="0" applyFont="1" applyFill="1" applyBorder="1" applyAlignment="1" applyProtection="1">
      <alignment horizontal="center" vertical="center" wrapText="1"/>
      <protection locked="0"/>
    </xf>
    <xf numFmtId="0" fontId="17" fillId="7" borderId="7" xfId="0" applyFont="1" applyFill="1" applyBorder="1" applyAlignment="1" applyProtection="1">
      <alignment horizontal="center" vertical="center" wrapText="1"/>
      <protection locked="0"/>
    </xf>
    <xf numFmtId="0" fontId="4" fillId="6" borderId="22" xfId="0" applyFont="1" applyFill="1" applyBorder="1" applyAlignment="1">
      <alignment horizontal="center" vertical="center"/>
    </xf>
    <xf numFmtId="0" fontId="4" fillId="6" borderId="23" xfId="0" applyFont="1" applyFill="1" applyBorder="1" applyAlignment="1">
      <alignment horizontal="justify" vertical="center" wrapText="1"/>
    </xf>
    <xf numFmtId="0" fontId="3" fillId="6" borderId="23" xfId="0" applyFont="1" applyFill="1" applyBorder="1" applyAlignment="1">
      <alignment horizontal="center" vertical="center" wrapText="1"/>
    </xf>
    <xf numFmtId="0" fontId="4" fillId="6" borderId="24" xfId="0" applyFont="1" applyFill="1" applyBorder="1" applyAlignment="1">
      <alignment vertical="center" wrapText="1"/>
    </xf>
    <xf numFmtId="0" fontId="36" fillId="6" borderId="62" xfId="0" applyFont="1" applyFill="1" applyBorder="1" applyAlignment="1">
      <alignment horizontal="justify" vertical="center" wrapText="1"/>
    </xf>
    <xf numFmtId="0" fontId="4" fillId="6" borderId="11" xfId="0" applyFont="1" applyFill="1" applyBorder="1" applyAlignment="1">
      <alignment horizontal="center" vertical="center"/>
    </xf>
    <xf numFmtId="0" fontId="4" fillId="6" borderId="8" xfId="0" applyFont="1" applyFill="1" applyBorder="1" applyAlignment="1">
      <alignment horizontal="justify" vertical="center" wrapText="1"/>
    </xf>
    <xf numFmtId="0" fontId="3" fillId="6" borderId="8" xfId="0" applyFont="1" applyFill="1" applyBorder="1" applyAlignment="1">
      <alignment horizontal="center" vertical="center" wrapText="1"/>
    </xf>
    <xf numFmtId="0" fontId="4" fillId="6" borderId="12" xfId="0" applyFont="1" applyFill="1" applyBorder="1" applyAlignment="1">
      <alignment vertical="center" wrapText="1"/>
    </xf>
    <xf numFmtId="0" fontId="36" fillId="6" borderId="63" xfId="0" applyFont="1" applyFill="1" applyBorder="1" applyAlignment="1">
      <alignment horizontal="justify" vertical="center" wrapText="1"/>
    </xf>
    <xf numFmtId="0" fontId="31" fillId="6" borderId="8" xfId="0" applyFont="1" applyFill="1" applyBorder="1" applyAlignment="1">
      <alignment horizontal="justify" vertical="center" wrapText="1"/>
    </xf>
    <xf numFmtId="0" fontId="4" fillId="6" borderId="38" xfId="0" applyFont="1" applyFill="1" applyBorder="1" applyAlignment="1">
      <alignment horizontal="center" vertical="center"/>
    </xf>
    <xf numFmtId="0" fontId="31" fillId="6" borderId="17" xfId="0" applyFont="1" applyFill="1" applyBorder="1" applyAlignment="1">
      <alignment horizontal="left" vertical="center" wrapText="1"/>
    </xf>
    <xf numFmtId="0" fontId="3" fillId="6" borderId="17" xfId="0" applyFont="1" applyFill="1" applyBorder="1" applyAlignment="1">
      <alignment horizontal="center" vertical="center" wrapText="1"/>
    </xf>
    <xf numFmtId="0" fontId="4" fillId="6" borderId="39" xfId="0" applyFont="1" applyFill="1" applyBorder="1" applyAlignment="1">
      <alignment horizontal="left" vertical="center" wrapText="1"/>
    </xf>
    <xf numFmtId="0" fontId="36" fillId="6" borderId="63" xfId="0" applyFont="1" applyFill="1" applyBorder="1" applyAlignment="1">
      <alignment horizontal="left" vertical="center" wrapText="1"/>
    </xf>
    <xf numFmtId="0" fontId="55" fillId="40" borderId="0" xfId="4" quotePrefix="1" applyFont="1" applyFill="1" applyAlignment="1">
      <alignment horizontal="center" vertical="center"/>
    </xf>
    <xf numFmtId="0" fontId="4" fillId="0" borderId="65" xfId="0" applyFont="1" applyBorder="1" applyAlignment="1">
      <alignment horizontal="center" vertical="center"/>
    </xf>
    <xf numFmtId="0" fontId="11" fillId="0" borderId="67" xfId="0" applyFont="1" applyBorder="1" applyAlignment="1">
      <alignment horizontal="justify" vertical="center" wrapText="1"/>
    </xf>
    <xf numFmtId="0" fontId="4" fillId="6" borderId="23" xfId="0" applyFont="1" applyFill="1" applyBorder="1" applyAlignment="1">
      <alignment vertical="center" wrapText="1"/>
    </xf>
    <xf numFmtId="0" fontId="55" fillId="41" borderId="0" xfId="4" quotePrefix="1" applyFont="1" applyFill="1" applyAlignment="1" applyProtection="1">
      <alignment horizontal="center" vertical="center"/>
      <protection locked="0"/>
    </xf>
    <xf numFmtId="1" fontId="31" fillId="9" borderId="17" xfId="0" applyNumberFormat="1" applyFont="1" applyFill="1" applyBorder="1" applyAlignment="1">
      <alignment horizontal="center" vertical="center" wrapText="1"/>
    </xf>
    <xf numFmtId="0" fontId="16" fillId="0" borderId="0" xfId="0" applyFont="1" applyAlignment="1">
      <alignment horizontal="center" vertical="center"/>
    </xf>
    <xf numFmtId="0" fontId="56" fillId="13" borderId="44" xfId="0" applyFont="1" applyFill="1" applyBorder="1" applyAlignment="1">
      <alignment horizontal="center" vertical="center"/>
    </xf>
    <xf numFmtId="0" fontId="0" fillId="9" borderId="0" xfId="0" applyFill="1"/>
    <xf numFmtId="0" fontId="31" fillId="9" borderId="14" xfId="0" applyFont="1" applyFill="1" applyBorder="1" applyAlignment="1">
      <alignment horizontal="justify" vertical="center" wrapText="1"/>
    </xf>
    <xf numFmtId="0" fontId="4" fillId="5" borderId="8" xfId="0" applyFont="1" applyFill="1" applyBorder="1" applyAlignment="1">
      <alignment horizontal="justify" vertical="center" wrapText="1"/>
    </xf>
    <xf numFmtId="0" fontId="4" fillId="9" borderId="8" xfId="0" applyFont="1" applyFill="1" applyBorder="1" applyAlignment="1">
      <alignment horizontal="justify" vertical="center" wrapText="1"/>
    </xf>
    <xf numFmtId="0" fontId="31" fillId="3" borderId="8" xfId="0" applyFont="1" applyFill="1" applyBorder="1" applyAlignment="1">
      <alignment horizontal="justify" vertical="center" wrapText="1"/>
    </xf>
    <xf numFmtId="0" fontId="31" fillId="0" borderId="8" xfId="0" applyFont="1" applyBorder="1" applyAlignment="1">
      <alignment horizontal="left" vertical="center" wrapText="1"/>
    </xf>
    <xf numFmtId="0" fontId="25" fillId="38" borderId="8" xfId="0" applyFont="1" applyFill="1" applyBorder="1" applyAlignment="1">
      <alignment horizontal="center" vertical="center" textRotation="90" wrapText="1"/>
    </xf>
    <xf numFmtId="0" fontId="46" fillId="0" borderId="0" xfId="0" applyFont="1" applyAlignment="1">
      <alignment wrapText="1"/>
    </xf>
    <xf numFmtId="0" fontId="61" fillId="0" borderId="8" xfId="0" applyFont="1" applyBorder="1" applyAlignment="1" applyProtection="1">
      <alignment vertical="center" wrapText="1"/>
      <protection locked="0"/>
    </xf>
    <xf numFmtId="0" fontId="61" fillId="9" borderId="8" xfId="0" applyFont="1" applyFill="1" applyBorder="1" applyAlignment="1" applyProtection="1">
      <alignment vertical="center" wrapText="1"/>
      <protection locked="0"/>
    </xf>
    <xf numFmtId="14" fontId="61" fillId="0" borderId="8" xfId="0" applyNumberFormat="1" applyFont="1" applyBorder="1" applyAlignment="1" applyProtection="1">
      <alignment vertical="center" wrapText="1"/>
      <protection locked="0"/>
    </xf>
    <xf numFmtId="0" fontId="46" fillId="0" borderId="8" xfId="0" applyFont="1" applyBorder="1" applyAlignment="1" applyProtection="1">
      <alignment vertical="center" wrapText="1"/>
      <protection locked="0"/>
    </xf>
    <xf numFmtId="0" fontId="28" fillId="0" borderId="0" xfId="0" applyFont="1" applyAlignment="1">
      <alignment wrapText="1"/>
    </xf>
    <xf numFmtId="0" fontId="28" fillId="0" borderId="0" xfId="0" applyFont="1" applyAlignment="1">
      <alignment horizontal="left" vertical="top" wrapText="1"/>
    </xf>
    <xf numFmtId="0" fontId="46" fillId="0" borderId="0" xfId="0" applyFont="1"/>
    <xf numFmtId="0" fontId="22" fillId="0" borderId="0" xfId="0" applyFont="1" applyAlignment="1">
      <alignment horizontal="center" vertical="center"/>
    </xf>
    <xf numFmtId="0" fontId="22" fillId="0" borderId="0" xfId="0" applyFont="1"/>
    <xf numFmtId="0" fontId="5" fillId="9" borderId="8" xfId="0" applyFont="1" applyFill="1" applyBorder="1" applyAlignment="1">
      <alignment horizontal="left" vertical="center" wrapText="1"/>
    </xf>
    <xf numFmtId="0" fontId="64" fillId="0" borderId="12" xfId="0" applyFont="1" applyBorder="1" applyAlignment="1">
      <alignment horizontal="left" vertical="center" wrapText="1"/>
    </xf>
    <xf numFmtId="0" fontId="63" fillId="0" borderId="52" xfId="0" applyFont="1" applyBorder="1" applyAlignment="1" applyProtection="1">
      <alignment horizontal="left" vertical="center" wrapText="1"/>
      <protection locked="0"/>
    </xf>
    <xf numFmtId="0" fontId="63" fillId="7" borderId="46" xfId="0" applyFont="1" applyFill="1" applyBorder="1" applyAlignment="1" applyProtection="1">
      <alignment horizontal="left" vertical="center" wrapText="1"/>
      <protection locked="0"/>
    </xf>
    <xf numFmtId="0" fontId="64" fillId="9" borderId="12" xfId="0" applyFont="1" applyFill="1" applyBorder="1" applyAlignment="1">
      <alignment horizontal="left" vertical="center" wrapText="1"/>
    </xf>
    <xf numFmtId="0" fontId="64" fillId="0" borderId="45" xfId="0" applyFont="1" applyBorder="1" applyAlignment="1">
      <alignment horizontal="left" vertical="center" wrapText="1"/>
    </xf>
    <xf numFmtId="0" fontId="64" fillId="0" borderId="15" xfId="0" applyFont="1" applyBorder="1" applyAlignment="1">
      <alignment horizontal="left" vertical="center" wrapText="1"/>
    </xf>
    <xf numFmtId="0" fontId="65" fillId="0" borderId="0" xfId="0" applyFont="1" applyAlignment="1">
      <alignment horizontal="left" vertical="center"/>
    </xf>
    <xf numFmtId="0" fontId="65" fillId="0" borderId="0" xfId="0" applyFont="1" applyAlignment="1">
      <alignment horizontal="left" vertical="center" wrapText="1"/>
    </xf>
    <xf numFmtId="0" fontId="11" fillId="0" borderId="0" xfId="0" applyFont="1" applyAlignment="1">
      <alignment vertical="top" wrapText="1"/>
    </xf>
    <xf numFmtId="0" fontId="11" fillId="0" borderId="0" xfId="0" applyFont="1" applyAlignment="1">
      <alignment horizontal="left" vertical="top" wrapText="1"/>
    </xf>
    <xf numFmtId="0" fontId="11" fillId="0" borderId="45" xfId="0" applyFont="1" applyBorder="1" applyAlignment="1">
      <alignment vertical="top" wrapText="1"/>
    </xf>
    <xf numFmtId="0" fontId="15" fillId="9" borderId="0" xfId="0" applyFont="1" applyFill="1" applyAlignment="1">
      <alignment horizontal="justify" vertical="center" wrapText="1"/>
    </xf>
    <xf numFmtId="0" fontId="11" fillId="9" borderId="63" xfId="0" applyFont="1" applyFill="1" applyBorder="1" applyAlignment="1">
      <alignment horizontal="justify" vertical="center" wrapText="1"/>
    </xf>
    <xf numFmtId="0" fontId="0" fillId="9" borderId="0" xfId="0" applyFill="1" applyAlignment="1">
      <alignment vertical="top" wrapText="1"/>
    </xf>
    <xf numFmtId="0" fontId="0" fillId="9" borderId="0" xfId="0" applyFill="1" applyAlignment="1">
      <alignment horizontal="center" vertical="center"/>
    </xf>
    <xf numFmtId="0" fontId="57" fillId="9" borderId="66" xfId="0" applyFont="1" applyFill="1" applyBorder="1" applyAlignment="1">
      <alignment horizontal="left" vertical="center" wrapText="1"/>
    </xf>
    <xf numFmtId="0" fontId="27" fillId="9" borderId="8" xfId="0" applyFont="1" applyFill="1" applyBorder="1" applyAlignment="1">
      <alignment horizontal="justify" vertical="center" wrapText="1"/>
    </xf>
    <xf numFmtId="0" fontId="10" fillId="9" borderId="0" xfId="0" applyFont="1" applyFill="1" applyAlignment="1">
      <alignment vertical="center" wrapText="1"/>
    </xf>
    <xf numFmtId="0" fontId="0" fillId="9" borderId="0" xfId="0" applyFill="1" applyAlignment="1">
      <alignment horizontal="center" vertical="center" wrapText="1"/>
    </xf>
    <xf numFmtId="0" fontId="66" fillId="9" borderId="0" xfId="0" applyFont="1" applyFill="1" applyAlignment="1">
      <alignment horizontal="justify" vertical="center" wrapText="1"/>
    </xf>
    <xf numFmtId="0" fontId="4" fillId="5" borderId="11" xfId="0" applyFont="1" applyFill="1" applyBorder="1" applyAlignment="1">
      <alignment horizontal="center" vertical="center" wrapText="1"/>
    </xf>
    <xf numFmtId="0" fontId="4" fillId="9" borderId="11" xfId="0" applyFont="1" applyFill="1" applyBorder="1" applyAlignment="1">
      <alignment horizontal="center" vertical="center" wrapText="1"/>
    </xf>
    <xf numFmtId="0" fontId="31" fillId="17" borderId="11" xfId="0" applyFont="1" applyFill="1" applyBorder="1" applyAlignment="1">
      <alignment horizontal="center" vertical="center" wrapText="1"/>
    </xf>
    <xf numFmtId="0" fontId="4" fillId="0" borderId="11" xfId="0" applyFont="1" applyBorder="1" applyAlignment="1">
      <alignment horizontal="center" vertical="center" wrapText="1"/>
    </xf>
    <xf numFmtId="0" fontId="67" fillId="5" borderId="11" xfId="0" applyFont="1" applyFill="1" applyBorder="1" applyAlignment="1">
      <alignment horizontal="center" vertical="center" wrapText="1"/>
    </xf>
    <xf numFmtId="0" fontId="31" fillId="34" borderId="8" xfId="0" applyFont="1" applyFill="1" applyBorder="1" applyAlignment="1">
      <alignment horizontal="justify" vertical="center" wrapText="1"/>
    </xf>
    <xf numFmtId="0" fontId="36" fillId="0" borderId="19" xfId="0" applyFont="1" applyBorder="1" applyAlignment="1">
      <alignment horizontal="justify" vertical="center" wrapText="1"/>
    </xf>
    <xf numFmtId="0" fontId="11" fillId="9" borderId="0" xfId="0" applyFont="1" applyFill="1" applyAlignment="1">
      <alignment horizontal="justify" vertical="center" wrapText="1"/>
    </xf>
    <xf numFmtId="0" fontId="11" fillId="5" borderId="0" xfId="0" applyFont="1" applyFill="1" applyAlignment="1">
      <alignment horizontal="justify" vertical="center" wrapText="1"/>
    </xf>
    <xf numFmtId="0" fontId="4" fillId="9" borderId="14" xfId="0" applyFont="1" applyFill="1" applyBorder="1" applyAlignment="1">
      <alignment vertical="center" wrapText="1"/>
    </xf>
    <xf numFmtId="0" fontId="15" fillId="5" borderId="0" xfId="0" applyFont="1" applyFill="1" applyAlignment="1">
      <alignment horizontal="justify" vertical="center" wrapText="1"/>
    </xf>
    <xf numFmtId="0" fontId="16" fillId="9" borderId="0" xfId="0" applyFont="1" applyFill="1" applyAlignment="1">
      <alignment wrapText="1"/>
    </xf>
    <xf numFmtId="0" fontId="15" fillId="9" borderId="8" xfId="0" applyFont="1" applyFill="1" applyBorder="1" applyAlignment="1">
      <alignment horizontal="justify" vertical="center" wrapText="1"/>
    </xf>
    <xf numFmtId="0" fontId="18" fillId="37" borderId="8" xfId="0" applyFont="1" applyFill="1" applyBorder="1" applyAlignment="1">
      <alignment horizontal="left" vertical="center"/>
    </xf>
    <xf numFmtId="0" fontId="10" fillId="0" borderId="0" xfId="0" applyFont="1" applyAlignment="1">
      <alignment horizontal="left" vertical="center" wrapText="1"/>
    </xf>
    <xf numFmtId="0" fontId="4" fillId="34" borderId="11" xfId="0" applyFont="1" applyFill="1" applyBorder="1" applyAlignment="1">
      <alignment horizontal="center" vertical="center"/>
    </xf>
    <xf numFmtId="0" fontId="4" fillId="0" borderId="12" xfId="0" applyFont="1" applyBorder="1" applyAlignment="1" applyProtection="1">
      <alignment vertical="center"/>
      <protection locked="0"/>
    </xf>
    <xf numFmtId="0" fontId="68" fillId="39" borderId="0" xfId="4" applyFont="1" applyFill="1" applyAlignment="1">
      <alignment horizontal="center" vertical="center"/>
    </xf>
    <xf numFmtId="0" fontId="3" fillId="7" borderId="55" xfId="0" applyFont="1" applyFill="1" applyBorder="1" applyAlignment="1">
      <alignment horizontal="center" vertical="center" wrapText="1"/>
    </xf>
    <xf numFmtId="0" fontId="17" fillId="7" borderId="7" xfId="0" applyFont="1" applyFill="1" applyBorder="1" applyAlignment="1" applyProtection="1">
      <alignment horizontal="justify" vertical="center" wrapText="1"/>
      <protection locked="0"/>
    </xf>
    <xf numFmtId="0" fontId="5" fillId="6" borderId="23" xfId="0" applyFont="1" applyFill="1" applyBorder="1" applyAlignment="1">
      <alignment horizontal="center" vertical="center" wrapText="1"/>
    </xf>
    <xf numFmtId="0" fontId="31" fillId="6" borderId="24" xfId="0" applyFont="1" applyFill="1" applyBorder="1" applyAlignment="1">
      <alignment horizontal="left" vertical="center" wrapText="1"/>
    </xf>
    <xf numFmtId="0" fontId="11" fillId="6" borderId="19" xfId="0" applyFont="1" applyFill="1" applyBorder="1" applyAlignment="1">
      <alignment horizontal="justify" vertical="center" wrapText="1"/>
    </xf>
    <xf numFmtId="0" fontId="15" fillId="14" borderId="9" xfId="0" applyFont="1" applyFill="1" applyBorder="1" applyAlignment="1">
      <alignment horizontal="center" vertical="center" wrapText="1"/>
    </xf>
    <xf numFmtId="0" fontId="11" fillId="0" borderId="19" xfId="0" applyFont="1" applyBorder="1" applyAlignment="1">
      <alignment horizontal="justify" vertical="center" wrapText="1"/>
    </xf>
    <xf numFmtId="0" fontId="5" fillId="6" borderId="8" xfId="0" applyFont="1" applyFill="1" applyBorder="1" applyAlignment="1">
      <alignment horizontal="center" vertical="center" wrapText="1"/>
    </xf>
    <xf numFmtId="0" fontId="31" fillId="6" borderId="12" xfId="0" applyFont="1" applyFill="1" applyBorder="1" applyAlignment="1">
      <alignment horizontal="left" vertical="center" wrapText="1"/>
    </xf>
    <xf numFmtId="0" fontId="27" fillId="0" borderId="8" xfId="0" applyFont="1" applyBorder="1" applyAlignment="1">
      <alignment horizontal="justify" vertical="center" wrapText="1"/>
    </xf>
    <xf numFmtId="0" fontId="4" fillId="0" borderId="14" xfId="0" applyFont="1" applyBorder="1" applyAlignment="1">
      <alignment horizontal="left" vertical="center" wrapText="1"/>
    </xf>
    <xf numFmtId="0" fontId="31" fillId="0" borderId="14" xfId="0" applyFont="1" applyBorder="1" applyAlignment="1" applyProtection="1">
      <alignment horizontal="center" vertical="center"/>
      <protection locked="0"/>
    </xf>
    <xf numFmtId="1" fontId="0" fillId="0" borderId="0" xfId="0" applyNumberFormat="1"/>
    <xf numFmtId="14" fontId="0" fillId="0" borderId="0" xfId="0" applyNumberFormat="1"/>
    <xf numFmtId="0" fontId="69" fillId="39" borderId="0" xfId="4" applyFont="1" applyFill="1" applyAlignment="1">
      <alignment horizontal="center" vertical="center"/>
    </xf>
    <xf numFmtId="0" fontId="27" fillId="0" borderId="8" xfId="0" applyFont="1" applyBorder="1" applyAlignment="1">
      <alignment vertical="top" wrapText="1"/>
    </xf>
    <xf numFmtId="0" fontId="31" fillId="0" borderId="8" xfId="0" applyFont="1" applyBorder="1" applyAlignment="1">
      <alignment vertical="top" wrapText="1"/>
    </xf>
    <xf numFmtId="0" fontId="27" fillId="9" borderId="8" xfId="0" applyFont="1" applyFill="1" applyBorder="1" applyAlignment="1">
      <alignment vertical="top" wrapText="1"/>
    </xf>
    <xf numFmtId="0" fontId="4" fillId="0" borderId="0" xfId="0" applyFont="1" applyAlignment="1" applyProtection="1">
      <alignment horizontal="center" vertical="center"/>
      <protection locked="0"/>
    </xf>
    <xf numFmtId="0" fontId="4" fillId="0" borderId="0" xfId="0" applyFont="1" applyAlignment="1" applyProtection="1">
      <alignment vertical="center" wrapText="1"/>
      <protection locked="0"/>
    </xf>
    <xf numFmtId="0" fontId="31" fillId="5" borderId="12" xfId="0" applyFont="1" applyFill="1" applyBorder="1" applyAlignment="1">
      <alignment horizontal="justify" vertical="center" wrapText="1"/>
    </xf>
    <xf numFmtId="0" fontId="31" fillId="17" borderId="12" xfId="0" applyFont="1" applyFill="1" applyBorder="1" applyAlignment="1">
      <alignment horizontal="justify" vertical="center" wrapText="1"/>
    </xf>
    <xf numFmtId="0" fontId="31" fillId="0" borderId="12" xfId="0" applyFont="1" applyBorder="1" applyAlignment="1" applyProtection="1">
      <alignment horizontal="justify" vertical="center" wrapText="1"/>
      <protection locked="0"/>
    </xf>
    <xf numFmtId="0" fontId="31" fillId="9" borderId="12" xfId="0" applyFont="1" applyFill="1" applyBorder="1" applyAlignment="1" applyProtection="1">
      <alignment horizontal="justify" vertical="center" wrapText="1"/>
      <protection locked="0"/>
    </xf>
    <xf numFmtId="0" fontId="31" fillId="0" borderId="15" xfId="0" applyFont="1" applyBorder="1" applyAlignment="1" applyProtection="1">
      <alignment horizontal="justify" vertical="center" wrapText="1"/>
      <protection locked="0"/>
    </xf>
    <xf numFmtId="0" fontId="39" fillId="7" borderId="36" xfId="0" applyFont="1" applyFill="1" applyBorder="1" applyAlignment="1" applyProtection="1">
      <alignment horizontal="center" vertical="center" wrapText="1"/>
      <protection locked="0"/>
    </xf>
    <xf numFmtId="0" fontId="11" fillId="0" borderId="20" xfId="0" applyFont="1" applyBorder="1"/>
    <xf numFmtId="0" fontId="11" fillId="13" borderId="20" xfId="0" applyFont="1" applyFill="1" applyBorder="1" applyAlignment="1">
      <alignment horizontal="center" vertical="center"/>
    </xf>
    <xf numFmtId="0" fontId="11" fillId="9" borderId="20" xfId="0" applyFont="1" applyFill="1" applyBorder="1"/>
    <xf numFmtId="0" fontId="11" fillId="13" borderId="41" xfId="0" applyFont="1" applyFill="1" applyBorder="1" applyAlignment="1">
      <alignment horizontal="center" vertical="center"/>
    </xf>
    <xf numFmtId="0" fontId="31" fillId="5" borderId="29" xfId="0" applyFont="1" applyFill="1" applyBorder="1" applyAlignment="1">
      <alignment horizontal="justify" vertical="center" wrapText="1"/>
    </xf>
    <xf numFmtId="0" fontId="3" fillId="7" borderId="25" xfId="0" applyFont="1" applyFill="1" applyBorder="1" applyAlignment="1">
      <alignment horizontal="center" vertical="center"/>
    </xf>
    <xf numFmtId="0" fontId="3" fillId="7" borderId="26" xfId="0" applyFont="1" applyFill="1" applyBorder="1" applyAlignment="1">
      <alignment horizontal="center" vertical="center"/>
    </xf>
    <xf numFmtId="0" fontId="3" fillId="7" borderId="26" xfId="0" applyFont="1" applyFill="1" applyBorder="1" applyAlignment="1" applyProtection="1">
      <alignment horizontal="center" vertical="center" wrapText="1"/>
      <protection locked="0"/>
    </xf>
    <xf numFmtId="0" fontId="4" fillId="0" borderId="15" xfId="0" applyFont="1" applyBorder="1" applyAlignment="1" applyProtection="1">
      <alignment horizontal="left" vertical="center" wrapText="1"/>
      <protection locked="0"/>
    </xf>
    <xf numFmtId="0" fontId="31" fillId="5" borderId="8" xfId="0" applyFont="1" applyFill="1" applyBorder="1" applyAlignment="1">
      <alignment vertical="center"/>
    </xf>
    <xf numFmtId="0" fontId="31" fillId="9" borderId="14" xfId="0" applyFont="1" applyFill="1" applyBorder="1" applyAlignment="1">
      <alignment vertical="center" wrapText="1"/>
    </xf>
    <xf numFmtId="0" fontId="4" fillId="3" borderId="8" xfId="0" applyFont="1" applyFill="1" applyBorder="1" applyAlignment="1">
      <alignment horizontal="justify" vertical="center" wrapText="1"/>
    </xf>
    <xf numFmtId="0" fontId="4" fillId="5" borderId="22" xfId="0" applyFont="1" applyFill="1" applyBorder="1" applyAlignment="1">
      <alignment horizontal="center" vertical="center" wrapText="1"/>
    </xf>
    <xf numFmtId="0" fontId="31" fillId="21" borderId="24" xfId="0" applyFont="1" applyFill="1" applyBorder="1" applyAlignment="1">
      <alignment horizontal="left" vertical="center" wrapText="1"/>
    </xf>
    <xf numFmtId="0" fontId="4" fillId="0" borderId="13" xfId="0" applyFont="1" applyBorder="1" applyAlignment="1">
      <alignment horizontal="center" vertical="center" wrapText="1"/>
    </xf>
    <xf numFmtId="0" fontId="5" fillId="5" borderId="8" xfId="0" applyFont="1" applyFill="1" applyBorder="1" applyAlignment="1">
      <alignment horizontal="center" vertical="center" wrapText="1"/>
    </xf>
    <xf numFmtId="0" fontId="38" fillId="0" borderId="12" xfId="0" applyFont="1" applyBorder="1" applyAlignment="1" applyProtection="1">
      <alignment vertical="center" wrapText="1"/>
      <protection locked="0"/>
    </xf>
    <xf numFmtId="0" fontId="31" fillId="17" borderId="12" xfId="0" applyFont="1" applyFill="1" applyBorder="1" applyAlignment="1">
      <alignment vertical="center"/>
    </xf>
    <xf numFmtId="0" fontId="4" fillId="0" borderId="15" xfId="0" applyFont="1" applyBorder="1" applyAlignment="1" applyProtection="1">
      <alignment vertical="center"/>
      <protection locked="0"/>
    </xf>
    <xf numFmtId="0" fontId="0" fillId="0" borderId="12" xfId="0" applyBorder="1" applyAlignment="1" applyProtection="1">
      <alignment vertical="center" wrapText="1"/>
      <protection locked="0"/>
    </xf>
    <xf numFmtId="0" fontId="39" fillId="7" borderId="18" xfId="0" applyFont="1" applyFill="1" applyBorder="1" applyAlignment="1" applyProtection="1">
      <alignment horizontal="center" vertical="center" wrapText="1"/>
      <protection locked="0"/>
    </xf>
    <xf numFmtId="0" fontId="0" fillId="0" borderId="11" xfId="0" applyBorder="1" applyAlignment="1">
      <alignment horizontal="center" vertical="center"/>
    </xf>
    <xf numFmtId="0" fontId="0" fillId="0" borderId="8" xfId="0" applyBorder="1" applyAlignment="1">
      <alignment vertical="center" wrapText="1"/>
    </xf>
    <xf numFmtId="2" fontId="0" fillId="0" borderId="8" xfId="0" applyNumberFormat="1" applyBorder="1" applyAlignment="1">
      <alignment horizontal="center" vertical="center" wrapText="1"/>
    </xf>
    <xf numFmtId="2" fontId="0" fillId="0" borderId="8" xfId="0" applyNumberFormat="1" applyBorder="1" applyAlignment="1">
      <alignment horizontal="center" vertical="center"/>
    </xf>
    <xf numFmtId="0" fontId="0" fillId="0" borderId="47" xfId="0" applyBorder="1" applyAlignment="1" applyProtection="1">
      <alignment horizontal="center" vertical="center"/>
      <protection locked="0"/>
    </xf>
    <xf numFmtId="0" fontId="31" fillId="5" borderId="23" xfId="0" applyFont="1" applyFill="1" applyBorder="1" applyAlignment="1">
      <alignment vertical="center" wrapText="1"/>
    </xf>
    <xf numFmtId="0" fontId="69" fillId="39" borderId="0" xfId="4" applyFont="1" applyFill="1" applyAlignment="1" applyProtection="1">
      <alignment horizontal="center" vertical="center" wrapText="1"/>
      <protection locked="0"/>
    </xf>
    <xf numFmtId="0" fontId="31" fillId="0" borderId="8" xfId="0" applyFont="1" applyBorder="1" applyAlignment="1">
      <alignment horizontal="justify" vertical="top" wrapText="1"/>
    </xf>
    <xf numFmtId="0" fontId="11" fillId="5" borderId="0" xfId="0" applyFont="1" applyFill="1" applyAlignment="1">
      <alignment wrapText="1"/>
    </xf>
    <xf numFmtId="0" fontId="12" fillId="0" borderId="0" xfId="0" applyFont="1" applyAlignment="1">
      <alignment horizontal="justify" vertical="top" wrapText="1"/>
    </xf>
    <xf numFmtId="0" fontId="0" fillId="0" borderId="0" xfId="0" applyAlignment="1">
      <alignment horizontal="center" vertical="center" wrapText="1"/>
    </xf>
    <xf numFmtId="0" fontId="0" fillId="0" borderId="0" xfId="0" applyAlignment="1">
      <alignment horizontal="center" vertical="center"/>
    </xf>
    <xf numFmtId="0" fontId="46" fillId="0" borderId="0" xfId="0" applyFont="1" applyAlignment="1">
      <alignment horizontal="right" vertical="center" wrapText="1"/>
    </xf>
    <xf numFmtId="0" fontId="46" fillId="0" borderId="0" xfId="0" applyFont="1" applyAlignment="1">
      <alignment horizontal="right" vertical="center"/>
    </xf>
    <xf numFmtId="0" fontId="73" fillId="0" borderId="0" xfId="0" applyFont="1" applyAlignment="1">
      <alignment horizontal="center" vertical="center" wrapText="1"/>
    </xf>
    <xf numFmtId="0" fontId="20" fillId="23" borderId="44" xfId="0" applyFont="1" applyFill="1" applyBorder="1" applyAlignment="1">
      <alignment horizontal="center" vertical="justify" wrapText="1"/>
    </xf>
    <xf numFmtId="0" fontId="20" fillId="23" borderId="0" xfId="0" applyFont="1" applyFill="1" applyAlignment="1">
      <alignment horizontal="center" vertical="justify" wrapText="1"/>
    </xf>
    <xf numFmtId="0" fontId="20" fillId="43" borderId="6" xfId="0" applyFont="1" applyFill="1" applyBorder="1" applyAlignment="1">
      <alignment horizontal="center" vertical="justify" wrapText="1"/>
    </xf>
    <xf numFmtId="0" fontId="20" fillId="44" borderId="6" xfId="0" applyFont="1" applyFill="1" applyBorder="1" applyAlignment="1">
      <alignment horizontal="center" vertical="justify" wrapText="1"/>
    </xf>
    <xf numFmtId="0" fontId="20" fillId="18" borderId="50" xfId="0" applyFont="1" applyFill="1" applyBorder="1" applyAlignment="1">
      <alignment horizontal="center" vertical="justify" wrapText="1"/>
    </xf>
    <xf numFmtId="0" fontId="20" fillId="18" borderId="4" xfId="0" applyFont="1" applyFill="1" applyBorder="1" applyAlignment="1">
      <alignment horizontal="center" vertical="justify" wrapText="1"/>
    </xf>
    <xf numFmtId="0" fontId="20" fillId="19" borderId="6" xfId="0" applyFont="1" applyFill="1" applyBorder="1" applyAlignment="1">
      <alignment horizontal="center" vertical="justify" wrapText="1"/>
    </xf>
    <xf numFmtId="0" fontId="20" fillId="42" borderId="6" xfId="0" applyFont="1" applyFill="1" applyBorder="1" applyAlignment="1">
      <alignment horizontal="center" vertical="justify" wrapText="1"/>
    </xf>
    <xf numFmtId="0" fontId="10" fillId="0" borderId="8" xfId="0" applyFont="1" applyBorder="1" applyAlignment="1">
      <alignment horizontal="left" vertical="center" wrapText="1"/>
    </xf>
    <xf numFmtId="0" fontId="20" fillId="20" borderId="6" xfId="0" applyFont="1" applyFill="1" applyBorder="1" applyAlignment="1">
      <alignment horizontal="center" vertical="justify" wrapText="1"/>
    </xf>
    <xf numFmtId="0" fontId="3" fillId="0" borderId="3"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4"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51" xfId="0" applyFont="1" applyBorder="1" applyAlignment="1" applyProtection="1">
      <alignment horizontal="left" vertical="center" wrapText="1"/>
      <protection locked="0"/>
    </xf>
    <xf numFmtId="0" fontId="3" fillId="0" borderId="4" xfId="0" applyFont="1" applyBorder="1" applyAlignment="1" applyProtection="1">
      <alignment horizontal="center" vertical="center" wrapText="1"/>
      <protection locked="0"/>
    </xf>
    <xf numFmtId="0" fontId="3" fillId="0" borderId="51" xfId="0" applyFont="1" applyBorder="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3" fillId="4" borderId="2" xfId="0" applyFont="1" applyFill="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4" fillId="0" borderId="53"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8" xfId="0" applyFont="1" applyBorder="1" applyAlignment="1">
      <alignment horizontal="center" vertical="center" wrapText="1"/>
    </xf>
    <xf numFmtId="0" fontId="19" fillId="7" borderId="36" xfId="0" applyFont="1" applyFill="1" applyBorder="1" applyAlignment="1" applyProtection="1">
      <alignment horizontal="center" vertical="center" wrapText="1"/>
      <protection locked="0"/>
    </xf>
    <xf numFmtId="0" fontId="19" fillId="7" borderId="37" xfId="0" applyFont="1" applyFill="1" applyBorder="1" applyAlignment="1" applyProtection="1">
      <alignment horizontal="center" vertical="center" wrapText="1"/>
      <protection locked="0"/>
    </xf>
    <xf numFmtId="0" fontId="19" fillId="7" borderId="46" xfId="0" applyFont="1" applyFill="1" applyBorder="1" applyAlignment="1" applyProtection="1">
      <alignment horizontal="center" vertical="center" wrapText="1"/>
      <protection locked="0"/>
    </xf>
    <xf numFmtId="0" fontId="19" fillId="7" borderId="10" xfId="0" applyFont="1" applyFill="1" applyBorder="1" applyAlignment="1" applyProtection="1">
      <alignment horizontal="center" vertical="center" wrapText="1"/>
      <protection locked="0"/>
    </xf>
    <xf numFmtId="0" fontId="19" fillId="7" borderId="6" xfId="0" applyFont="1" applyFill="1" applyBorder="1" applyAlignment="1" applyProtection="1">
      <alignment horizontal="center" vertical="center" wrapText="1"/>
      <protection locked="0"/>
    </xf>
    <xf numFmtId="0" fontId="19" fillId="7" borderId="7" xfId="0" applyFont="1" applyFill="1" applyBorder="1" applyAlignment="1" applyProtection="1">
      <alignment horizontal="center" vertical="center" wrapText="1"/>
      <protection locked="0"/>
    </xf>
    <xf numFmtId="0" fontId="19" fillId="7" borderId="1" xfId="0" applyFont="1" applyFill="1" applyBorder="1" applyAlignment="1" applyProtection="1">
      <alignment horizontal="center" vertical="center" wrapText="1"/>
      <protection locked="0"/>
    </xf>
    <xf numFmtId="0" fontId="19" fillId="7" borderId="3" xfId="0" applyFont="1" applyFill="1" applyBorder="1" applyAlignment="1" applyProtection="1">
      <alignment horizontal="center" vertical="center" wrapText="1"/>
      <protection locked="0"/>
    </xf>
    <xf numFmtId="0" fontId="19" fillId="7" borderId="2" xfId="0" applyFont="1" applyFill="1" applyBorder="1" applyAlignment="1" applyProtection="1">
      <alignment horizontal="center" vertical="center" wrapText="1"/>
      <protection locked="0"/>
    </xf>
    <xf numFmtId="0" fontId="62" fillId="9" borderId="0" xfId="0" applyFont="1" applyFill="1" applyAlignment="1">
      <alignment horizontal="center" wrapText="1"/>
    </xf>
    <xf numFmtId="0" fontId="33" fillId="7" borderId="1" xfId="0" applyFont="1" applyFill="1" applyBorder="1" applyAlignment="1" applyProtection="1">
      <alignment horizontal="center" vertical="center" wrapText="1"/>
      <protection locked="0"/>
    </xf>
    <xf numFmtId="0" fontId="33" fillId="7" borderId="3" xfId="0" applyFont="1" applyFill="1" applyBorder="1" applyAlignment="1" applyProtection="1">
      <alignment horizontal="center" vertical="center" wrapText="1"/>
      <protection locked="0"/>
    </xf>
    <xf numFmtId="0" fontId="33" fillId="7" borderId="2" xfId="0" applyFont="1" applyFill="1" applyBorder="1" applyAlignment="1" applyProtection="1">
      <alignment horizontal="center" vertical="center" wrapText="1"/>
      <protection locked="0"/>
    </xf>
    <xf numFmtId="0" fontId="10" fillId="33" borderId="23" xfId="0" applyFont="1" applyFill="1" applyBorder="1" applyAlignment="1">
      <alignment horizontal="center" vertical="center" wrapText="1"/>
    </xf>
    <xf numFmtId="0" fontId="10" fillId="0" borderId="24" xfId="0" applyFont="1" applyBorder="1" applyAlignment="1">
      <alignment horizontal="center" vertical="center"/>
    </xf>
    <xf numFmtId="0" fontId="10" fillId="0" borderId="15" xfId="0" applyFont="1" applyBorder="1" applyAlignment="1">
      <alignment horizontal="center" vertical="center"/>
    </xf>
    <xf numFmtId="0" fontId="13" fillId="29" borderId="23" xfId="0" applyFont="1" applyFill="1" applyBorder="1" applyAlignment="1">
      <alignment horizontal="center" vertical="center" wrapText="1"/>
    </xf>
    <xf numFmtId="0" fontId="10" fillId="30" borderId="23" xfId="0" applyFont="1" applyFill="1" applyBorder="1" applyAlignment="1">
      <alignment horizontal="center" vertical="center" wrapText="1"/>
    </xf>
    <xf numFmtId="0" fontId="10" fillId="30" borderId="14" xfId="0" applyFont="1" applyFill="1" applyBorder="1" applyAlignment="1">
      <alignment horizontal="center" vertical="center" wrapText="1"/>
    </xf>
    <xf numFmtId="0" fontId="10" fillId="27" borderId="23" xfId="0" applyFont="1" applyFill="1" applyBorder="1" applyAlignment="1">
      <alignment horizontal="center" vertical="center" wrapText="1"/>
    </xf>
    <xf numFmtId="0" fontId="10" fillId="27" borderId="14" xfId="0" applyFont="1" applyFill="1" applyBorder="1" applyAlignment="1">
      <alignment horizontal="center" vertical="center" wrapText="1"/>
    </xf>
    <xf numFmtId="0" fontId="10" fillId="28" borderId="23" xfId="0" applyFont="1" applyFill="1" applyBorder="1" applyAlignment="1">
      <alignment horizontal="center" vertical="center"/>
    </xf>
    <xf numFmtId="0" fontId="13" fillId="31" borderId="23" xfId="0" applyFont="1" applyFill="1" applyBorder="1" applyAlignment="1">
      <alignment horizontal="center" vertical="center" wrapText="1"/>
    </xf>
    <xf numFmtId="0" fontId="10" fillId="26" borderId="23" xfId="0" applyFont="1" applyFill="1" applyBorder="1" applyAlignment="1">
      <alignment horizontal="center" vertical="center" textRotation="90" wrapText="1"/>
    </xf>
    <xf numFmtId="0" fontId="10" fillId="26" borderId="14" xfId="0" applyFont="1" applyFill="1" applyBorder="1" applyAlignment="1">
      <alignment horizontal="center" vertical="center" textRotation="90" wrapText="1"/>
    </xf>
    <xf numFmtId="0" fontId="10" fillId="26" borderId="22" xfId="0" applyFont="1" applyFill="1" applyBorder="1" applyAlignment="1">
      <alignment horizontal="center" vertical="center"/>
    </xf>
    <xf numFmtId="0" fontId="10" fillId="26" borderId="13" xfId="0" applyFont="1" applyFill="1" applyBorder="1" applyAlignment="1">
      <alignment horizontal="center" vertical="center"/>
    </xf>
    <xf numFmtId="0" fontId="10" fillId="26" borderId="23" xfId="0" applyFont="1" applyFill="1" applyBorder="1" applyAlignment="1">
      <alignment horizontal="center" vertical="center"/>
    </xf>
    <xf numFmtId="0" fontId="10" fillId="26" borderId="14" xfId="0" applyFont="1" applyFill="1" applyBorder="1" applyAlignment="1">
      <alignment horizontal="center" vertical="center"/>
    </xf>
    <xf numFmtId="0" fontId="10" fillId="26" borderId="23" xfId="0" applyFont="1" applyFill="1" applyBorder="1" applyAlignment="1">
      <alignment horizontal="center" vertical="center" wrapText="1"/>
    </xf>
    <xf numFmtId="0" fontId="10" fillId="26" borderId="14" xfId="0" applyFont="1" applyFill="1" applyBorder="1" applyAlignment="1">
      <alignment horizontal="center" vertical="center" wrapText="1"/>
    </xf>
    <xf numFmtId="0" fontId="10" fillId="26" borderId="23" xfId="0" applyFont="1" applyFill="1" applyBorder="1" applyAlignment="1">
      <alignment horizontal="center" vertical="center" textRotation="90"/>
    </xf>
    <xf numFmtId="0" fontId="10" fillId="26" borderId="14" xfId="0" applyFont="1" applyFill="1" applyBorder="1" applyAlignment="1">
      <alignment horizontal="center" vertical="center" textRotation="90"/>
    </xf>
    <xf numFmtId="0" fontId="41" fillId="0" borderId="34" xfId="0" applyFont="1" applyBorder="1" applyAlignment="1">
      <alignment horizontal="left" vertical="center" wrapText="1"/>
    </xf>
    <xf numFmtId="0" fontId="10" fillId="2" borderId="22"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3" fillId="22" borderId="25" xfId="0" applyFont="1" applyFill="1" applyBorder="1" applyAlignment="1" applyProtection="1">
      <alignment horizontal="center" vertical="center" wrapText="1"/>
      <protection locked="0"/>
    </xf>
    <xf numFmtId="0" fontId="13" fillId="22" borderId="26" xfId="0" applyFont="1" applyFill="1" applyBorder="1" applyAlignment="1" applyProtection="1">
      <alignment horizontal="center" vertical="center" wrapText="1"/>
      <protection locked="0"/>
    </xf>
    <xf numFmtId="0" fontId="13" fillId="22" borderId="64" xfId="0" applyFont="1" applyFill="1" applyBorder="1" applyAlignment="1" applyProtection="1">
      <alignment horizontal="center" vertical="center" wrapText="1"/>
      <protection locked="0"/>
    </xf>
    <xf numFmtId="0" fontId="13" fillId="22" borderId="25" xfId="0" applyFont="1" applyFill="1" applyBorder="1" applyAlignment="1" applyProtection="1">
      <alignment horizontal="center" vertical="center"/>
      <protection locked="0"/>
    </xf>
    <xf numFmtId="0" fontId="13" fillId="22" borderId="26" xfId="0" applyFont="1" applyFill="1" applyBorder="1" applyAlignment="1" applyProtection="1">
      <alignment horizontal="center" vertical="center"/>
      <protection locked="0"/>
    </xf>
    <xf numFmtId="0" fontId="13" fillId="22" borderId="64" xfId="0" applyFont="1" applyFill="1" applyBorder="1" applyAlignment="1" applyProtection="1">
      <alignment horizontal="center" vertical="center"/>
      <protection locked="0"/>
    </xf>
    <xf numFmtId="0" fontId="25" fillId="38" borderId="8" xfId="0" applyFont="1" applyFill="1" applyBorder="1" applyAlignment="1">
      <alignment horizontal="center" vertical="center" wrapText="1"/>
    </xf>
    <xf numFmtId="0" fontId="25" fillId="38" borderId="8" xfId="0" applyFont="1" applyFill="1" applyBorder="1" applyAlignment="1">
      <alignment horizontal="center" vertical="center" textRotation="90" wrapText="1"/>
    </xf>
    <xf numFmtId="0" fontId="25" fillId="38" borderId="17" xfId="0" applyFont="1" applyFill="1" applyBorder="1" applyAlignment="1">
      <alignment horizontal="center" vertical="center" textRotation="90" wrapText="1"/>
    </xf>
    <xf numFmtId="0" fontId="25" fillId="38" borderId="28" xfId="0" applyFont="1" applyFill="1" applyBorder="1" applyAlignment="1">
      <alignment horizontal="center" vertical="center" textRotation="90" wrapText="1"/>
    </xf>
    <xf numFmtId="0" fontId="28" fillId="0" borderId="32" xfId="0" applyFont="1" applyBorder="1" applyAlignment="1">
      <alignment horizontal="left" vertical="top" wrapText="1"/>
    </xf>
    <xf numFmtId="0" fontId="28" fillId="0" borderId="0" xfId="0" applyFont="1" applyAlignment="1">
      <alignment horizontal="left" vertical="top" wrapText="1"/>
    </xf>
    <xf numFmtId="0" fontId="25" fillId="38" borderId="9" xfId="0" applyFont="1" applyFill="1" applyBorder="1" applyAlignment="1">
      <alignment horizontal="center" vertical="center" textRotation="90" wrapText="1"/>
    </xf>
    <xf numFmtId="0" fontId="25" fillId="38" borderId="19" xfId="0" applyFont="1" applyFill="1" applyBorder="1" applyAlignment="1">
      <alignment horizontal="center" vertical="center" textRotation="90" wrapText="1"/>
    </xf>
    <xf numFmtId="0" fontId="19" fillId="7" borderId="1"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0" fillId="0" borderId="20" xfId="0" applyBorder="1" applyAlignment="1">
      <alignment horizontal="left" vertical="center" wrapText="1"/>
    </xf>
    <xf numFmtId="0" fontId="0" fillId="0" borderId="19" xfId="0" applyBorder="1" applyAlignment="1">
      <alignment horizontal="left" vertical="center" wrapText="1"/>
    </xf>
    <xf numFmtId="0" fontId="27" fillId="0" borderId="20" xfId="0" applyFont="1" applyBorder="1" applyAlignment="1" applyProtection="1">
      <alignment horizontal="center" vertical="center"/>
      <protection locked="0"/>
    </xf>
    <xf numFmtId="0" fontId="27" fillId="0" borderId="19" xfId="0" applyFont="1" applyBorder="1" applyAlignment="1" applyProtection="1">
      <alignment horizontal="center" vertical="center"/>
      <protection locked="0"/>
    </xf>
    <xf numFmtId="0" fontId="19" fillId="4" borderId="8"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0" fillId="0" borderId="44"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24" fillId="6" borderId="22" xfId="0" applyFont="1" applyFill="1" applyBorder="1" applyAlignment="1">
      <alignment horizontal="center" vertical="center" wrapText="1"/>
    </xf>
    <xf numFmtId="0" fontId="24" fillId="6" borderId="23" xfId="0" applyFont="1" applyFill="1" applyBorder="1" applyAlignment="1">
      <alignment horizontal="center" vertical="center" wrapText="1"/>
    </xf>
    <xf numFmtId="0" fontId="24" fillId="6" borderId="24" xfId="0" applyFont="1" applyFill="1" applyBorder="1" applyAlignment="1">
      <alignment horizontal="center" vertical="center" wrapText="1"/>
    </xf>
    <xf numFmtId="0" fontId="25" fillId="10" borderId="49" xfId="0" applyFont="1" applyFill="1" applyBorder="1" applyAlignment="1">
      <alignment horizontal="center" vertical="center"/>
    </xf>
    <xf numFmtId="0" fontId="25" fillId="10" borderId="56" xfId="0" applyFont="1" applyFill="1" applyBorder="1" applyAlignment="1">
      <alignment horizontal="center" vertical="center"/>
    </xf>
    <xf numFmtId="0" fontId="25" fillId="10" borderId="57" xfId="0" applyFont="1" applyFill="1" applyBorder="1" applyAlignment="1">
      <alignment horizontal="center" vertical="center"/>
    </xf>
    <xf numFmtId="0" fontId="25" fillId="11" borderId="20" xfId="0" applyFont="1" applyFill="1" applyBorder="1" applyAlignment="1">
      <alignment horizontal="center" vertical="center"/>
    </xf>
    <xf numFmtId="0" fontId="25" fillId="11" borderId="19" xfId="0" applyFont="1" applyFill="1" applyBorder="1" applyAlignment="1">
      <alignment horizontal="center" vertical="center"/>
    </xf>
    <xf numFmtId="0" fontId="25" fillId="11" borderId="9" xfId="0" applyFont="1" applyFill="1" applyBorder="1" applyAlignment="1">
      <alignment horizontal="center" vertical="center"/>
    </xf>
    <xf numFmtId="0" fontId="25" fillId="11" borderId="18" xfId="0" applyFont="1" applyFill="1" applyBorder="1" applyAlignment="1">
      <alignment horizontal="center" vertical="center"/>
    </xf>
    <xf numFmtId="0" fontId="27" fillId="0" borderId="9" xfId="0" applyFont="1" applyBorder="1" applyAlignment="1" applyProtection="1">
      <alignment horizontal="center" vertical="center"/>
      <protection locked="0"/>
    </xf>
    <xf numFmtId="0" fontId="27" fillId="0" borderId="18" xfId="0" applyFont="1" applyBorder="1" applyAlignment="1" applyProtection="1">
      <alignment horizontal="center" vertical="center"/>
      <protection locked="0"/>
    </xf>
    <xf numFmtId="0" fontId="0" fillId="0" borderId="8" xfId="0" applyBorder="1" applyAlignment="1">
      <alignment horizontal="left" vertical="center" wrapText="1"/>
    </xf>
    <xf numFmtId="0" fontId="24" fillId="0" borderId="48" xfId="0" applyFont="1" applyBorder="1" applyAlignment="1" applyProtection="1">
      <alignment horizontal="left" vertical="center" wrapText="1"/>
      <protection locked="0"/>
    </xf>
    <xf numFmtId="0" fontId="24" fillId="0" borderId="34" xfId="0" applyFont="1" applyBorder="1" applyAlignment="1" applyProtection="1">
      <alignment horizontal="left" vertical="center" wrapText="1"/>
      <protection locked="0"/>
    </xf>
    <xf numFmtId="0" fontId="24" fillId="0" borderId="52" xfId="0" applyFont="1" applyBorder="1" applyAlignment="1" applyProtection="1">
      <alignment horizontal="left" vertical="center" wrapText="1"/>
      <protection locked="0"/>
    </xf>
    <xf numFmtId="0" fontId="24" fillId="0" borderId="44" xfId="0" applyFont="1" applyBorder="1" applyAlignment="1" applyProtection="1">
      <alignment horizontal="left" vertical="center" wrapText="1"/>
      <protection locked="0"/>
    </xf>
    <xf numFmtId="0" fontId="24" fillId="0" borderId="0" xfId="0" applyFont="1" applyAlignment="1" applyProtection="1">
      <alignment horizontal="left" vertical="center" wrapText="1"/>
      <protection locked="0"/>
    </xf>
    <xf numFmtId="0" fontId="24" fillId="0" borderId="5" xfId="0" applyFont="1" applyBorder="1" applyAlignment="1" applyProtection="1">
      <alignment horizontal="left" vertical="center" wrapText="1"/>
      <protection locked="0"/>
    </xf>
    <xf numFmtId="0" fontId="24" fillId="0" borderId="50" xfId="0" applyFont="1" applyBorder="1" applyAlignment="1" applyProtection="1">
      <alignment horizontal="left" vertical="center" wrapText="1"/>
      <protection locked="0"/>
    </xf>
    <xf numFmtId="0" fontId="24" fillId="0" borderId="4" xfId="0" applyFont="1" applyBorder="1" applyAlignment="1" applyProtection="1">
      <alignment horizontal="left" vertical="center" wrapText="1"/>
      <protection locked="0"/>
    </xf>
    <xf numFmtId="0" fontId="24" fillId="0" borderId="51" xfId="0" applyFont="1" applyBorder="1" applyAlignment="1" applyProtection="1">
      <alignment horizontal="left" vertical="center" wrapText="1"/>
      <protection locked="0"/>
    </xf>
    <xf numFmtId="0" fontId="27" fillId="0" borderId="41" xfId="0" applyFont="1" applyBorder="1" applyAlignment="1" applyProtection="1">
      <alignment horizontal="center" vertical="center"/>
      <protection locked="0"/>
    </xf>
    <xf numFmtId="0" fontId="27" fillId="0" borderId="30" xfId="0" applyFont="1" applyBorder="1" applyAlignment="1" applyProtection="1">
      <alignment horizontal="center" vertical="center"/>
      <protection locked="0"/>
    </xf>
    <xf numFmtId="0" fontId="27" fillId="0" borderId="42" xfId="0" applyFont="1" applyBorder="1" applyAlignment="1" applyProtection="1">
      <alignment horizontal="center" vertical="center"/>
      <protection locked="0"/>
    </xf>
    <xf numFmtId="0" fontId="27" fillId="0" borderId="43" xfId="0" applyFont="1" applyBorder="1" applyAlignment="1" applyProtection="1">
      <alignment horizontal="center" vertical="center"/>
      <protection locked="0"/>
    </xf>
    <xf numFmtId="0" fontId="27" fillId="0" borderId="3" xfId="0" applyFont="1" applyBorder="1" applyAlignment="1">
      <alignment horizontal="center" vertical="center"/>
    </xf>
    <xf numFmtId="0" fontId="25" fillId="10" borderId="36" xfId="0" applyFont="1" applyFill="1" applyBorder="1" applyAlignment="1">
      <alignment horizontal="center" vertical="center"/>
    </xf>
    <xf numFmtId="0" fontId="25" fillId="10" borderId="37" xfId="0" applyFont="1" applyFill="1" applyBorder="1" applyAlignment="1">
      <alignment horizontal="center" vertical="center"/>
    </xf>
    <xf numFmtId="0" fontId="25" fillId="10" borderId="46" xfId="0" applyFont="1" applyFill="1" applyBorder="1" applyAlignment="1">
      <alignment horizontal="center" vertical="center"/>
    </xf>
    <xf numFmtId="0" fontId="0" fillId="0" borderId="3" xfId="0" applyBorder="1" applyAlignment="1">
      <alignment horizontal="justify" vertical="center" wrapText="1"/>
    </xf>
    <xf numFmtId="0" fontId="0" fillId="0" borderId="2" xfId="0" applyBorder="1" applyAlignment="1">
      <alignment horizontal="justify" vertical="center" wrapText="1"/>
    </xf>
    <xf numFmtId="0" fontId="0" fillId="0" borderId="1"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26" fillId="0" borderId="8" xfId="0" applyFont="1" applyBorder="1" applyAlignment="1" applyProtection="1">
      <alignment horizontal="left" vertical="center" wrapText="1"/>
      <protection locked="0"/>
    </xf>
    <xf numFmtId="0" fontId="26" fillId="0" borderId="8" xfId="0" applyFont="1" applyBorder="1" applyAlignment="1">
      <alignment horizontal="left" vertical="center" wrapText="1"/>
    </xf>
    <xf numFmtId="0" fontId="23" fillId="4" borderId="11" xfId="2" applyFont="1" applyFill="1" applyBorder="1" applyAlignment="1">
      <alignment horizontal="center" vertical="center" wrapText="1"/>
    </xf>
    <xf numFmtId="0" fontId="23" fillId="4" borderId="8" xfId="2" applyFont="1" applyFill="1" applyBorder="1" applyAlignment="1">
      <alignment horizontal="center" vertical="center" wrapText="1"/>
    </xf>
    <xf numFmtId="0" fontId="0" fillId="46" borderId="0" xfId="0" applyFill="1" applyAlignment="1">
      <alignment horizontal="center" vertical="center"/>
    </xf>
    <xf numFmtId="0" fontId="0" fillId="47" borderId="0" xfId="0" applyFill="1" applyAlignment="1">
      <alignment horizontal="center" vertical="center"/>
    </xf>
    <xf numFmtId="0" fontId="0" fillId="5" borderId="0" xfId="0" applyFill="1" applyAlignment="1">
      <alignment horizontal="center" vertical="center"/>
    </xf>
    <xf numFmtId="0" fontId="0" fillId="34" borderId="0" xfId="0" applyFill="1" applyAlignment="1">
      <alignment horizontal="center" vertical="center"/>
    </xf>
    <xf numFmtId="0" fontId="0" fillId="45" borderId="0" xfId="0" applyFill="1" applyAlignment="1">
      <alignment horizontal="center" vertical="center"/>
    </xf>
    <xf numFmtId="0" fontId="0" fillId="3" borderId="0" xfId="0" applyFill="1" applyAlignment="1">
      <alignment horizontal="center" vertical="center"/>
    </xf>
    <xf numFmtId="0" fontId="0" fillId="35" borderId="0" xfId="0" applyFill="1" applyAlignment="1">
      <alignment horizontal="center" vertical="center"/>
    </xf>
    <xf numFmtId="0" fontId="10" fillId="9" borderId="8" xfId="0" applyFont="1" applyFill="1" applyBorder="1" applyAlignment="1">
      <alignment horizontal="center"/>
    </xf>
    <xf numFmtId="0" fontId="10" fillId="9" borderId="9" xfId="0" applyFont="1" applyFill="1" applyBorder="1" applyAlignment="1">
      <alignment horizontal="center"/>
    </xf>
    <xf numFmtId="0" fontId="3" fillId="9" borderId="44" xfId="0" applyFont="1" applyFill="1" applyBorder="1" applyAlignment="1">
      <alignment horizontal="center" vertical="center"/>
    </xf>
    <xf numFmtId="0" fontId="3" fillId="9" borderId="0" xfId="0" applyFont="1" applyFill="1" applyAlignment="1">
      <alignment horizontal="center" vertical="center"/>
    </xf>
    <xf numFmtId="0" fontId="10" fillId="4" borderId="8" xfId="0" applyFont="1" applyFill="1" applyBorder="1" applyAlignment="1">
      <alignment horizontal="center"/>
    </xf>
    <xf numFmtId="0" fontId="10" fillId="4" borderId="9" xfId="0" applyFont="1" applyFill="1" applyBorder="1" applyAlignment="1">
      <alignment horizontal="center"/>
    </xf>
    <xf numFmtId="0" fontId="3" fillId="34" borderId="8" xfId="0" applyFont="1" applyFill="1" applyBorder="1" applyAlignment="1" applyProtection="1">
      <alignment horizontal="center" vertical="center"/>
      <protection locked="0"/>
    </xf>
    <xf numFmtId="0" fontId="3" fillId="34" borderId="9" xfId="0" applyFont="1" applyFill="1" applyBorder="1" applyAlignment="1" applyProtection="1">
      <alignment horizontal="center" vertical="center"/>
      <protection locked="0"/>
    </xf>
    <xf numFmtId="0" fontId="3" fillId="35" borderId="8" xfId="0" applyFont="1" applyFill="1" applyBorder="1" applyAlignment="1">
      <alignment horizontal="center" vertical="center"/>
    </xf>
    <xf numFmtId="0" fontId="3" fillId="36" borderId="44" xfId="0" applyFont="1" applyFill="1" applyBorder="1" applyAlignment="1">
      <alignment horizontal="center" vertical="center"/>
    </xf>
    <xf numFmtId="0" fontId="3" fillId="36" borderId="0" xfId="0" applyFont="1" applyFill="1" applyAlignment="1">
      <alignment horizontal="center" vertical="center"/>
    </xf>
  </cellXfs>
  <cellStyles count="5">
    <cellStyle name="Hipervínculo" xfId="4" builtinId="8"/>
    <cellStyle name="Normal" xfId="0" builtinId="0"/>
    <cellStyle name="Normal 2" xfId="2" xr:uid="{00000000-0005-0000-0000-000002000000}"/>
    <cellStyle name="Normal 5" xfId="1" xr:uid="{00000000-0005-0000-0000-000003000000}"/>
    <cellStyle name="Porcentaje" xfId="3" builtinId="5"/>
  </cellStyles>
  <dxfs count="439">
    <dxf>
      <fill>
        <patternFill>
          <bgColor rgb="FFFF99CC"/>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99CC"/>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1"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color auto="1"/>
      </font>
      <alignment horizontal="center" vertical="center" textRotation="0" indent="0" justifyLastLine="0" shrinkToFit="0" readingOrder="0"/>
      <border diagonalUp="0" diagonalDown="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color auto="1"/>
      </font>
      <protection locked="0" hidden="0"/>
    </dxf>
    <dxf>
      <border>
        <bottom style="thin">
          <color indexed="64"/>
        </bottom>
      </border>
    </dxf>
    <dxf>
      <font>
        <b/>
        <i val="0"/>
        <strike val="0"/>
        <condense val="0"/>
        <extend val="0"/>
        <outline val="0"/>
        <shadow val="0"/>
        <u val="none"/>
        <vertAlign val="baseline"/>
        <sz val="11"/>
        <color auto="1"/>
        <name val="Aptos Narrow"/>
        <scheme val="minor"/>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1"/>
        <color auto="1"/>
        <name val="Aptos Narrow"/>
        <scheme val="minor"/>
      </font>
      <fill>
        <patternFill patternType="solid">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00FFFF"/>
      <color rgb="FF66FF33"/>
      <color rgb="FFFF99FF"/>
      <color rgb="FFF57C00"/>
      <color rgb="FFFFCCCC"/>
      <color rgb="FFFF9800"/>
      <color rgb="FF616161"/>
      <color rgb="FFA45200"/>
      <color rgb="FF28A745"/>
      <color rgb="FF4CAF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microsoft.com/office/2022/11/relationships/FeaturePropertyBag" Target="featurePropertyBag/featurePropertyBag.xml"/></Relationships>
</file>

<file path=xl/drawings/_rels/drawing1.xml.rels><?xml version="1.0" encoding="UTF-8" standalone="yes"?>
<Relationships xmlns="http://schemas.openxmlformats.org/package/2006/relationships"><Relationship Id="rId8" Type="http://schemas.openxmlformats.org/officeDocument/2006/relationships/hyperlink" Target="#'9. Dotacion'!A1"/><Relationship Id="rId13" Type="http://schemas.openxmlformats.org/officeDocument/2006/relationships/hyperlink" Target="#'Tabla 2. Talento Humano'!A1"/><Relationship Id="rId18" Type="http://schemas.openxmlformats.org/officeDocument/2006/relationships/hyperlink" Target="#'6. Codigo de Etica'!A1"/><Relationship Id="rId3" Type="http://schemas.openxmlformats.org/officeDocument/2006/relationships/hyperlink" Target="#'2.Ambientes Adecuados y Seguros'!A1"/><Relationship Id="rId7" Type="http://schemas.openxmlformats.org/officeDocument/2006/relationships/hyperlink" Target="#'8. Financiero'!A1"/><Relationship Id="rId12" Type="http://schemas.openxmlformats.org/officeDocument/2006/relationships/hyperlink" Target="#'Tabla 1 Evid. no cumpl M.A.'!A1"/><Relationship Id="rId17" Type="http://schemas.openxmlformats.org/officeDocument/2006/relationships/image" Target="../media/image1.jpeg"/><Relationship Id="rId2" Type="http://schemas.openxmlformats.org/officeDocument/2006/relationships/hyperlink" Target="#'1. Informaci&#243;n General'!A1"/><Relationship Id="rId16" Type="http://schemas.openxmlformats.org/officeDocument/2006/relationships/hyperlink" Target="#Acta_Cierre!A1"/><Relationship Id="rId1" Type="http://schemas.openxmlformats.org/officeDocument/2006/relationships/hyperlink" Target="#INSTRUCTIVO!A1"/><Relationship Id="rId6" Type="http://schemas.openxmlformats.org/officeDocument/2006/relationships/hyperlink" Target="#'7. Talento Humano'!A1"/><Relationship Id="rId11" Type="http://schemas.openxmlformats.org/officeDocument/2006/relationships/hyperlink" Target="#'5. Situaciones de Riesgo'!A1"/><Relationship Id="rId5" Type="http://schemas.openxmlformats.org/officeDocument/2006/relationships/hyperlink" Target="#'4. Modelo de Atencion'!&#193;rea_de_impresi&#243;n"/><Relationship Id="rId15" Type="http://schemas.openxmlformats.org/officeDocument/2006/relationships/hyperlink" Target="#'Condiciones NO cumplimiento'!A1"/><Relationship Id="rId10" Type="http://schemas.openxmlformats.org/officeDocument/2006/relationships/hyperlink" Target="#'Anexo 2. Discapacidad '!A1"/><Relationship Id="rId19" Type="http://schemas.openxmlformats.org/officeDocument/2006/relationships/hyperlink" Target="#'Tabla 4. Registro Talento Human'!A1"/><Relationship Id="rId4" Type="http://schemas.openxmlformats.org/officeDocument/2006/relationships/hyperlink" Target="#'3. Alimentacion y Nutrici&#243;n'!A1"/><Relationship Id="rId9" Type="http://schemas.openxmlformats.org/officeDocument/2006/relationships/hyperlink" Target="#'Anexo 1 Violencias '!A1"/><Relationship Id="rId14" Type="http://schemas.openxmlformats.org/officeDocument/2006/relationships/hyperlink" Target="#'Tabla 3. Amb Adec y Seg - &#193;'!A1"/></Relationships>
</file>

<file path=xl/drawings/_rels/drawing2.xml.rels><?xml version="1.0" encoding="UTF-8" standalone="yes"?>
<Relationships xmlns="http://schemas.openxmlformats.org/package/2006/relationships"><Relationship Id="rId1" Type="http://schemas.openxmlformats.org/officeDocument/2006/relationships/hyperlink" Target="#'Tabla 2. Talento Humano'!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542925</xdr:colOff>
      <xdr:row>4</xdr:row>
      <xdr:rowOff>219075</xdr:rowOff>
    </xdr:from>
    <xdr:to>
      <xdr:col>4</xdr:col>
      <xdr:colOff>209550</xdr:colOff>
      <xdr:row>7</xdr:row>
      <xdr:rowOff>133350</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C376F5AC-74EF-B7ED-A201-C60A1ED26049}"/>
            </a:ext>
          </a:extLst>
        </xdr:cNvPr>
        <xdr:cNvSpPr/>
      </xdr:nvSpPr>
      <xdr:spPr>
        <a:xfrm>
          <a:off x="542925" y="1238250"/>
          <a:ext cx="12087225" cy="676275"/>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0</xdr:col>
      <xdr:colOff>517525</xdr:colOff>
      <xdr:row>8</xdr:row>
      <xdr:rowOff>150275</xdr:rowOff>
    </xdr:from>
    <xdr:to>
      <xdr:col>1</xdr:col>
      <xdr:colOff>2035175</xdr:colOff>
      <xdr:row>12</xdr:row>
      <xdr:rowOff>61375</xdr:rowOff>
    </xdr:to>
    <xdr:sp macro="" textlink="">
      <xdr:nvSpPr>
        <xdr:cNvPr id="5" name="Rectángulo: esquinas redondeadas 4">
          <a:hlinkClick xmlns:r="http://schemas.openxmlformats.org/officeDocument/2006/relationships" r:id="rId2"/>
          <a:extLst>
            <a:ext uri="{FF2B5EF4-FFF2-40B4-BE49-F238E27FC236}">
              <a16:creationId xmlns:a16="http://schemas.microsoft.com/office/drawing/2014/main" id="{8385C03C-6DA8-4F6C-B1EE-48D2AABC7D89}"/>
            </a:ext>
          </a:extLst>
        </xdr:cNvPr>
        <xdr:cNvSpPr/>
      </xdr:nvSpPr>
      <xdr:spPr>
        <a:xfrm>
          <a:off x="517525" y="2129358"/>
          <a:ext cx="3909483"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0</xdr:col>
      <xdr:colOff>506942</xdr:colOff>
      <xdr:row>13</xdr:row>
      <xdr:rowOff>45500</xdr:rowOff>
    </xdr:from>
    <xdr:to>
      <xdr:col>1</xdr:col>
      <xdr:colOff>2024592</xdr:colOff>
      <xdr:row>16</xdr:row>
      <xdr:rowOff>147100</xdr:rowOff>
    </xdr:to>
    <xdr:sp macro="" textlink="">
      <xdr:nvSpPr>
        <xdr:cNvPr id="6" name="Rectángulo: esquinas redondeadas 5">
          <a:hlinkClick xmlns:r="http://schemas.openxmlformats.org/officeDocument/2006/relationships" r:id="rId3"/>
          <a:extLst>
            <a:ext uri="{FF2B5EF4-FFF2-40B4-BE49-F238E27FC236}">
              <a16:creationId xmlns:a16="http://schemas.microsoft.com/office/drawing/2014/main" id="{C15BF6CA-E468-4B03-9CB9-4F153471A5B9}"/>
            </a:ext>
          </a:extLst>
        </xdr:cNvPr>
        <xdr:cNvSpPr/>
      </xdr:nvSpPr>
      <xdr:spPr>
        <a:xfrm>
          <a:off x="506942" y="2977083"/>
          <a:ext cx="3909483"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2. AMBIENTES</a:t>
          </a:r>
          <a:r>
            <a:rPr lang="en-US" sz="1600" b="1" baseline="0">
              <a:solidFill>
                <a:sysClr val="windowText" lastClr="000000"/>
              </a:solidFill>
            </a:rPr>
            <a:t> </a:t>
          </a:r>
          <a:r>
            <a:rPr lang="en-US" sz="1600" b="1" baseline="0">
              <a:solidFill>
                <a:schemeClr val="tx1"/>
              </a:solidFill>
            </a:rPr>
            <a:t>ADECUADOS</a:t>
          </a:r>
          <a:r>
            <a:rPr lang="en-US" sz="1600" b="1" baseline="0">
              <a:solidFill>
                <a:sysClr val="windowText" lastClr="000000"/>
              </a:solidFill>
            </a:rPr>
            <a:t> Y SEGUROS</a:t>
          </a:r>
          <a:endParaRPr lang="en-US" sz="1600" b="1">
            <a:solidFill>
              <a:sysClr val="windowText" lastClr="000000"/>
            </a:solidFill>
          </a:endParaRPr>
        </a:p>
      </xdr:txBody>
    </xdr:sp>
    <xdr:clientData/>
  </xdr:twoCellAnchor>
  <xdr:twoCellAnchor>
    <xdr:from>
      <xdr:col>0</xdr:col>
      <xdr:colOff>506941</xdr:colOff>
      <xdr:row>17</xdr:row>
      <xdr:rowOff>162976</xdr:rowOff>
    </xdr:from>
    <xdr:to>
      <xdr:col>1</xdr:col>
      <xdr:colOff>2024591</xdr:colOff>
      <xdr:row>21</xdr:row>
      <xdr:rowOff>74076</xdr:rowOff>
    </xdr:to>
    <xdr:sp macro="" textlink="">
      <xdr:nvSpPr>
        <xdr:cNvPr id="7" name="Rectángulo: esquinas redondeadas 6">
          <a:hlinkClick xmlns:r="http://schemas.openxmlformats.org/officeDocument/2006/relationships" r:id="rId4"/>
          <a:extLst>
            <a:ext uri="{FF2B5EF4-FFF2-40B4-BE49-F238E27FC236}">
              <a16:creationId xmlns:a16="http://schemas.microsoft.com/office/drawing/2014/main" id="{5150337B-B948-4A01-8C2F-72BA473009D8}"/>
            </a:ext>
          </a:extLst>
        </xdr:cNvPr>
        <xdr:cNvSpPr/>
      </xdr:nvSpPr>
      <xdr:spPr>
        <a:xfrm>
          <a:off x="506941" y="3856559"/>
          <a:ext cx="3909483" cy="673100"/>
        </a:xfrm>
        <a:prstGeom prst="roundRect">
          <a:avLst/>
        </a:prstGeom>
        <a:solidFill>
          <a:srgbClr val="FF99FF"/>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3. ALIMENTACIÓN Y NUTRICIÓN</a:t>
          </a:r>
        </a:p>
      </xdr:txBody>
    </xdr:sp>
    <xdr:clientData/>
  </xdr:twoCellAnchor>
  <xdr:twoCellAnchor>
    <xdr:from>
      <xdr:col>0</xdr:col>
      <xdr:colOff>528108</xdr:colOff>
      <xdr:row>22</xdr:row>
      <xdr:rowOff>79367</xdr:rowOff>
    </xdr:from>
    <xdr:to>
      <xdr:col>1</xdr:col>
      <xdr:colOff>2045758</xdr:colOff>
      <xdr:row>25</xdr:row>
      <xdr:rowOff>180967</xdr:rowOff>
    </xdr:to>
    <xdr:sp macro="" textlink="">
      <xdr:nvSpPr>
        <xdr:cNvPr id="8" name="Rectángulo: esquinas redondeadas 7">
          <a:hlinkClick xmlns:r="http://schemas.openxmlformats.org/officeDocument/2006/relationships" r:id="rId5"/>
          <a:extLst>
            <a:ext uri="{FF2B5EF4-FFF2-40B4-BE49-F238E27FC236}">
              <a16:creationId xmlns:a16="http://schemas.microsoft.com/office/drawing/2014/main" id="{F659B054-81AE-454A-A609-005F60EF89D4}"/>
            </a:ext>
          </a:extLst>
        </xdr:cNvPr>
        <xdr:cNvSpPr/>
      </xdr:nvSpPr>
      <xdr:spPr>
        <a:xfrm>
          <a:off x="528108" y="4725450"/>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4. MODELO</a:t>
          </a:r>
          <a:r>
            <a:rPr lang="en-US" sz="1800" b="1" baseline="0">
              <a:solidFill>
                <a:sysClr val="windowText" lastClr="000000"/>
              </a:solidFill>
            </a:rPr>
            <a:t> DE ATENCIÓN</a:t>
          </a:r>
          <a:endParaRPr lang="en-US" sz="1800" b="1">
            <a:solidFill>
              <a:sysClr val="windowText" lastClr="000000"/>
            </a:solidFill>
          </a:endParaRPr>
        </a:p>
      </xdr:txBody>
    </xdr:sp>
    <xdr:clientData/>
  </xdr:twoCellAnchor>
  <xdr:twoCellAnchor>
    <xdr:from>
      <xdr:col>1</xdr:col>
      <xdr:colOff>2524125</xdr:colOff>
      <xdr:row>13</xdr:row>
      <xdr:rowOff>129109</xdr:rowOff>
    </xdr:from>
    <xdr:to>
      <xdr:col>3</xdr:col>
      <xdr:colOff>1035050</xdr:colOff>
      <xdr:row>17</xdr:row>
      <xdr:rowOff>33859</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E4C9BA24-E1B9-41D5-8EFD-5F243618B0D2}"/>
            </a:ext>
          </a:extLst>
        </xdr:cNvPr>
        <xdr:cNvSpPr/>
      </xdr:nvSpPr>
      <xdr:spPr>
        <a:xfrm>
          <a:off x="4915958" y="3060692"/>
          <a:ext cx="3601509" cy="666750"/>
        </a:xfrm>
        <a:prstGeom prst="roundRect">
          <a:avLst/>
        </a:prstGeom>
        <a:solidFill>
          <a:schemeClr val="accent3">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 TALENTO HUMANO</a:t>
          </a:r>
        </a:p>
      </xdr:txBody>
    </xdr:sp>
    <xdr:clientData/>
  </xdr:twoCellAnchor>
  <xdr:twoCellAnchor>
    <xdr:from>
      <xdr:col>1</xdr:col>
      <xdr:colOff>2524125</xdr:colOff>
      <xdr:row>18</xdr:row>
      <xdr:rowOff>21159</xdr:rowOff>
    </xdr:from>
    <xdr:to>
      <xdr:col>3</xdr:col>
      <xdr:colOff>1035050</xdr:colOff>
      <xdr:row>21</xdr:row>
      <xdr:rowOff>116409</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4EDB2175-C97C-476A-8AAA-BFB76C1D71D6}"/>
            </a:ext>
          </a:extLst>
        </xdr:cNvPr>
        <xdr:cNvSpPr/>
      </xdr:nvSpPr>
      <xdr:spPr>
        <a:xfrm>
          <a:off x="4915958" y="3905242"/>
          <a:ext cx="3601509" cy="666750"/>
        </a:xfrm>
        <a:prstGeom prst="roundRect">
          <a:avLst/>
        </a:prstGeom>
        <a:solidFill>
          <a:schemeClr val="accent3">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8.FINANCIERO</a:t>
          </a:r>
        </a:p>
      </xdr:txBody>
    </xdr:sp>
    <xdr:clientData/>
  </xdr:twoCellAnchor>
  <xdr:twoCellAnchor>
    <xdr:from>
      <xdr:col>1</xdr:col>
      <xdr:colOff>2502958</xdr:colOff>
      <xdr:row>22</xdr:row>
      <xdr:rowOff>129109</xdr:rowOff>
    </xdr:from>
    <xdr:to>
      <xdr:col>3</xdr:col>
      <xdr:colOff>1013883</xdr:colOff>
      <xdr:row>26</xdr:row>
      <xdr:rowOff>40209</xdr:rowOff>
    </xdr:to>
    <xdr:sp macro="" textlink="">
      <xdr:nvSpPr>
        <xdr:cNvPr id="11" name="Rectángulo: esquinas redondeadas 10">
          <a:hlinkClick xmlns:r="http://schemas.openxmlformats.org/officeDocument/2006/relationships" r:id="rId8"/>
          <a:extLst>
            <a:ext uri="{FF2B5EF4-FFF2-40B4-BE49-F238E27FC236}">
              <a16:creationId xmlns:a16="http://schemas.microsoft.com/office/drawing/2014/main" id="{92D5BCF7-A00F-4B11-A079-A4FD6D004136}"/>
            </a:ext>
          </a:extLst>
        </xdr:cNvPr>
        <xdr:cNvSpPr/>
      </xdr:nvSpPr>
      <xdr:spPr>
        <a:xfrm>
          <a:off x="4894791" y="4775192"/>
          <a:ext cx="3601509" cy="673100"/>
        </a:xfrm>
        <a:prstGeom prst="roundRect">
          <a:avLst/>
        </a:prstGeom>
        <a:solidFill>
          <a:schemeClr val="accent4">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9.DOTACIÓN</a:t>
          </a:r>
        </a:p>
      </xdr:txBody>
    </xdr:sp>
    <xdr:clientData/>
  </xdr:twoCellAnchor>
  <xdr:twoCellAnchor>
    <xdr:from>
      <xdr:col>1</xdr:col>
      <xdr:colOff>2502959</xdr:colOff>
      <xdr:row>27</xdr:row>
      <xdr:rowOff>126993</xdr:rowOff>
    </xdr:from>
    <xdr:to>
      <xdr:col>3</xdr:col>
      <xdr:colOff>1013884</xdr:colOff>
      <xdr:row>31</xdr:row>
      <xdr:rowOff>38093</xdr:rowOff>
    </xdr:to>
    <xdr:sp macro="" textlink="">
      <xdr:nvSpPr>
        <xdr:cNvPr id="13" name="Rectángulo: esquinas redondeadas 12">
          <a:hlinkClick xmlns:r="http://schemas.openxmlformats.org/officeDocument/2006/relationships" r:id="rId9"/>
          <a:extLst>
            <a:ext uri="{FF2B5EF4-FFF2-40B4-BE49-F238E27FC236}">
              <a16:creationId xmlns:a16="http://schemas.microsoft.com/office/drawing/2014/main" id="{ECD384EE-1B4E-4108-9761-21D5C82CC6ED}"/>
            </a:ext>
          </a:extLst>
        </xdr:cNvPr>
        <xdr:cNvSpPr/>
      </xdr:nvSpPr>
      <xdr:spPr>
        <a:xfrm>
          <a:off x="4894792" y="5725576"/>
          <a:ext cx="3601509"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a:t>
          </a:r>
          <a:r>
            <a:rPr lang="en-US" sz="1800" b="1" baseline="0">
              <a:solidFill>
                <a:sysClr val="windowText" lastClr="000000"/>
              </a:solidFill>
            </a:rPr>
            <a:t> 1. VIOLENCIAS</a:t>
          </a:r>
          <a:endParaRPr lang="en-US" sz="1800" b="1">
            <a:solidFill>
              <a:sysClr val="windowText" lastClr="000000"/>
            </a:solidFill>
          </a:endParaRPr>
        </a:p>
      </xdr:txBody>
    </xdr:sp>
    <xdr:clientData/>
  </xdr:twoCellAnchor>
  <xdr:twoCellAnchor>
    <xdr:from>
      <xdr:col>3</xdr:col>
      <xdr:colOff>1561041</xdr:colOff>
      <xdr:row>8</xdr:row>
      <xdr:rowOff>103709</xdr:rowOff>
    </xdr:from>
    <xdr:to>
      <xdr:col>4</xdr:col>
      <xdr:colOff>220134</xdr:colOff>
      <xdr:row>12</xdr:row>
      <xdr:rowOff>14809</xdr:rowOff>
    </xdr:to>
    <xdr:sp macro="" textlink="">
      <xdr:nvSpPr>
        <xdr:cNvPr id="14" name="Rectángulo: esquinas redondeadas 13">
          <a:hlinkClick xmlns:r="http://schemas.openxmlformats.org/officeDocument/2006/relationships" r:id="rId10"/>
          <a:extLst>
            <a:ext uri="{FF2B5EF4-FFF2-40B4-BE49-F238E27FC236}">
              <a16:creationId xmlns:a16="http://schemas.microsoft.com/office/drawing/2014/main" id="{69FC2067-A48A-453A-8659-ADD55DC21193}"/>
            </a:ext>
          </a:extLst>
        </xdr:cNvPr>
        <xdr:cNvSpPr/>
      </xdr:nvSpPr>
      <xdr:spPr>
        <a:xfrm>
          <a:off x="9043458" y="2082792"/>
          <a:ext cx="3601509"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a:t>
          </a:r>
          <a:r>
            <a:rPr lang="en-US" sz="1800" b="1" baseline="0">
              <a:solidFill>
                <a:sysClr val="windowText" lastClr="000000"/>
              </a:solidFill>
            </a:rPr>
            <a:t> 2. DISCAPACIDAD</a:t>
          </a:r>
          <a:endParaRPr lang="en-US" sz="1800" b="1">
            <a:solidFill>
              <a:sysClr val="windowText" lastClr="000000"/>
            </a:solidFill>
          </a:endParaRPr>
        </a:p>
      </xdr:txBody>
    </xdr:sp>
    <xdr:clientData/>
  </xdr:twoCellAnchor>
  <xdr:twoCellAnchor>
    <xdr:from>
      <xdr:col>0</xdr:col>
      <xdr:colOff>550333</xdr:colOff>
      <xdr:row>27</xdr:row>
      <xdr:rowOff>104237</xdr:rowOff>
    </xdr:from>
    <xdr:to>
      <xdr:col>1</xdr:col>
      <xdr:colOff>1979084</xdr:colOff>
      <xdr:row>31</xdr:row>
      <xdr:rowOff>15337</xdr:rowOff>
    </xdr:to>
    <xdr:sp macro="" textlink="">
      <xdr:nvSpPr>
        <xdr:cNvPr id="16" name="Rectángulo: esquinas redondeadas 15">
          <a:hlinkClick xmlns:r="http://schemas.openxmlformats.org/officeDocument/2006/relationships" r:id="rId11"/>
          <a:extLst>
            <a:ext uri="{FF2B5EF4-FFF2-40B4-BE49-F238E27FC236}">
              <a16:creationId xmlns:a16="http://schemas.microsoft.com/office/drawing/2014/main" id="{E7DAF0AE-8CB5-4D34-8733-8C06A34ABE15}"/>
            </a:ext>
          </a:extLst>
        </xdr:cNvPr>
        <xdr:cNvSpPr/>
      </xdr:nvSpPr>
      <xdr:spPr>
        <a:xfrm>
          <a:off x="550333" y="5702820"/>
          <a:ext cx="3820584"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SITUACIONES DE RIESGO</a:t>
          </a:r>
        </a:p>
      </xdr:txBody>
    </xdr:sp>
    <xdr:clientData/>
  </xdr:twoCellAnchor>
  <xdr:twoCellAnchor>
    <xdr:from>
      <xdr:col>3</xdr:col>
      <xdr:colOff>1584325</xdr:colOff>
      <xdr:row>13</xdr:row>
      <xdr:rowOff>125934</xdr:rowOff>
    </xdr:from>
    <xdr:to>
      <xdr:col>4</xdr:col>
      <xdr:colOff>238125</xdr:colOff>
      <xdr:row>17</xdr:row>
      <xdr:rowOff>37034</xdr:rowOff>
    </xdr:to>
    <xdr:sp macro="" textlink="">
      <xdr:nvSpPr>
        <xdr:cNvPr id="17" name="Rectángulo: esquinas redondeadas 16">
          <a:hlinkClick xmlns:r="http://schemas.openxmlformats.org/officeDocument/2006/relationships" r:id="rId12"/>
          <a:extLst>
            <a:ext uri="{FF2B5EF4-FFF2-40B4-BE49-F238E27FC236}">
              <a16:creationId xmlns:a16="http://schemas.microsoft.com/office/drawing/2014/main" id="{6B4700C4-2E19-4D17-8107-8C80B586F749}"/>
            </a:ext>
          </a:extLst>
        </xdr:cNvPr>
        <xdr:cNvSpPr/>
      </xdr:nvSpPr>
      <xdr:spPr>
        <a:xfrm>
          <a:off x="9066742" y="3057517"/>
          <a:ext cx="3596216" cy="673100"/>
        </a:xfrm>
        <a:prstGeom prst="roundRect">
          <a:avLst/>
        </a:prstGeom>
        <a:solidFill>
          <a:schemeClr val="accent2">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1. EVIDENCIA NO CUMPLIMIENTO MODELO DE ATENCIÓN</a:t>
          </a:r>
        </a:p>
      </xdr:txBody>
    </xdr:sp>
    <xdr:clientData/>
  </xdr:twoCellAnchor>
  <xdr:twoCellAnchor>
    <xdr:from>
      <xdr:col>3</xdr:col>
      <xdr:colOff>1573742</xdr:colOff>
      <xdr:row>18</xdr:row>
      <xdr:rowOff>94713</xdr:rowOff>
    </xdr:from>
    <xdr:to>
      <xdr:col>4</xdr:col>
      <xdr:colOff>227542</xdr:colOff>
      <xdr:row>22</xdr:row>
      <xdr:rowOff>5813</xdr:rowOff>
    </xdr:to>
    <xdr:sp macro="" textlink="">
      <xdr:nvSpPr>
        <xdr:cNvPr id="18" name="Rectángulo: esquinas redondeadas 17">
          <a:hlinkClick xmlns:r="http://schemas.openxmlformats.org/officeDocument/2006/relationships" r:id="rId13"/>
          <a:extLst>
            <a:ext uri="{FF2B5EF4-FFF2-40B4-BE49-F238E27FC236}">
              <a16:creationId xmlns:a16="http://schemas.microsoft.com/office/drawing/2014/main" id="{BB264CF8-8387-4057-AA60-577ED50F3A44}"/>
            </a:ext>
          </a:extLst>
        </xdr:cNvPr>
        <xdr:cNvSpPr/>
      </xdr:nvSpPr>
      <xdr:spPr>
        <a:xfrm>
          <a:off x="9056159" y="3978796"/>
          <a:ext cx="3596216" cy="673100"/>
        </a:xfrm>
        <a:prstGeom prst="roundRect">
          <a:avLst/>
        </a:prstGeom>
        <a:solidFill>
          <a:schemeClr val="accent3">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2. TALENTO HUMANO</a:t>
          </a:r>
        </a:p>
      </xdr:txBody>
    </xdr:sp>
    <xdr:clientData/>
  </xdr:twoCellAnchor>
  <xdr:twoCellAnchor>
    <xdr:from>
      <xdr:col>3</xdr:col>
      <xdr:colOff>1552575</xdr:colOff>
      <xdr:row>23</xdr:row>
      <xdr:rowOff>52909</xdr:rowOff>
    </xdr:from>
    <xdr:to>
      <xdr:col>4</xdr:col>
      <xdr:colOff>206375</xdr:colOff>
      <xdr:row>26</xdr:row>
      <xdr:rowOff>154509</xdr:rowOff>
    </xdr:to>
    <xdr:sp macro="" textlink="">
      <xdr:nvSpPr>
        <xdr:cNvPr id="19" name="Rectángulo: esquinas redondeadas 18">
          <a:hlinkClick xmlns:r="http://schemas.openxmlformats.org/officeDocument/2006/relationships" r:id="rId14"/>
          <a:extLst>
            <a:ext uri="{FF2B5EF4-FFF2-40B4-BE49-F238E27FC236}">
              <a16:creationId xmlns:a16="http://schemas.microsoft.com/office/drawing/2014/main" id="{940BD7C3-A8BE-4EB4-A616-28E256E1D33F}"/>
            </a:ext>
          </a:extLst>
        </xdr:cNvPr>
        <xdr:cNvSpPr/>
      </xdr:nvSpPr>
      <xdr:spPr>
        <a:xfrm>
          <a:off x="9034992" y="4889492"/>
          <a:ext cx="3596216"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ÁREAS</a:t>
          </a:r>
          <a:r>
            <a:rPr lang="en-US" sz="1400" b="1" baseline="0">
              <a:solidFill>
                <a:sysClr val="windowText" lastClr="000000"/>
              </a:solidFill>
            </a:rPr>
            <a:t> AMBIENTES ADECUADOS Y SEGUROS</a:t>
          </a:r>
        </a:p>
      </xdr:txBody>
    </xdr:sp>
    <xdr:clientData/>
  </xdr:twoCellAnchor>
  <xdr:twoCellAnchor>
    <xdr:from>
      <xdr:col>1</xdr:col>
      <xdr:colOff>160872</xdr:colOff>
      <xdr:row>32</xdr:row>
      <xdr:rowOff>165100</xdr:rowOff>
    </xdr:from>
    <xdr:to>
      <xdr:col>2</xdr:col>
      <xdr:colOff>1270006</xdr:colOff>
      <xdr:row>36</xdr:row>
      <xdr:rowOff>12700</xdr:rowOff>
    </xdr:to>
    <xdr:sp macro="" textlink="">
      <xdr:nvSpPr>
        <xdr:cNvPr id="20" name="Rectángulo: esquinas redondeadas 19">
          <a:hlinkClick xmlns:r="http://schemas.openxmlformats.org/officeDocument/2006/relationships" r:id="rId15"/>
          <a:extLst>
            <a:ext uri="{FF2B5EF4-FFF2-40B4-BE49-F238E27FC236}">
              <a16:creationId xmlns:a16="http://schemas.microsoft.com/office/drawing/2014/main" id="{3E24AF59-B423-41C1-9E5B-BA54B4BE0846}"/>
            </a:ext>
          </a:extLst>
        </xdr:cNvPr>
        <xdr:cNvSpPr/>
      </xdr:nvSpPr>
      <xdr:spPr>
        <a:xfrm>
          <a:off x="2624672" y="6599767"/>
          <a:ext cx="3776134" cy="6604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2</xdr:col>
      <xdr:colOff>1849971</xdr:colOff>
      <xdr:row>32</xdr:row>
      <xdr:rowOff>179918</xdr:rowOff>
    </xdr:from>
    <xdr:to>
      <xdr:col>3</xdr:col>
      <xdr:colOff>3255437</xdr:colOff>
      <xdr:row>36</xdr:row>
      <xdr:rowOff>27518</xdr:rowOff>
    </xdr:to>
    <xdr:sp macro="" textlink="">
      <xdr:nvSpPr>
        <xdr:cNvPr id="21" name="Rectángulo: esquinas redondeadas 20">
          <a:hlinkClick xmlns:r="http://schemas.openxmlformats.org/officeDocument/2006/relationships" r:id="rId16"/>
          <a:extLst>
            <a:ext uri="{FF2B5EF4-FFF2-40B4-BE49-F238E27FC236}">
              <a16:creationId xmlns:a16="http://schemas.microsoft.com/office/drawing/2014/main" id="{3B3533D3-A48F-4CE0-ADF2-04FDA541531C}"/>
            </a:ext>
          </a:extLst>
        </xdr:cNvPr>
        <xdr:cNvSpPr/>
      </xdr:nvSpPr>
      <xdr:spPr>
        <a:xfrm>
          <a:off x="6980771" y="6614585"/>
          <a:ext cx="3970866" cy="66040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148166</xdr:rowOff>
    </xdr:from>
    <xdr:to>
      <xdr:col>0</xdr:col>
      <xdr:colOff>1513417</xdr:colOff>
      <xdr:row>4</xdr:row>
      <xdr:rowOff>106441</xdr:rowOff>
    </xdr:to>
    <xdr:pic>
      <xdr:nvPicPr>
        <xdr:cNvPr id="2" name="Imagen 1">
          <a:extLst>
            <a:ext uri="{FF2B5EF4-FFF2-40B4-BE49-F238E27FC236}">
              <a16:creationId xmlns:a16="http://schemas.microsoft.com/office/drawing/2014/main" id="{810A41F0-6544-B4C3-464A-B4F8583D4A0F}"/>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82084" y="148166"/>
          <a:ext cx="931333" cy="984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2464859</xdr:colOff>
      <xdr:row>8</xdr:row>
      <xdr:rowOff>162977</xdr:rowOff>
    </xdr:from>
    <xdr:to>
      <xdr:col>3</xdr:col>
      <xdr:colOff>975784</xdr:colOff>
      <xdr:row>12</xdr:row>
      <xdr:rowOff>74077</xdr:rowOff>
    </xdr:to>
    <xdr:sp macro="" textlink="">
      <xdr:nvSpPr>
        <xdr:cNvPr id="12" name="Rectángulo: esquinas redondeadas 11">
          <a:hlinkClick xmlns:r="http://schemas.openxmlformats.org/officeDocument/2006/relationships" r:id="rId18"/>
          <a:extLst>
            <a:ext uri="{FF2B5EF4-FFF2-40B4-BE49-F238E27FC236}">
              <a16:creationId xmlns:a16="http://schemas.microsoft.com/office/drawing/2014/main" id="{B268677A-9A2F-48AC-B3A5-4C3AF6A78A4D}"/>
            </a:ext>
          </a:extLst>
        </xdr:cNvPr>
        <xdr:cNvSpPr/>
      </xdr:nvSpPr>
      <xdr:spPr>
        <a:xfrm>
          <a:off x="4856692" y="2142060"/>
          <a:ext cx="3601509"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 CODIGO DE ETICA</a:t>
          </a:r>
        </a:p>
      </xdr:txBody>
    </xdr:sp>
    <xdr:clientData/>
  </xdr:twoCellAnchor>
  <xdr:twoCellAnchor>
    <xdr:from>
      <xdr:col>3</xdr:col>
      <xdr:colOff>1582208</xdr:colOff>
      <xdr:row>27</xdr:row>
      <xdr:rowOff>122760</xdr:rowOff>
    </xdr:from>
    <xdr:to>
      <xdr:col>4</xdr:col>
      <xdr:colOff>236008</xdr:colOff>
      <xdr:row>31</xdr:row>
      <xdr:rowOff>42327</xdr:rowOff>
    </xdr:to>
    <xdr:sp macro="" textlink="">
      <xdr:nvSpPr>
        <xdr:cNvPr id="4" name="Rectángulo: esquinas redondeadas 3">
          <a:hlinkClick xmlns:r="http://schemas.openxmlformats.org/officeDocument/2006/relationships" r:id="rId19"/>
          <a:extLst>
            <a:ext uri="{FF2B5EF4-FFF2-40B4-BE49-F238E27FC236}">
              <a16:creationId xmlns:a16="http://schemas.microsoft.com/office/drawing/2014/main" id="{9B089C5C-616B-475B-B97F-AF0C646DD3D3}"/>
            </a:ext>
          </a:extLst>
        </xdr:cNvPr>
        <xdr:cNvSpPr/>
      </xdr:nvSpPr>
      <xdr:spPr>
        <a:xfrm>
          <a:off x="9278408" y="5626093"/>
          <a:ext cx="3733800" cy="664634"/>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4. REGISTRO</a:t>
          </a:r>
          <a:r>
            <a:rPr lang="en-US" sz="1400" b="1" baseline="0">
              <a:solidFill>
                <a:sysClr val="windowText" lastClr="000000"/>
              </a:solidFill>
            </a:rPr>
            <a:t> TALENTO HUMANO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28222</xdr:colOff>
      <xdr:row>2</xdr:row>
      <xdr:rowOff>63500</xdr:rowOff>
    </xdr:from>
    <xdr:to>
      <xdr:col>0</xdr:col>
      <xdr:colOff>417160</xdr:colOff>
      <xdr:row>2</xdr:row>
      <xdr:rowOff>293687</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836FAB17-1380-4D1B-B635-E2D009E14EFD}"/>
            </a:ext>
          </a:extLst>
        </xdr:cNvPr>
        <xdr:cNvSpPr/>
      </xdr:nvSpPr>
      <xdr:spPr>
        <a:xfrm>
          <a:off x="28222" y="1270000"/>
          <a:ext cx="388938" cy="230187"/>
        </a:xfrm>
        <a:prstGeom prst="rect">
          <a:avLst/>
        </a:prstGeom>
        <a:solidFill>
          <a:srgbClr val="FF98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n-US" sz="800">
              <a:solidFill>
                <a:sysClr val="windowText" lastClr="000000"/>
              </a:solidFill>
            </a:rPr>
            <a:t>Click</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carlo/Downloads/Instrumento%20IV%20Apoyo%20Psicologico%20Especializado.xlsx" TargetMode="External"/><Relationship Id="rId2" Type="http://schemas.openxmlformats.org/officeDocument/2006/relationships/externalLinkPath" Target="file:///C:\Users\carlo\Downloads\Instrumento%20IV%20Apoyo%20Psicologico%20Especializado.xlsx" TargetMode="External"/><Relationship Id="rId1" Type="http://schemas.openxmlformats.org/officeDocument/2006/relationships/externalLinkPath" Target="/Users/carlo/Downloads/Instrumento%20IV%20Apoyo%20Psicologico%20Especializado.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icbfgob-my.sharepoint.com/personal/carlos_cuervo_icbf_gov_co/Documents/2026/Instrumentos%20IV/INSTRUMENTOS%202026/IN.IVC/Para%20publicar/Instrumento%20IV%20Apoyo%20Post%20Institucional%20SRPA.xlsx" TargetMode="External"/><Relationship Id="rId2" Type="http://schemas.microsoft.com/office/2019/04/relationships/externalLinkLongPath" Target="/personal/carlos_cuervo_icbf_gov_co/Documents/2026/Instrumentos%20IV/INSTRUMENTOS%202026/Para%20configurar/Para%20configurar/IN.IVC/Para%20publicar/Instrumento%20IV%20Apoyo%20Post%20Institucional%20SRPA.xlsx?6285CFA0" TargetMode="External"/><Relationship Id="rId1" Type="http://schemas.openxmlformats.org/officeDocument/2006/relationships/externalLinkPath" Target="file:///\\6285CFA0\Instrumento%20IV%20Apoyo%20Post%20Institucional%20SRPA.xlsx" TargetMode="External"/><Relationship Id="rId4" Type="http://schemas.openxmlformats.org/officeDocument/2006/relationships/externalLinkPath" Target="../../../../carlos_cuervo_icbf_gov_co/Documents/2026/Instrumentos%20IV/INSTRUMENTOS%202026/Para%20configurar/Para%20configurar/IN.IVC/Para%20publicar/Instrumento%20IV%20Apoyo%20Post%20Institucional%20SR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ISTAS"/>
      <sheetName val="PORTADA"/>
      <sheetName val="INSTRUCTIVO"/>
      <sheetName val="1. Información General"/>
      <sheetName val="2.Ambientes Adecuados y Seguros"/>
      <sheetName val="4. Modelo de Atencion"/>
      <sheetName val="5. Situaciones de Riesgo"/>
      <sheetName val="6. Código de Etica"/>
      <sheetName val="7. Talento Humano"/>
      <sheetName val="8. Financiero"/>
      <sheetName val="9. Dotacion"/>
      <sheetName val="Anexo 1 Violencias"/>
      <sheetName val="Anexo 2. Discapacidad"/>
      <sheetName val="Anexo 3. Gestantes y Lactan"/>
      <sheetName val="Tabla 1 Evid. no cumpl M.A."/>
      <sheetName val="Tabla 2. Talento Humano"/>
      <sheetName val="Tabla 3. Amb Adec y Seg - Á"/>
      <sheetName val="TEMP"/>
      <sheetName val="Condiciones NO cumplimiento"/>
      <sheetName val="Acta_Cierre"/>
      <sheetName val="Oculto "/>
    </sheetNames>
    <sheetDataSet>
      <sheetData sheetId="0" refreshError="1"/>
      <sheetData sheetId="1" refreshError="1"/>
      <sheetData sheetId="2" refreshError="1"/>
      <sheetData sheetId="3">
        <row r="18">
          <cell r="D18" t="str">
            <v xml:space="preserve"> </v>
          </cell>
        </row>
        <row r="22">
          <cell r="A22" t="str">
            <v>Número de auto de la visita</v>
          </cell>
          <cell r="E22" t="str">
            <v>Número de la bitácora</v>
          </cell>
        </row>
      </sheetData>
      <sheetData sheetId="4">
        <row r="3">
          <cell r="D3" t="str">
            <v>NO APLICA</v>
          </cell>
        </row>
      </sheetData>
      <sheetData sheetId="5">
        <row r="3">
          <cell r="D3" t="str">
            <v>NO APLICA</v>
          </cell>
        </row>
      </sheetData>
      <sheetData sheetId="6">
        <row r="3">
          <cell r="D3" t="str">
            <v>NO APLICA</v>
          </cell>
        </row>
      </sheetData>
      <sheetData sheetId="7">
        <row r="3">
          <cell r="D3" t="str">
            <v>NO APLICA</v>
          </cell>
        </row>
      </sheetData>
      <sheetData sheetId="8">
        <row r="3">
          <cell r="D3" t="str">
            <v>NO APLICA</v>
          </cell>
        </row>
      </sheetData>
      <sheetData sheetId="9">
        <row r="3">
          <cell r="D3" t="str">
            <v>NO APLICA</v>
          </cell>
        </row>
      </sheetData>
      <sheetData sheetId="10">
        <row r="3">
          <cell r="D3" t="str">
            <v>NO APLICA</v>
          </cell>
        </row>
      </sheetData>
      <sheetData sheetId="11">
        <row r="3">
          <cell r="D3" t="str">
            <v>NO APLICA</v>
          </cell>
        </row>
      </sheetData>
      <sheetData sheetId="12">
        <row r="3">
          <cell r="D3" t="str">
            <v>NO APLICA</v>
          </cell>
        </row>
      </sheetData>
      <sheetData sheetId="13">
        <row r="3">
          <cell r="D3" t="str">
            <v>NO APLICA</v>
          </cell>
        </row>
      </sheetData>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LISTAS"/>
      <sheetName val="PORTADA"/>
      <sheetName val="INSTRUCTIVO "/>
      <sheetName val="1. Información General"/>
      <sheetName val="2.Ambientes Adecuados y Seguros"/>
      <sheetName val="3. Alimentacion y Nutrición"/>
      <sheetName val="4. Mod. Atención"/>
      <sheetName val="5. Situaciones especiales"/>
      <sheetName val="6. Código Ético"/>
      <sheetName val="7. Talento Humano"/>
      <sheetName val="8. Financiero"/>
      <sheetName val="9. Dotación"/>
      <sheetName val="Tabla . Amb Adec y Seg - Áreas"/>
      <sheetName val="Tabla 2. Talento Humano"/>
      <sheetName val="Tabla 3. Evid. No_Cumplimiento"/>
      <sheetName val="Tabla 4. Registro Talento Human"/>
      <sheetName val="TEMP"/>
      <sheetName val="Condiciones NO cumplimiento"/>
      <sheetName val="Acta_Cierre"/>
      <sheetName val="Oculto "/>
    </sheetNames>
    <sheetDataSet>
      <sheetData sheetId="0" refreshError="1"/>
      <sheetData sheetId="1" refreshError="1"/>
      <sheetData sheetId="2" refreshError="1"/>
      <sheetData sheetId="3">
        <row r="18">
          <cell r="D18" t="str">
            <v xml:space="preserve"> </v>
          </cell>
        </row>
        <row r="27">
          <cell r="D27" t="str">
            <v>Primera Infancia</v>
          </cell>
        </row>
        <row r="28">
          <cell r="D28" t="str">
            <v>Infancia</v>
          </cell>
        </row>
        <row r="29">
          <cell r="D29" t="str">
            <v>Adolescencia</v>
          </cell>
        </row>
        <row r="30">
          <cell r="D30" t="str">
            <v>Juventud</v>
          </cell>
        </row>
        <row r="31">
          <cell r="D31" t="str">
            <v>Adultez</v>
          </cell>
        </row>
        <row r="32">
          <cell r="D32" t="str">
            <v>Persona Mayor</v>
          </cell>
        </row>
      </sheetData>
      <sheetData sheetId="4">
        <row r="3">
          <cell r="D3" t="str">
            <v>NO APLICA</v>
          </cell>
        </row>
      </sheetData>
      <sheetData sheetId="5">
        <row r="3">
          <cell r="D3" t="str">
            <v>NO APLICA</v>
          </cell>
        </row>
      </sheetData>
      <sheetData sheetId="6">
        <row r="3">
          <cell r="D3" t="str">
            <v>NO APLICA</v>
          </cell>
        </row>
      </sheetData>
      <sheetData sheetId="7">
        <row r="3">
          <cell r="D3" t="str">
            <v>NO APLICA</v>
          </cell>
        </row>
      </sheetData>
      <sheetData sheetId="8">
        <row r="3">
          <cell r="D3" t="str">
            <v>NO APLICA</v>
          </cell>
        </row>
      </sheetData>
      <sheetData sheetId="9">
        <row r="3">
          <cell r="D3" t="str">
            <v>NO APLICA</v>
          </cell>
        </row>
      </sheetData>
      <sheetData sheetId="10">
        <row r="3">
          <cell r="D3" t="str">
            <v>NO APLICA</v>
          </cell>
        </row>
      </sheetData>
      <sheetData sheetId="11">
        <row r="3">
          <cell r="D3" t="str">
            <v>NO APLICA</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ERVICIOS" displayName="SERVICIOS" ref="B89:B91" totalsRowShown="0" headerRowDxfId="438" dataDxfId="437">
  <autoFilter ref="B89:B91" xr:uid="{00000000-0009-0000-0100-000001000000}"/>
  <tableColumns count="1">
    <tableColumn id="1" xr3:uid="{00000000-0010-0000-0000-000001000000}" name="SERVICIOS" dataDxfId="436"/>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POB_RESTABLECIMIENTO_DE_DERECHOS" displayName="POB_RESTABLECIMIENTO_DE_DERECHOS" ref="F10:F13" totalsRowShown="0" headerRowDxfId="411" dataDxfId="410">
  <autoFilter ref="F10:F13" xr:uid="{00000000-0009-0000-0100-00000A000000}"/>
  <tableColumns count="1">
    <tableColumn id="1" xr3:uid="{00000000-0010-0000-0900-000001000000}" name="POB_RESTABLECIMIENTO_DE_DERECHOS" dataDxfId="409"/>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3000000}" name="QUINDÍO" displayName="QUINDÍO" ref="AB204:AB216" totalsRowShown="0" headerRowDxfId="156">
  <autoFilter ref="AB204:AB216" xr:uid="{00000000-0009-0000-0100-000064000000}"/>
  <tableColumns count="1">
    <tableColumn id="1" xr3:uid="{00000000-0010-0000-6300-000001000000}"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4000000}" name="RISARALDA" displayName="RISARALDA" ref="AC204:AC218" totalsRowShown="0" headerRowDxfId="155">
  <autoFilter ref="AC204:AC218" xr:uid="{00000000-0009-0000-0100-000065000000}"/>
  <tableColumns count="1">
    <tableColumn id="1" xr3:uid="{00000000-0010-0000-6400-000001000000}"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5000000}" name="SAN_ANDRÉS_Y_PROVIDENCIA" displayName="SAN_ANDRÉS_Y_PROVIDENCIA" ref="AD204:AD206" totalsRowShown="0" headerRowDxfId="154">
  <autoFilter ref="AD204:AD206" xr:uid="{00000000-0009-0000-0100-000066000000}"/>
  <tableColumns count="1">
    <tableColumn id="1" xr3:uid="{00000000-0010-0000-6500-000001000000}"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6000000}" name="SANTANDER" displayName="SANTANDER" ref="AE204:AE291" totalsRowShown="0" headerRowDxfId="153">
  <autoFilter ref="AE204:AE291" xr:uid="{00000000-0009-0000-0100-000067000000}"/>
  <tableColumns count="1">
    <tableColumn id="1" xr3:uid="{00000000-0010-0000-6600-000001000000}"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7000000}" name="SUCRE" displayName="SUCRE" ref="AF204:AF230" totalsRowShown="0" headerRowDxfId="152">
  <autoFilter ref="AF204:AF230" xr:uid="{00000000-0009-0000-0100-000068000000}"/>
  <tableColumns count="1">
    <tableColumn id="1" xr3:uid="{00000000-0010-0000-6700-000001000000}"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8000000}" name="TOLIMA" displayName="TOLIMA" ref="AG204:AG251" totalsRowShown="0" headerRowDxfId="151">
  <autoFilter ref="AG204:AG251" xr:uid="{00000000-0009-0000-0100-000069000000}"/>
  <tableColumns count="1">
    <tableColumn id="1" xr3:uid="{00000000-0010-0000-6800-000001000000}"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9000000}" name="VALLE_DEL_CAUCA" displayName="VALLE_DEL_CAUCA" ref="AH204:AH246" totalsRowShown="0" headerRowDxfId="150">
  <autoFilter ref="AH204:AH246" xr:uid="{00000000-0009-0000-0100-00006A000000}"/>
  <tableColumns count="1">
    <tableColumn id="1" xr3:uid="{00000000-0010-0000-6900-000001000000}"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6A000000}" name="VAUPÉS" displayName="VAUPÉS" ref="AI204:AI210" totalsRowShown="0" headerRowDxfId="149">
  <autoFilter ref="AI204:AI210" xr:uid="{00000000-0009-0000-0100-00006B000000}"/>
  <tableColumns count="1">
    <tableColumn id="1" xr3:uid="{00000000-0010-0000-6A00-000001000000}"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6B000000}" name="VICHADA" displayName="VICHADA" ref="AJ204:AJ208" totalsRowShown="0" headerRowDxfId="148">
  <autoFilter ref="AJ204:AJ208" xr:uid="{00000000-0009-0000-0100-00006C000000}"/>
  <tableColumns count="1">
    <tableColumn id="1" xr3:uid="{00000000-0010-0000-6B00-000001000000}"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6C000000}" name="MOD_RESTABLECIMIENTO_DE_DERECHOS113" displayName="MOD_RESTABLECIMIENTO_DE_DERECHOS113" ref="H19:H23" totalsRowShown="0" headerRowDxfId="147" dataDxfId="146">
  <autoFilter ref="H19:H23" xr:uid="{00000000-0009-0000-0100-000070000000}"/>
  <tableColumns count="1">
    <tableColumn id="1" xr3:uid="{00000000-0010-0000-6C00-000001000000}" name="MOD_RESTABLECIMIENTO_DE_DERECHOS" dataDxfId="145"/>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POB_SISTEMA_DE_RESPONSABILIDAD_PENAL_ADOLESCENTES" displayName="POB_SISTEMA_DE_RESPONSABILIDAD_PENAL_ADOLESCENTES" ref="F34:F35" totalsRowShown="0" headerRowDxfId="408" dataDxfId="407">
  <autoFilter ref="F34:F35" xr:uid="{00000000-0009-0000-0100-00000B000000}"/>
  <tableColumns count="1">
    <tableColumn id="1" xr3:uid="{00000000-0010-0000-0A00-000001000000}" name="POB_SISTEMA_DE_RESPONSABILIDAD_PENAL_ADOLESCENTES" dataDxfId="406"/>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6D000000}" name="SERV_ESTRATEGIA_UNIDADES_MOVILES114" displayName="SERV_ESTRATEGIA_UNIDADES_MOVILES114" ref="J64:J66" totalsRowShown="0" headerRowDxfId="144" dataDxfId="143">
  <autoFilter ref="J64:J66" xr:uid="{00000000-0009-0000-0100-000071000000}"/>
  <tableColumns count="1">
    <tableColumn id="1" xr3:uid="{00000000-0010-0000-6D00-000001000000}" name="SERV_UBICACION INICIAL" dataDxfId="142"/>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6E000000}" name="SERV_ESTRATEGIA_UNIDADES_MOVILES114115" displayName="SERV_ESTRATEGIA_UNIDADES_MOVILES114115" ref="J68:J72" totalsRowShown="0" headerRowDxfId="141" dataDxfId="140">
  <autoFilter ref="J68:J72" xr:uid="{00000000-0009-0000-0100-000072000000}"/>
  <tableColumns count="1">
    <tableColumn id="1" xr3:uid="{00000000-0010-0000-6E00-000001000000}" name="SERV_APOYO Y FORTALECIMIENTO A LA FAMILIA Y/O RED VINCULAR" dataDxfId="139"/>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6F000000}" name="SERV_ESTRATEGIA_UNIDADES_MOVILES116" displayName="SERV_ESTRATEGIA_UNIDADES_MOVILES116" ref="J74:J75" totalsRowShown="0" headerRowDxfId="138" dataDxfId="137">
  <autoFilter ref="J74:J75" xr:uid="{00000000-0009-0000-0100-000073000000}"/>
  <tableColumns count="1">
    <tableColumn id="1" xr3:uid="{00000000-0010-0000-6F00-000001000000}" name="SERV_ACOGIMIENTO FAMILIAR" dataDxfId="136"/>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0000000}" name="SERV_ESTRATEGIA_UNIDADES_MOVILES114115118" displayName="SERV_ESTRATEGIA_UNIDADES_MOVILES114115118" ref="J77:J81" totalsRowShown="0" headerRowDxfId="135" dataDxfId="134">
  <autoFilter ref="J77:J81" xr:uid="{00000000-0009-0000-0100-000075000000}"/>
  <tableColumns count="1">
    <tableColumn id="1" xr3:uid="{00000000-0010-0000-7000-000001000000}" name="SERV_ACOGIMIENTO RESIDENCIAL" dataDxfId="133"/>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00000000-000C-0000-FFFF-FFFF71000000}" name="Tabla_Dormitorios117" displayName="Tabla_Dormitorios117" ref="A3:I28" totalsRowShown="0" headerRowDxfId="132" dataDxfId="130" headerRowBorderDxfId="131" tableBorderDxfId="129" totalsRowBorderDxfId="128">
  <autoFilter ref="A3:I28" xr:uid="{00000000-0009-0000-0100-000074000000}"/>
  <tableColumns count="9">
    <tableColumn id="1" xr3:uid="{00000000-0010-0000-7100-000001000000}" name="Ubicación" dataDxfId="127"/>
    <tableColumn id="7" xr3:uid="{00000000-0010-0000-7100-000007000000}" name="Denominación del Dormitorio o Alojamiento" dataDxfId="126"/>
    <tableColumn id="8" xr3:uid="{00000000-0010-0000-7100-000008000000}" name="Rango de edad _x000a_(años)" dataDxfId="125"/>
    <tableColumn id="2" xr3:uid="{00000000-0010-0000-7100-000002000000}" name="Área (m²)" dataDxfId="124"/>
    <tableColumn id="3" xr3:uid="{00000000-0010-0000-7100-000003000000}" name="Índice  (m²/persona)" dataDxfId="123"/>
    <tableColumn id="4" xr3:uid="{00000000-0010-0000-7100-000004000000}" name="Capacidad máxima _x000a_(Área / Índice)_x000a_" dataDxfId="122">
      <calculatedColumnFormula>IFERROR(ROUNDDOWN((Tabla_Dormitorios117[[#This Row],[Área (m²)]]/Tabla_Dormitorios117[[#This Row],[Índice  (m²/persona)]]),0)," ")</calculatedColumnFormula>
    </tableColumn>
    <tableColumn id="5" xr3:uid="{00000000-0010-0000-7100-000005000000}" name="No. Personas ubicadas" dataDxfId="121"/>
    <tableColumn id="10" xr3:uid="{00000000-0010-0000-7100-00000A000000}" name="Cumple - No cumple - No aplica" dataDxfId="120">
      <calculatedColumnFormula>IF(OR(ISBLANK(Tabla_Dormitorios117[[#This Row],[Capacidad máxima 
(Área / Índice)
]]),ISBLANK(Tabla_Dormitorios117[[#This Row],[No. Personas ubicadas]])),"No aplica",IF(Tabla_Dormitorios117[[#This Row],[No. Personas ubicadas]]&lt;=Tabla_Dormitorios117[[#This Row],[Capacidad máxima 
(Área / Índice)
]],"Cumple","No cumple"))</calculatedColumnFormula>
    </tableColumn>
    <tableColumn id="6" xr3:uid="{00000000-0010-0000-7100-000006000000}" name="observaciones" dataDxfId="119"/>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00000000-000C-0000-FFFF-FFFF72000000}" name="Tabla_Aulas119" displayName="Tabla_Aulas119" ref="C32:I52" totalsRowShown="0" headerRowDxfId="118" dataDxfId="116" headerRowBorderDxfId="117" tableBorderDxfId="115" totalsRowBorderDxfId="114">
  <autoFilter ref="C32:I52" xr:uid="{00000000-0009-0000-0100-000076000000}"/>
  <tableColumns count="7">
    <tableColumn id="1" xr3:uid="{00000000-0010-0000-7200-000001000000}" name="Ubicación" dataDxfId="113"/>
    <tableColumn id="2" xr3:uid="{00000000-0010-0000-7200-000002000000}" name="Aula" dataDxfId="112"/>
    <tableColumn id="3" xr3:uid="{00000000-0010-0000-7200-000003000000}" name="Área (m²)" dataDxfId="111"/>
    <tableColumn id="4" xr3:uid="{00000000-0010-0000-7200-000004000000}" name="Índice_x000a_(m²/2 personas)" dataDxfId="110"/>
    <tableColumn id="5" xr3:uid="{00000000-0010-0000-7200-000005000000}" name="Capacidad máxima _x000a_(Área / Índice)" dataDxfId="109">
      <calculatedColumnFormula>IFERROR(ROUNDDOWN((Tabla_Aulas119[[#This Row],[Área (m²)]]/(Tabla_Aulas119[[#This Row],[Índice
(m²/2 personas)]]/2)),0)," ")</calculatedColumnFormula>
    </tableColumn>
    <tableColumn id="6" xr3:uid="{00000000-0010-0000-7200-000006000000}" name="Cumple - No cumple - No aplica" dataDxfId="108"/>
    <tableColumn id="7" xr3:uid="{00000000-0010-0000-7200-000007000000}" name="observaciones" dataDxfId="107"/>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POB_ADOPCIONES" displayName="POB_ADOPCIONES" ref="F84:F85" totalsRowShown="0" headerRowDxfId="405" dataDxfId="404">
  <autoFilter ref="F84:F85" xr:uid="{00000000-0009-0000-0100-00000C000000}"/>
  <tableColumns count="1">
    <tableColumn id="1" xr3:uid="{00000000-0010-0000-0B00-000001000000}" name="POB_ADOPCIONES" dataDxfId="403"/>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MOD_PRIMERA_INFANCIA" displayName="MOD_PRIMERA_INFANCIA" ref="H102:H106" totalsRowShown="0" headerRowDxfId="402" dataDxfId="401">
  <autoFilter ref="H102:H106" xr:uid="{00000000-0009-0000-0100-00000D000000}"/>
  <tableColumns count="1">
    <tableColumn id="1" xr3:uid="{00000000-0010-0000-0C00-000001000000}" name="MOD_PRIMERA_INFANCIA" dataDxfId="400"/>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SERV_INSTITUCIONAL" displayName="SERV_INSTITUCIONAL" ref="J95:J101" totalsRowShown="0" headerRowDxfId="399" dataDxfId="398">
  <autoFilter ref="J95:J101" xr:uid="{00000000-0009-0000-0100-00000E000000}"/>
  <tableColumns count="1">
    <tableColumn id="1" xr3:uid="{00000000-0010-0000-0D00-000001000000}" name="SERV_INSTITUCIONAL" dataDxfId="397"/>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SERV_COMUNITARIA" displayName="SERV_COMUNITARIA" ref="J103:J106" totalsRowShown="0" headerRowDxfId="396" dataDxfId="395">
  <autoFilter ref="J103:J106" xr:uid="{00000000-0009-0000-0100-00000F000000}"/>
  <tableColumns count="1">
    <tableColumn id="1" xr3:uid="{00000000-0010-0000-0E00-000001000000}" name="SERV_COMUNITARIA" dataDxfId="394"/>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SERV_FAMILIAR" displayName="SERV_FAMILIAR" ref="J108:J111" totalsRowShown="0" headerRowDxfId="393" dataDxfId="392">
  <autoFilter ref="J108:J111" xr:uid="{00000000-0009-0000-0100-000010000000}"/>
  <tableColumns count="1">
    <tableColumn id="1" xr3:uid="{00000000-0010-0000-0F00-000001000000}" name="SERV_FAMILIAR" dataDxfId="391"/>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SERV_PROPIA_E_INTERCULTURAL" displayName="SERV_PROPIA_E_INTERCULTURAL" ref="J113:J114" totalsRowShown="0" headerRowDxfId="390" dataDxfId="389">
  <autoFilter ref="J113:J114" xr:uid="{00000000-0009-0000-0100-000011000000}"/>
  <tableColumns count="1">
    <tableColumn id="1" xr3:uid="{00000000-0010-0000-1000-000001000000}" name="SERV_PROPIA_E_INTERCULTURAL" dataDxfId="388"/>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MOD_INFANCIA" displayName="MOD_INFANCIA" ref="H116:H117" totalsRowShown="0" headerRowDxfId="387" dataDxfId="386">
  <autoFilter ref="H116:H117" xr:uid="{00000000-0009-0000-0100-000012000000}"/>
  <tableColumns count="1">
    <tableColumn id="1" xr3:uid="{00000000-0010-0000-1100-000001000000}" name="MOD_INFANCIA" dataDxfId="385"/>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SERV_ATRAPASUEÑOS" displayName="SERV_ATRAPASUEÑOS" ref="J117:J121" totalsRowShown="0" headerRowDxfId="384" dataDxfId="383">
  <autoFilter ref="J117:J121" xr:uid="{00000000-0009-0000-0100-000013000000}"/>
  <tableColumns count="1">
    <tableColumn id="1" xr3:uid="{00000000-0010-0000-1200-000001000000}" name="SERV_ATRAPASUEÑOS" dataDxfId="38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IR_PROMOCION_Y_PREVENCION" displayName="DIR_PROMOCION_Y_PREVENCION" ref="D117:D123" totalsRowShown="0" headerRowDxfId="435" dataDxfId="434">
  <autoFilter ref="D117:D123" xr:uid="{00000000-0009-0000-0100-000002000000}"/>
  <tableColumns count="1">
    <tableColumn id="1" xr3:uid="{00000000-0010-0000-0100-000001000000}" name="DIR_PROMOCIÓN_Y_PREVENCION" dataDxfId="433"/>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MOD_NUTRICION" displayName="MOD_NUTRICION" ref="H130:H133" totalsRowShown="0" headerRowDxfId="381" dataDxfId="380">
  <autoFilter ref="H130:H133" xr:uid="{00000000-0009-0000-0100-000014000000}"/>
  <tableColumns count="1">
    <tableColumn id="1" xr3:uid="{00000000-0010-0000-1300-000001000000}" name="MOD_NUTRICION" dataDxfId="379"/>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SERV_NUTRICION" displayName="SERV_NUTRICION" ref="J128:J129" totalsRowShown="0" headerRowDxfId="378" dataDxfId="377">
  <autoFilter ref="J128:J129" xr:uid="{00000000-0009-0000-0100-000015000000}"/>
  <tableColumns count="1">
    <tableColumn id="1" xr3:uid="{00000000-0010-0000-1400-000001000000}" name="SERV_CENTROS_DE_RECUPERACION_INSTITUCIONAL" dataDxfId="376"/>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MOD_FAMILIAS_Y_COMUNIDADES" displayName="MOD_FAMILIAS_Y_COMUNIDADES" ref="H144:H147" totalsRowShown="0" headerRowDxfId="375" dataDxfId="374">
  <autoFilter ref="H144:H147" xr:uid="{00000000-0009-0000-0100-000016000000}"/>
  <tableColumns count="1">
    <tableColumn id="1" xr3:uid="{00000000-0010-0000-1500-000001000000}" name="MOD_FAMILIAS_Y_COMUNIDADES" dataDxfId="373"/>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MOD_RESTABLECIMIENTO_DE_DERECHOS" displayName="MOD_RESTABLECIMIENTO_DE_DERECHOS" ref="H10:H14" totalsRowShown="0" headerRowDxfId="372" dataDxfId="371">
  <autoFilter ref="H10:H14" xr:uid="{00000000-0009-0000-0100-000017000000}"/>
  <tableColumns count="1">
    <tableColumn id="1" xr3:uid="{00000000-0010-0000-1600-000001000000}" name="MOD_RESTABLECIMIENTO_DE_DERECHOS" dataDxfId="370"/>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SERV_PRIVATIVAS_DE_LA_LIBERTAD" displayName="SERV_PRIVATIVAS_DE_LA_LIBERTAD" ref="J2:J6" totalsRowShown="0" headerRowDxfId="369" dataDxfId="368">
  <autoFilter ref="J2:J6" xr:uid="{00000000-0009-0000-0100-000018000000}"/>
  <tableColumns count="1">
    <tableColumn id="1" xr3:uid="{00000000-0010-0000-1700-000001000000}" name="SERV_PRIVATIVAS_DE_LA_LIBERTAD" dataDxfId="367"/>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SERV_NO_PRIVATIVAS_DE_LA_LIBERTAD" displayName="SERV_NO_PRIVATIVAS_DE_LA_LIBERTAD" ref="J8:J11" totalsRowShown="0" headerRowDxfId="366" dataDxfId="365">
  <autoFilter ref="J8:J11" xr:uid="{00000000-0009-0000-0100-000019000000}"/>
  <tableColumns count="1">
    <tableColumn id="1" xr3:uid="{00000000-0010-0000-1800-000001000000}" name="SERV_NO_PRIVATIVAS_DE_LA_LIBERTAD" dataDxfId="364"/>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SERV_COMPLEMENTARIAS_Y_DE_RESTABLECIMIENTO_EN_ADMINISTRACION_DE_JUSTICIA" displayName="SERV_COMPLEMENTARIAS_Y_DE_RESTABLECIMIENTO_EN_ADMINISTRACION_DE_JUSTICIA" ref="J13:J18" totalsRowShown="0" headerRowDxfId="363" dataDxfId="362">
  <autoFilter ref="J13:J18" xr:uid="{00000000-0009-0000-0100-00001A000000}"/>
  <tableColumns count="1">
    <tableColumn id="1" xr3:uid="{00000000-0010-0000-1900-000001000000}" name="SERV_COMPLEMENTARIAS_Y_DE_RESTABLECIMIENTO_EN_ADMINISTRACION_DE_JUSTICIA" dataDxfId="361"/>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SERV_PROGRAMA_DE_INCLUSION_SOCIAL" displayName="SERV_PROGRAMA_DE_INCLUSION_SOCIAL" ref="J20:J22" totalsRowShown="0" headerRowDxfId="360" dataDxfId="359">
  <autoFilter ref="J20:J22" xr:uid="{00000000-0009-0000-0100-00001B000000}"/>
  <tableColumns count="1">
    <tableColumn id="1" xr3:uid="{00000000-0010-0000-1A00-000001000000}" name="SERV_PROGRAMA_DE_INCLUSION_SOCIAL" dataDxfId="358"/>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MOD_SISTEMA_DE_RESPONSABILIDAD_PENAL_ADOLESCENTES" displayName="MOD_SISTEMA_DE_RESPONSABILIDAD_PENAL_ADOLESCENTES" ref="H32:H37" totalsRowShown="0" headerRowDxfId="357" dataDxfId="356">
  <autoFilter ref="H32:H37" xr:uid="{00000000-0009-0000-0100-00001C000000}"/>
  <tableColumns count="1">
    <tableColumn id="1" xr3:uid="{00000000-0010-0000-1B00-000001000000}" name="MOD_SISTEMA_DE_RESPONSABILIDAD_PENAL_ADOLESCENTES" dataDxfId="355"/>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SERV_CENTRO_DE_EMERGENCIA" displayName="SERV_CENTRO_DE_EMERGENCIA" ref="J25:J26" totalsRowShown="0" headerRowDxfId="354" dataDxfId="353">
  <autoFilter ref="J25:J26" xr:uid="{00000000-0009-0000-0100-00001D000000}"/>
  <tableColumns count="1">
    <tableColumn id="1" xr3:uid="{00000000-0010-0000-1C00-000001000000}" name="SERV_CENTRO_DE_EMERGENCIA" dataDxfId="35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DIR_PROTECCION" displayName="DIR_PROTECCION" ref="D22:D25" totalsRowShown="0" headerRowDxfId="432" dataDxfId="431">
  <autoFilter ref="D22:D25" xr:uid="{00000000-0009-0000-0100-000003000000}"/>
  <tableColumns count="1">
    <tableColumn id="1" xr3:uid="{00000000-0010-0000-0200-000001000000}" name="DIR_PROTECCION" dataDxfId="430"/>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SERV_SERVICIO_DE_APOYO_Y_FORTALECIMIENTO_A_LA_FAMILIA" displayName="SERV_SERVICIO_DE_APOYO_Y_FORTALECIMIENTO_A_LA_FAMILIA" ref="J28:J36" totalsRowShown="0" headerRowDxfId="351" dataDxfId="350">
  <autoFilter ref="J28:J36" xr:uid="{00000000-0009-0000-0100-00001E000000}"/>
  <tableColumns count="1">
    <tableColumn id="1" xr3:uid="{00000000-0010-0000-1D00-000001000000}" name="SERV_SERVICIO_DE_APOYO_Y_FORTALECIMIENTO_A_LA_FAMILIA" dataDxfId="349"/>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SERV_ACOGIMIENTO_FAMILIAR" displayName="SERV_ACOGIMIENTO_FAMILIAR" ref="J38:J43" totalsRowShown="0" headerRowDxfId="348" dataDxfId="347">
  <autoFilter ref="J38:J43" xr:uid="{00000000-0009-0000-0100-00001F000000}"/>
  <tableColumns count="1">
    <tableColumn id="1" xr3:uid="{00000000-0010-0000-1E00-000001000000}" name="SERV_ACOGIMIENTO_FAMILIAR" dataDxfId="346"/>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SERV_ACOGIMIENTO_RESIDENCIAL" displayName="SERV_ACOGIMIENTO_RESIDENCIAL" ref="J45:J58" totalsRowShown="0" headerRowDxfId="345" dataDxfId="344">
  <autoFilter ref="J45:J58" xr:uid="{00000000-0009-0000-0100-000020000000}"/>
  <tableColumns count="1">
    <tableColumn id="1" xr3:uid="{00000000-0010-0000-1F00-000001000000}" name="SERV_ACOGIMIENTO_RESIDENCIAL" dataDxfId="343"/>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SERV_ESTRATEGIA_UNIDADES_MOVILES" displayName="SERV_ESTRATEGIA_UNIDADES_MOVILES" ref="J60:J61" totalsRowShown="0" headerRowDxfId="342" dataDxfId="341">
  <autoFilter ref="J60:J61" xr:uid="{00000000-0009-0000-0100-000021000000}"/>
  <tableColumns count="1">
    <tableColumn id="1" xr3:uid="{00000000-0010-0000-2000-000001000000}" name="SERV_ESTRATEGIA_UNIDADES_MOVILES" dataDxfId="340"/>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1000000}" name="MOD_ADOLESCENCIA" displayName="MOD_ADOLESCENCIA" ref="H119:H120" totalsRowShown="0" headerRowDxfId="339" dataDxfId="338">
  <autoFilter ref="H119:H120" xr:uid="{00000000-0009-0000-0100-00002B000000}"/>
  <tableColumns count="1">
    <tableColumn id="1" xr3:uid="{00000000-0010-0000-2100-000001000000}" name="MOD_ADOLESCENCIA" dataDxfId="337"/>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2000000}" name="MOD_JUVENTUD" displayName="MOD_JUVENTUD" ref="H122:H123" totalsRowShown="0" headerRowDxfId="336" dataDxfId="335">
  <autoFilter ref="H122:H123" xr:uid="{00000000-0009-0000-0100-00002C000000}"/>
  <tableColumns count="1">
    <tableColumn id="1" xr3:uid="{00000000-0010-0000-2200-000001000000}" name="MOD_JUVENTUD" dataDxfId="334"/>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3000000}" name="SERV_SOMOS_FAMILIA_SOMOS_COMUNIDAD" displayName="SERV_SOMOS_FAMILIA_SOMOS_COMUNIDAD" ref="J142:J143" totalsRowShown="0" headerRowDxfId="333" dataDxfId="332">
  <autoFilter ref="J142:J143" xr:uid="{00000000-0009-0000-0100-00002D000000}"/>
  <tableColumns count="1">
    <tableColumn id="1" xr3:uid="{00000000-0010-0000-2300-000001000000}" name="SERV_SOMOS_FAMILIA_SOMOS_COMUNIDAD" dataDxfId="331"/>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4000000}" name="MOD_ADOPCIONES" displayName="MOD_ADOPCIONES" ref="H84:H85" totalsRowShown="0" headerRowDxfId="330" dataDxfId="329">
  <autoFilter ref="H84:H85" xr:uid="{00000000-0009-0000-0100-00002E000000}"/>
  <tableColumns count="1">
    <tableColumn id="1" xr3:uid="{00000000-0010-0000-2400-000001000000}" name="MOD_ADOPCIONES" dataDxfId="328"/>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5000000}" name="SERV_ADOPCIONES" displayName="SERV_ADOPCIONES" ref="J84:J85" totalsRowShown="0" headerRowDxfId="327" dataDxfId="326">
  <autoFilter ref="J84:J85" xr:uid="{00000000-0009-0000-0100-00002F000000}"/>
  <tableColumns count="1">
    <tableColumn id="1" xr3:uid="{00000000-0010-0000-2500-000001000000}" name="SERV_ADOPCIONES" dataDxfId="325"/>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6000000}" name="SERV_1000_DÍAS_PARA_CAMBIAR_EL_MUNDO" displayName="SERV_1000_DÍAS_PARA_CAMBIAR_EL_MUNDO" ref="J131:J132" totalsRowShown="0" headerRowDxfId="324" dataDxfId="323">
  <autoFilter ref="J131:J132" xr:uid="{00000000-0009-0000-0100-000022000000}"/>
  <tableColumns count="1">
    <tableColumn id="1" xr3:uid="{00000000-0010-0000-2600-000001000000}" name="SERV_1000_DÍAS_PARA_CAMBIAR_EL_MUNDO" dataDxfId="32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POB_PRIMERA_INFANCIA" displayName="POB_PRIMERA_INFANCIA" ref="F104:F105" totalsRowShown="0" headerRowDxfId="429" dataDxfId="428">
  <autoFilter ref="F104:F105" xr:uid="{00000000-0009-0000-0100-000004000000}"/>
  <tableColumns count="1">
    <tableColumn id="1" xr3:uid="{00000000-0010-0000-0300-000001000000}" name="POB_PRIMERA_INFANCIA" dataDxfId="427"/>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7000000}" name="SERV_SERVICIOS_DE_UNIDADES_DE_BUSQUEDA_ACTIVA" displayName="SERV_SERVICIOS_DE_UNIDADES_DE_BUSQUEDA_ACTIVA" ref="J134:J135" totalsRowShown="0" headerRowDxfId="321" dataDxfId="320">
  <autoFilter ref="J134:J135" xr:uid="{00000000-0009-0000-0100-000023000000}"/>
  <tableColumns count="1">
    <tableColumn id="1" xr3:uid="{00000000-0010-0000-2700-000001000000}" name="SERV_SERVICIOS_DE_UNIDADES_DE_BUSQUEDA_ACTIVA" dataDxfId="319"/>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8000000}" name="SERV_SOMOS_FAMILIA_CONECTADAS" displayName="SERV_SOMOS_FAMILIA_CONECTADAS" ref="J145:J146" totalsRowShown="0" headerRowDxfId="318" dataDxfId="317">
  <autoFilter ref="J145:J146" xr:uid="{00000000-0009-0000-0100-000024000000}"/>
  <tableColumns count="1">
    <tableColumn id="1" xr3:uid="{00000000-0010-0000-2800-000001000000}" name="SERV_SOMOS_FAMILIA_CONECTADAS" dataDxfId="316"/>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SERV_ACOMPAÑAMIENTO_INTERCULTURAL_ETNICA_Y_CAMPESINA_TEJIENDO_INTERCULTURALIDAD" displayName="SERV_ACOMPAÑAMIENTO_INTERCULTURAL_ETNICA_Y_CAMPESINA_TEJIENDO_INTERCULTURALIDAD" ref="J148:J149" totalsRowShown="0" headerRowDxfId="315" dataDxfId="314">
  <autoFilter ref="J148:J149" xr:uid="{00000000-0009-0000-0100-000025000000}"/>
  <tableColumns count="1">
    <tableColumn id="1" xr3:uid="{00000000-0010-0000-2900-000001000000}" name="SERV_ACOMPAÑAMIENTO_INTERCULTURAL_ETNICA_Y_CAMPESINA_TEJIENDO_INTERCULTURALIDAD" dataDxfId="313"/>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AMAZONAS." displayName="AMAZONAS." ref="D171:D172" totalsRowShown="0" headerRowDxfId="312" dataDxfId="311" tableBorderDxfId="310">
  <autoFilter ref="D171:D172" xr:uid="{00000000-0009-0000-0100-000026000000}"/>
  <tableColumns count="1">
    <tableColumn id="1" xr3:uid="{00000000-0010-0000-2A00-000001000000}" name="AMAZONAS." dataDxfId="309"/>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B000000}" name="ANTIOQUIA." displayName="ANTIOQUIA." ref="E171:E189" totalsRowShown="0" headerRowDxfId="308" dataDxfId="307" tableBorderDxfId="306">
  <autoFilter ref="E171:E189" xr:uid="{00000000-0009-0000-0100-000027000000}"/>
  <tableColumns count="1">
    <tableColumn id="1" xr3:uid="{00000000-0010-0000-2B00-000001000000}" name="ANTIOQUIA." dataDxfId="305"/>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C000000}" name="ARAUCA." displayName="ARAUCA." ref="F171:F174" totalsRowShown="0" headerRowDxfId="304" dataDxfId="303" tableBorderDxfId="302">
  <autoFilter ref="F171:F174" xr:uid="{00000000-0009-0000-0100-000028000000}"/>
  <tableColumns count="1">
    <tableColumn id="1" xr3:uid="{00000000-0010-0000-2C00-000001000000}" name="ARAUCA." dataDxfId="301"/>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D000000}" name="ATLANTICO." displayName="ATLANTICO." ref="G171:G178" totalsRowShown="0" headerRowDxfId="300" dataDxfId="299" tableBorderDxfId="298">
  <autoFilter ref="G171:G178" xr:uid="{00000000-0009-0000-0100-000029000000}"/>
  <tableColumns count="1">
    <tableColumn id="1" xr3:uid="{00000000-0010-0000-2D00-000001000000}" name="ATLANTICO." dataDxfId="297"/>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E000000}" name="BOGOTA." displayName="BOGOTA." ref="H171:H189" totalsRowShown="0" headerRowDxfId="296" dataDxfId="295" tableBorderDxfId="294">
  <autoFilter ref="H171:H189" xr:uid="{00000000-0009-0000-0100-00002A000000}"/>
  <tableColumns count="1">
    <tableColumn id="1" xr3:uid="{00000000-0010-0000-2E00-000001000000}" name="BOGOTA." dataDxfId="293"/>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BOLIVAR." displayName="BOLIVAR." ref="I171:I179" totalsRowShown="0" headerRowDxfId="292" dataDxfId="291" tableBorderDxfId="290">
  <autoFilter ref="I171:I179" xr:uid="{00000000-0009-0000-0100-000030000000}"/>
  <tableColumns count="1">
    <tableColumn id="1" xr3:uid="{00000000-0010-0000-2F00-000001000000}" name="BOLIVAR." dataDxfId="289"/>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BOYACA." displayName="BOYACA." ref="J171:J183" totalsRowShown="0" headerRowDxfId="288" dataDxfId="287" tableBorderDxfId="286">
  <autoFilter ref="J171:J183" xr:uid="{00000000-0009-0000-0100-000031000000}"/>
  <tableColumns count="1">
    <tableColumn id="1" xr3:uid="{00000000-0010-0000-3000-000001000000}" name="BOYACA." dataDxfId="28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POB_INFANCIA" displayName="POB_INFANCIA" ref="F116:F117" totalsRowShown="0" headerRowDxfId="426" dataDxfId="425">
  <autoFilter ref="F116:F117" xr:uid="{00000000-0009-0000-0100-000005000000}"/>
  <tableColumns count="1">
    <tableColumn id="1" xr3:uid="{00000000-0010-0000-0400-000001000000}" name="POB_INFANCIA" dataDxfId="424"/>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CALDAS." displayName="CALDAS." ref="K171:K178" totalsRowShown="0" headerRowDxfId="284" dataDxfId="283" tableBorderDxfId="282">
  <autoFilter ref="K171:K178" xr:uid="{00000000-0009-0000-0100-000032000000}"/>
  <tableColumns count="1">
    <tableColumn id="1" xr3:uid="{00000000-0010-0000-3100-000001000000}" name="CALDAS." dataDxfId="281"/>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CAQUETA." displayName="CAQUETA." ref="L171:L175" totalsRowShown="0" headerRowDxfId="280" dataDxfId="279" tableBorderDxfId="278">
  <autoFilter ref="L171:L175" xr:uid="{00000000-0009-0000-0100-000033000000}"/>
  <tableColumns count="1">
    <tableColumn id="1" xr3:uid="{00000000-0010-0000-3200-000001000000}" name="CAQUETA." dataDxfId="277"/>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CASANARE." displayName="CASANARE." ref="M171:M174" totalsRowShown="0" headerRowDxfId="276" dataDxfId="275" tableBorderDxfId="274">
  <autoFilter ref="M171:M174" xr:uid="{00000000-0009-0000-0100-000034000000}"/>
  <tableColumns count="1">
    <tableColumn id="1" xr3:uid="{00000000-0010-0000-3300-000001000000}" name="CASANARE." dataDxfId="273"/>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CAUCA." displayName="CAUCA." ref="N171:N178" totalsRowShown="0" headerRowDxfId="272" dataDxfId="271" tableBorderDxfId="270">
  <autoFilter ref="N171:N178" xr:uid="{00000000-0009-0000-0100-000035000000}"/>
  <tableColumns count="1">
    <tableColumn id="1" xr3:uid="{00000000-0010-0000-3400-000001000000}" name="CAUCA." dataDxfId="269"/>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CESAR." displayName="CESAR." ref="O171:O176" totalsRowShown="0" headerRowDxfId="268" dataDxfId="267" tableBorderDxfId="266">
  <autoFilter ref="O171:O176" xr:uid="{00000000-0009-0000-0100-000036000000}"/>
  <tableColumns count="1">
    <tableColumn id="1" xr3:uid="{00000000-0010-0000-3500-000001000000}" name="CESAR." dataDxfId="265"/>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CHOCO." displayName="CHOCO." ref="P171:P177" totalsRowShown="0" headerRowDxfId="264" dataDxfId="263" tableBorderDxfId="262">
  <autoFilter ref="P171:P177" xr:uid="{00000000-0009-0000-0100-000037000000}"/>
  <tableColumns count="1">
    <tableColumn id="1" xr3:uid="{00000000-0010-0000-3600-000001000000}" name="CHOCO." dataDxfId="261"/>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CORDOBA." displayName="CORDOBA." ref="Q171:Q179" totalsRowShown="0" headerRowDxfId="260" dataDxfId="259" tableBorderDxfId="258">
  <autoFilter ref="Q171:Q179" xr:uid="{00000000-0009-0000-0100-000038000000}"/>
  <tableColumns count="1">
    <tableColumn id="1" xr3:uid="{00000000-0010-0000-3700-000001000000}" name="CORDOBA." dataDxfId="257"/>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CUNDINAMARCA." displayName="CUNDINAMARCA." ref="R171:R185" totalsRowShown="0" headerRowDxfId="256" dataDxfId="255" tableBorderDxfId="254">
  <autoFilter ref="R171:R185" xr:uid="{00000000-0009-0000-0100-000039000000}"/>
  <tableColumns count="1">
    <tableColumn id="1" xr3:uid="{00000000-0010-0000-3800-000001000000}" name="CUNDINAMARCA." dataDxfId="253"/>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GUAINIA." displayName="GUAINIA." ref="S171:S172" totalsRowShown="0" headerRowDxfId="252" dataDxfId="251" tableBorderDxfId="250">
  <autoFilter ref="S171:S172" xr:uid="{00000000-0009-0000-0100-00003A000000}"/>
  <tableColumns count="1">
    <tableColumn id="1" xr3:uid="{00000000-0010-0000-3900-000001000000}" name="GUAINIA." dataDxfId="249"/>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LA_GUAJIRA." displayName="LA_GUAJIRA." ref="T171:T178" totalsRowShown="0" headerRowDxfId="248" dataDxfId="247" tableBorderDxfId="246">
  <autoFilter ref="T171:T178" xr:uid="{00000000-0009-0000-0100-00003B000000}"/>
  <tableColumns count="1">
    <tableColumn id="1" xr3:uid="{00000000-0010-0000-3A00-000001000000}" name="LA_GUAJIRA." dataDxfId="245"/>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OB_ADOLESCENCIA" displayName="POB_ADOLESCENCIA" ref="F119:F120" totalsRowShown="0" headerRowDxfId="423" dataDxfId="422">
  <autoFilter ref="F119:F120" xr:uid="{00000000-0009-0000-0100-000006000000}"/>
  <tableColumns count="1">
    <tableColumn id="1" xr3:uid="{00000000-0010-0000-0500-000001000000}" name="POB_ADOLESCENCIA" dataDxfId="421"/>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GUAVIARE." displayName="GUAVIARE." ref="U171:U172" totalsRowShown="0" headerRowDxfId="244" dataDxfId="243" tableBorderDxfId="242">
  <autoFilter ref="U171:U172" xr:uid="{00000000-0009-0000-0100-00003C000000}"/>
  <tableColumns count="1">
    <tableColumn id="1" xr3:uid="{00000000-0010-0000-3B00-000001000000}" name="GUAVIARE." dataDxfId="241"/>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HUILA." displayName="HUILA." ref="V171:V176" totalsRowShown="0" headerRowDxfId="240" dataDxfId="239" tableBorderDxfId="238">
  <autoFilter ref="V171:V176" xr:uid="{00000000-0009-0000-0100-00003D000000}"/>
  <tableColumns count="1">
    <tableColumn id="1" xr3:uid="{00000000-0010-0000-3C00-000001000000}" name="HUILA." dataDxfId="237"/>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MAGDALENA." displayName="MAGDALENA." ref="W171:W179" totalsRowShown="0" headerRowDxfId="236" dataDxfId="235" tableBorderDxfId="234">
  <autoFilter ref="W171:W179" xr:uid="{00000000-0009-0000-0100-00003E000000}"/>
  <tableColumns count="1">
    <tableColumn id="1" xr3:uid="{00000000-0010-0000-3D00-000001000000}" name="MAGDALENA." dataDxfId="233"/>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META." displayName="META." ref="X171:X176" totalsRowShown="0" headerRowDxfId="232" dataDxfId="231" tableBorderDxfId="230">
  <autoFilter ref="X171:X176" xr:uid="{00000000-0009-0000-0100-00003F000000}"/>
  <tableColumns count="1">
    <tableColumn id="1" xr3:uid="{00000000-0010-0000-3E00-000001000000}" name="META." dataDxfId="229"/>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NARIÑO." displayName="NARIÑO." ref="Y171:Y179" totalsRowShown="0" headerRowDxfId="228" dataDxfId="227" tableBorderDxfId="226">
  <autoFilter ref="Y171:Y179" xr:uid="{00000000-0009-0000-0100-000040000000}"/>
  <tableColumns count="1">
    <tableColumn id="1" xr3:uid="{00000000-0010-0000-3F00-000001000000}" name="NARIÑO." dataDxfId="225"/>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NORTE_DE_SANTANDER." displayName="NORTE_DE_SANTANDER." ref="Z171:Z177" totalsRowShown="0" headerRowDxfId="224" dataDxfId="223" tableBorderDxfId="222">
  <autoFilter ref="Z171:Z177" xr:uid="{00000000-0009-0000-0100-000041000000}"/>
  <tableColumns count="1">
    <tableColumn id="1" xr3:uid="{00000000-0010-0000-4000-000001000000}" name="NORTE_DE_SANTANDER." dataDxfId="221"/>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PUTUMAYO." displayName="PUTUMAYO." ref="AA171:AA175" totalsRowShown="0" headerRowDxfId="220" dataDxfId="219" tableBorderDxfId="218">
  <autoFilter ref="AA171:AA175" xr:uid="{00000000-0009-0000-0100-000042000000}"/>
  <tableColumns count="1">
    <tableColumn id="1" xr3:uid="{00000000-0010-0000-4100-000001000000}" name="PUTUMAYO." dataDxfId="217"/>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QUINDIO." displayName="QUINDIO." ref="AB171:AB174" totalsRowShown="0" headerRowDxfId="216" dataDxfId="215" tableBorderDxfId="214">
  <autoFilter ref="AB171:AB174" xr:uid="{00000000-0009-0000-0100-000043000000}"/>
  <tableColumns count="1">
    <tableColumn id="1" xr3:uid="{00000000-0010-0000-4200-000001000000}" name="QUINDIO." dataDxfId="213"/>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RISARALDA." displayName="RISARALDA." ref="AC171:AC176" totalsRowShown="0" headerRowDxfId="212" dataDxfId="211" tableBorderDxfId="210">
  <autoFilter ref="AC171:AC176" xr:uid="{00000000-0009-0000-0100-000044000000}"/>
  <tableColumns count="1">
    <tableColumn id="1" xr3:uid="{00000000-0010-0000-4300-000001000000}" name="RISARALDA." dataDxfId="209"/>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SAN_ANDRES." displayName="SAN_ANDRES." ref="AD171:AD173" totalsRowShown="0" headerRowDxfId="208" dataDxfId="207" tableBorderDxfId="206">
  <autoFilter ref="AD171:AD173" xr:uid="{00000000-0009-0000-0100-000045000000}"/>
  <tableColumns count="1">
    <tableColumn id="1" xr3:uid="{00000000-0010-0000-4400-000001000000}" name="SAN_ANDRES." dataDxfId="205"/>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POB_JUVENTUD" displayName="POB_JUVENTUD" ref="F122:F123" totalsRowShown="0" headerRowDxfId="420" dataDxfId="419">
  <autoFilter ref="F122:F123" xr:uid="{00000000-0009-0000-0100-000007000000}"/>
  <tableColumns count="1">
    <tableColumn id="1" xr3:uid="{00000000-0010-0000-0600-000001000000}" name="POB_JUVENTUD" dataDxfId="418"/>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SANTANDER." displayName="SANTANDER." ref="AE171:AE182" totalsRowShown="0" headerRowDxfId="204" dataDxfId="203" tableBorderDxfId="202">
  <autoFilter ref="AE171:AE182" xr:uid="{00000000-0009-0000-0100-000046000000}"/>
  <tableColumns count="1">
    <tableColumn id="1" xr3:uid="{00000000-0010-0000-4500-000001000000}" name="SANTANDER." dataDxfId="201"/>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SUCRE." displayName="SUCRE." ref="AF171:AF175" totalsRowShown="0" headerRowDxfId="200" dataDxfId="199" tableBorderDxfId="198">
  <autoFilter ref="AF171:AF175" xr:uid="{00000000-0009-0000-0100-000047000000}"/>
  <tableColumns count="1">
    <tableColumn id="1" xr3:uid="{00000000-0010-0000-4600-000001000000}" name="SUCRE." dataDxfId="197"/>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OLIMA." displayName="TOLIMA." ref="AG171:AG181" totalsRowShown="0" headerRowDxfId="196" dataDxfId="195" tableBorderDxfId="194">
  <autoFilter ref="AG171:AG181" xr:uid="{00000000-0009-0000-0100-000048000000}"/>
  <tableColumns count="1">
    <tableColumn id="1" xr3:uid="{00000000-0010-0000-4700-000001000000}" name="TOLIMA." dataDxfId="193"/>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VALLE_DEL_CAUCA." displayName="VALLE_DEL_CAUCA." ref="AH171:AH186" totalsRowShown="0" headerRowDxfId="192" dataDxfId="191" tableBorderDxfId="190">
  <autoFilter ref="AH171:AH186" xr:uid="{00000000-0009-0000-0100-000049000000}"/>
  <tableColumns count="1">
    <tableColumn id="1" xr3:uid="{00000000-0010-0000-4800-000001000000}" name="VALLE_DEL_CAUCA." dataDxfId="189"/>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VAUPES." displayName="VAUPES." ref="AI171:AI172" totalsRowShown="0" headerRowDxfId="188" dataDxfId="187" tableBorderDxfId="186">
  <autoFilter ref="AI171:AI172" xr:uid="{00000000-0009-0000-0100-00004A000000}"/>
  <tableColumns count="1">
    <tableColumn id="1" xr3:uid="{00000000-0010-0000-4900-000001000000}" name="VAUPES." dataDxfId="185"/>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VICHADA." displayName="VICHADA." ref="AJ171:AJ172" totalsRowShown="0" headerRowDxfId="184" dataDxfId="183" tableBorderDxfId="182">
  <autoFilter ref="AJ171:AJ172" xr:uid="{00000000-0009-0000-0100-00004B000000}"/>
  <tableColumns count="1">
    <tableColumn id="1" xr3:uid="{00000000-0010-0000-4A00-000001000000}" name="VICHADA." dataDxfId="181"/>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AMAZONAS" displayName="AMAZONAS" ref="D204:D215" totalsRowShown="0" headerRowDxfId="180">
  <autoFilter ref="D204:D215" xr:uid="{00000000-0009-0000-0100-00004C000000}"/>
  <tableColumns count="1">
    <tableColumn id="1" xr3:uid="{00000000-0010-0000-4B00-000001000000}"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ANTIOQUIA" displayName="ANTIOQUIA" ref="E204:E329" totalsRowShown="0" headerRowDxfId="179">
  <autoFilter ref="E204:E329" xr:uid="{00000000-0009-0000-0100-00004D000000}"/>
  <tableColumns count="1">
    <tableColumn id="1" xr3:uid="{00000000-0010-0000-4C00-000001000000}"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ARAUCA" displayName="ARAUCA" ref="F204:F211" totalsRowShown="0" headerRowDxfId="178">
  <autoFilter ref="F204:F211" xr:uid="{00000000-0009-0000-0100-00004E000000}"/>
  <tableColumns count="1">
    <tableColumn id="1" xr3:uid="{00000000-0010-0000-4D00-000001000000}"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ATLÁNTICO" displayName="ATLÁNTICO" ref="G204:G227" totalsRowShown="0" headerRowDxfId="177">
  <autoFilter ref="G204:G227" xr:uid="{00000000-0009-0000-0100-00004F000000}"/>
  <tableColumns count="1">
    <tableColumn id="1" xr3:uid="{00000000-0010-0000-4E00-000001000000}"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POB_NUTRICION" displayName="POB_NUTRICION" ref="F130:F131" totalsRowShown="0" headerRowDxfId="417" dataDxfId="416">
  <autoFilter ref="F130:F131" xr:uid="{00000000-0009-0000-0100-000008000000}"/>
  <tableColumns count="1">
    <tableColumn id="1" xr3:uid="{00000000-0010-0000-0700-000001000000}" name="POB_NUTRICION" dataDxfId="415"/>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BOGOTÁ.D.C." displayName="BOGOTÁ.D.C." ref="H204:H205" totalsRowShown="0" headerRowDxfId="176">
  <autoFilter ref="H204:H205" xr:uid="{00000000-0009-0000-0100-000050000000}"/>
  <tableColumns count="1">
    <tableColumn id="1" xr3:uid="{00000000-0010-0000-4F00-000001000000}"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BOLÍVAR" displayName="BOLÍVAR" ref="I204:I250" totalsRowShown="0" headerRowDxfId="175">
  <autoFilter ref="I204:I250" xr:uid="{00000000-0009-0000-0100-000051000000}"/>
  <tableColumns count="1">
    <tableColumn id="1" xr3:uid="{00000000-0010-0000-5000-000001000000}"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1000000}" name="BOYACÁ" displayName="BOYACÁ" ref="J204:J327" totalsRowShown="0" headerRowDxfId="174">
  <autoFilter ref="J204:J327" xr:uid="{00000000-0009-0000-0100-000052000000}"/>
  <tableColumns count="1">
    <tableColumn id="1" xr3:uid="{00000000-0010-0000-5100-000001000000}"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2000000}" name="CALDAS" displayName="CALDAS" ref="K204:K231" totalsRowShown="0" headerRowDxfId="173">
  <autoFilter ref="K204:K231" xr:uid="{00000000-0009-0000-0100-000053000000}"/>
  <tableColumns count="1">
    <tableColumn id="1" xr3:uid="{00000000-0010-0000-5200-000001000000}"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3000000}" name="CAQUETÁ" displayName="CAQUETÁ" ref="L204:L220" totalsRowShown="0" headerRowDxfId="172">
  <autoFilter ref="L204:L220" xr:uid="{00000000-0009-0000-0100-000054000000}"/>
  <tableColumns count="1">
    <tableColumn id="1" xr3:uid="{00000000-0010-0000-5300-000001000000}"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4000000}" name="CASANARE" displayName="CASANARE" ref="M204:M223" totalsRowShown="0" headerRowDxfId="171">
  <autoFilter ref="M204:M223" xr:uid="{00000000-0009-0000-0100-000055000000}"/>
  <tableColumns count="1">
    <tableColumn id="1" xr3:uid="{00000000-0010-0000-5400-000001000000}"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5000000}" name="CAUCA" displayName="CAUCA" ref="N204:N246" totalsRowShown="0" headerRowDxfId="170">
  <autoFilter ref="N204:N246" xr:uid="{00000000-0009-0000-0100-000056000000}"/>
  <tableColumns count="1">
    <tableColumn id="1" xr3:uid="{00000000-0010-0000-5500-000001000000}"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6000000}" name="CHOCÓ" displayName="CHOCÓ" ref="P204:P234" totalsRowShown="0" headerRowDxfId="169">
  <autoFilter ref="P204:P234" xr:uid="{00000000-0009-0000-0100-000057000000}"/>
  <tableColumns count="1">
    <tableColumn id="1" xr3:uid="{00000000-0010-0000-5600-000001000000}"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7000000}" name="CESAR" displayName="CESAR" ref="O204:O229" totalsRowShown="0" headerRowDxfId="168">
  <autoFilter ref="O204:O229" xr:uid="{00000000-0009-0000-0100-000058000000}"/>
  <tableColumns count="1">
    <tableColumn id="1" xr3:uid="{00000000-0010-0000-5700-000001000000}"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8000000}" name="CÓRDOBA" displayName="CÓRDOBA" ref="Q204:Q234" totalsRowShown="0" headerRowDxfId="167">
  <autoFilter ref="Q204:Q234" xr:uid="{00000000-0009-0000-0100-000059000000}"/>
  <tableColumns count="1">
    <tableColumn id="1" xr3:uid="{00000000-0010-0000-5800-000001000000}"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OB_FAMILIAS_Y_COMUNIDADES" displayName="POB_FAMILIAS_Y_COMUNIDADES" ref="F145:F146" totalsRowShown="0" headerRowDxfId="414" dataDxfId="413">
  <autoFilter ref="F145:F146" xr:uid="{00000000-0009-0000-0100-000009000000}"/>
  <tableColumns count="1">
    <tableColumn id="1" xr3:uid="{00000000-0010-0000-0800-000001000000}" name="POB_FAMILIAS_Y_COMUNIDADES" dataDxfId="412"/>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9000000}" name="CUNDINAMARCA" displayName="CUNDINAMARCA" ref="R204:R320" totalsRowShown="0" headerRowDxfId="166">
  <autoFilter ref="R204:R320" xr:uid="{00000000-0009-0000-0100-00005A000000}"/>
  <tableColumns count="1">
    <tableColumn id="1" xr3:uid="{00000000-0010-0000-5900-000001000000}"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5A000000}" name="GUAINÍA" displayName="GUAINÍA" ref="S204:S212" totalsRowShown="0" headerRowDxfId="165">
  <autoFilter ref="S204:S212" xr:uid="{00000000-0009-0000-0100-00005B000000}"/>
  <tableColumns count="1">
    <tableColumn id="1" xr3:uid="{00000000-0010-0000-5A00-000001000000}"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5B000000}" name="GUAVIARE" displayName="GUAVIARE" ref="T204:T208" totalsRowShown="0" headerRowDxfId="164">
  <autoFilter ref="T204:T208" xr:uid="{00000000-0009-0000-0100-00005C000000}"/>
  <tableColumns count="1">
    <tableColumn id="1" xr3:uid="{00000000-0010-0000-5B00-000001000000}"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5C000000}" name="HUILA" displayName="HUILA" ref="U204:U241" totalsRowShown="0" headerRowDxfId="163">
  <autoFilter ref="U204:U241" xr:uid="{00000000-0009-0000-0100-00005D000000}"/>
  <tableColumns count="1">
    <tableColumn id="1" xr3:uid="{00000000-0010-0000-5C00-000001000000}"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5D000000}" name="LA_GUAJIRA" displayName="LA_GUAJIRA" ref="V204:V219" totalsRowShown="0" headerRowDxfId="162">
  <autoFilter ref="V204:V219" xr:uid="{00000000-0009-0000-0100-00005E000000}"/>
  <tableColumns count="1">
    <tableColumn id="1" xr3:uid="{00000000-0010-0000-5D00-000001000000}"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5E000000}" name="MAGDALENA" displayName="MAGDALENA" ref="W204:W234" totalsRowShown="0" headerRowDxfId="161">
  <autoFilter ref="W204:W234" xr:uid="{00000000-0009-0000-0100-00005F000000}"/>
  <tableColumns count="1">
    <tableColumn id="1" xr3:uid="{00000000-0010-0000-5E00-000001000000}"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5F000000}" name="META" displayName="META" ref="X204:X233" totalsRowShown="0" headerRowDxfId="160">
  <autoFilter ref="X204:X233" xr:uid="{00000000-0009-0000-0100-000060000000}"/>
  <tableColumns count="1">
    <tableColumn id="1" xr3:uid="{00000000-0010-0000-5F00-000001000000}"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0000000}" name="NARIÑO" displayName="NARIÑO" ref="Y204:Y268" totalsRowShown="0" headerRowDxfId="159">
  <autoFilter ref="Y204:Y268" xr:uid="{00000000-0009-0000-0100-000061000000}"/>
  <tableColumns count="1">
    <tableColumn id="1" xr3:uid="{00000000-0010-0000-6000-000001000000}"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1000000}" name="NORTE_DE_SANTANDER" displayName="NORTE_DE_SANTANDER" ref="Z204:Z244" totalsRowShown="0" headerRowDxfId="158">
  <autoFilter ref="Z204:Z244" xr:uid="{00000000-0009-0000-0100-000062000000}"/>
  <tableColumns count="1">
    <tableColumn id="1" xr3:uid="{00000000-0010-0000-6100-000001000000}"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2000000}" name="PUTUMAYO" displayName="PUTUMAYO" ref="AA204:AA217" totalsRowShown="0" headerRowDxfId="157">
  <autoFilter ref="AA204:AA217" xr:uid="{00000000-0009-0000-0100-000063000000}"/>
  <tableColumns count="1">
    <tableColumn id="1" xr3:uid="{00000000-0010-0000-6200-000001000000}"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15.vml"/><Relationship Id="rId1" Type="http://schemas.openxmlformats.org/officeDocument/2006/relationships/printerSettings" Target="../printerSettings/printerSettings16.bin"/><Relationship Id="rId4" Type="http://schemas.openxmlformats.org/officeDocument/2006/relationships/table" Target="../tables/table115.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J460"/>
  <sheetViews>
    <sheetView topLeftCell="A119" zoomScale="85" zoomScaleNormal="85" workbookViewId="0">
      <selection activeCell="E157" sqref="E157"/>
    </sheetView>
  </sheetViews>
  <sheetFormatPr baseColWidth="10" defaultColWidth="11.42578125" defaultRowHeight="11.25"/>
  <cols>
    <col min="1" max="1" width="4.140625" style="2" customWidth="1"/>
    <col min="2" max="2" width="29.42578125" style="2" customWidth="1"/>
    <col min="3" max="3" width="4.140625" style="2" customWidth="1"/>
    <col min="4" max="4" width="60.85546875" style="2" bestFit="1" customWidth="1"/>
    <col min="5" max="5" width="22.85546875" style="2" bestFit="1" customWidth="1"/>
    <col min="6" max="6" width="78" style="2" bestFit="1" customWidth="1"/>
    <col min="7" max="7" width="28.7109375" style="2" bestFit="1" customWidth="1"/>
    <col min="8" max="8" width="78.140625" style="2" bestFit="1" customWidth="1"/>
    <col min="9" max="9" width="33.140625" style="2" bestFit="1" customWidth="1"/>
    <col min="10" max="10" width="81.140625" style="2" customWidth="1"/>
    <col min="11" max="11" width="53.140625" style="2" customWidth="1"/>
    <col min="12" max="12" width="16.85546875" style="2" bestFit="1" customWidth="1"/>
    <col min="13" max="13" width="62.85546875" style="2" customWidth="1"/>
    <col min="14" max="14" width="27.85546875" style="2" customWidth="1"/>
    <col min="15" max="15" width="57.42578125" style="2" customWidth="1"/>
    <col min="16" max="16" width="24.42578125" style="2" customWidth="1"/>
    <col min="17" max="17" width="58.85546875" style="2" customWidth="1"/>
    <col min="18" max="18" width="23.85546875" style="2" customWidth="1"/>
    <col min="19" max="19" width="58.85546875" style="2" customWidth="1"/>
    <col min="20" max="20" width="27" style="2" bestFit="1" customWidth="1"/>
    <col min="21" max="21" width="20" style="2" customWidth="1"/>
    <col min="22" max="22" width="15.42578125" style="2" bestFit="1" customWidth="1"/>
    <col min="23" max="23" width="24.140625" style="2" bestFit="1" customWidth="1"/>
    <col min="24" max="24" width="22.140625" style="2" customWidth="1"/>
    <col min="25" max="25" width="21.140625" style="2" customWidth="1"/>
    <col min="26" max="26" width="23.85546875" style="2" customWidth="1"/>
    <col min="27" max="27" width="35.140625" style="2" customWidth="1"/>
    <col min="28" max="28" width="34.85546875" style="2" customWidth="1"/>
    <col min="29" max="29" width="31.140625" style="2" customWidth="1"/>
    <col min="30" max="30" width="27.140625" style="2" customWidth="1"/>
    <col min="31" max="31" width="36.140625" style="2" customWidth="1"/>
    <col min="32" max="32" width="28.140625" style="2" customWidth="1"/>
    <col min="33" max="33" width="25.85546875" style="2" customWidth="1"/>
    <col min="34" max="34" width="31.42578125" style="2" customWidth="1"/>
    <col min="35" max="35" width="11.42578125" style="2"/>
    <col min="36" max="36" width="32.140625" style="2" customWidth="1"/>
    <col min="37" max="16384" width="11.42578125" style="2"/>
  </cols>
  <sheetData>
    <row r="2" spans="6:13">
      <c r="J2" s="3" t="s">
        <v>0</v>
      </c>
    </row>
    <row r="3" spans="6:13">
      <c r="J3" s="4" t="s">
        <v>1</v>
      </c>
    </row>
    <row r="4" spans="6:13">
      <c r="J4" s="4" t="s">
        <v>2</v>
      </c>
    </row>
    <row r="5" spans="6:13">
      <c r="J5" s="4" t="s">
        <v>3</v>
      </c>
    </row>
    <row r="6" spans="6:13">
      <c r="J6" s="4" t="s">
        <v>4</v>
      </c>
    </row>
    <row r="7" spans="6:13">
      <c r="J7" s="4"/>
    </row>
    <row r="8" spans="6:13">
      <c r="J8" s="3" t="s">
        <v>5</v>
      </c>
      <c r="M8" s="4"/>
    </row>
    <row r="9" spans="6:13">
      <c r="J9" s="4" t="s">
        <v>6</v>
      </c>
    </row>
    <row r="10" spans="6:13">
      <c r="F10" s="3" t="s">
        <v>7</v>
      </c>
      <c r="H10" s="3" t="s">
        <v>8</v>
      </c>
      <c r="J10" s="4" t="s">
        <v>9</v>
      </c>
    </row>
    <row r="11" spans="6:13">
      <c r="F11" s="5" t="s">
        <v>10</v>
      </c>
      <c r="H11" s="4" t="s">
        <v>11</v>
      </c>
      <c r="J11" s="4" t="s">
        <v>12</v>
      </c>
      <c r="M11" s="4"/>
    </row>
    <row r="12" spans="6:13">
      <c r="F12" s="5" t="s">
        <v>13</v>
      </c>
      <c r="H12" s="4" t="s">
        <v>14</v>
      </c>
    </row>
    <row r="13" spans="6:13">
      <c r="F13" s="5" t="s">
        <v>15</v>
      </c>
      <c r="H13" s="5" t="s">
        <v>16</v>
      </c>
      <c r="J13" s="3" t="s">
        <v>17</v>
      </c>
    </row>
    <row r="14" spans="6:13">
      <c r="H14" s="4" t="s">
        <v>18</v>
      </c>
      <c r="J14" s="5" t="s">
        <v>19</v>
      </c>
    </row>
    <row r="15" spans="6:13">
      <c r="J15" s="5" t="s">
        <v>20</v>
      </c>
    </row>
    <row r="16" spans="6:13">
      <c r="J16" s="5" t="s">
        <v>21</v>
      </c>
    </row>
    <row r="17" spans="2:20">
      <c r="J17" s="5" t="s">
        <v>22</v>
      </c>
    </row>
    <row r="18" spans="2:20">
      <c r="C18" s="4"/>
      <c r="E18" s="4"/>
      <c r="G18" s="3"/>
      <c r="H18" s="4"/>
      <c r="J18" s="5" t="s">
        <v>23</v>
      </c>
      <c r="T18" s="4"/>
    </row>
    <row r="19" spans="2:20">
      <c r="C19" s="4"/>
      <c r="E19" s="4"/>
      <c r="G19" s="4"/>
      <c r="H19" s="3" t="s">
        <v>8</v>
      </c>
      <c r="J19" s="4"/>
      <c r="T19" s="4"/>
    </row>
    <row r="20" spans="2:20">
      <c r="C20" s="4"/>
      <c r="E20" s="4"/>
      <c r="G20" s="4"/>
      <c r="H20" s="4" t="s">
        <v>24</v>
      </c>
      <c r="J20" s="3" t="s">
        <v>25</v>
      </c>
      <c r="T20" s="4"/>
    </row>
    <row r="21" spans="2:20">
      <c r="B21" s="4"/>
      <c r="C21" s="4"/>
      <c r="E21" s="4"/>
      <c r="G21" s="4"/>
      <c r="H21" s="4" t="s">
        <v>26</v>
      </c>
      <c r="J21" s="4" t="s">
        <v>27</v>
      </c>
      <c r="T21" s="4"/>
    </row>
    <row r="22" spans="2:20">
      <c r="B22" s="4"/>
      <c r="C22" s="4"/>
      <c r="D22" s="3" t="s">
        <v>28</v>
      </c>
      <c r="E22" s="4"/>
      <c r="G22" s="4"/>
      <c r="H22" s="5" t="s">
        <v>29</v>
      </c>
      <c r="J22" s="4" t="s">
        <v>30</v>
      </c>
      <c r="T22" s="4"/>
    </row>
    <row r="23" spans="2:20">
      <c r="B23" s="4"/>
      <c r="C23" s="4"/>
      <c r="D23" s="4" t="s">
        <v>31</v>
      </c>
      <c r="E23" s="4"/>
      <c r="G23" s="4"/>
      <c r="H23" s="4" t="s">
        <v>32</v>
      </c>
      <c r="T23" s="4"/>
    </row>
    <row r="24" spans="2:20">
      <c r="B24" s="4"/>
      <c r="C24" s="4"/>
      <c r="D24" s="4" t="s">
        <v>33</v>
      </c>
      <c r="E24" s="4"/>
      <c r="G24" s="4"/>
      <c r="H24" s="4"/>
      <c r="T24" s="4"/>
    </row>
    <row r="25" spans="2:20">
      <c r="B25" s="4"/>
      <c r="C25" s="4"/>
      <c r="D25" s="4" t="s">
        <v>34</v>
      </c>
      <c r="E25" s="4"/>
      <c r="G25" s="4"/>
      <c r="J25" s="3" t="s">
        <v>35</v>
      </c>
      <c r="T25" s="4"/>
    </row>
    <row r="26" spans="2:20">
      <c r="B26" s="4"/>
      <c r="C26" s="4"/>
      <c r="D26" s="4"/>
      <c r="E26" s="4"/>
      <c r="G26" s="3"/>
      <c r="J26" s="4" t="s">
        <v>36</v>
      </c>
      <c r="T26" s="4"/>
    </row>
    <row r="27" spans="2:20">
      <c r="B27" s="4"/>
      <c r="C27" s="4"/>
      <c r="D27" s="4"/>
      <c r="E27" s="4"/>
      <c r="G27" s="3"/>
      <c r="T27" s="4"/>
    </row>
    <row r="28" spans="2:20">
      <c r="B28" s="4"/>
      <c r="C28" s="4"/>
      <c r="D28" s="4"/>
      <c r="E28" s="4"/>
      <c r="G28" s="3"/>
      <c r="J28" s="3" t="s">
        <v>37</v>
      </c>
      <c r="M28" s="4"/>
      <c r="T28" s="4"/>
    </row>
    <row r="29" spans="2:20">
      <c r="B29" s="4"/>
      <c r="C29" s="4"/>
      <c r="D29" s="4"/>
      <c r="E29" s="4"/>
      <c r="G29" s="3"/>
      <c r="J29" s="4" t="s">
        <v>38</v>
      </c>
      <c r="M29" s="4"/>
      <c r="T29" s="4"/>
    </row>
    <row r="30" spans="2:20">
      <c r="B30" s="4"/>
      <c r="C30" s="4"/>
      <c r="D30" s="4"/>
      <c r="E30" s="4"/>
      <c r="G30" s="3"/>
      <c r="J30" s="4" t="s">
        <v>39</v>
      </c>
      <c r="M30" s="4"/>
      <c r="T30" s="4"/>
    </row>
    <row r="31" spans="2:20">
      <c r="B31" s="4"/>
      <c r="C31" s="4"/>
      <c r="D31" s="4"/>
      <c r="E31" s="4"/>
      <c r="G31" s="3"/>
      <c r="J31" s="4" t="s">
        <v>40</v>
      </c>
      <c r="M31" s="4"/>
      <c r="T31" s="4"/>
    </row>
    <row r="32" spans="2:20">
      <c r="B32" s="4"/>
      <c r="C32" s="4"/>
      <c r="D32" s="4"/>
      <c r="E32" s="4"/>
      <c r="G32" s="3"/>
      <c r="H32" s="3" t="s">
        <v>41</v>
      </c>
      <c r="J32" s="4" t="s">
        <v>42</v>
      </c>
      <c r="M32" s="4"/>
      <c r="T32" s="4"/>
    </row>
    <row r="33" spans="2:20">
      <c r="B33" s="4"/>
      <c r="C33" s="4"/>
      <c r="D33" s="4"/>
      <c r="E33" s="4"/>
      <c r="G33" s="3"/>
      <c r="H33" s="4" t="s">
        <v>43</v>
      </c>
      <c r="J33" s="4" t="s">
        <v>44</v>
      </c>
      <c r="M33" s="4"/>
      <c r="T33" s="4"/>
    </row>
    <row r="34" spans="2:20" ht="22.5">
      <c r="B34" s="4"/>
      <c r="C34" s="4"/>
      <c r="D34" s="4"/>
      <c r="E34" s="4"/>
      <c r="F34" s="3" t="s">
        <v>45</v>
      </c>
      <c r="G34" s="3"/>
      <c r="H34" s="4" t="s">
        <v>46</v>
      </c>
      <c r="J34" s="5" t="s">
        <v>47</v>
      </c>
      <c r="M34" s="4"/>
      <c r="T34" s="4"/>
    </row>
    <row r="35" spans="2:20" ht="22.5">
      <c r="B35" s="4"/>
      <c r="C35" s="4"/>
      <c r="D35" s="4"/>
      <c r="E35" s="4"/>
      <c r="F35" s="5" t="s">
        <v>48</v>
      </c>
      <c r="G35" s="3"/>
      <c r="H35" s="4" t="s">
        <v>49</v>
      </c>
      <c r="J35" s="5" t="s">
        <v>50</v>
      </c>
      <c r="M35" s="4"/>
      <c r="T35" s="4"/>
    </row>
    <row r="36" spans="2:20" ht="22.5">
      <c r="B36" s="4"/>
      <c r="C36" s="4"/>
      <c r="D36" s="4"/>
      <c r="E36" s="4"/>
      <c r="G36" s="3"/>
      <c r="H36" s="4" t="s">
        <v>51</v>
      </c>
      <c r="J36" s="5" t="s">
        <v>52</v>
      </c>
      <c r="M36" s="4"/>
      <c r="T36" s="4"/>
    </row>
    <row r="37" spans="2:20">
      <c r="B37" s="4"/>
      <c r="C37" s="4"/>
      <c r="D37" s="4"/>
      <c r="E37" s="4"/>
      <c r="G37" s="3"/>
      <c r="H37" s="4" t="s">
        <v>53</v>
      </c>
      <c r="M37" s="4"/>
      <c r="T37" s="4"/>
    </row>
    <row r="38" spans="2:20">
      <c r="B38" s="4"/>
      <c r="C38" s="4"/>
      <c r="D38" s="4"/>
      <c r="E38" s="4"/>
      <c r="G38" s="3"/>
      <c r="J38" s="3" t="s">
        <v>54</v>
      </c>
      <c r="M38" s="4"/>
      <c r="T38" s="4"/>
    </row>
    <row r="39" spans="2:20">
      <c r="B39" s="4"/>
      <c r="C39" s="4"/>
      <c r="D39" s="4"/>
      <c r="E39" s="4"/>
      <c r="G39" s="3"/>
      <c r="J39" s="4" t="s">
        <v>55</v>
      </c>
      <c r="M39" s="4"/>
      <c r="T39" s="4"/>
    </row>
    <row r="40" spans="2:20">
      <c r="B40" s="4"/>
      <c r="C40" s="4"/>
      <c r="D40" s="4"/>
      <c r="E40" s="4"/>
      <c r="G40" s="3"/>
      <c r="J40" s="4" t="s">
        <v>56</v>
      </c>
      <c r="M40" s="4"/>
      <c r="T40" s="4"/>
    </row>
    <row r="41" spans="2:20">
      <c r="B41" s="4"/>
      <c r="C41" s="4"/>
      <c r="D41" s="4"/>
      <c r="E41" s="4"/>
      <c r="G41" s="3"/>
      <c r="J41" s="4" t="s">
        <v>57</v>
      </c>
      <c r="M41" s="4"/>
      <c r="T41" s="4"/>
    </row>
    <row r="42" spans="2:20">
      <c r="B42" s="4"/>
      <c r="C42" s="4"/>
      <c r="D42" s="4"/>
      <c r="E42" s="4"/>
      <c r="G42" s="3"/>
      <c r="J42" s="4" t="s">
        <v>58</v>
      </c>
      <c r="M42" s="4"/>
      <c r="T42" s="4"/>
    </row>
    <row r="43" spans="2:20">
      <c r="B43" s="4"/>
      <c r="C43" s="4"/>
      <c r="D43" s="4"/>
      <c r="E43" s="4"/>
      <c r="G43" s="3"/>
      <c r="J43" s="4" t="s">
        <v>59</v>
      </c>
      <c r="M43" s="4"/>
      <c r="T43" s="4"/>
    </row>
    <row r="44" spans="2:20">
      <c r="B44" s="4"/>
      <c r="C44" s="4"/>
      <c r="D44" s="4"/>
      <c r="E44" s="4"/>
      <c r="G44" s="3"/>
      <c r="M44" s="4"/>
      <c r="T44" s="4"/>
    </row>
    <row r="45" spans="2:20">
      <c r="B45" s="4"/>
      <c r="C45" s="4"/>
      <c r="D45" s="4"/>
      <c r="E45" s="4"/>
      <c r="G45" s="3"/>
      <c r="J45" s="3" t="s">
        <v>60</v>
      </c>
      <c r="M45" s="4"/>
      <c r="T45" s="4"/>
    </row>
    <row r="46" spans="2:20">
      <c r="B46" s="4"/>
      <c r="C46" s="4"/>
      <c r="D46" s="4"/>
      <c r="E46" s="4"/>
      <c r="G46" s="3"/>
      <c r="J46" s="4" t="s">
        <v>61</v>
      </c>
      <c r="M46" s="4"/>
      <c r="T46" s="4"/>
    </row>
    <row r="47" spans="2:20">
      <c r="B47" s="4"/>
      <c r="C47" s="4"/>
      <c r="D47" s="4"/>
      <c r="E47" s="4"/>
      <c r="G47" s="3"/>
      <c r="J47" s="4" t="s">
        <v>62</v>
      </c>
      <c r="M47" s="4"/>
      <c r="T47" s="4"/>
    </row>
    <row r="48" spans="2:20">
      <c r="B48" s="4"/>
      <c r="C48" s="4"/>
      <c r="D48" s="165" t="s">
        <v>63</v>
      </c>
      <c r="E48" s="4"/>
      <c r="G48" s="3"/>
      <c r="J48" s="4" t="s">
        <v>64</v>
      </c>
      <c r="T48" s="4"/>
    </row>
    <row r="49" spans="2:20">
      <c r="B49" s="4"/>
      <c r="C49" s="4"/>
      <c r="D49" s="166" t="s">
        <v>65</v>
      </c>
      <c r="E49" s="4"/>
      <c r="F49" s="5"/>
      <c r="G49" s="3"/>
      <c r="J49" s="4" t="s">
        <v>66</v>
      </c>
      <c r="T49" s="4"/>
    </row>
    <row r="50" spans="2:20">
      <c r="B50" s="4"/>
      <c r="C50" s="4"/>
      <c r="D50" s="167" t="s">
        <v>67</v>
      </c>
      <c r="E50" s="4"/>
      <c r="F50" s="5"/>
      <c r="G50" s="3"/>
      <c r="J50" s="4" t="s">
        <v>68</v>
      </c>
      <c r="T50" s="4"/>
    </row>
    <row r="51" spans="2:20">
      <c r="B51" s="4"/>
      <c r="C51" s="4"/>
      <c r="D51" s="166" t="s">
        <v>69</v>
      </c>
      <c r="E51" s="4"/>
      <c r="F51" s="5"/>
      <c r="G51" s="3"/>
      <c r="J51" s="4" t="s">
        <v>70</v>
      </c>
      <c r="T51" s="4"/>
    </row>
    <row r="52" spans="2:20">
      <c r="B52" s="4"/>
      <c r="C52" s="4"/>
      <c r="D52" s="4"/>
      <c r="E52" s="4"/>
      <c r="F52" s="5"/>
      <c r="G52" s="3"/>
      <c r="J52" s="4" t="s">
        <v>71</v>
      </c>
      <c r="T52" s="4"/>
    </row>
    <row r="53" spans="2:20">
      <c r="B53" s="4"/>
      <c r="C53" s="4"/>
      <c r="D53" s="4"/>
      <c r="E53" s="4"/>
      <c r="F53" s="5"/>
      <c r="G53" s="3"/>
      <c r="J53" s="4" t="s">
        <v>72</v>
      </c>
      <c r="T53" s="4"/>
    </row>
    <row r="54" spans="2:20">
      <c r="B54" s="4"/>
      <c r="C54" s="4"/>
      <c r="D54" s="4"/>
      <c r="E54" s="4"/>
      <c r="F54" s="5"/>
      <c r="G54" s="3"/>
      <c r="J54" s="4" t="s">
        <v>73</v>
      </c>
      <c r="T54" s="4"/>
    </row>
    <row r="55" spans="2:20">
      <c r="B55" s="4"/>
      <c r="C55" s="4"/>
      <c r="D55" s="4"/>
      <c r="E55" s="4"/>
      <c r="F55" s="5"/>
      <c r="G55" s="3"/>
      <c r="H55" s="4"/>
      <c r="J55" s="4" t="s">
        <v>74</v>
      </c>
      <c r="T55" s="4"/>
    </row>
    <row r="56" spans="2:20">
      <c r="B56" s="4"/>
      <c r="C56" s="4"/>
      <c r="D56" s="4"/>
      <c r="E56" s="4"/>
      <c r="F56" s="5"/>
      <c r="G56" s="3"/>
      <c r="H56" s="4"/>
      <c r="J56" s="4" t="s">
        <v>75</v>
      </c>
      <c r="T56" s="4"/>
    </row>
    <row r="57" spans="2:20">
      <c r="B57" s="4"/>
      <c r="C57" s="4"/>
      <c r="D57" s="165" t="s">
        <v>76</v>
      </c>
      <c r="E57" s="4"/>
      <c r="F57" s="5"/>
      <c r="G57" s="3"/>
      <c r="H57" s="4"/>
      <c r="J57" s="4" t="s">
        <v>77</v>
      </c>
      <c r="T57" s="4"/>
    </row>
    <row r="58" spans="2:20">
      <c r="B58" s="4"/>
      <c r="C58" s="4"/>
      <c r="E58" s="4"/>
      <c r="G58" s="3"/>
      <c r="H58" s="4"/>
      <c r="J58" s="4" t="s">
        <v>78</v>
      </c>
      <c r="T58" s="4"/>
    </row>
    <row r="59" spans="2:20">
      <c r="B59" s="4"/>
      <c r="C59" s="4"/>
      <c r="D59" s="4" t="s">
        <v>79</v>
      </c>
      <c r="E59" s="4"/>
      <c r="G59" s="3"/>
      <c r="H59" s="4"/>
      <c r="J59" s="4"/>
      <c r="T59" s="4"/>
    </row>
    <row r="60" spans="2:20">
      <c r="B60" s="4"/>
      <c r="C60" s="4"/>
      <c r="E60" s="4"/>
      <c r="F60" s="5"/>
      <c r="G60" s="3"/>
      <c r="H60" s="4"/>
      <c r="J60" s="3" t="s">
        <v>80</v>
      </c>
      <c r="T60" s="4"/>
    </row>
    <row r="61" spans="2:20">
      <c r="B61" s="4"/>
      <c r="C61" s="4"/>
      <c r="E61" s="4"/>
      <c r="F61" s="5"/>
      <c r="G61" s="3"/>
      <c r="H61" s="4"/>
      <c r="J61" s="4" t="s">
        <v>81</v>
      </c>
      <c r="T61" s="4"/>
    </row>
    <row r="62" spans="2:20">
      <c r="B62" s="4"/>
      <c r="C62" s="4"/>
      <c r="D62" s="4"/>
      <c r="E62" s="4"/>
      <c r="F62" s="5"/>
      <c r="G62" s="3"/>
      <c r="H62" s="4"/>
      <c r="J62" s="4"/>
      <c r="T62" s="4"/>
    </row>
    <row r="63" spans="2:20">
      <c r="B63" s="4"/>
      <c r="C63" s="4"/>
      <c r="D63" s="4"/>
      <c r="E63" s="4"/>
      <c r="F63" s="5"/>
      <c r="G63" s="3"/>
      <c r="H63" s="4"/>
      <c r="J63" s="4"/>
      <c r="T63" s="4"/>
    </row>
    <row r="64" spans="2:20">
      <c r="B64" s="4"/>
      <c r="C64" s="4"/>
      <c r="D64" s="4"/>
      <c r="E64" s="4"/>
      <c r="F64" s="5"/>
      <c r="G64" s="3"/>
      <c r="H64" s="4"/>
      <c r="J64" s="3" t="s">
        <v>82</v>
      </c>
      <c r="T64" s="4"/>
    </row>
    <row r="65" spans="2:20">
      <c r="B65" s="4"/>
      <c r="C65" s="4"/>
      <c r="D65" s="4"/>
      <c r="E65" s="4"/>
      <c r="F65" s="5"/>
      <c r="G65" s="3"/>
      <c r="H65" s="4"/>
      <c r="J65" s="4" t="s">
        <v>36</v>
      </c>
      <c r="T65" s="4"/>
    </row>
    <row r="66" spans="2:20">
      <c r="B66" s="4"/>
      <c r="C66" s="4"/>
      <c r="D66" s="4"/>
      <c r="E66" s="4"/>
      <c r="F66" s="5"/>
      <c r="G66" s="3"/>
      <c r="H66" s="4"/>
      <c r="J66" s="4" t="s">
        <v>83</v>
      </c>
      <c r="T66" s="4"/>
    </row>
    <row r="67" spans="2:20">
      <c r="B67" s="4"/>
      <c r="C67" s="4"/>
      <c r="D67" s="4"/>
      <c r="E67" s="4"/>
      <c r="F67" s="5"/>
      <c r="G67" s="3"/>
      <c r="H67" s="4"/>
      <c r="J67" s="4"/>
      <c r="T67" s="4"/>
    </row>
    <row r="68" spans="2:20">
      <c r="B68" s="4"/>
      <c r="C68" s="4"/>
      <c r="D68" s="4"/>
      <c r="E68" s="4"/>
      <c r="F68" s="5"/>
      <c r="G68" s="3"/>
      <c r="H68" s="4"/>
      <c r="J68" s="3" t="s">
        <v>84</v>
      </c>
      <c r="T68" s="4"/>
    </row>
    <row r="69" spans="2:20">
      <c r="B69" s="4"/>
      <c r="C69" s="4"/>
      <c r="D69" s="4"/>
      <c r="E69" s="4"/>
      <c r="F69" s="5"/>
      <c r="G69" s="3"/>
      <c r="H69" s="4"/>
      <c r="J69" s="4" t="s">
        <v>85</v>
      </c>
      <c r="T69" s="4"/>
    </row>
    <row r="70" spans="2:20">
      <c r="B70" s="4"/>
      <c r="C70" s="4"/>
      <c r="D70" s="4"/>
      <c r="E70" s="4"/>
      <c r="F70" s="5"/>
      <c r="G70" s="3"/>
      <c r="H70" s="4"/>
      <c r="J70" s="4" t="s">
        <v>86</v>
      </c>
      <c r="T70" s="4"/>
    </row>
    <row r="71" spans="2:20">
      <c r="B71" s="4"/>
      <c r="C71" s="4"/>
      <c r="D71" s="4"/>
      <c r="E71" s="4"/>
      <c r="F71" s="5"/>
      <c r="G71" s="3"/>
      <c r="H71" s="4"/>
      <c r="J71" s="4" t="s">
        <v>42</v>
      </c>
      <c r="T71" s="4"/>
    </row>
    <row r="72" spans="2:20">
      <c r="B72" s="4"/>
      <c r="C72" s="4"/>
      <c r="D72" s="4"/>
      <c r="E72" s="4"/>
      <c r="F72" s="5"/>
      <c r="G72" s="3"/>
      <c r="H72" s="4"/>
      <c r="J72" s="4" t="s">
        <v>44</v>
      </c>
      <c r="T72" s="4"/>
    </row>
    <row r="73" spans="2:20">
      <c r="B73" s="4"/>
      <c r="C73" s="4"/>
      <c r="D73" s="4"/>
      <c r="E73" s="4"/>
      <c r="F73" s="5"/>
      <c r="G73" s="3"/>
      <c r="H73" s="4"/>
      <c r="J73" s="4"/>
      <c r="T73" s="4"/>
    </row>
    <row r="74" spans="2:20">
      <c r="B74" s="4"/>
      <c r="C74" s="4"/>
      <c r="D74" s="4"/>
      <c r="E74" s="4"/>
      <c r="F74" s="5"/>
      <c r="G74" s="3"/>
      <c r="H74" s="4"/>
      <c r="J74" s="3" t="s">
        <v>87</v>
      </c>
      <c r="T74" s="4"/>
    </row>
    <row r="75" spans="2:20">
      <c r="B75" s="4"/>
      <c r="C75" s="4"/>
      <c r="D75" s="4"/>
      <c r="E75" s="4"/>
      <c r="F75" s="5"/>
      <c r="G75" s="3"/>
      <c r="H75" s="4"/>
      <c r="J75" s="4" t="s">
        <v>88</v>
      </c>
      <c r="T75" s="4"/>
    </row>
    <row r="76" spans="2:20">
      <c r="B76" s="4"/>
      <c r="C76" s="4"/>
      <c r="D76" s="4"/>
      <c r="E76" s="4"/>
      <c r="F76" s="5"/>
      <c r="G76" s="3"/>
      <c r="H76" s="4"/>
      <c r="J76" s="4"/>
      <c r="T76" s="4"/>
    </row>
    <row r="77" spans="2:20">
      <c r="B77" s="4"/>
      <c r="C77" s="4"/>
      <c r="D77" s="4"/>
      <c r="E77" s="4"/>
      <c r="F77" s="5"/>
      <c r="G77" s="3"/>
      <c r="H77" s="4"/>
      <c r="J77" s="3" t="s">
        <v>89</v>
      </c>
      <c r="T77" s="4"/>
    </row>
    <row r="78" spans="2:20">
      <c r="B78" s="4"/>
      <c r="C78" s="4"/>
      <c r="D78" s="4"/>
      <c r="E78" s="4"/>
      <c r="F78" s="5"/>
      <c r="G78" s="3"/>
      <c r="H78" s="4"/>
      <c r="J78" s="4" t="s">
        <v>61</v>
      </c>
      <c r="T78" s="4"/>
    </row>
    <row r="79" spans="2:20">
      <c r="B79" s="4"/>
      <c r="C79" s="4"/>
      <c r="D79" s="4"/>
      <c r="E79" s="4"/>
      <c r="F79" s="5"/>
      <c r="G79" s="3"/>
      <c r="H79" s="4"/>
      <c r="J79" s="4" t="s">
        <v>90</v>
      </c>
      <c r="T79" s="4"/>
    </row>
    <row r="80" spans="2:20">
      <c r="B80" s="4"/>
      <c r="C80" s="4"/>
      <c r="D80" s="4"/>
      <c r="E80" s="4"/>
      <c r="F80" s="5"/>
      <c r="G80" s="3"/>
      <c r="H80" s="4"/>
      <c r="J80" s="4" t="s">
        <v>91</v>
      </c>
      <c r="T80" s="4"/>
    </row>
    <row r="81" spans="2:20">
      <c r="B81" s="4"/>
      <c r="C81" s="4"/>
      <c r="D81" s="4"/>
      <c r="E81" s="4"/>
      <c r="F81" s="5"/>
      <c r="G81" s="3"/>
      <c r="H81" s="4"/>
      <c r="J81" s="4" t="s">
        <v>92</v>
      </c>
      <c r="T81" s="4"/>
    </row>
    <row r="82" spans="2:20">
      <c r="B82" s="4"/>
      <c r="C82" s="4"/>
      <c r="D82" s="4"/>
      <c r="E82" s="4"/>
      <c r="F82" s="5"/>
      <c r="G82" s="3"/>
      <c r="H82" s="4"/>
      <c r="J82" s="4"/>
      <c r="T82" s="4"/>
    </row>
    <row r="83" spans="2:20">
      <c r="B83" s="4"/>
      <c r="C83" s="4"/>
      <c r="D83" s="4"/>
      <c r="E83" s="4"/>
      <c r="F83" s="5"/>
      <c r="G83" s="3"/>
      <c r="H83" s="4"/>
      <c r="T83" s="4"/>
    </row>
    <row r="84" spans="2:20">
      <c r="B84" s="4"/>
      <c r="C84" s="4"/>
      <c r="D84" s="4"/>
      <c r="E84" s="4"/>
      <c r="F84" s="3" t="s">
        <v>93</v>
      </c>
      <c r="G84" s="3"/>
      <c r="H84" s="3" t="s">
        <v>94</v>
      </c>
      <c r="J84" s="3" t="s">
        <v>95</v>
      </c>
      <c r="T84" s="4"/>
    </row>
    <row r="85" spans="2:20" ht="33.75">
      <c r="B85" s="4"/>
      <c r="C85" s="4"/>
      <c r="D85" s="4"/>
      <c r="E85" s="4"/>
      <c r="F85" s="5" t="s">
        <v>96</v>
      </c>
      <c r="G85" s="3"/>
      <c r="H85" s="4" t="s">
        <v>34</v>
      </c>
      <c r="J85" s="4" t="s">
        <v>34</v>
      </c>
      <c r="T85" s="4"/>
    </row>
    <row r="86" spans="2:20">
      <c r="B86" s="4"/>
      <c r="C86" s="4"/>
      <c r="D86" s="4"/>
      <c r="E86" s="4"/>
      <c r="F86" s="5"/>
      <c r="G86" s="3"/>
      <c r="H86" s="4"/>
      <c r="T86" s="4"/>
    </row>
    <row r="87" spans="2:20">
      <c r="B87" s="4"/>
      <c r="C87" s="4"/>
      <c r="D87" s="4"/>
      <c r="E87" s="4"/>
      <c r="F87" s="5"/>
      <c r="G87" s="3"/>
      <c r="H87" s="4"/>
      <c r="T87" s="4"/>
    </row>
    <row r="88" spans="2:20">
      <c r="B88" s="4"/>
      <c r="C88" s="4"/>
      <c r="D88" s="4"/>
      <c r="E88" s="4"/>
      <c r="F88" s="5"/>
      <c r="G88" s="3"/>
      <c r="H88" s="4"/>
      <c r="T88" s="4"/>
    </row>
    <row r="89" spans="2:20" s="9" customFormat="1">
      <c r="B89" s="3" t="s">
        <v>97</v>
      </c>
      <c r="C89" s="6"/>
      <c r="D89" s="6"/>
      <c r="E89" s="6"/>
      <c r="F89" s="7"/>
      <c r="G89" s="8"/>
      <c r="H89" s="6"/>
      <c r="T89" s="6"/>
    </row>
    <row r="90" spans="2:20" s="9" customFormat="1">
      <c r="B90" s="4" t="s">
        <v>98</v>
      </c>
      <c r="C90" s="6"/>
      <c r="D90" s="6"/>
      <c r="E90" s="6"/>
      <c r="F90" s="7"/>
      <c r="G90" s="8"/>
      <c r="H90" s="6"/>
      <c r="T90" s="6"/>
    </row>
    <row r="91" spans="2:20" s="9" customFormat="1">
      <c r="B91" s="4" t="s">
        <v>99</v>
      </c>
      <c r="C91" s="6"/>
      <c r="D91" s="6"/>
      <c r="E91" s="6"/>
      <c r="F91" s="7"/>
      <c r="G91" s="8"/>
      <c r="H91" s="6"/>
      <c r="T91" s="6"/>
    </row>
    <row r="92" spans="2:20">
      <c r="B92" s="4"/>
      <c r="C92" s="4"/>
      <c r="D92" s="4"/>
      <c r="E92" s="4"/>
      <c r="F92" s="5"/>
      <c r="G92" s="3"/>
      <c r="H92" s="4"/>
      <c r="T92" s="4"/>
    </row>
    <row r="93" spans="2:20">
      <c r="B93" s="4"/>
      <c r="C93" s="4"/>
      <c r="D93" s="4"/>
      <c r="E93" s="4"/>
      <c r="F93" s="5"/>
      <c r="G93" s="3"/>
      <c r="H93" s="4"/>
      <c r="T93" s="4"/>
    </row>
    <row r="94" spans="2:20">
      <c r="B94" s="4"/>
      <c r="C94" s="4"/>
      <c r="D94" s="4"/>
      <c r="E94" s="4"/>
      <c r="F94" s="5"/>
      <c r="G94" s="3"/>
      <c r="H94" s="4"/>
      <c r="T94" s="4"/>
    </row>
    <row r="95" spans="2:20">
      <c r="B95" s="4"/>
      <c r="C95" s="4"/>
      <c r="D95" s="4"/>
      <c r="E95" s="4"/>
      <c r="F95" s="5"/>
      <c r="G95" s="3"/>
      <c r="H95" s="4"/>
      <c r="J95" s="3" t="s">
        <v>100</v>
      </c>
      <c r="T95" s="4"/>
    </row>
    <row r="96" spans="2:20">
      <c r="B96" s="4"/>
      <c r="C96" s="4"/>
      <c r="D96" s="4"/>
      <c r="E96" s="4"/>
      <c r="G96" s="3"/>
      <c r="H96" s="4"/>
      <c r="J96" s="4" t="s">
        <v>101</v>
      </c>
      <c r="T96" s="4"/>
    </row>
    <row r="97" spans="2:20">
      <c r="B97" s="4"/>
      <c r="C97" s="4"/>
      <c r="D97" s="4"/>
      <c r="E97" s="4"/>
      <c r="G97" s="3"/>
      <c r="H97" s="4"/>
      <c r="J97" s="4" t="s">
        <v>102</v>
      </c>
      <c r="T97" s="4"/>
    </row>
    <row r="98" spans="2:20">
      <c r="B98" s="4"/>
      <c r="C98" s="4"/>
      <c r="D98" s="4"/>
      <c r="E98" s="4"/>
      <c r="G98" s="3"/>
      <c r="H98" s="4"/>
      <c r="J98" s="4" t="s">
        <v>103</v>
      </c>
      <c r="T98" s="4"/>
    </row>
    <row r="99" spans="2:20">
      <c r="B99" s="4"/>
      <c r="C99" s="4"/>
      <c r="D99" s="4"/>
      <c r="E99" s="4"/>
      <c r="G99" s="3"/>
      <c r="H99" s="4"/>
      <c r="J99" s="4" t="s">
        <v>104</v>
      </c>
      <c r="T99" s="4"/>
    </row>
    <row r="100" spans="2:20">
      <c r="B100" s="4"/>
      <c r="C100" s="4"/>
      <c r="D100" s="4"/>
      <c r="E100" s="4"/>
      <c r="G100" s="10"/>
      <c r="H100" s="4"/>
      <c r="J100" s="4" t="s">
        <v>105</v>
      </c>
      <c r="T100" s="4"/>
    </row>
    <row r="101" spans="2:20">
      <c r="B101" s="4"/>
      <c r="C101" s="4"/>
      <c r="D101" s="4"/>
      <c r="E101" s="4"/>
      <c r="G101" s="4"/>
      <c r="H101" s="4"/>
      <c r="J101" s="4" t="s">
        <v>106</v>
      </c>
      <c r="T101" s="4"/>
    </row>
    <row r="102" spans="2:20">
      <c r="B102" s="4"/>
      <c r="C102" s="4"/>
      <c r="D102" s="4"/>
      <c r="E102" s="4"/>
      <c r="G102" s="3"/>
      <c r="H102" s="3" t="s">
        <v>107</v>
      </c>
      <c r="T102" s="4"/>
    </row>
    <row r="103" spans="2:20">
      <c r="B103" s="4"/>
      <c r="C103" s="4"/>
      <c r="D103" s="4"/>
      <c r="E103" s="4"/>
      <c r="G103" s="10"/>
      <c r="H103" s="2" t="s">
        <v>108</v>
      </c>
      <c r="J103" s="3" t="s">
        <v>109</v>
      </c>
      <c r="T103" s="4"/>
    </row>
    <row r="104" spans="2:20">
      <c r="B104" s="4"/>
      <c r="C104" s="4"/>
      <c r="D104" s="4"/>
      <c r="E104" s="4"/>
      <c r="F104" s="3" t="s">
        <v>110</v>
      </c>
      <c r="G104" s="4"/>
      <c r="H104" s="2" t="s">
        <v>111</v>
      </c>
      <c r="J104" s="4" t="s">
        <v>112</v>
      </c>
      <c r="T104" s="4"/>
    </row>
    <row r="105" spans="2:20">
      <c r="F105" s="10" t="s">
        <v>113</v>
      </c>
      <c r="G105" s="3"/>
      <c r="H105" s="11" t="s">
        <v>114</v>
      </c>
      <c r="J105" s="4" t="s">
        <v>115</v>
      </c>
      <c r="T105" s="4"/>
    </row>
    <row r="106" spans="2:20">
      <c r="G106" s="10"/>
      <c r="H106" s="2" t="s">
        <v>116</v>
      </c>
      <c r="J106" s="4" t="s">
        <v>117</v>
      </c>
      <c r="T106" s="4"/>
    </row>
    <row r="107" spans="2:20">
      <c r="T107" s="4"/>
    </row>
    <row r="108" spans="2:20">
      <c r="G108" s="3"/>
      <c r="J108" s="3" t="s">
        <v>118</v>
      </c>
      <c r="T108" s="4"/>
    </row>
    <row r="109" spans="2:20">
      <c r="G109" s="3"/>
      <c r="J109" s="4" t="s">
        <v>119</v>
      </c>
      <c r="T109" s="4"/>
    </row>
    <row r="110" spans="2:20">
      <c r="B110" s="4"/>
      <c r="G110" s="3"/>
      <c r="J110" s="4" t="s">
        <v>120</v>
      </c>
      <c r="T110" s="4"/>
    </row>
    <row r="111" spans="2:20">
      <c r="B111" s="4"/>
      <c r="G111" s="3"/>
      <c r="J111" s="4" t="s">
        <v>121</v>
      </c>
      <c r="T111" s="4"/>
    </row>
    <row r="112" spans="2:20">
      <c r="B112" s="4"/>
      <c r="G112" s="3"/>
      <c r="T112" s="4"/>
    </row>
    <row r="113" spans="2:20">
      <c r="B113" s="4"/>
      <c r="G113" s="10"/>
      <c r="J113" s="3" t="s">
        <v>122</v>
      </c>
      <c r="T113" s="4"/>
    </row>
    <row r="114" spans="2:20">
      <c r="B114" s="4"/>
      <c r="G114" s="10"/>
      <c r="J114" s="4" t="s">
        <v>123</v>
      </c>
      <c r="T114" s="4"/>
    </row>
    <row r="115" spans="2:20">
      <c r="G115" s="10"/>
      <c r="T115" s="4"/>
    </row>
    <row r="116" spans="2:20">
      <c r="F116" s="3" t="s">
        <v>124</v>
      </c>
      <c r="G116" s="10"/>
      <c r="H116" s="3" t="s">
        <v>125</v>
      </c>
      <c r="T116" s="4"/>
    </row>
    <row r="117" spans="2:20">
      <c r="D117" s="3" t="s">
        <v>126</v>
      </c>
      <c r="F117" s="10" t="s">
        <v>127</v>
      </c>
      <c r="H117" s="4" t="s">
        <v>128</v>
      </c>
      <c r="J117" s="3" t="s">
        <v>129</v>
      </c>
      <c r="T117" s="4"/>
    </row>
    <row r="118" spans="2:20">
      <c r="D118" s="4" t="s">
        <v>130</v>
      </c>
      <c r="F118" s="4"/>
      <c r="G118" s="3"/>
      <c r="J118" s="4" t="s">
        <v>131</v>
      </c>
      <c r="T118" s="4"/>
    </row>
    <row r="119" spans="2:20">
      <c r="D119" s="4" t="s">
        <v>132</v>
      </c>
      <c r="F119" s="3" t="s">
        <v>133</v>
      </c>
      <c r="G119" s="5"/>
      <c r="H119" s="3" t="s">
        <v>134</v>
      </c>
      <c r="J119" s="4" t="s">
        <v>135</v>
      </c>
      <c r="T119" s="4"/>
    </row>
    <row r="120" spans="2:20" ht="22.5">
      <c r="D120" s="4" t="s">
        <v>136</v>
      </c>
      <c r="F120" s="10" t="s">
        <v>137</v>
      </c>
      <c r="G120" s="5"/>
      <c r="H120" s="4" t="s">
        <v>128</v>
      </c>
      <c r="J120" s="4" t="s">
        <v>138</v>
      </c>
      <c r="T120" s="4"/>
    </row>
    <row r="121" spans="2:20">
      <c r="D121" s="4" t="s">
        <v>139</v>
      </c>
      <c r="G121" s="5"/>
      <c r="J121" s="4" t="s">
        <v>140</v>
      </c>
      <c r="T121" s="4"/>
    </row>
    <row r="122" spans="2:20">
      <c r="D122" s="4" t="s">
        <v>141</v>
      </c>
      <c r="F122" s="3" t="s">
        <v>142</v>
      </c>
      <c r="H122" s="3" t="s">
        <v>143</v>
      </c>
      <c r="T122" s="4"/>
    </row>
    <row r="123" spans="2:20">
      <c r="D123" s="4" t="s">
        <v>144</v>
      </c>
      <c r="F123" s="10" t="s">
        <v>145</v>
      </c>
      <c r="G123" s="3"/>
      <c r="H123" s="4" t="s">
        <v>128</v>
      </c>
      <c r="T123" s="4"/>
    </row>
    <row r="124" spans="2:20">
      <c r="D124" s="4"/>
      <c r="F124" s="10"/>
      <c r="G124" s="3"/>
      <c r="H124" s="4"/>
      <c r="T124" s="4"/>
    </row>
    <row r="125" spans="2:20">
      <c r="G125" s="5"/>
      <c r="T125" s="4"/>
    </row>
    <row r="126" spans="2:20">
      <c r="T126" s="4"/>
    </row>
    <row r="127" spans="2:20">
      <c r="G127" s="3"/>
      <c r="T127" s="4"/>
    </row>
    <row r="128" spans="2:20">
      <c r="F128" s="10"/>
      <c r="G128" s="3"/>
      <c r="J128" s="3" t="s">
        <v>146</v>
      </c>
      <c r="T128" s="4"/>
    </row>
    <row r="129" spans="4:20">
      <c r="F129" s="10"/>
      <c r="G129" s="3"/>
      <c r="J129" s="4" t="s">
        <v>147</v>
      </c>
      <c r="T129" s="4"/>
    </row>
    <row r="130" spans="4:20">
      <c r="F130" s="3" t="s">
        <v>148</v>
      </c>
      <c r="G130" s="3"/>
      <c r="H130" s="3" t="s">
        <v>149</v>
      </c>
      <c r="T130" s="4"/>
    </row>
    <row r="131" spans="4:20" ht="22.5">
      <c r="F131" s="10" t="s">
        <v>150</v>
      </c>
      <c r="G131" s="3"/>
      <c r="H131" s="4" t="s">
        <v>147</v>
      </c>
      <c r="J131" s="3" t="s">
        <v>151</v>
      </c>
      <c r="T131" s="4"/>
    </row>
    <row r="132" spans="4:20">
      <c r="G132" s="5"/>
      <c r="H132" s="4" t="s">
        <v>152</v>
      </c>
      <c r="J132" s="4" t="s">
        <v>152</v>
      </c>
      <c r="T132" s="4"/>
    </row>
    <row r="133" spans="4:20">
      <c r="H133" s="4" t="s">
        <v>153</v>
      </c>
      <c r="T133" s="4"/>
    </row>
    <row r="134" spans="4:20">
      <c r="J134" s="3" t="s">
        <v>154</v>
      </c>
      <c r="T134" s="4"/>
    </row>
    <row r="135" spans="4:20" ht="15">
      <c r="D135" t="s">
        <v>155</v>
      </c>
      <c r="J135" s="4" t="s">
        <v>156</v>
      </c>
      <c r="T135" s="4"/>
    </row>
    <row r="136" spans="4:20" ht="15">
      <c r="D136" t="s">
        <v>157</v>
      </c>
      <c r="J136" s="4"/>
      <c r="T136" s="4"/>
    </row>
    <row r="137" spans="4:20" ht="15">
      <c r="D137" t="s">
        <v>158</v>
      </c>
      <c r="J137" s="4"/>
      <c r="T137" s="4"/>
    </row>
    <row r="138" spans="4:20" ht="15">
      <c r="D138" t="s">
        <v>159</v>
      </c>
      <c r="J138" s="4"/>
      <c r="T138" s="4"/>
    </row>
    <row r="139" spans="4:20" ht="15">
      <c r="D139" t="s">
        <v>160</v>
      </c>
      <c r="T139" s="4"/>
    </row>
    <row r="140" spans="4:20" ht="15">
      <c r="D140" t="s">
        <v>161</v>
      </c>
      <c r="L140" s="4"/>
      <c r="N140" s="4"/>
      <c r="P140" s="4"/>
      <c r="R140" s="4"/>
      <c r="T140" s="4"/>
    </row>
    <row r="141" spans="4:20" ht="15">
      <c r="D141" t="s">
        <v>162</v>
      </c>
      <c r="L141" s="4"/>
      <c r="N141" s="4"/>
      <c r="P141" s="4"/>
      <c r="R141" s="4"/>
      <c r="T141" s="4"/>
    </row>
    <row r="142" spans="4:20" ht="15">
      <c r="D142" t="s">
        <v>163</v>
      </c>
      <c r="J142" s="3" t="s">
        <v>164</v>
      </c>
      <c r="K142" s="4"/>
      <c r="L142" s="4"/>
      <c r="N142" s="4"/>
      <c r="P142" s="4"/>
      <c r="R142" s="4"/>
      <c r="T142" s="4"/>
    </row>
    <row r="143" spans="4:20" ht="15">
      <c r="D143" t="s">
        <v>165</v>
      </c>
      <c r="J143" s="4" t="s">
        <v>166</v>
      </c>
      <c r="L143" s="4"/>
      <c r="M143" s="4"/>
      <c r="N143" s="4"/>
      <c r="P143" s="4"/>
      <c r="R143" s="4"/>
      <c r="T143" s="4"/>
    </row>
    <row r="144" spans="4:20" ht="15">
      <c r="D144" t="s">
        <v>167</v>
      </c>
      <c r="H144" s="3" t="s">
        <v>168</v>
      </c>
      <c r="J144" s="4"/>
      <c r="L144" s="4"/>
      <c r="N144" s="4"/>
      <c r="O144" s="4"/>
      <c r="P144" s="4"/>
      <c r="R144" s="4"/>
      <c r="T144" s="4"/>
    </row>
    <row r="145" spans="4:20">
      <c r="F145" s="3" t="s">
        <v>169</v>
      </c>
      <c r="H145" s="4" t="s">
        <v>166</v>
      </c>
      <c r="J145" s="3" t="s">
        <v>170</v>
      </c>
      <c r="L145" s="4"/>
      <c r="N145" s="4"/>
      <c r="O145" s="4"/>
      <c r="P145" s="4"/>
      <c r="R145" s="4"/>
      <c r="T145" s="4"/>
    </row>
    <row r="146" spans="4:20" ht="22.5">
      <c r="F146" s="10" t="s">
        <v>171</v>
      </c>
      <c r="H146" s="4" t="s">
        <v>172</v>
      </c>
      <c r="I146" s="5"/>
      <c r="J146" s="4" t="s">
        <v>172</v>
      </c>
      <c r="L146" s="4"/>
      <c r="M146" s="4"/>
      <c r="N146" s="4"/>
      <c r="O146" s="4"/>
      <c r="P146" s="4"/>
      <c r="R146" s="4"/>
      <c r="T146" s="4"/>
    </row>
    <row r="147" spans="4:20">
      <c r="H147" s="5" t="s">
        <v>173</v>
      </c>
      <c r="L147" s="4"/>
      <c r="M147" s="4"/>
      <c r="N147" s="4"/>
      <c r="O147" s="4"/>
      <c r="P147" s="4"/>
      <c r="R147" s="4"/>
      <c r="T147" s="4"/>
    </row>
    <row r="148" spans="4:20">
      <c r="J148" s="3" t="s">
        <v>174</v>
      </c>
      <c r="K148" s="4"/>
      <c r="L148" s="4"/>
      <c r="M148" s="4"/>
      <c r="N148" s="4"/>
      <c r="O148" s="4"/>
      <c r="P148" s="4"/>
      <c r="R148" s="4"/>
      <c r="T148" s="4"/>
    </row>
    <row r="149" spans="4:20">
      <c r="J149" s="5" t="s">
        <v>173</v>
      </c>
      <c r="K149" s="4"/>
      <c r="L149" s="4"/>
      <c r="M149" s="4"/>
      <c r="N149" s="4"/>
      <c r="O149" s="4"/>
      <c r="P149" s="4"/>
      <c r="R149" s="4"/>
      <c r="T149" s="4"/>
    </row>
    <row r="150" spans="4:20">
      <c r="K150" s="4"/>
      <c r="L150" s="4"/>
      <c r="M150" s="4"/>
      <c r="N150" s="4"/>
      <c r="O150" s="4"/>
      <c r="P150" s="4"/>
      <c r="R150" s="4"/>
      <c r="T150" s="4"/>
    </row>
    <row r="151" spans="4:20">
      <c r="D151" s="2" t="s">
        <v>175</v>
      </c>
      <c r="K151" s="4"/>
      <c r="L151" s="4"/>
      <c r="M151" s="4"/>
      <c r="N151" s="4"/>
      <c r="O151" s="4"/>
      <c r="P151" s="4"/>
      <c r="R151" s="4"/>
      <c r="T151" s="4"/>
    </row>
    <row r="152" spans="4:20">
      <c r="D152" s="244">
        <v>1.5</v>
      </c>
      <c r="K152" s="4"/>
      <c r="L152" s="4"/>
      <c r="M152" s="4"/>
      <c r="N152" s="4"/>
      <c r="O152" s="4"/>
      <c r="P152" s="4"/>
      <c r="R152" s="4"/>
      <c r="T152" s="4"/>
    </row>
    <row r="153" spans="4:20">
      <c r="D153" s="244">
        <v>1.8</v>
      </c>
      <c r="K153" s="4"/>
      <c r="L153" s="4"/>
      <c r="M153" s="4"/>
      <c r="N153" s="4"/>
      <c r="O153" s="4"/>
      <c r="P153" s="4"/>
      <c r="R153" s="4"/>
      <c r="T153" s="4"/>
    </row>
    <row r="154" spans="4:20">
      <c r="O154" s="4"/>
      <c r="P154" s="4"/>
      <c r="R154" s="4"/>
      <c r="T154" s="4"/>
    </row>
    <row r="155" spans="4:20">
      <c r="O155" s="4"/>
      <c r="P155" s="4"/>
      <c r="R155" s="4"/>
      <c r="T155" s="4"/>
    </row>
    <row r="156" spans="4:20">
      <c r="D156" s="2" t="s">
        <v>176</v>
      </c>
      <c r="O156" s="4"/>
      <c r="P156" s="4"/>
      <c r="Q156" s="4"/>
      <c r="R156" s="4"/>
      <c r="T156" s="4"/>
    </row>
    <row r="157" spans="4:20">
      <c r="D157" s="244">
        <v>2.2999999999999998</v>
      </c>
      <c r="O157" s="4"/>
      <c r="P157" s="4"/>
      <c r="R157" s="4"/>
      <c r="T157" s="4"/>
    </row>
    <row r="158" spans="4:20">
      <c r="D158" s="244">
        <v>2.5</v>
      </c>
      <c r="O158" s="4"/>
      <c r="P158" s="4"/>
      <c r="R158" s="4"/>
      <c r="T158" s="4"/>
    </row>
    <row r="159" spans="4:20">
      <c r="O159" s="4"/>
      <c r="P159" s="4"/>
      <c r="R159" s="4"/>
      <c r="T159" s="4"/>
    </row>
    <row r="160" spans="4:20">
      <c r="O160" s="4"/>
      <c r="P160" s="4"/>
      <c r="R160" s="4"/>
      <c r="T160" s="4"/>
    </row>
    <row r="161" spans="4:36">
      <c r="O161" s="4"/>
      <c r="P161" s="4"/>
      <c r="R161" s="4"/>
      <c r="T161" s="4"/>
    </row>
    <row r="162" spans="4:36">
      <c r="O162" s="4"/>
      <c r="P162" s="4"/>
      <c r="R162" s="4"/>
      <c r="T162" s="4"/>
    </row>
    <row r="163" spans="4:36">
      <c r="O163" s="4"/>
      <c r="P163" s="4"/>
      <c r="R163" s="4"/>
      <c r="T163" s="4"/>
    </row>
    <row r="164" spans="4:36">
      <c r="O164" s="4"/>
      <c r="P164" s="4"/>
      <c r="R164" s="4"/>
      <c r="T164" s="4"/>
    </row>
    <row r="165" spans="4:36">
      <c r="O165" s="4"/>
      <c r="P165" s="4"/>
      <c r="R165" s="4"/>
      <c r="T165" s="4"/>
    </row>
    <row r="166" spans="4:36">
      <c r="O166" s="4"/>
      <c r="P166" s="4"/>
      <c r="R166" s="4"/>
      <c r="T166" s="4"/>
    </row>
    <row r="167" spans="4:36">
      <c r="D167" s="2" t="str">
        <f t="array" ref="D167:E167">MID(D171:E171,4,LEN(D171:E171))</f>
        <v>ZONAS.</v>
      </c>
      <c r="E167" s="2" t="str">
        <v>IOQUIA.</v>
      </c>
      <c r="O167" s="4"/>
      <c r="P167" s="4"/>
      <c r="Q167" s="4"/>
      <c r="R167" s="4"/>
      <c r="T167" s="4"/>
    </row>
    <row r="168" spans="4:36">
      <c r="O168" s="4"/>
      <c r="P168" s="4"/>
      <c r="Q168" s="4"/>
      <c r="R168" s="4"/>
      <c r="T168" s="4"/>
    </row>
    <row r="169" spans="4:36">
      <c r="O169" s="4"/>
      <c r="P169" s="4"/>
      <c r="Q169" s="4"/>
      <c r="R169" s="4"/>
      <c r="T169" s="4"/>
    </row>
    <row r="170" spans="4:36">
      <c r="O170" s="4"/>
      <c r="P170" s="4"/>
      <c r="Q170" s="4"/>
      <c r="R170" s="4"/>
      <c r="T170" s="4"/>
    </row>
    <row r="171" spans="4:36" ht="15">
      <c r="D171" s="14" t="s">
        <v>177</v>
      </c>
      <c r="E171" s="14" t="s">
        <v>178</v>
      </c>
      <c r="F171" s="14" t="s">
        <v>179</v>
      </c>
      <c r="G171" s="14" t="s">
        <v>180</v>
      </c>
      <c r="H171" s="14" t="s">
        <v>181</v>
      </c>
      <c r="I171" s="14" t="s">
        <v>182</v>
      </c>
      <c r="J171" s="14" t="s">
        <v>183</v>
      </c>
      <c r="K171" s="14" t="s">
        <v>184</v>
      </c>
      <c r="L171" s="14" t="s">
        <v>185</v>
      </c>
      <c r="M171" s="14" t="s">
        <v>186</v>
      </c>
      <c r="N171" s="14" t="s">
        <v>187</v>
      </c>
      <c r="O171" s="14" t="s">
        <v>188</v>
      </c>
      <c r="P171" s="14" t="s">
        <v>189</v>
      </c>
      <c r="Q171" s="14" t="s">
        <v>190</v>
      </c>
      <c r="R171" s="14" t="s">
        <v>191</v>
      </c>
      <c r="S171" s="14" t="s">
        <v>192</v>
      </c>
      <c r="T171" s="14" t="s">
        <v>193</v>
      </c>
      <c r="U171" s="14" t="s">
        <v>194</v>
      </c>
      <c r="V171" s="14" t="s">
        <v>195</v>
      </c>
      <c r="W171" s="14" t="s">
        <v>196</v>
      </c>
      <c r="X171" s="14" t="s">
        <v>197</v>
      </c>
      <c r="Y171" s="14" t="s">
        <v>198</v>
      </c>
      <c r="Z171" s="14" t="s">
        <v>199</v>
      </c>
      <c r="AA171" s="14" t="s">
        <v>200</v>
      </c>
      <c r="AB171" s="14" t="s">
        <v>201</v>
      </c>
      <c r="AC171" s="14" t="s">
        <v>202</v>
      </c>
      <c r="AD171" s="14" t="s">
        <v>203</v>
      </c>
      <c r="AE171" s="14" t="s">
        <v>204</v>
      </c>
      <c r="AF171" s="14" t="s">
        <v>205</v>
      </c>
      <c r="AG171" s="14" t="s">
        <v>206</v>
      </c>
      <c r="AH171" s="14" t="s">
        <v>207</v>
      </c>
      <c r="AI171" s="14" t="s">
        <v>208</v>
      </c>
      <c r="AJ171" s="14" t="s">
        <v>209</v>
      </c>
    </row>
    <row r="172" spans="4:36" ht="30">
      <c r="D172" s="22" t="s">
        <v>210</v>
      </c>
      <c r="E172" s="20" t="s">
        <v>211</v>
      </c>
      <c r="F172" s="16" t="s">
        <v>212</v>
      </c>
      <c r="G172" s="19" t="s">
        <v>213</v>
      </c>
      <c r="H172" s="15" t="s">
        <v>214</v>
      </c>
      <c r="I172" s="19" t="s">
        <v>215</v>
      </c>
      <c r="J172" s="17" t="s">
        <v>216</v>
      </c>
      <c r="K172" s="18" t="s">
        <v>217</v>
      </c>
      <c r="L172" s="15" t="s">
        <v>218</v>
      </c>
      <c r="M172" s="16" t="s">
        <v>219</v>
      </c>
      <c r="N172" s="15" t="s">
        <v>220</v>
      </c>
      <c r="O172" s="15" t="s">
        <v>221</v>
      </c>
      <c r="P172" s="16" t="s">
        <v>222</v>
      </c>
      <c r="Q172" s="16" t="s">
        <v>223</v>
      </c>
      <c r="R172" s="15" t="s">
        <v>224</v>
      </c>
      <c r="S172" s="22" t="s">
        <v>225</v>
      </c>
      <c r="T172" s="18" t="s">
        <v>226</v>
      </c>
      <c r="U172" s="22" t="s">
        <v>227</v>
      </c>
      <c r="V172" s="19" t="s">
        <v>228</v>
      </c>
      <c r="W172" s="18" t="s">
        <v>229</v>
      </c>
      <c r="X172" s="16" t="s">
        <v>230</v>
      </c>
      <c r="Y172" s="15" t="s">
        <v>231</v>
      </c>
      <c r="Z172" s="15" t="s">
        <v>232</v>
      </c>
      <c r="AA172" s="15" t="s">
        <v>233</v>
      </c>
      <c r="AB172" s="16" t="s">
        <v>234</v>
      </c>
      <c r="AC172" s="15" t="s">
        <v>235</v>
      </c>
      <c r="AD172" s="16" t="s">
        <v>236</v>
      </c>
      <c r="AE172" s="15" t="s">
        <v>237</v>
      </c>
      <c r="AF172" s="16" t="s">
        <v>238</v>
      </c>
      <c r="AG172" s="16" t="s">
        <v>239</v>
      </c>
      <c r="AH172" s="15" t="s">
        <v>240</v>
      </c>
      <c r="AI172" s="25" t="s">
        <v>241</v>
      </c>
      <c r="AJ172" s="25" t="s">
        <v>242</v>
      </c>
    </row>
    <row r="173" spans="4:36" ht="15">
      <c r="D173" s="4"/>
      <c r="E173" s="20" t="s">
        <v>243</v>
      </c>
      <c r="F173" s="16" t="s">
        <v>244</v>
      </c>
      <c r="G173" s="19" t="s">
        <v>245</v>
      </c>
      <c r="H173" s="18" t="s">
        <v>246</v>
      </c>
      <c r="I173" s="19" t="s">
        <v>247</v>
      </c>
      <c r="J173" s="17" t="s">
        <v>248</v>
      </c>
      <c r="K173" s="18" t="s">
        <v>249</v>
      </c>
      <c r="L173" s="15" t="s">
        <v>250</v>
      </c>
      <c r="M173" s="16" t="s">
        <v>251</v>
      </c>
      <c r="N173" s="15" t="s">
        <v>252</v>
      </c>
      <c r="O173" s="15" t="s">
        <v>253</v>
      </c>
      <c r="P173" s="16" t="s">
        <v>254</v>
      </c>
      <c r="Q173" s="16" t="s">
        <v>255</v>
      </c>
      <c r="R173" s="15" t="s">
        <v>256</v>
      </c>
      <c r="S173" s="4"/>
      <c r="T173" s="18" t="s">
        <v>257</v>
      </c>
      <c r="U173" s="4"/>
      <c r="V173" s="19" t="s">
        <v>258</v>
      </c>
      <c r="W173" s="18" t="s">
        <v>259</v>
      </c>
      <c r="X173" s="16" t="s">
        <v>260</v>
      </c>
      <c r="Y173" s="15" t="s">
        <v>261</v>
      </c>
      <c r="Z173" s="15" t="s">
        <v>262</v>
      </c>
      <c r="AA173" s="15" t="s">
        <v>263</v>
      </c>
      <c r="AB173" s="16" t="s">
        <v>264</v>
      </c>
      <c r="AC173" s="15" t="s">
        <v>265</v>
      </c>
      <c r="AD173" s="22" t="s">
        <v>266</v>
      </c>
      <c r="AE173" s="15" t="s">
        <v>267</v>
      </c>
      <c r="AF173" s="16" t="s">
        <v>268</v>
      </c>
      <c r="AG173" s="16" t="s">
        <v>269</v>
      </c>
      <c r="AH173" s="15" t="s">
        <v>211</v>
      </c>
      <c r="AI173" s="4"/>
      <c r="AJ173" s="4"/>
    </row>
    <row r="174" spans="4:36" ht="15">
      <c r="D174" s="4"/>
      <c r="E174" s="20" t="s">
        <v>270</v>
      </c>
      <c r="F174" s="22" t="s">
        <v>271</v>
      </c>
      <c r="G174" s="19" t="s">
        <v>272</v>
      </c>
      <c r="H174" s="15" t="s">
        <v>273</v>
      </c>
      <c r="I174" s="19" t="s">
        <v>274</v>
      </c>
      <c r="J174" s="17" t="s">
        <v>275</v>
      </c>
      <c r="K174" s="18" t="s">
        <v>276</v>
      </c>
      <c r="L174" s="15" t="s">
        <v>277</v>
      </c>
      <c r="M174" s="22" t="s">
        <v>278</v>
      </c>
      <c r="N174" s="15" t="s">
        <v>279</v>
      </c>
      <c r="O174" s="15" t="s">
        <v>280</v>
      </c>
      <c r="P174" s="16" t="s">
        <v>281</v>
      </c>
      <c r="Q174" s="16" t="s">
        <v>282</v>
      </c>
      <c r="R174" s="15" t="s">
        <v>283</v>
      </c>
      <c r="S174" s="4"/>
      <c r="T174" s="18" t="s">
        <v>284</v>
      </c>
      <c r="U174" s="4"/>
      <c r="V174" s="19" t="s">
        <v>285</v>
      </c>
      <c r="W174" s="18" t="s">
        <v>286</v>
      </c>
      <c r="X174" s="16" t="s">
        <v>287</v>
      </c>
      <c r="Y174" s="15" t="s">
        <v>288</v>
      </c>
      <c r="Z174" s="15" t="s">
        <v>289</v>
      </c>
      <c r="AA174" s="15" t="s">
        <v>290</v>
      </c>
      <c r="AB174" s="22" t="s">
        <v>291</v>
      </c>
      <c r="AC174" s="15" t="s">
        <v>292</v>
      </c>
      <c r="AD174" s="4"/>
      <c r="AE174" s="15" t="s">
        <v>293</v>
      </c>
      <c r="AF174" s="16" t="s">
        <v>294</v>
      </c>
      <c r="AG174" s="16" t="s">
        <v>295</v>
      </c>
      <c r="AH174" s="15" t="s">
        <v>296</v>
      </c>
      <c r="AI174" s="4"/>
      <c r="AJ174" s="4"/>
    </row>
    <row r="175" spans="4:36" ht="30">
      <c r="D175" s="4"/>
      <c r="E175" s="20" t="s">
        <v>297</v>
      </c>
      <c r="F175" s="4"/>
      <c r="G175" s="19" t="s">
        <v>298</v>
      </c>
      <c r="H175" s="18" t="s">
        <v>299</v>
      </c>
      <c r="I175" s="19" t="s">
        <v>300</v>
      </c>
      <c r="J175" s="17" t="s">
        <v>301</v>
      </c>
      <c r="K175" s="18" t="s">
        <v>302</v>
      </c>
      <c r="L175" s="25" t="s">
        <v>303</v>
      </c>
      <c r="M175" s="4"/>
      <c r="N175" s="15" t="s">
        <v>304</v>
      </c>
      <c r="O175" s="15" t="s">
        <v>305</v>
      </c>
      <c r="P175" s="16" t="s">
        <v>306</v>
      </c>
      <c r="Q175" s="16" t="s">
        <v>307</v>
      </c>
      <c r="R175" s="15" t="s">
        <v>308</v>
      </c>
      <c r="S175" s="4"/>
      <c r="T175" s="18" t="s">
        <v>309</v>
      </c>
      <c r="U175" s="4"/>
      <c r="V175" s="19" t="s">
        <v>310</v>
      </c>
      <c r="W175" s="18" t="s">
        <v>311</v>
      </c>
      <c r="X175" s="16" t="s">
        <v>312</v>
      </c>
      <c r="Y175" s="15" t="s">
        <v>313</v>
      </c>
      <c r="Z175" s="15" t="s">
        <v>314</v>
      </c>
      <c r="AA175" s="25" t="s">
        <v>315</v>
      </c>
      <c r="AB175" s="4"/>
      <c r="AC175" s="15" t="s">
        <v>316</v>
      </c>
      <c r="AD175" s="4"/>
      <c r="AE175" s="15" t="s">
        <v>317</v>
      </c>
      <c r="AF175" s="22" t="s">
        <v>318</v>
      </c>
      <c r="AG175" s="16" t="s">
        <v>319</v>
      </c>
      <c r="AH175" s="15" t="s">
        <v>252</v>
      </c>
      <c r="AI175" s="4"/>
      <c r="AJ175" s="4"/>
    </row>
    <row r="176" spans="4:36" ht="15">
      <c r="D176" s="4"/>
      <c r="E176" s="20" t="s">
        <v>320</v>
      </c>
      <c r="F176" s="4"/>
      <c r="G176" s="19" t="s">
        <v>321</v>
      </c>
      <c r="H176" s="15" t="s">
        <v>322</v>
      </c>
      <c r="I176" s="19" t="s">
        <v>323</v>
      </c>
      <c r="J176" s="17" t="s">
        <v>324</v>
      </c>
      <c r="K176" s="18" t="s">
        <v>268</v>
      </c>
      <c r="L176" s="4"/>
      <c r="M176" s="4"/>
      <c r="N176" s="15" t="s">
        <v>268</v>
      </c>
      <c r="O176" s="25" t="s">
        <v>325</v>
      </c>
      <c r="P176" s="16" t="s">
        <v>326</v>
      </c>
      <c r="Q176" s="16" t="s">
        <v>327</v>
      </c>
      <c r="R176" s="15" t="s">
        <v>328</v>
      </c>
      <c r="S176" s="4"/>
      <c r="T176" s="18" t="s">
        <v>329</v>
      </c>
      <c r="U176" s="4"/>
      <c r="V176" s="24" t="s">
        <v>330</v>
      </c>
      <c r="W176" s="18" t="s">
        <v>331</v>
      </c>
      <c r="X176" s="22" t="s">
        <v>332</v>
      </c>
      <c r="Y176" s="15" t="s">
        <v>333</v>
      </c>
      <c r="Z176" s="15" t="s">
        <v>334</v>
      </c>
      <c r="AA176" s="4"/>
      <c r="AB176" s="4"/>
      <c r="AC176" s="25" t="s">
        <v>335</v>
      </c>
      <c r="AD176" s="4"/>
      <c r="AE176" s="15" t="s">
        <v>336</v>
      </c>
      <c r="AF176" s="4"/>
      <c r="AG176" s="16" t="s">
        <v>337</v>
      </c>
      <c r="AH176" s="15" t="s">
        <v>304</v>
      </c>
      <c r="AI176" s="4"/>
      <c r="AJ176" s="4"/>
    </row>
    <row r="177" spans="4:36" ht="15">
      <c r="D177" s="4"/>
      <c r="E177" s="20" t="s">
        <v>338</v>
      </c>
      <c r="F177" s="4"/>
      <c r="G177" s="19" t="s">
        <v>339</v>
      </c>
      <c r="H177" s="15" t="s">
        <v>340</v>
      </c>
      <c r="I177" s="19" t="s">
        <v>341</v>
      </c>
      <c r="J177" s="17" t="s">
        <v>342</v>
      </c>
      <c r="K177" s="18" t="s">
        <v>343</v>
      </c>
      <c r="L177" s="4"/>
      <c r="M177" s="4"/>
      <c r="N177" s="15" t="s">
        <v>344</v>
      </c>
      <c r="O177" s="4"/>
      <c r="P177" s="22" t="s">
        <v>345</v>
      </c>
      <c r="Q177" s="16" t="s">
        <v>346</v>
      </c>
      <c r="R177" s="15" t="s">
        <v>347</v>
      </c>
      <c r="S177" s="4"/>
      <c r="T177" s="18" t="s">
        <v>348</v>
      </c>
      <c r="U177" s="4"/>
      <c r="V177" s="4"/>
      <c r="W177" s="18" t="s">
        <v>349</v>
      </c>
      <c r="X177" s="4"/>
      <c r="Y177" s="15" t="s">
        <v>350</v>
      </c>
      <c r="Z177" s="25" t="s">
        <v>351</v>
      </c>
      <c r="AA177" s="4"/>
      <c r="AB177" s="4"/>
      <c r="AC177" s="4"/>
      <c r="AD177" s="4"/>
      <c r="AE177" s="15" t="s">
        <v>352</v>
      </c>
      <c r="AF177" s="4"/>
      <c r="AG177" s="16" t="s">
        <v>353</v>
      </c>
      <c r="AH177" s="15" t="s">
        <v>354</v>
      </c>
      <c r="AI177" s="4"/>
      <c r="AJ177" s="4"/>
    </row>
    <row r="178" spans="4:36" ht="15">
      <c r="D178" s="4"/>
      <c r="E178" s="20" t="s">
        <v>355</v>
      </c>
      <c r="F178" s="4"/>
      <c r="G178" s="24" t="s">
        <v>270</v>
      </c>
      <c r="H178" s="15" t="s">
        <v>356</v>
      </c>
      <c r="I178" s="19" t="s">
        <v>357</v>
      </c>
      <c r="J178" s="17" t="s">
        <v>358</v>
      </c>
      <c r="K178" s="27" t="s">
        <v>359</v>
      </c>
      <c r="L178" s="4"/>
      <c r="M178" s="4"/>
      <c r="N178" s="25" t="s">
        <v>360</v>
      </c>
      <c r="O178" s="4"/>
      <c r="P178" s="4"/>
      <c r="Q178" s="16" t="s">
        <v>361</v>
      </c>
      <c r="R178" s="15" t="s">
        <v>362</v>
      </c>
      <c r="S178" s="4"/>
      <c r="T178" s="27" t="s">
        <v>363</v>
      </c>
      <c r="U178" s="4"/>
      <c r="V178" s="4"/>
      <c r="W178" s="18" t="s">
        <v>364</v>
      </c>
      <c r="X178" s="4"/>
      <c r="Y178" s="15" t="s">
        <v>365</v>
      </c>
      <c r="Z178" s="4"/>
      <c r="AA178" s="4"/>
      <c r="AB178" s="4"/>
      <c r="AC178" s="4"/>
      <c r="AD178" s="4"/>
      <c r="AE178" s="15" t="s">
        <v>366</v>
      </c>
      <c r="AF178" s="4"/>
      <c r="AG178" s="16" t="s">
        <v>367</v>
      </c>
      <c r="AH178" s="15" t="s">
        <v>368</v>
      </c>
      <c r="AI178" s="4"/>
      <c r="AJ178" s="4"/>
    </row>
    <row r="179" spans="4:36" ht="15">
      <c r="D179" s="4"/>
      <c r="E179" s="20" t="s">
        <v>369</v>
      </c>
      <c r="F179" s="4"/>
      <c r="G179" s="4"/>
      <c r="H179" s="15" t="s">
        <v>370</v>
      </c>
      <c r="I179" s="24" t="s">
        <v>371</v>
      </c>
      <c r="J179" s="17" t="s">
        <v>372</v>
      </c>
      <c r="K179" s="4"/>
      <c r="L179" s="4"/>
      <c r="M179" s="4"/>
      <c r="N179" s="4"/>
      <c r="O179" s="4"/>
      <c r="P179" s="4"/>
      <c r="Q179" s="22" t="s">
        <v>373</v>
      </c>
      <c r="R179" s="15" t="s">
        <v>374</v>
      </c>
      <c r="S179" s="4"/>
      <c r="T179" s="4"/>
      <c r="U179" s="4"/>
      <c r="V179" s="4"/>
      <c r="W179" s="27" t="s">
        <v>375</v>
      </c>
      <c r="X179" s="4"/>
      <c r="Y179" s="25" t="s">
        <v>376</v>
      </c>
      <c r="Z179" s="4"/>
      <c r="AA179" s="4"/>
      <c r="AB179" s="4"/>
      <c r="AC179" s="4"/>
      <c r="AD179" s="4"/>
      <c r="AE179" s="15" t="s">
        <v>377</v>
      </c>
      <c r="AF179" s="4"/>
      <c r="AG179" s="16" t="s">
        <v>378</v>
      </c>
      <c r="AH179" s="15" t="s">
        <v>379</v>
      </c>
      <c r="AI179" s="4"/>
      <c r="AJ179" s="4"/>
    </row>
    <row r="180" spans="4:36" ht="15">
      <c r="D180" s="4"/>
      <c r="E180" s="20" t="s">
        <v>276</v>
      </c>
      <c r="F180" s="4"/>
      <c r="G180" s="4"/>
      <c r="H180" s="18" t="s">
        <v>380</v>
      </c>
      <c r="I180" s="4"/>
      <c r="J180" s="17" t="s">
        <v>381</v>
      </c>
      <c r="K180" s="4"/>
      <c r="L180" s="4"/>
      <c r="M180" s="4"/>
      <c r="N180" s="4"/>
      <c r="O180" s="4"/>
      <c r="P180" s="4"/>
      <c r="Q180" s="4"/>
      <c r="R180" s="15" t="s">
        <v>382</v>
      </c>
      <c r="S180" s="4"/>
      <c r="T180" s="4"/>
      <c r="U180" s="4"/>
      <c r="V180" s="4"/>
      <c r="W180" s="4"/>
      <c r="X180" s="4"/>
      <c r="Y180" s="4"/>
      <c r="Z180" s="4"/>
      <c r="AA180" s="4"/>
      <c r="AB180" s="4"/>
      <c r="AC180" s="4"/>
      <c r="AD180" s="4"/>
      <c r="AE180" s="15" t="s">
        <v>383</v>
      </c>
      <c r="AF180" s="4"/>
      <c r="AG180" s="16" t="s">
        <v>384</v>
      </c>
      <c r="AH180" s="15" t="s">
        <v>385</v>
      </c>
      <c r="AI180" s="4"/>
      <c r="AJ180" s="4"/>
    </row>
    <row r="181" spans="4:36" ht="15">
      <c r="D181" s="4"/>
      <c r="E181" s="20" t="s">
        <v>386</v>
      </c>
      <c r="F181" s="4"/>
      <c r="G181" s="4"/>
      <c r="H181" s="15" t="s">
        <v>387</v>
      </c>
      <c r="I181" s="4"/>
      <c r="J181" s="17" t="s">
        <v>388</v>
      </c>
      <c r="K181" s="4"/>
      <c r="L181" s="4"/>
      <c r="M181" s="4"/>
      <c r="N181" s="4"/>
      <c r="O181" s="4"/>
      <c r="P181" s="4"/>
      <c r="Q181" s="4"/>
      <c r="R181" s="15" t="s">
        <v>389</v>
      </c>
      <c r="S181" s="4"/>
      <c r="T181" s="4"/>
      <c r="U181" s="4"/>
      <c r="V181" s="4"/>
      <c r="W181" s="4"/>
      <c r="X181" s="4"/>
      <c r="Y181" s="4"/>
      <c r="Z181" s="4"/>
      <c r="AA181" s="4"/>
      <c r="AB181" s="4"/>
      <c r="AC181" s="4"/>
      <c r="AD181" s="4"/>
      <c r="AE181" s="15" t="s">
        <v>390</v>
      </c>
      <c r="AF181" s="4"/>
      <c r="AG181" s="22" t="s">
        <v>391</v>
      </c>
      <c r="AH181" s="15" t="s">
        <v>392</v>
      </c>
      <c r="AI181" s="4"/>
      <c r="AJ181" s="4"/>
    </row>
    <row r="182" spans="4:36" ht="15">
      <c r="D182" s="4"/>
      <c r="E182" s="20" t="s">
        <v>302</v>
      </c>
      <c r="F182" s="4"/>
      <c r="G182" s="4"/>
      <c r="H182" s="18" t="s">
        <v>393</v>
      </c>
      <c r="I182" s="4"/>
      <c r="J182" s="17" t="s">
        <v>394</v>
      </c>
      <c r="K182" s="4"/>
      <c r="L182" s="4"/>
      <c r="M182" s="4"/>
      <c r="N182" s="4"/>
      <c r="O182" s="4"/>
      <c r="P182" s="4"/>
      <c r="Q182" s="4"/>
      <c r="R182" s="15" t="s">
        <v>395</v>
      </c>
      <c r="S182" s="4"/>
      <c r="T182" s="4"/>
      <c r="U182" s="4"/>
      <c r="V182" s="4"/>
      <c r="W182" s="4"/>
      <c r="X182" s="4"/>
      <c r="Y182" s="4"/>
      <c r="Z182" s="4"/>
      <c r="AA182" s="4"/>
      <c r="AB182" s="4"/>
      <c r="AC182" s="4"/>
      <c r="AD182" s="4"/>
      <c r="AE182" s="25" t="s">
        <v>396</v>
      </c>
      <c r="AF182" s="4"/>
      <c r="AG182" s="4"/>
      <c r="AH182" s="15" t="s">
        <v>397</v>
      </c>
      <c r="AI182" s="4"/>
      <c r="AJ182" s="4"/>
    </row>
    <row r="183" spans="4:36" ht="15">
      <c r="D183" s="4"/>
      <c r="E183" s="20" t="s">
        <v>398</v>
      </c>
      <c r="F183" s="4"/>
      <c r="G183" s="4"/>
      <c r="H183" s="18" t="s">
        <v>399</v>
      </c>
      <c r="I183" s="4"/>
      <c r="J183" s="26" t="s">
        <v>400</v>
      </c>
      <c r="K183" s="4"/>
      <c r="L183" s="4"/>
      <c r="M183" s="4"/>
      <c r="N183" s="4"/>
      <c r="O183" s="4"/>
      <c r="P183" s="4"/>
      <c r="Q183" s="4"/>
      <c r="R183" s="15" t="s">
        <v>401</v>
      </c>
      <c r="S183" s="4"/>
      <c r="T183" s="4"/>
      <c r="U183" s="4"/>
      <c r="V183" s="4"/>
      <c r="W183" s="4"/>
      <c r="X183" s="4"/>
      <c r="Y183" s="4"/>
      <c r="Z183" s="4"/>
      <c r="AA183" s="4"/>
      <c r="AB183" s="4"/>
      <c r="AC183" s="4"/>
      <c r="AD183" s="4"/>
      <c r="AE183" s="4"/>
      <c r="AF183" s="4"/>
      <c r="AG183" s="4"/>
      <c r="AH183" s="15" t="s">
        <v>402</v>
      </c>
      <c r="AI183" s="4"/>
      <c r="AJ183" s="4"/>
    </row>
    <row r="184" spans="4:36" ht="30">
      <c r="D184" s="4"/>
      <c r="E184" s="20" t="s">
        <v>403</v>
      </c>
      <c r="F184" s="4"/>
      <c r="G184" s="4"/>
      <c r="H184" s="15" t="s">
        <v>404</v>
      </c>
      <c r="I184" s="4"/>
      <c r="J184" s="4"/>
      <c r="K184" s="4"/>
      <c r="L184" s="4"/>
      <c r="M184" s="4"/>
      <c r="N184" s="4"/>
      <c r="O184" s="4"/>
      <c r="P184" s="4"/>
      <c r="Q184" s="4"/>
      <c r="R184" s="15" t="s">
        <v>405</v>
      </c>
      <c r="S184" s="4"/>
      <c r="T184" s="4"/>
      <c r="U184" s="4"/>
      <c r="V184" s="4"/>
      <c r="W184" s="4"/>
      <c r="X184" s="4"/>
      <c r="Y184" s="4"/>
      <c r="Z184" s="4"/>
      <c r="AA184" s="4"/>
      <c r="AB184" s="4"/>
      <c r="AC184" s="4"/>
      <c r="AD184" s="4"/>
      <c r="AE184" s="4"/>
      <c r="AF184" s="4"/>
      <c r="AG184" s="4"/>
      <c r="AH184" s="15" t="s">
        <v>406</v>
      </c>
      <c r="AI184" s="4"/>
      <c r="AJ184" s="4"/>
    </row>
    <row r="185" spans="4:36" ht="15">
      <c r="D185" s="4"/>
      <c r="E185" s="20" t="s">
        <v>407</v>
      </c>
      <c r="F185" s="4"/>
      <c r="G185" s="4"/>
      <c r="H185" s="15" t="s">
        <v>408</v>
      </c>
      <c r="I185" s="4"/>
      <c r="J185" s="4"/>
      <c r="K185" s="4"/>
      <c r="L185" s="4"/>
      <c r="M185" s="4"/>
      <c r="N185" s="4"/>
      <c r="O185" s="4"/>
      <c r="P185" s="4"/>
      <c r="Q185" s="4"/>
      <c r="R185" s="25" t="s">
        <v>409</v>
      </c>
      <c r="S185" s="4"/>
      <c r="T185" s="4"/>
      <c r="U185" s="4"/>
      <c r="V185" s="4"/>
      <c r="W185" s="4"/>
      <c r="X185" s="4"/>
      <c r="Y185" s="4"/>
      <c r="Z185" s="4"/>
      <c r="AA185" s="4"/>
      <c r="AB185" s="4"/>
      <c r="AC185" s="4"/>
      <c r="AD185" s="4"/>
      <c r="AE185" s="4"/>
      <c r="AF185" s="4"/>
      <c r="AG185" s="4"/>
      <c r="AH185" s="15" t="s">
        <v>410</v>
      </c>
      <c r="AI185" s="4"/>
      <c r="AJ185" s="4"/>
    </row>
    <row r="186" spans="4:36" ht="15">
      <c r="D186" s="4"/>
      <c r="E186" s="20" t="s">
        <v>411</v>
      </c>
      <c r="F186" s="4"/>
      <c r="G186" s="4"/>
      <c r="H186" s="15" t="s">
        <v>412</v>
      </c>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25" t="s">
        <v>413</v>
      </c>
      <c r="AI186" s="4"/>
      <c r="AJ186" s="4"/>
    </row>
    <row r="187" spans="4:36" ht="15">
      <c r="D187" s="4"/>
      <c r="E187" s="20" t="s">
        <v>414</v>
      </c>
      <c r="F187" s="4"/>
      <c r="G187" s="4"/>
      <c r="H187" s="15" t="s">
        <v>415</v>
      </c>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row>
    <row r="188" spans="4:36" ht="15">
      <c r="D188" s="4"/>
      <c r="E188" s="20" t="s">
        <v>352</v>
      </c>
      <c r="F188" s="4"/>
      <c r="G188" s="4"/>
      <c r="H188" s="15" t="s">
        <v>416</v>
      </c>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row>
    <row r="189" spans="4:36" ht="15">
      <c r="D189" s="4"/>
      <c r="E189" s="23" t="s">
        <v>417</v>
      </c>
      <c r="F189" s="4"/>
      <c r="G189" s="4"/>
      <c r="H189" s="25" t="s">
        <v>418</v>
      </c>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row>
    <row r="190" spans="4:36">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row>
    <row r="191" spans="4:36">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row>
    <row r="192" spans="4:36">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row>
    <row r="193" spans="4:36">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row>
    <row r="194" spans="4:36">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row>
    <row r="195" spans="4:36">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row>
    <row r="196" spans="4:36">
      <c r="O196" s="4"/>
      <c r="P196" s="4"/>
      <c r="Q196" s="4"/>
      <c r="R196" s="4"/>
      <c r="S196" s="4"/>
      <c r="T196" s="4"/>
    </row>
    <row r="197" spans="4:36">
      <c r="O197" s="4"/>
      <c r="P197" s="4"/>
      <c r="Q197" s="4"/>
      <c r="R197" s="4"/>
      <c r="S197" s="4"/>
      <c r="T197" s="4"/>
    </row>
    <row r="198" spans="4:36">
      <c r="O198" s="4"/>
      <c r="P198" s="4"/>
      <c r="Q198" s="4"/>
      <c r="R198" s="4"/>
      <c r="S198" s="4"/>
      <c r="T198" s="4"/>
    </row>
    <row r="199" spans="4:36">
      <c r="O199" s="4"/>
      <c r="P199" s="4"/>
      <c r="Q199" s="4"/>
      <c r="R199" s="4"/>
      <c r="S199" s="4"/>
      <c r="T199" s="4"/>
    </row>
    <row r="200" spans="4:36">
      <c r="O200" s="4"/>
      <c r="P200" s="4"/>
      <c r="Q200" s="4"/>
      <c r="R200" s="4"/>
      <c r="S200" s="4"/>
      <c r="T200" s="4"/>
    </row>
    <row r="201" spans="4:36">
      <c r="O201" s="4"/>
      <c r="P201" s="4"/>
      <c r="Q201" s="4"/>
      <c r="R201" s="4"/>
      <c r="S201" s="4"/>
      <c r="T201" s="4"/>
    </row>
    <row r="202" spans="4:36">
      <c r="O202" s="4"/>
      <c r="P202" s="4"/>
      <c r="Q202" s="4"/>
      <c r="R202" s="4"/>
      <c r="S202" s="4"/>
      <c r="T202" s="4"/>
    </row>
    <row r="203" spans="4:36">
      <c r="O203" s="4"/>
      <c r="P203" s="4"/>
      <c r="Q203" s="4"/>
      <c r="R203" s="4"/>
      <c r="S203" s="4"/>
      <c r="T203" s="4"/>
    </row>
    <row r="204" spans="4:36" ht="15">
      <c r="D204" s="14" t="s">
        <v>419</v>
      </c>
      <c r="E204" s="14" t="s">
        <v>420</v>
      </c>
      <c r="F204" s="14" t="s">
        <v>421</v>
      </c>
      <c r="G204" s="28" t="s">
        <v>422</v>
      </c>
      <c r="H204" s="28" t="s">
        <v>423</v>
      </c>
      <c r="I204" s="14" t="s">
        <v>424</v>
      </c>
      <c r="J204" s="14" t="s">
        <v>425</v>
      </c>
      <c r="K204" s="28" t="s">
        <v>426</v>
      </c>
      <c r="L204" s="14" t="s">
        <v>427</v>
      </c>
      <c r="M204" s="14" t="s">
        <v>428</v>
      </c>
      <c r="N204" s="14" t="s">
        <v>429</v>
      </c>
      <c r="O204" s="14" t="s">
        <v>430</v>
      </c>
      <c r="P204" s="28" t="s">
        <v>431</v>
      </c>
      <c r="Q204" s="14" t="s">
        <v>432</v>
      </c>
      <c r="R204" s="14" t="s">
        <v>433</v>
      </c>
      <c r="S204" s="14" t="s">
        <v>434</v>
      </c>
      <c r="T204" s="14" t="s">
        <v>435</v>
      </c>
      <c r="U204" s="14" t="s">
        <v>436</v>
      </c>
      <c r="V204" s="14" t="s">
        <v>437</v>
      </c>
      <c r="W204" s="14" t="s">
        <v>438</v>
      </c>
      <c r="X204" s="14" t="s">
        <v>439</v>
      </c>
      <c r="Y204" s="14" t="s">
        <v>440</v>
      </c>
      <c r="Z204" s="14" t="s">
        <v>441</v>
      </c>
      <c r="AA204" s="14" t="s">
        <v>442</v>
      </c>
      <c r="AB204" s="14" t="s">
        <v>443</v>
      </c>
      <c r="AC204" s="14" t="s">
        <v>444</v>
      </c>
      <c r="AD204" s="14" t="s">
        <v>445</v>
      </c>
      <c r="AE204" s="14" t="s">
        <v>446</v>
      </c>
      <c r="AF204" s="14" t="s">
        <v>447</v>
      </c>
      <c r="AG204" s="14" t="s">
        <v>448</v>
      </c>
      <c r="AH204" s="14" t="s">
        <v>449</v>
      </c>
      <c r="AI204" s="14" t="s">
        <v>450</v>
      </c>
      <c r="AJ204" s="14" t="s">
        <v>451</v>
      </c>
    </row>
    <row r="205" spans="4:36" ht="15">
      <c r="D205" t="s">
        <v>452</v>
      </c>
      <c r="E205" t="s">
        <v>453</v>
      </c>
      <c r="F205" t="s">
        <v>421</v>
      </c>
      <c r="G205" t="s">
        <v>454</v>
      </c>
      <c r="H205" t="s">
        <v>455</v>
      </c>
      <c r="I205" t="s">
        <v>456</v>
      </c>
      <c r="J205" t="s">
        <v>457</v>
      </c>
      <c r="K205" t="s">
        <v>458</v>
      </c>
      <c r="L205" t="s">
        <v>459</v>
      </c>
      <c r="M205" t="s">
        <v>460</v>
      </c>
      <c r="N205" t="s">
        <v>461</v>
      </c>
      <c r="O205" t="s">
        <v>462</v>
      </c>
      <c r="P205" t="s">
        <v>463</v>
      </c>
      <c r="Q205" t="s">
        <v>464</v>
      </c>
      <c r="R205" t="s">
        <v>465</v>
      </c>
      <c r="S205" t="s">
        <v>466</v>
      </c>
      <c r="T205" t="s">
        <v>467</v>
      </c>
      <c r="U205" t="s">
        <v>468</v>
      </c>
      <c r="V205" t="s">
        <v>469</v>
      </c>
      <c r="W205" t="s">
        <v>470</v>
      </c>
      <c r="X205" t="s">
        <v>471</v>
      </c>
      <c r="Y205" t="s">
        <v>472</v>
      </c>
      <c r="Z205" t="s">
        <v>473</v>
      </c>
      <c r="AA205" t="s">
        <v>474</v>
      </c>
      <c r="AB205" t="s">
        <v>475</v>
      </c>
      <c r="AC205" t="s">
        <v>476</v>
      </c>
      <c r="AD205" t="s">
        <v>477</v>
      </c>
      <c r="AE205" t="s">
        <v>478</v>
      </c>
      <c r="AF205" t="s">
        <v>479</v>
      </c>
      <c r="AG205" t="s">
        <v>480</v>
      </c>
      <c r="AH205" t="s">
        <v>481</v>
      </c>
      <c r="AI205" t="s">
        <v>482</v>
      </c>
      <c r="AJ205" t="s">
        <v>483</v>
      </c>
    </row>
    <row r="206" spans="4:36" ht="15">
      <c r="D206" t="s">
        <v>484</v>
      </c>
      <c r="E206" t="s">
        <v>485</v>
      </c>
      <c r="F206" t="s">
        <v>486</v>
      </c>
      <c r="G206" t="s">
        <v>487</v>
      </c>
      <c r="H206"/>
      <c r="I206" t="s">
        <v>488</v>
      </c>
      <c r="J206" t="s">
        <v>489</v>
      </c>
      <c r="K206" t="s">
        <v>490</v>
      </c>
      <c r="L206" t="s">
        <v>491</v>
      </c>
      <c r="M206" t="s">
        <v>492</v>
      </c>
      <c r="N206" t="s">
        <v>493</v>
      </c>
      <c r="O206" t="s">
        <v>494</v>
      </c>
      <c r="P206" t="s">
        <v>495</v>
      </c>
      <c r="Q206" t="s">
        <v>496</v>
      </c>
      <c r="R206" t="s">
        <v>497</v>
      </c>
      <c r="S206" t="s">
        <v>498</v>
      </c>
      <c r="T206" t="s">
        <v>499</v>
      </c>
      <c r="U206" t="s">
        <v>500</v>
      </c>
      <c r="V206" t="s">
        <v>491</v>
      </c>
      <c r="W206" t="s">
        <v>501</v>
      </c>
      <c r="X206" t="s">
        <v>502</v>
      </c>
      <c r="Y206" t="s">
        <v>497</v>
      </c>
      <c r="Z206" t="s">
        <v>503</v>
      </c>
      <c r="AA206" t="s">
        <v>504</v>
      </c>
      <c r="AB206" t="s">
        <v>505</v>
      </c>
      <c r="AC206" t="s">
        <v>506</v>
      </c>
      <c r="AD206" t="s">
        <v>507</v>
      </c>
      <c r="AE206" t="s">
        <v>508</v>
      </c>
      <c r="AF206" t="s">
        <v>505</v>
      </c>
      <c r="AG206" t="s">
        <v>509</v>
      </c>
      <c r="AH206" t="s">
        <v>510</v>
      </c>
      <c r="AI206" t="s">
        <v>511</v>
      </c>
      <c r="AJ206" t="s">
        <v>512</v>
      </c>
    </row>
    <row r="207" spans="4:36" ht="15">
      <c r="D207" t="s">
        <v>513</v>
      </c>
      <c r="E207" t="s">
        <v>514</v>
      </c>
      <c r="F207" t="s">
        <v>515</v>
      </c>
      <c r="G207" t="s">
        <v>516</v>
      </c>
      <c r="H207"/>
      <c r="I207" t="s">
        <v>517</v>
      </c>
      <c r="J207" t="s">
        <v>518</v>
      </c>
      <c r="K207" t="s">
        <v>519</v>
      </c>
      <c r="L207" t="s">
        <v>520</v>
      </c>
      <c r="M207" t="s">
        <v>521</v>
      </c>
      <c r="N207" t="s">
        <v>522</v>
      </c>
      <c r="O207" t="s">
        <v>523</v>
      </c>
      <c r="P207" t="s">
        <v>524</v>
      </c>
      <c r="Q207" t="s">
        <v>505</v>
      </c>
      <c r="R207" t="s">
        <v>525</v>
      </c>
      <c r="S207" t="s">
        <v>526</v>
      </c>
      <c r="T207" t="s">
        <v>527</v>
      </c>
      <c r="U207" t="s">
        <v>528</v>
      </c>
      <c r="V207" t="s">
        <v>529</v>
      </c>
      <c r="W207" t="s">
        <v>530</v>
      </c>
      <c r="X207" t="s">
        <v>531</v>
      </c>
      <c r="Y207" t="s">
        <v>532</v>
      </c>
      <c r="Z207" t="s">
        <v>533</v>
      </c>
      <c r="AA207" t="s">
        <v>534</v>
      </c>
      <c r="AB207" t="s">
        <v>535</v>
      </c>
      <c r="AC207" t="s">
        <v>536</v>
      </c>
      <c r="AD207"/>
      <c r="AE207" t="s">
        <v>491</v>
      </c>
      <c r="AF207" t="s">
        <v>537</v>
      </c>
      <c r="AG207" t="s">
        <v>538</v>
      </c>
      <c r="AH207" t="s">
        <v>539</v>
      </c>
      <c r="AI207" t="s">
        <v>540</v>
      </c>
      <c r="AJ207" t="s">
        <v>541</v>
      </c>
    </row>
    <row r="208" spans="4:36" ht="15">
      <c r="D208" t="s">
        <v>542</v>
      </c>
      <c r="E208" t="s">
        <v>543</v>
      </c>
      <c r="F208" t="s">
        <v>544</v>
      </c>
      <c r="G208" t="s">
        <v>545</v>
      </c>
      <c r="H208"/>
      <c r="I208" t="s">
        <v>546</v>
      </c>
      <c r="J208" t="s">
        <v>547</v>
      </c>
      <c r="K208" t="s">
        <v>548</v>
      </c>
      <c r="L208" t="s">
        <v>549</v>
      </c>
      <c r="M208" t="s">
        <v>550</v>
      </c>
      <c r="N208" t="s">
        <v>536</v>
      </c>
      <c r="O208" t="s">
        <v>551</v>
      </c>
      <c r="P208" t="s">
        <v>552</v>
      </c>
      <c r="Q208" t="s">
        <v>553</v>
      </c>
      <c r="R208" t="s">
        <v>554</v>
      </c>
      <c r="S208" t="s">
        <v>555</v>
      </c>
      <c r="T208" t="s">
        <v>556</v>
      </c>
      <c r="U208" t="s">
        <v>557</v>
      </c>
      <c r="V208" t="s">
        <v>558</v>
      </c>
      <c r="W208" t="s">
        <v>559</v>
      </c>
      <c r="X208" t="s">
        <v>560</v>
      </c>
      <c r="Y208" t="s">
        <v>561</v>
      </c>
      <c r="Z208" t="s">
        <v>562</v>
      </c>
      <c r="AA208" t="s">
        <v>563</v>
      </c>
      <c r="AB208" t="s">
        <v>564</v>
      </c>
      <c r="AC208" t="s">
        <v>565</v>
      </c>
      <c r="AD208"/>
      <c r="AE208" t="s">
        <v>566</v>
      </c>
      <c r="AF208" t="s">
        <v>567</v>
      </c>
      <c r="AG208" t="s">
        <v>568</v>
      </c>
      <c r="AH208" t="s">
        <v>569</v>
      </c>
      <c r="AI208" t="s">
        <v>570</v>
      </c>
      <c r="AJ208" t="s">
        <v>571</v>
      </c>
    </row>
    <row r="209" spans="4:36" ht="15">
      <c r="D209" t="s">
        <v>572</v>
      </c>
      <c r="E209" t="s">
        <v>573</v>
      </c>
      <c r="F209" t="s">
        <v>574</v>
      </c>
      <c r="G209" t="s">
        <v>575</v>
      </c>
      <c r="H209"/>
      <c r="I209" t="s">
        <v>576</v>
      </c>
      <c r="J209" t="s">
        <v>577</v>
      </c>
      <c r="K209" t="s">
        <v>578</v>
      </c>
      <c r="L209" t="s">
        <v>579</v>
      </c>
      <c r="M209" t="s">
        <v>580</v>
      </c>
      <c r="N209" t="s">
        <v>424</v>
      </c>
      <c r="O209" t="s">
        <v>581</v>
      </c>
      <c r="P209" t="s">
        <v>582</v>
      </c>
      <c r="Q209" t="s">
        <v>583</v>
      </c>
      <c r="R209" t="s">
        <v>584</v>
      </c>
      <c r="S209" t="s">
        <v>585</v>
      </c>
      <c r="T209"/>
      <c r="U209" t="s">
        <v>586</v>
      </c>
      <c r="V209" t="s">
        <v>587</v>
      </c>
      <c r="W209" t="s">
        <v>588</v>
      </c>
      <c r="X209" t="s">
        <v>589</v>
      </c>
      <c r="Y209" t="s">
        <v>590</v>
      </c>
      <c r="Z209" t="s">
        <v>591</v>
      </c>
      <c r="AA209" t="s">
        <v>592</v>
      </c>
      <c r="AB209" t="s">
        <v>432</v>
      </c>
      <c r="AC209" t="s">
        <v>593</v>
      </c>
      <c r="AD209"/>
      <c r="AE209" t="s">
        <v>594</v>
      </c>
      <c r="AF209" t="s">
        <v>595</v>
      </c>
      <c r="AG209" t="s">
        <v>596</v>
      </c>
      <c r="AH209" t="s">
        <v>522</v>
      </c>
      <c r="AI209" t="s">
        <v>597</v>
      </c>
      <c r="AJ209"/>
    </row>
    <row r="210" spans="4:36" ht="15">
      <c r="D210" t="s">
        <v>598</v>
      </c>
      <c r="E210" t="s">
        <v>599</v>
      </c>
      <c r="F210" t="s">
        <v>600</v>
      </c>
      <c r="G210" t="s">
        <v>601</v>
      </c>
      <c r="H210"/>
      <c r="I210" t="s">
        <v>602</v>
      </c>
      <c r="J210" t="s">
        <v>603</v>
      </c>
      <c r="K210" t="s">
        <v>604</v>
      </c>
      <c r="L210" t="s">
        <v>605</v>
      </c>
      <c r="M210" t="s">
        <v>606</v>
      </c>
      <c r="N210" t="s">
        <v>607</v>
      </c>
      <c r="O210" t="s">
        <v>608</v>
      </c>
      <c r="P210" t="s">
        <v>609</v>
      </c>
      <c r="Q210" t="s">
        <v>610</v>
      </c>
      <c r="R210" t="s">
        <v>611</v>
      </c>
      <c r="S210" t="s">
        <v>612</v>
      </c>
      <c r="T210"/>
      <c r="U210" t="s">
        <v>613</v>
      </c>
      <c r="V210" t="s">
        <v>614</v>
      </c>
      <c r="W210" t="s">
        <v>615</v>
      </c>
      <c r="X210" t="s">
        <v>616</v>
      </c>
      <c r="Y210" t="s">
        <v>617</v>
      </c>
      <c r="Z210" t="s">
        <v>618</v>
      </c>
      <c r="AA210" t="s">
        <v>619</v>
      </c>
      <c r="AB210" t="s">
        <v>620</v>
      </c>
      <c r="AC210" t="s">
        <v>621</v>
      </c>
      <c r="AD210"/>
      <c r="AE210" t="s">
        <v>622</v>
      </c>
      <c r="AF210" t="s">
        <v>623</v>
      </c>
      <c r="AG210" t="s">
        <v>624</v>
      </c>
      <c r="AH210" t="s">
        <v>424</v>
      </c>
      <c r="AI210" t="s">
        <v>625</v>
      </c>
      <c r="AJ210"/>
    </row>
    <row r="211" spans="4:36" ht="15">
      <c r="D211" t="s">
        <v>626</v>
      </c>
      <c r="E211" t="s">
        <v>627</v>
      </c>
      <c r="F211" t="s">
        <v>628</v>
      </c>
      <c r="G211" t="s">
        <v>629</v>
      </c>
      <c r="H211"/>
      <c r="I211" t="s">
        <v>630</v>
      </c>
      <c r="J211" t="s">
        <v>631</v>
      </c>
      <c r="K211" t="s">
        <v>632</v>
      </c>
      <c r="L211" t="s">
        <v>633</v>
      </c>
      <c r="M211" t="s">
        <v>634</v>
      </c>
      <c r="N211" t="s">
        <v>635</v>
      </c>
      <c r="O211" t="s">
        <v>636</v>
      </c>
      <c r="P211" t="s">
        <v>637</v>
      </c>
      <c r="Q211" t="s">
        <v>638</v>
      </c>
      <c r="R211" t="s">
        <v>639</v>
      </c>
      <c r="S211" t="s">
        <v>640</v>
      </c>
      <c r="T211"/>
      <c r="U211" t="s">
        <v>641</v>
      </c>
      <c r="V211" t="s">
        <v>642</v>
      </c>
      <c r="W211" t="s">
        <v>643</v>
      </c>
      <c r="X211" t="s">
        <v>644</v>
      </c>
      <c r="Y211" t="s">
        <v>577</v>
      </c>
      <c r="Z211" t="s">
        <v>645</v>
      </c>
      <c r="AA211" t="s">
        <v>646</v>
      </c>
      <c r="AB211" t="s">
        <v>647</v>
      </c>
      <c r="AC211" t="s">
        <v>648</v>
      </c>
      <c r="AD211"/>
      <c r="AE211" t="s">
        <v>649</v>
      </c>
      <c r="AF211" t="s">
        <v>650</v>
      </c>
      <c r="AG211" t="s">
        <v>651</v>
      </c>
      <c r="AH211" t="s">
        <v>652</v>
      </c>
      <c r="AI211"/>
      <c r="AJ211"/>
    </row>
    <row r="212" spans="4:36" ht="15">
      <c r="D212" t="s">
        <v>653</v>
      </c>
      <c r="E212" t="s">
        <v>654</v>
      </c>
      <c r="F212"/>
      <c r="G212" t="s">
        <v>655</v>
      </c>
      <c r="H212"/>
      <c r="I212" t="s">
        <v>499</v>
      </c>
      <c r="J212" t="s">
        <v>656</v>
      </c>
      <c r="K212" t="s">
        <v>657</v>
      </c>
      <c r="L212" t="s">
        <v>658</v>
      </c>
      <c r="M212" t="s">
        <v>659</v>
      </c>
      <c r="N212" t="s">
        <v>660</v>
      </c>
      <c r="O212" t="s">
        <v>661</v>
      </c>
      <c r="P212" t="s">
        <v>662</v>
      </c>
      <c r="Q212" t="s">
        <v>663</v>
      </c>
      <c r="R212" t="s">
        <v>664</v>
      </c>
      <c r="S212" t="s">
        <v>665</v>
      </c>
      <c r="T212"/>
      <c r="U212" t="s">
        <v>666</v>
      </c>
      <c r="V212" t="s">
        <v>667</v>
      </c>
      <c r="W212" t="s">
        <v>668</v>
      </c>
      <c r="X212" t="s">
        <v>669</v>
      </c>
      <c r="Y212" t="s">
        <v>670</v>
      </c>
      <c r="Z212" t="s">
        <v>671</v>
      </c>
      <c r="AA212" t="s">
        <v>672</v>
      </c>
      <c r="AB212" t="s">
        <v>673</v>
      </c>
      <c r="AC212" t="s">
        <v>674</v>
      </c>
      <c r="AD212"/>
      <c r="AE212" t="s">
        <v>675</v>
      </c>
      <c r="AF212" t="s">
        <v>676</v>
      </c>
      <c r="AG212" t="s">
        <v>677</v>
      </c>
      <c r="AH212" t="s">
        <v>678</v>
      </c>
      <c r="AI212"/>
      <c r="AJ212"/>
    </row>
    <row r="213" spans="4:36" ht="15">
      <c r="D213" t="s">
        <v>679</v>
      </c>
      <c r="E213" t="s">
        <v>680</v>
      </c>
      <c r="F213"/>
      <c r="G213" t="s">
        <v>681</v>
      </c>
      <c r="H213"/>
      <c r="I213" t="s">
        <v>682</v>
      </c>
      <c r="J213" t="s">
        <v>425</v>
      </c>
      <c r="K213" t="s">
        <v>683</v>
      </c>
      <c r="L213" t="s">
        <v>684</v>
      </c>
      <c r="M213" t="s">
        <v>685</v>
      </c>
      <c r="N213" t="s">
        <v>686</v>
      </c>
      <c r="O213" t="s">
        <v>687</v>
      </c>
      <c r="P213" t="s">
        <v>688</v>
      </c>
      <c r="Q213" t="s">
        <v>689</v>
      </c>
      <c r="R213" t="s">
        <v>690</v>
      </c>
      <c r="S213"/>
      <c r="T213"/>
      <c r="U213" t="s">
        <v>691</v>
      </c>
      <c r="V213" t="s">
        <v>692</v>
      </c>
      <c r="W213" t="s">
        <v>693</v>
      </c>
      <c r="X213" t="s">
        <v>694</v>
      </c>
      <c r="Y213" t="s">
        <v>504</v>
      </c>
      <c r="Z213" t="s">
        <v>695</v>
      </c>
      <c r="AA213" t="s">
        <v>696</v>
      </c>
      <c r="AB213" t="s">
        <v>697</v>
      </c>
      <c r="AC213" t="s">
        <v>698</v>
      </c>
      <c r="AD213"/>
      <c r="AE213" t="s">
        <v>424</v>
      </c>
      <c r="AF213" t="s">
        <v>699</v>
      </c>
      <c r="AG213" t="s">
        <v>700</v>
      </c>
      <c r="AH213" t="s">
        <v>701</v>
      </c>
      <c r="AI213"/>
      <c r="AJ213"/>
    </row>
    <row r="214" spans="4:36" ht="15">
      <c r="D214" t="s">
        <v>702</v>
      </c>
      <c r="E214" t="s">
        <v>703</v>
      </c>
      <c r="F214"/>
      <c r="G214" t="s">
        <v>704</v>
      </c>
      <c r="H214"/>
      <c r="I214" t="s">
        <v>705</v>
      </c>
      <c r="J214" t="s">
        <v>706</v>
      </c>
      <c r="K214" t="s">
        <v>707</v>
      </c>
      <c r="L214" t="s">
        <v>708</v>
      </c>
      <c r="M214" t="s">
        <v>709</v>
      </c>
      <c r="N214" t="s">
        <v>710</v>
      </c>
      <c r="O214" t="s">
        <v>711</v>
      </c>
      <c r="P214" t="s">
        <v>712</v>
      </c>
      <c r="Q214" t="s">
        <v>713</v>
      </c>
      <c r="R214" t="s">
        <v>714</v>
      </c>
      <c r="S214"/>
      <c r="T214"/>
      <c r="U214" t="s">
        <v>715</v>
      </c>
      <c r="V214" t="s">
        <v>716</v>
      </c>
      <c r="W214" t="s">
        <v>717</v>
      </c>
      <c r="X214" t="s">
        <v>718</v>
      </c>
      <c r="Y214" t="s">
        <v>719</v>
      </c>
      <c r="Z214" t="s">
        <v>720</v>
      </c>
      <c r="AA214" t="s">
        <v>721</v>
      </c>
      <c r="AB214" t="s">
        <v>722</v>
      </c>
      <c r="AC214" t="s">
        <v>723</v>
      </c>
      <c r="AD214"/>
      <c r="AE214" t="s">
        <v>690</v>
      </c>
      <c r="AF214" t="s">
        <v>724</v>
      </c>
      <c r="AG214" t="s">
        <v>725</v>
      </c>
      <c r="AH214" t="s">
        <v>726</v>
      </c>
      <c r="AI214"/>
      <c r="AJ214"/>
    </row>
    <row r="215" spans="4:36" ht="15">
      <c r="D215" t="s">
        <v>727</v>
      </c>
      <c r="E215" t="s">
        <v>728</v>
      </c>
      <c r="F215"/>
      <c r="G215" t="s">
        <v>729</v>
      </c>
      <c r="H215"/>
      <c r="I215" t="s">
        <v>432</v>
      </c>
      <c r="J215" t="s">
        <v>505</v>
      </c>
      <c r="K215" t="s">
        <v>730</v>
      </c>
      <c r="L215" t="s">
        <v>731</v>
      </c>
      <c r="M215" t="s">
        <v>732</v>
      </c>
      <c r="N215" t="s">
        <v>733</v>
      </c>
      <c r="O215" t="s">
        <v>734</v>
      </c>
      <c r="P215" t="s">
        <v>735</v>
      </c>
      <c r="Q215" t="s">
        <v>736</v>
      </c>
      <c r="R215" t="s">
        <v>737</v>
      </c>
      <c r="S215"/>
      <c r="T215"/>
      <c r="U215" t="s">
        <v>738</v>
      </c>
      <c r="V215" t="s">
        <v>739</v>
      </c>
      <c r="W215" t="s">
        <v>740</v>
      </c>
      <c r="X215" t="s">
        <v>741</v>
      </c>
      <c r="Y215" t="s">
        <v>742</v>
      </c>
      <c r="Z215" t="s">
        <v>743</v>
      </c>
      <c r="AA215" t="s">
        <v>744</v>
      </c>
      <c r="AB215" t="s">
        <v>745</v>
      </c>
      <c r="AC215" t="s">
        <v>746</v>
      </c>
      <c r="AD215"/>
      <c r="AE215" t="s">
        <v>747</v>
      </c>
      <c r="AF215" t="s">
        <v>748</v>
      </c>
      <c r="AG215" t="s">
        <v>749</v>
      </c>
      <c r="AH215" t="s">
        <v>750</v>
      </c>
      <c r="AI215"/>
      <c r="AJ215"/>
    </row>
    <row r="216" spans="4:36" ht="15">
      <c r="D216"/>
      <c r="E216" t="s">
        <v>751</v>
      </c>
      <c r="F216"/>
      <c r="G216" t="s">
        <v>752</v>
      </c>
      <c r="H216"/>
      <c r="I216" t="s">
        <v>753</v>
      </c>
      <c r="J216" t="s">
        <v>754</v>
      </c>
      <c r="K216" t="s">
        <v>755</v>
      </c>
      <c r="L216" t="s">
        <v>756</v>
      </c>
      <c r="M216" t="s">
        <v>757</v>
      </c>
      <c r="N216" t="s">
        <v>459</v>
      </c>
      <c r="O216" t="s">
        <v>758</v>
      </c>
      <c r="P216" t="s">
        <v>759</v>
      </c>
      <c r="Q216" t="s">
        <v>760</v>
      </c>
      <c r="R216" t="s">
        <v>761</v>
      </c>
      <c r="S216"/>
      <c r="T216"/>
      <c r="U216" t="s">
        <v>762</v>
      </c>
      <c r="V216" t="s">
        <v>763</v>
      </c>
      <c r="W216" t="s">
        <v>764</v>
      </c>
      <c r="X216" t="s">
        <v>765</v>
      </c>
      <c r="Y216" t="s">
        <v>432</v>
      </c>
      <c r="Z216" t="s">
        <v>766</v>
      </c>
      <c r="AA216" t="s">
        <v>767</v>
      </c>
      <c r="AB216" t="s">
        <v>768</v>
      </c>
      <c r="AC216" t="s">
        <v>769</v>
      </c>
      <c r="AD216"/>
      <c r="AE216" t="s">
        <v>770</v>
      </c>
      <c r="AF216" t="s">
        <v>771</v>
      </c>
      <c r="AG216" t="s">
        <v>772</v>
      </c>
      <c r="AH216" t="s">
        <v>545</v>
      </c>
      <c r="AI216"/>
      <c r="AJ216"/>
    </row>
    <row r="217" spans="4:36" ht="15">
      <c r="D217"/>
      <c r="E217" t="s">
        <v>773</v>
      </c>
      <c r="F217"/>
      <c r="G217" t="s">
        <v>774</v>
      </c>
      <c r="H217"/>
      <c r="I217" t="s">
        <v>775</v>
      </c>
      <c r="J217" t="s">
        <v>426</v>
      </c>
      <c r="K217" t="s">
        <v>776</v>
      </c>
      <c r="L217" t="s">
        <v>777</v>
      </c>
      <c r="M217" t="s">
        <v>778</v>
      </c>
      <c r="N217" t="s">
        <v>779</v>
      </c>
      <c r="O217" t="s">
        <v>780</v>
      </c>
      <c r="P217" t="s">
        <v>781</v>
      </c>
      <c r="Q217" t="s">
        <v>782</v>
      </c>
      <c r="R217" t="s">
        <v>783</v>
      </c>
      <c r="S217"/>
      <c r="T217"/>
      <c r="U217" t="s">
        <v>784</v>
      </c>
      <c r="V217" t="s">
        <v>785</v>
      </c>
      <c r="W217" t="s">
        <v>786</v>
      </c>
      <c r="X217" t="s">
        <v>786</v>
      </c>
      <c r="Y217" t="s">
        <v>787</v>
      </c>
      <c r="Z217" t="s">
        <v>788</v>
      </c>
      <c r="AA217" t="s">
        <v>789</v>
      </c>
      <c r="AB217"/>
      <c r="AC217" t="s">
        <v>790</v>
      </c>
      <c r="AD217"/>
      <c r="AE217" t="s">
        <v>791</v>
      </c>
      <c r="AF217" t="s">
        <v>792</v>
      </c>
      <c r="AG217" t="s">
        <v>793</v>
      </c>
      <c r="AH217" t="s">
        <v>794</v>
      </c>
      <c r="AI217"/>
      <c r="AJ217"/>
    </row>
    <row r="218" spans="4:36" ht="15">
      <c r="D218"/>
      <c r="E218" t="s">
        <v>795</v>
      </c>
      <c r="F218"/>
      <c r="G218" t="s">
        <v>555</v>
      </c>
      <c r="H218"/>
      <c r="I218" t="s">
        <v>796</v>
      </c>
      <c r="J218" t="s">
        <v>797</v>
      </c>
      <c r="K218" t="s">
        <v>798</v>
      </c>
      <c r="L218" t="s">
        <v>799</v>
      </c>
      <c r="M218" t="s">
        <v>800</v>
      </c>
      <c r="N218" t="s">
        <v>801</v>
      </c>
      <c r="O218" t="s">
        <v>802</v>
      </c>
      <c r="P218" t="s">
        <v>803</v>
      </c>
      <c r="Q218" t="s">
        <v>804</v>
      </c>
      <c r="R218" t="s">
        <v>805</v>
      </c>
      <c r="S218"/>
      <c r="T218"/>
      <c r="U218" t="s">
        <v>806</v>
      </c>
      <c r="V218" t="s">
        <v>807</v>
      </c>
      <c r="W218" t="s">
        <v>808</v>
      </c>
      <c r="X218" t="s">
        <v>809</v>
      </c>
      <c r="Y218" t="s">
        <v>810</v>
      </c>
      <c r="Z218" t="s">
        <v>811</v>
      </c>
      <c r="AA218"/>
      <c r="AB218"/>
      <c r="AC218" t="s">
        <v>812</v>
      </c>
      <c r="AD218"/>
      <c r="AE218" t="s">
        <v>813</v>
      </c>
      <c r="AF218" t="s">
        <v>814</v>
      </c>
      <c r="AG218" t="s">
        <v>815</v>
      </c>
      <c r="AH218" t="s">
        <v>816</v>
      </c>
      <c r="AI218"/>
      <c r="AJ218"/>
    </row>
    <row r="219" spans="4:36" ht="15">
      <c r="D219"/>
      <c r="E219" t="s">
        <v>522</v>
      </c>
      <c r="F219"/>
      <c r="G219" t="s">
        <v>817</v>
      </c>
      <c r="H219"/>
      <c r="I219" t="s">
        <v>818</v>
      </c>
      <c r="J219" t="s">
        <v>819</v>
      </c>
      <c r="K219" t="s">
        <v>820</v>
      </c>
      <c r="L219" t="s">
        <v>821</v>
      </c>
      <c r="M219" t="s">
        <v>822</v>
      </c>
      <c r="N219" t="s">
        <v>823</v>
      </c>
      <c r="O219" t="s">
        <v>824</v>
      </c>
      <c r="P219" t="s">
        <v>825</v>
      </c>
      <c r="Q219" t="s">
        <v>826</v>
      </c>
      <c r="R219" t="s">
        <v>827</v>
      </c>
      <c r="S219"/>
      <c r="T219"/>
      <c r="U219" t="s">
        <v>828</v>
      </c>
      <c r="V219" t="s">
        <v>829</v>
      </c>
      <c r="W219" t="s">
        <v>830</v>
      </c>
      <c r="X219" t="s">
        <v>831</v>
      </c>
      <c r="Y219" t="s">
        <v>832</v>
      </c>
      <c r="Z219" t="s">
        <v>833</v>
      </c>
      <c r="AA219"/>
      <c r="AB219"/>
      <c r="AC219"/>
      <c r="AD219"/>
      <c r="AE219" t="s">
        <v>834</v>
      </c>
      <c r="AF219" t="s">
        <v>835</v>
      </c>
      <c r="AG219" t="s">
        <v>836</v>
      </c>
      <c r="AH219" t="s">
        <v>837</v>
      </c>
      <c r="AI219"/>
      <c r="AJ219"/>
    </row>
    <row r="220" spans="4:36" ht="15">
      <c r="D220"/>
      <c r="E220" t="s">
        <v>475</v>
      </c>
      <c r="F220"/>
      <c r="G220" t="s">
        <v>838</v>
      </c>
      <c r="H220"/>
      <c r="I220" t="s">
        <v>839</v>
      </c>
      <c r="J220" t="s">
        <v>840</v>
      </c>
      <c r="K220" t="s">
        <v>841</v>
      </c>
      <c r="L220" t="s">
        <v>842</v>
      </c>
      <c r="M220" t="s">
        <v>843</v>
      </c>
      <c r="N220" t="s">
        <v>844</v>
      </c>
      <c r="O220" t="s">
        <v>845</v>
      </c>
      <c r="P220" t="s">
        <v>846</v>
      </c>
      <c r="Q220" t="s">
        <v>847</v>
      </c>
      <c r="R220" t="s">
        <v>848</v>
      </c>
      <c r="S220"/>
      <c r="T220"/>
      <c r="U220" t="s">
        <v>849</v>
      </c>
      <c r="V220"/>
      <c r="W220" t="s">
        <v>850</v>
      </c>
      <c r="X220" t="s">
        <v>851</v>
      </c>
      <c r="Y220" t="s">
        <v>852</v>
      </c>
      <c r="Z220" t="s">
        <v>853</v>
      </c>
      <c r="AA220"/>
      <c r="AB220"/>
      <c r="AC220"/>
      <c r="AD220"/>
      <c r="AE220" t="s">
        <v>854</v>
      </c>
      <c r="AF220" t="s">
        <v>855</v>
      </c>
      <c r="AG220" t="s">
        <v>856</v>
      </c>
      <c r="AH220" t="s">
        <v>857</v>
      </c>
      <c r="AI220"/>
      <c r="AJ220"/>
    </row>
    <row r="221" spans="4:36" ht="15">
      <c r="D221"/>
      <c r="E221" t="s">
        <v>594</v>
      </c>
      <c r="F221"/>
      <c r="G221" t="s">
        <v>778</v>
      </c>
      <c r="H221"/>
      <c r="I221" t="s">
        <v>858</v>
      </c>
      <c r="J221" t="s">
        <v>859</v>
      </c>
      <c r="K221" t="s">
        <v>860</v>
      </c>
      <c r="L221"/>
      <c r="M221" t="s">
        <v>861</v>
      </c>
      <c r="N221" t="s">
        <v>862</v>
      </c>
      <c r="O221" t="s">
        <v>863</v>
      </c>
      <c r="P221" t="s">
        <v>864</v>
      </c>
      <c r="Q221" t="s">
        <v>865</v>
      </c>
      <c r="R221" t="s">
        <v>866</v>
      </c>
      <c r="S221"/>
      <c r="T221"/>
      <c r="U221" t="s">
        <v>867</v>
      </c>
      <c r="V221"/>
      <c r="W221" t="s">
        <v>868</v>
      </c>
      <c r="X221" t="s">
        <v>869</v>
      </c>
      <c r="Y221" t="s">
        <v>870</v>
      </c>
      <c r="Z221" t="s">
        <v>871</v>
      </c>
      <c r="AA221"/>
      <c r="AB221"/>
      <c r="AC221"/>
      <c r="AD221"/>
      <c r="AE221" t="s">
        <v>872</v>
      </c>
      <c r="AF221" t="s">
        <v>873</v>
      </c>
      <c r="AG221" t="s">
        <v>874</v>
      </c>
      <c r="AH221" t="s">
        <v>875</v>
      </c>
      <c r="AI221"/>
      <c r="AJ221"/>
    </row>
    <row r="222" spans="4:36" ht="15">
      <c r="D222"/>
      <c r="E222" t="s">
        <v>876</v>
      </c>
      <c r="F222"/>
      <c r="G222" t="s">
        <v>877</v>
      </c>
      <c r="H222"/>
      <c r="I222" t="s">
        <v>878</v>
      </c>
      <c r="J222" t="s">
        <v>879</v>
      </c>
      <c r="K222" t="s">
        <v>880</v>
      </c>
      <c r="L222"/>
      <c r="M222" t="s">
        <v>881</v>
      </c>
      <c r="N222" t="s">
        <v>882</v>
      </c>
      <c r="O222" t="s">
        <v>883</v>
      </c>
      <c r="P222" t="s">
        <v>884</v>
      </c>
      <c r="Q222" t="s">
        <v>885</v>
      </c>
      <c r="R222" t="s">
        <v>886</v>
      </c>
      <c r="S222"/>
      <c r="T222"/>
      <c r="U222" t="s">
        <v>887</v>
      </c>
      <c r="V222"/>
      <c r="W222" t="s">
        <v>888</v>
      </c>
      <c r="X222" t="s">
        <v>889</v>
      </c>
      <c r="Y222" t="s">
        <v>890</v>
      </c>
      <c r="Z222" t="s">
        <v>891</v>
      </c>
      <c r="AA222"/>
      <c r="AB222"/>
      <c r="AC222"/>
      <c r="AD222"/>
      <c r="AE222" t="s">
        <v>892</v>
      </c>
      <c r="AF222" t="s">
        <v>893</v>
      </c>
      <c r="AG222" t="s">
        <v>894</v>
      </c>
      <c r="AH222" t="s">
        <v>895</v>
      </c>
      <c r="AI222"/>
      <c r="AJ222"/>
    </row>
    <row r="223" spans="4:36" ht="15">
      <c r="D223"/>
      <c r="E223" t="s">
        <v>896</v>
      </c>
      <c r="F223"/>
      <c r="G223" t="s">
        <v>897</v>
      </c>
      <c r="H223"/>
      <c r="I223" t="s">
        <v>898</v>
      </c>
      <c r="J223" t="s">
        <v>899</v>
      </c>
      <c r="K223" t="s">
        <v>900</v>
      </c>
      <c r="L223"/>
      <c r="M223" t="s">
        <v>829</v>
      </c>
      <c r="N223" t="s">
        <v>901</v>
      </c>
      <c r="O223" t="s">
        <v>902</v>
      </c>
      <c r="P223" t="s">
        <v>903</v>
      </c>
      <c r="Q223" t="s">
        <v>904</v>
      </c>
      <c r="R223" t="s">
        <v>905</v>
      </c>
      <c r="S223"/>
      <c r="T223"/>
      <c r="U223" t="s">
        <v>906</v>
      </c>
      <c r="V223"/>
      <c r="W223" t="s">
        <v>907</v>
      </c>
      <c r="X223" t="s">
        <v>908</v>
      </c>
      <c r="Y223" t="s">
        <v>909</v>
      </c>
      <c r="Z223" t="s">
        <v>910</v>
      </c>
      <c r="AA223"/>
      <c r="AB223"/>
      <c r="AC223"/>
      <c r="AD223"/>
      <c r="AE223" t="s">
        <v>911</v>
      </c>
      <c r="AF223" t="s">
        <v>912</v>
      </c>
      <c r="AG223" t="s">
        <v>913</v>
      </c>
      <c r="AH223" t="s">
        <v>914</v>
      </c>
      <c r="AI223"/>
      <c r="AJ223"/>
    </row>
    <row r="224" spans="4:36" ht="15">
      <c r="D224"/>
      <c r="E224" t="s">
        <v>915</v>
      </c>
      <c r="F224"/>
      <c r="G224" t="s">
        <v>916</v>
      </c>
      <c r="H224"/>
      <c r="I224" t="s">
        <v>917</v>
      </c>
      <c r="J224" t="s">
        <v>918</v>
      </c>
      <c r="K224" t="s">
        <v>444</v>
      </c>
      <c r="L224"/>
      <c r="M224"/>
      <c r="N224" t="s">
        <v>919</v>
      </c>
      <c r="O224" t="s">
        <v>920</v>
      </c>
      <c r="P224" t="s">
        <v>921</v>
      </c>
      <c r="Q224" t="s">
        <v>922</v>
      </c>
      <c r="R224" t="s">
        <v>923</v>
      </c>
      <c r="S224"/>
      <c r="T224"/>
      <c r="U224" t="s">
        <v>924</v>
      </c>
      <c r="V224"/>
      <c r="W224" t="s">
        <v>925</v>
      </c>
      <c r="X224" t="s">
        <v>926</v>
      </c>
      <c r="Y224" t="s">
        <v>927</v>
      </c>
      <c r="Z224" t="s">
        <v>928</v>
      </c>
      <c r="AA224"/>
      <c r="AB224"/>
      <c r="AC224"/>
      <c r="AD224"/>
      <c r="AE224" t="s">
        <v>929</v>
      </c>
      <c r="AF224" t="s">
        <v>930</v>
      </c>
      <c r="AG224" t="s">
        <v>931</v>
      </c>
      <c r="AH224" t="s">
        <v>932</v>
      </c>
      <c r="AI224"/>
      <c r="AJ224"/>
    </row>
    <row r="225" spans="4:36" ht="15">
      <c r="D225"/>
      <c r="E225" t="s">
        <v>675</v>
      </c>
      <c r="F225"/>
      <c r="G225" t="s">
        <v>933</v>
      </c>
      <c r="H225"/>
      <c r="I225" t="s">
        <v>934</v>
      </c>
      <c r="J225" t="s">
        <v>935</v>
      </c>
      <c r="K225" t="s">
        <v>936</v>
      </c>
      <c r="L225"/>
      <c r="M225"/>
      <c r="N225" t="s">
        <v>937</v>
      </c>
      <c r="O225" t="s">
        <v>938</v>
      </c>
      <c r="P225" t="s">
        <v>939</v>
      </c>
      <c r="Q225" t="s">
        <v>940</v>
      </c>
      <c r="R225" t="s">
        <v>941</v>
      </c>
      <c r="S225"/>
      <c r="T225"/>
      <c r="U225" t="s">
        <v>942</v>
      </c>
      <c r="V225"/>
      <c r="W225" t="s">
        <v>943</v>
      </c>
      <c r="X225" t="s">
        <v>944</v>
      </c>
      <c r="Y225" t="s">
        <v>733</v>
      </c>
      <c r="Z225" t="s">
        <v>945</v>
      </c>
      <c r="AA225"/>
      <c r="AB225"/>
      <c r="AC225"/>
      <c r="AD225"/>
      <c r="AE225" t="s">
        <v>946</v>
      </c>
      <c r="AF225" t="s">
        <v>947</v>
      </c>
      <c r="AG225" t="s">
        <v>948</v>
      </c>
      <c r="AH225" t="s">
        <v>949</v>
      </c>
      <c r="AI225"/>
      <c r="AJ225"/>
    </row>
    <row r="226" spans="4:36" ht="15">
      <c r="D226"/>
      <c r="E226" t="s">
        <v>950</v>
      </c>
      <c r="F226"/>
      <c r="G226" t="s">
        <v>951</v>
      </c>
      <c r="H226"/>
      <c r="I226" t="s">
        <v>952</v>
      </c>
      <c r="J226" t="s">
        <v>953</v>
      </c>
      <c r="K226" t="s">
        <v>954</v>
      </c>
      <c r="L226"/>
      <c r="M226"/>
      <c r="N226" t="s">
        <v>955</v>
      </c>
      <c r="O226" t="s">
        <v>956</v>
      </c>
      <c r="P226" t="s">
        <v>957</v>
      </c>
      <c r="Q226" t="s">
        <v>958</v>
      </c>
      <c r="R226" t="s">
        <v>959</v>
      </c>
      <c r="S226"/>
      <c r="T226"/>
      <c r="U226" t="s">
        <v>960</v>
      </c>
      <c r="V226"/>
      <c r="W226" t="s">
        <v>936</v>
      </c>
      <c r="X226" t="s">
        <v>961</v>
      </c>
      <c r="Y226" t="s">
        <v>962</v>
      </c>
      <c r="Z226" t="s">
        <v>963</v>
      </c>
      <c r="AA226"/>
      <c r="AB226"/>
      <c r="AC226"/>
      <c r="AD226"/>
      <c r="AE226" t="s">
        <v>964</v>
      </c>
      <c r="AF226" t="s">
        <v>965</v>
      </c>
      <c r="AG226" t="s">
        <v>966</v>
      </c>
      <c r="AH226" t="s">
        <v>967</v>
      </c>
      <c r="AI226"/>
      <c r="AJ226"/>
    </row>
    <row r="227" spans="4:36" ht="15">
      <c r="D227"/>
      <c r="E227" t="s">
        <v>706</v>
      </c>
      <c r="F227"/>
      <c r="G227" t="s">
        <v>968</v>
      </c>
      <c r="H227"/>
      <c r="I227" t="s">
        <v>955</v>
      </c>
      <c r="J227" t="s">
        <v>969</v>
      </c>
      <c r="K227" t="s">
        <v>970</v>
      </c>
      <c r="L227"/>
      <c r="M227"/>
      <c r="N227" t="s">
        <v>971</v>
      </c>
      <c r="O227" t="s">
        <v>972</v>
      </c>
      <c r="P227" t="s">
        <v>973</v>
      </c>
      <c r="Q227" t="s">
        <v>974</v>
      </c>
      <c r="R227" t="s">
        <v>975</v>
      </c>
      <c r="S227"/>
      <c r="T227"/>
      <c r="U227" t="s">
        <v>860</v>
      </c>
      <c r="V227"/>
      <c r="W227" t="s">
        <v>976</v>
      </c>
      <c r="X227" t="s">
        <v>731</v>
      </c>
      <c r="Y227" t="s">
        <v>977</v>
      </c>
      <c r="Z227" t="s">
        <v>978</v>
      </c>
      <c r="AA227"/>
      <c r="AB227"/>
      <c r="AC227"/>
      <c r="AD227"/>
      <c r="AE227" t="s">
        <v>979</v>
      </c>
      <c r="AF227" t="s">
        <v>980</v>
      </c>
      <c r="AG227" t="s">
        <v>981</v>
      </c>
      <c r="AH227" t="s">
        <v>982</v>
      </c>
      <c r="AI227"/>
      <c r="AJ227"/>
    </row>
    <row r="228" spans="4:36" ht="15">
      <c r="D228"/>
      <c r="E228" t="s">
        <v>983</v>
      </c>
      <c r="F228"/>
      <c r="G228"/>
      <c r="H228"/>
      <c r="I228" t="s">
        <v>984</v>
      </c>
      <c r="J228" t="s">
        <v>985</v>
      </c>
      <c r="K228" t="s">
        <v>986</v>
      </c>
      <c r="L228"/>
      <c r="M228"/>
      <c r="N228" t="s">
        <v>987</v>
      </c>
      <c r="O228" t="s">
        <v>988</v>
      </c>
      <c r="P228" t="s">
        <v>989</v>
      </c>
      <c r="Q228" t="s">
        <v>990</v>
      </c>
      <c r="R228" t="s">
        <v>818</v>
      </c>
      <c r="S228"/>
      <c r="T228"/>
      <c r="U228" t="s">
        <v>991</v>
      </c>
      <c r="V228"/>
      <c r="W228" t="s">
        <v>992</v>
      </c>
      <c r="X228" t="s">
        <v>993</v>
      </c>
      <c r="Y228" t="s">
        <v>994</v>
      </c>
      <c r="Z228" t="s">
        <v>995</v>
      </c>
      <c r="AA228"/>
      <c r="AB228"/>
      <c r="AC228"/>
      <c r="AD228"/>
      <c r="AE228" t="s">
        <v>996</v>
      </c>
      <c r="AF228" t="s">
        <v>447</v>
      </c>
      <c r="AG228" t="s">
        <v>997</v>
      </c>
      <c r="AH228" t="s">
        <v>748</v>
      </c>
      <c r="AI228"/>
      <c r="AJ228"/>
    </row>
    <row r="229" spans="4:36" ht="15">
      <c r="D229"/>
      <c r="E229" t="s">
        <v>998</v>
      </c>
      <c r="F229"/>
      <c r="G229"/>
      <c r="H229"/>
      <c r="I229" t="s">
        <v>999</v>
      </c>
      <c r="J229" t="s">
        <v>1000</v>
      </c>
      <c r="K229" t="s">
        <v>1001</v>
      </c>
      <c r="L229"/>
      <c r="M229"/>
      <c r="N229" t="s">
        <v>1002</v>
      </c>
      <c r="O229" t="s">
        <v>1003</v>
      </c>
      <c r="P229" t="s">
        <v>900</v>
      </c>
      <c r="Q229" t="s">
        <v>1004</v>
      </c>
      <c r="R229" t="s">
        <v>1005</v>
      </c>
      <c r="S229"/>
      <c r="T229"/>
      <c r="U229" t="s">
        <v>1006</v>
      </c>
      <c r="V229"/>
      <c r="W229" t="s">
        <v>1007</v>
      </c>
      <c r="X229" t="s">
        <v>1008</v>
      </c>
      <c r="Y229" t="s">
        <v>1009</v>
      </c>
      <c r="Z229" t="s">
        <v>1010</v>
      </c>
      <c r="AA229"/>
      <c r="AB229"/>
      <c r="AC229"/>
      <c r="AD229"/>
      <c r="AE229" t="s">
        <v>1011</v>
      </c>
      <c r="AF229" t="s">
        <v>1012</v>
      </c>
      <c r="AG229" t="s">
        <v>1013</v>
      </c>
      <c r="AH229" t="s">
        <v>572</v>
      </c>
      <c r="AI229"/>
      <c r="AJ229"/>
    </row>
    <row r="230" spans="4:36" ht="15">
      <c r="D230"/>
      <c r="E230" t="s">
        <v>1014</v>
      </c>
      <c r="F230"/>
      <c r="G230"/>
      <c r="H230"/>
      <c r="I230" t="s">
        <v>1015</v>
      </c>
      <c r="J230" t="s">
        <v>1016</v>
      </c>
      <c r="K230" t="s">
        <v>1017</v>
      </c>
      <c r="L230"/>
      <c r="M230"/>
      <c r="N230" t="s">
        <v>1018</v>
      </c>
      <c r="O230"/>
      <c r="P230" t="s">
        <v>1019</v>
      </c>
      <c r="Q230" t="s">
        <v>1020</v>
      </c>
      <c r="R230" t="s">
        <v>1021</v>
      </c>
      <c r="S230"/>
      <c r="T230"/>
      <c r="U230" t="s">
        <v>1022</v>
      </c>
      <c r="V230"/>
      <c r="W230" t="s">
        <v>1023</v>
      </c>
      <c r="X230" t="s">
        <v>1024</v>
      </c>
      <c r="Y230" t="s">
        <v>1025</v>
      </c>
      <c r="Z230" t="s">
        <v>1026</v>
      </c>
      <c r="AA230"/>
      <c r="AB230"/>
      <c r="AC230"/>
      <c r="AD230"/>
      <c r="AE230" t="s">
        <v>1027</v>
      </c>
      <c r="AF230" t="s">
        <v>1028</v>
      </c>
      <c r="AG230" t="s">
        <v>1029</v>
      </c>
      <c r="AH230" t="s">
        <v>1030</v>
      </c>
      <c r="AI230"/>
      <c r="AJ230"/>
    </row>
    <row r="231" spans="4:36" ht="15">
      <c r="D231"/>
      <c r="E231" t="s">
        <v>426</v>
      </c>
      <c r="F231"/>
      <c r="G231"/>
      <c r="H231"/>
      <c r="I231" t="s">
        <v>1031</v>
      </c>
      <c r="J231" t="s">
        <v>1032</v>
      </c>
      <c r="K231" t="s">
        <v>1033</v>
      </c>
      <c r="L231"/>
      <c r="M231"/>
      <c r="N231" t="s">
        <v>1034</v>
      </c>
      <c r="O231"/>
      <c r="P231" t="s">
        <v>1035</v>
      </c>
      <c r="Q231" t="s">
        <v>1036</v>
      </c>
      <c r="R231" t="s">
        <v>1037</v>
      </c>
      <c r="S231"/>
      <c r="T231"/>
      <c r="U231" t="s">
        <v>1038</v>
      </c>
      <c r="V231"/>
      <c r="W231" t="s">
        <v>1039</v>
      </c>
      <c r="X231" t="s">
        <v>1040</v>
      </c>
      <c r="Y231" t="s">
        <v>1041</v>
      </c>
      <c r="Z231" t="s">
        <v>1042</v>
      </c>
      <c r="AA231"/>
      <c r="AB231"/>
      <c r="AC231"/>
      <c r="AD231"/>
      <c r="AE231" t="s">
        <v>1043</v>
      </c>
      <c r="AF231"/>
      <c r="AG231" t="s">
        <v>1044</v>
      </c>
      <c r="AH231" t="s">
        <v>1045</v>
      </c>
      <c r="AI231"/>
      <c r="AJ231"/>
    </row>
    <row r="232" spans="4:36" ht="15">
      <c r="D232"/>
      <c r="E232" t="s">
        <v>1046</v>
      </c>
      <c r="F232"/>
      <c r="G232"/>
      <c r="H232"/>
      <c r="I232" t="s">
        <v>1047</v>
      </c>
      <c r="J232" t="s">
        <v>1048</v>
      </c>
      <c r="K232"/>
      <c r="L232"/>
      <c r="M232"/>
      <c r="N232" t="s">
        <v>1049</v>
      </c>
      <c r="O232"/>
      <c r="P232" t="s">
        <v>1050</v>
      </c>
      <c r="Q232" t="s">
        <v>1051</v>
      </c>
      <c r="R232" t="s">
        <v>1052</v>
      </c>
      <c r="S232"/>
      <c r="T232"/>
      <c r="U232" t="s">
        <v>1053</v>
      </c>
      <c r="V232"/>
      <c r="W232" t="s">
        <v>1054</v>
      </c>
      <c r="X232" t="s">
        <v>988</v>
      </c>
      <c r="Y232" t="s">
        <v>1055</v>
      </c>
      <c r="Z232" t="s">
        <v>702</v>
      </c>
      <c r="AA232"/>
      <c r="AB232"/>
      <c r="AC232"/>
      <c r="AD232"/>
      <c r="AE232" t="s">
        <v>818</v>
      </c>
      <c r="AF232"/>
      <c r="AG232" t="s">
        <v>1056</v>
      </c>
      <c r="AH232" t="s">
        <v>1057</v>
      </c>
      <c r="AI232"/>
      <c r="AJ232"/>
    </row>
    <row r="233" spans="4:36" ht="15">
      <c r="D233"/>
      <c r="E233" t="s">
        <v>1058</v>
      </c>
      <c r="F233"/>
      <c r="G233"/>
      <c r="H233"/>
      <c r="I233" t="s">
        <v>1059</v>
      </c>
      <c r="J233" t="s">
        <v>1060</v>
      </c>
      <c r="K233"/>
      <c r="L233"/>
      <c r="M233"/>
      <c r="N233" t="s">
        <v>1061</v>
      </c>
      <c r="O233"/>
      <c r="P233" t="s">
        <v>1062</v>
      </c>
      <c r="Q233" t="s">
        <v>1063</v>
      </c>
      <c r="R233" t="s">
        <v>1064</v>
      </c>
      <c r="S233"/>
      <c r="T233"/>
      <c r="U233" t="s">
        <v>1065</v>
      </c>
      <c r="V233"/>
      <c r="W233" t="s">
        <v>1066</v>
      </c>
      <c r="X233" t="s">
        <v>1067</v>
      </c>
      <c r="Y233" t="s">
        <v>1068</v>
      </c>
      <c r="Z233" t="s">
        <v>1069</v>
      </c>
      <c r="AA233"/>
      <c r="AB233"/>
      <c r="AC233"/>
      <c r="AD233"/>
      <c r="AE233" t="s">
        <v>1070</v>
      </c>
      <c r="AF233"/>
      <c r="AG233" t="s">
        <v>1071</v>
      </c>
      <c r="AH233" t="s">
        <v>993</v>
      </c>
      <c r="AI233"/>
      <c r="AJ233"/>
    </row>
    <row r="234" spans="4:36" ht="15">
      <c r="D234"/>
      <c r="E234" t="s">
        <v>1072</v>
      </c>
      <c r="F234"/>
      <c r="G234"/>
      <c r="H234"/>
      <c r="I234" t="s">
        <v>1073</v>
      </c>
      <c r="J234" t="s">
        <v>1074</v>
      </c>
      <c r="K234"/>
      <c r="L234"/>
      <c r="M234"/>
      <c r="N234" t="s">
        <v>1075</v>
      </c>
      <c r="O234"/>
      <c r="P234" t="s">
        <v>1076</v>
      </c>
      <c r="Q234" t="s">
        <v>1077</v>
      </c>
      <c r="R234" t="s">
        <v>1078</v>
      </c>
      <c r="S234"/>
      <c r="T234"/>
      <c r="U234" t="s">
        <v>1079</v>
      </c>
      <c r="V234"/>
      <c r="W234" t="s">
        <v>1080</v>
      </c>
      <c r="X234"/>
      <c r="Y234" t="s">
        <v>1081</v>
      </c>
      <c r="Z234" t="s">
        <v>1082</v>
      </c>
      <c r="AA234"/>
      <c r="AB234"/>
      <c r="AC234"/>
      <c r="AD234"/>
      <c r="AE234" t="s">
        <v>1083</v>
      </c>
      <c r="AF234"/>
      <c r="AG234" t="s">
        <v>1084</v>
      </c>
      <c r="AH234" t="s">
        <v>1085</v>
      </c>
      <c r="AI234"/>
      <c r="AJ234"/>
    </row>
    <row r="235" spans="4:36" ht="15">
      <c r="D235"/>
      <c r="E235" t="s">
        <v>1086</v>
      </c>
      <c r="F235"/>
      <c r="G235"/>
      <c r="H235"/>
      <c r="I235" t="s">
        <v>1087</v>
      </c>
      <c r="J235" t="s">
        <v>1088</v>
      </c>
      <c r="K235"/>
      <c r="L235"/>
      <c r="M235"/>
      <c r="N235" t="s">
        <v>1089</v>
      </c>
      <c r="O235"/>
      <c r="P235"/>
      <c r="Q235"/>
      <c r="R235" t="s">
        <v>1090</v>
      </c>
      <c r="S235"/>
      <c r="T235"/>
      <c r="U235" t="s">
        <v>1091</v>
      </c>
      <c r="V235"/>
      <c r="W235"/>
      <c r="X235"/>
      <c r="Y235" t="s">
        <v>1092</v>
      </c>
      <c r="Z235" t="s">
        <v>1093</v>
      </c>
      <c r="AA235"/>
      <c r="AB235"/>
      <c r="AC235"/>
      <c r="AD235"/>
      <c r="AE235" t="s">
        <v>1094</v>
      </c>
      <c r="AF235"/>
      <c r="AG235" t="s">
        <v>1095</v>
      </c>
      <c r="AH235" t="s">
        <v>1096</v>
      </c>
      <c r="AI235"/>
      <c r="AJ235"/>
    </row>
    <row r="236" spans="4:36" ht="15">
      <c r="D236"/>
      <c r="E236" t="s">
        <v>1097</v>
      </c>
      <c r="F236"/>
      <c r="G236"/>
      <c r="H236"/>
      <c r="I236" t="s">
        <v>1098</v>
      </c>
      <c r="J236" t="s">
        <v>1099</v>
      </c>
      <c r="K236"/>
      <c r="L236"/>
      <c r="M236"/>
      <c r="N236" t="s">
        <v>1100</v>
      </c>
      <c r="O236"/>
      <c r="P236"/>
      <c r="Q236"/>
      <c r="R236" t="s">
        <v>1101</v>
      </c>
      <c r="S236"/>
      <c r="T236"/>
      <c r="U236" t="s">
        <v>1102</v>
      </c>
      <c r="V236"/>
      <c r="W236"/>
      <c r="X236"/>
      <c r="Y236" t="s">
        <v>1103</v>
      </c>
      <c r="Z236" t="s">
        <v>1104</v>
      </c>
      <c r="AA236"/>
      <c r="AB236"/>
      <c r="AC236"/>
      <c r="AD236"/>
      <c r="AE236" t="s">
        <v>1105</v>
      </c>
      <c r="AF236"/>
      <c r="AG236" t="s">
        <v>1106</v>
      </c>
      <c r="AH236" t="s">
        <v>965</v>
      </c>
      <c r="AI236"/>
      <c r="AJ236"/>
    </row>
    <row r="237" spans="4:36" ht="15">
      <c r="D237"/>
      <c r="E237" t="s">
        <v>1107</v>
      </c>
      <c r="F237"/>
      <c r="G237"/>
      <c r="H237"/>
      <c r="I237" t="s">
        <v>1108</v>
      </c>
      <c r="J237" t="s">
        <v>1109</v>
      </c>
      <c r="K237"/>
      <c r="L237"/>
      <c r="M237"/>
      <c r="N237" t="s">
        <v>1110</v>
      </c>
      <c r="O237"/>
      <c r="P237"/>
      <c r="Q237"/>
      <c r="R237" t="s">
        <v>1111</v>
      </c>
      <c r="S237"/>
      <c r="T237"/>
      <c r="U237" t="s">
        <v>1112</v>
      </c>
      <c r="V237"/>
      <c r="W237"/>
      <c r="X237"/>
      <c r="Y237" t="s">
        <v>748</v>
      </c>
      <c r="Z237" t="s">
        <v>744</v>
      </c>
      <c r="AA237"/>
      <c r="AB237"/>
      <c r="AC237"/>
      <c r="AD237"/>
      <c r="AE237" t="s">
        <v>1113</v>
      </c>
      <c r="AF237"/>
      <c r="AG237" t="s">
        <v>1114</v>
      </c>
      <c r="AH237" t="s">
        <v>1115</v>
      </c>
      <c r="AI237"/>
      <c r="AJ237"/>
    </row>
    <row r="238" spans="4:36" ht="15">
      <c r="D238"/>
      <c r="E238" t="s">
        <v>1116</v>
      </c>
      <c r="F238"/>
      <c r="G238"/>
      <c r="H238"/>
      <c r="I238" t="s">
        <v>1117</v>
      </c>
      <c r="J238" t="s">
        <v>1118</v>
      </c>
      <c r="K238"/>
      <c r="L238"/>
      <c r="M238"/>
      <c r="N238" t="s">
        <v>1119</v>
      </c>
      <c r="O238"/>
      <c r="P238"/>
      <c r="Q238"/>
      <c r="R238" t="s">
        <v>1120</v>
      </c>
      <c r="S238"/>
      <c r="T238"/>
      <c r="U238" t="s">
        <v>1121</v>
      </c>
      <c r="V238"/>
      <c r="W238"/>
      <c r="X238"/>
      <c r="Y238" t="s">
        <v>1122</v>
      </c>
      <c r="Z238" t="s">
        <v>1123</v>
      </c>
      <c r="AA238"/>
      <c r="AB238"/>
      <c r="AC238"/>
      <c r="AD238"/>
      <c r="AE238" t="s">
        <v>1124</v>
      </c>
      <c r="AF238"/>
      <c r="AG238" t="s">
        <v>1125</v>
      </c>
      <c r="AH238" t="s">
        <v>1126</v>
      </c>
      <c r="AI238"/>
      <c r="AJ238"/>
    </row>
    <row r="239" spans="4:36" ht="15">
      <c r="D239"/>
      <c r="E239" t="s">
        <v>1127</v>
      </c>
      <c r="F239"/>
      <c r="G239"/>
      <c r="H239"/>
      <c r="I239" t="s">
        <v>1128</v>
      </c>
      <c r="J239" t="s">
        <v>1129</v>
      </c>
      <c r="K239"/>
      <c r="L239"/>
      <c r="M239"/>
      <c r="N239" t="s">
        <v>1130</v>
      </c>
      <c r="O239"/>
      <c r="P239"/>
      <c r="Q239"/>
      <c r="R239" t="s">
        <v>1131</v>
      </c>
      <c r="S239"/>
      <c r="T239"/>
      <c r="U239" t="s">
        <v>1132</v>
      </c>
      <c r="V239"/>
      <c r="W239"/>
      <c r="X239"/>
      <c r="Y239" t="s">
        <v>1133</v>
      </c>
      <c r="Z239" t="s">
        <v>1134</v>
      </c>
      <c r="AA239"/>
      <c r="AB239"/>
      <c r="AC239"/>
      <c r="AD239"/>
      <c r="AE239" t="s">
        <v>1135</v>
      </c>
      <c r="AF239"/>
      <c r="AG239" t="s">
        <v>1136</v>
      </c>
      <c r="AH239" t="s">
        <v>1137</v>
      </c>
      <c r="AI239"/>
      <c r="AJ239"/>
    </row>
    <row r="240" spans="4:36" ht="15">
      <c r="D240"/>
      <c r="E240" t="s">
        <v>1138</v>
      </c>
      <c r="F240"/>
      <c r="G240"/>
      <c r="H240"/>
      <c r="I240" t="s">
        <v>1139</v>
      </c>
      <c r="J240" t="s">
        <v>1140</v>
      </c>
      <c r="K240"/>
      <c r="L240"/>
      <c r="M240"/>
      <c r="N240" t="s">
        <v>1141</v>
      </c>
      <c r="O240"/>
      <c r="P240"/>
      <c r="Q240"/>
      <c r="R240" t="s">
        <v>1142</v>
      </c>
      <c r="S240"/>
      <c r="T240"/>
      <c r="U240" t="s">
        <v>1143</v>
      </c>
      <c r="V240"/>
      <c r="W240"/>
      <c r="X240"/>
      <c r="Y240" t="s">
        <v>1144</v>
      </c>
      <c r="Z240" t="s">
        <v>1145</v>
      </c>
      <c r="AA240"/>
      <c r="AB240"/>
      <c r="AC240"/>
      <c r="AD240"/>
      <c r="AE240" t="s">
        <v>1146</v>
      </c>
      <c r="AF240"/>
      <c r="AG240" t="s">
        <v>1147</v>
      </c>
      <c r="AH240" t="s">
        <v>1148</v>
      </c>
      <c r="AI240"/>
      <c r="AJ240"/>
    </row>
    <row r="241" spans="4:36" ht="15">
      <c r="D241"/>
      <c r="E241" t="s">
        <v>1149</v>
      </c>
      <c r="F241"/>
      <c r="G241"/>
      <c r="H241"/>
      <c r="I241" t="s">
        <v>1110</v>
      </c>
      <c r="J241" t="s">
        <v>1150</v>
      </c>
      <c r="K241"/>
      <c r="L241"/>
      <c r="M241"/>
      <c r="N241" t="s">
        <v>447</v>
      </c>
      <c r="O241"/>
      <c r="P241"/>
      <c r="Q241"/>
      <c r="R241" t="s">
        <v>765</v>
      </c>
      <c r="S241"/>
      <c r="T241"/>
      <c r="U241" t="s">
        <v>1151</v>
      </c>
      <c r="V241"/>
      <c r="W241"/>
      <c r="X241"/>
      <c r="Y241" t="s">
        <v>1152</v>
      </c>
      <c r="Z241" t="s">
        <v>1153</v>
      </c>
      <c r="AA241"/>
      <c r="AB241"/>
      <c r="AC241"/>
      <c r="AD241"/>
      <c r="AE241" t="s">
        <v>1154</v>
      </c>
      <c r="AF241"/>
      <c r="AG241" t="s">
        <v>1155</v>
      </c>
      <c r="AH241" t="s">
        <v>1156</v>
      </c>
      <c r="AI241"/>
      <c r="AJ241"/>
    </row>
    <row r="242" spans="4:36" ht="15">
      <c r="D242"/>
      <c r="E242" t="s">
        <v>1157</v>
      </c>
      <c r="F242"/>
      <c r="G242"/>
      <c r="H242"/>
      <c r="I242" t="s">
        <v>1158</v>
      </c>
      <c r="J242" t="s">
        <v>1159</v>
      </c>
      <c r="K242"/>
      <c r="L242"/>
      <c r="M242"/>
      <c r="N242" t="s">
        <v>1160</v>
      </c>
      <c r="O242"/>
      <c r="P242"/>
      <c r="Q242"/>
      <c r="R242" t="s">
        <v>1161</v>
      </c>
      <c r="S242"/>
      <c r="T242"/>
      <c r="U242"/>
      <c r="V242"/>
      <c r="W242"/>
      <c r="X242"/>
      <c r="Y242" t="s">
        <v>1162</v>
      </c>
      <c r="Z242" t="s">
        <v>1163</v>
      </c>
      <c r="AA242"/>
      <c r="AB242"/>
      <c r="AC242"/>
      <c r="AD242"/>
      <c r="AE242" t="s">
        <v>784</v>
      </c>
      <c r="AF242"/>
      <c r="AG242" t="s">
        <v>1164</v>
      </c>
      <c r="AH242" t="s">
        <v>1165</v>
      </c>
      <c r="AI242"/>
      <c r="AJ242"/>
    </row>
    <row r="243" spans="4:36" ht="15">
      <c r="D243"/>
      <c r="E243" t="s">
        <v>946</v>
      </c>
      <c r="F243"/>
      <c r="G243"/>
      <c r="H243"/>
      <c r="I243" t="s">
        <v>1166</v>
      </c>
      <c r="J243" t="s">
        <v>1167</v>
      </c>
      <c r="K243"/>
      <c r="L243"/>
      <c r="M243"/>
      <c r="N243" t="s">
        <v>1168</v>
      </c>
      <c r="O243"/>
      <c r="P243"/>
      <c r="Q243"/>
      <c r="R243" t="s">
        <v>1169</v>
      </c>
      <c r="S243"/>
      <c r="T243"/>
      <c r="U243"/>
      <c r="V243"/>
      <c r="W243"/>
      <c r="X243"/>
      <c r="Y243" t="s">
        <v>1170</v>
      </c>
      <c r="Z243" t="s">
        <v>1171</v>
      </c>
      <c r="AA243"/>
      <c r="AB243"/>
      <c r="AC243"/>
      <c r="AD243"/>
      <c r="AE243" t="s">
        <v>1172</v>
      </c>
      <c r="AF243"/>
      <c r="AG243" t="s">
        <v>1173</v>
      </c>
      <c r="AH243" t="s">
        <v>1174</v>
      </c>
      <c r="AI243"/>
      <c r="AJ243"/>
    </row>
    <row r="244" spans="4:36" ht="15">
      <c r="D244"/>
      <c r="E244" t="s">
        <v>668</v>
      </c>
      <c r="F244"/>
      <c r="G244"/>
      <c r="H244"/>
      <c r="I244" t="s">
        <v>1175</v>
      </c>
      <c r="J244" t="s">
        <v>1176</v>
      </c>
      <c r="K244"/>
      <c r="L244"/>
      <c r="M244"/>
      <c r="N244" t="s">
        <v>1177</v>
      </c>
      <c r="O244"/>
      <c r="P244"/>
      <c r="Q244"/>
      <c r="R244" t="s">
        <v>1178</v>
      </c>
      <c r="S244"/>
      <c r="T244"/>
      <c r="U244"/>
      <c r="V244"/>
      <c r="W244"/>
      <c r="X244"/>
      <c r="Y244" t="s">
        <v>440</v>
      </c>
      <c r="Z244" t="s">
        <v>1179</v>
      </c>
      <c r="AA244"/>
      <c r="AB244"/>
      <c r="AC244"/>
      <c r="AD244"/>
      <c r="AE244" t="s">
        <v>1180</v>
      </c>
      <c r="AF244"/>
      <c r="AG244" t="s">
        <v>1181</v>
      </c>
      <c r="AH244" t="s">
        <v>1182</v>
      </c>
      <c r="AI244"/>
      <c r="AJ244"/>
    </row>
    <row r="245" spans="4:36" ht="15">
      <c r="D245"/>
      <c r="E245" t="s">
        <v>1183</v>
      </c>
      <c r="F245"/>
      <c r="G245"/>
      <c r="H245"/>
      <c r="I245" t="s">
        <v>1184</v>
      </c>
      <c r="J245" t="s">
        <v>1185</v>
      </c>
      <c r="K245"/>
      <c r="L245"/>
      <c r="M245"/>
      <c r="N245" t="s">
        <v>1186</v>
      </c>
      <c r="O245"/>
      <c r="P245"/>
      <c r="Q245"/>
      <c r="R245" t="s">
        <v>1187</v>
      </c>
      <c r="S245"/>
      <c r="T245"/>
      <c r="U245"/>
      <c r="V245"/>
      <c r="W245"/>
      <c r="X245"/>
      <c r="Y245" t="s">
        <v>1188</v>
      </c>
      <c r="Z245"/>
      <c r="AA245"/>
      <c r="AB245"/>
      <c r="AC245"/>
      <c r="AD245"/>
      <c r="AE245" t="s">
        <v>1189</v>
      </c>
      <c r="AF245"/>
      <c r="AG245" t="s">
        <v>1190</v>
      </c>
      <c r="AH245" t="s">
        <v>1191</v>
      </c>
      <c r="AI245"/>
      <c r="AJ245"/>
    </row>
    <row r="246" spans="4:36" ht="15">
      <c r="D246"/>
      <c r="E246" t="s">
        <v>1192</v>
      </c>
      <c r="F246"/>
      <c r="G246"/>
      <c r="H246"/>
      <c r="I246" t="s">
        <v>1193</v>
      </c>
      <c r="J246" t="s">
        <v>1194</v>
      </c>
      <c r="K246"/>
      <c r="L246"/>
      <c r="M246"/>
      <c r="N246" t="s">
        <v>1195</v>
      </c>
      <c r="O246"/>
      <c r="P246"/>
      <c r="Q246"/>
      <c r="R246" t="s">
        <v>1196</v>
      </c>
      <c r="S246"/>
      <c r="T246"/>
      <c r="U246"/>
      <c r="V246"/>
      <c r="W246"/>
      <c r="X246"/>
      <c r="Y246" t="s">
        <v>1197</v>
      </c>
      <c r="Z246"/>
      <c r="AA246"/>
      <c r="AB246"/>
      <c r="AC246"/>
      <c r="AD246"/>
      <c r="AE246" t="s">
        <v>1198</v>
      </c>
      <c r="AF246"/>
      <c r="AG246" t="s">
        <v>1199</v>
      </c>
      <c r="AH246" t="s">
        <v>1200</v>
      </c>
      <c r="AI246"/>
      <c r="AJ246"/>
    </row>
    <row r="247" spans="4:36" ht="15">
      <c r="D247"/>
      <c r="E247" t="s">
        <v>1201</v>
      </c>
      <c r="F247"/>
      <c r="G247"/>
      <c r="H247"/>
      <c r="I247" t="s">
        <v>1202</v>
      </c>
      <c r="J247" t="s">
        <v>1203</v>
      </c>
      <c r="K247"/>
      <c r="L247"/>
      <c r="M247"/>
      <c r="N247"/>
      <c r="O247"/>
      <c r="P247"/>
      <c r="Q247"/>
      <c r="R247" t="s">
        <v>1204</v>
      </c>
      <c r="S247"/>
      <c r="T247"/>
      <c r="U247"/>
      <c r="V247"/>
      <c r="W247"/>
      <c r="X247"/>
      <c r="Y247" t="s">
        <v>1205</v>
      </c>
      <c r="Z247"/>
      <c r="AA247"/>
      <c r="AB247"/>
      <c r="AC247"/>
      <c r="AD247"/>
      <c r="AE247" t="s">
        <v>1206</v>
      </c>
      <c r="AF247"/>
      <c r="AG247" t="s">
        <v>1141</v>
      </c>
      <c r="AH247"/>
      <c r="AI247"/>
      <c r="AJ247"/>
    </row>
    <row r="248" spans="4:36" ht="15">
      <c r="D248"/>
      <c r="E248" t="s">
        <v>1207</v>
      </c>
      <c r="F248"/>
      <c r="G248"/>
      <c r="H248"/>
      <c r="I248" t="s">
        <v>1208</v>
      </c>
      <c r="J248" t="s">
        <v>1209</v>
      </c>
      <c r="K248"/>
      <c r="L248"/>
      <c r="M248"/>
      <c r="N248"/>
      <c r="O248"/>
      <c r="P248"/>
      <c r="Q248"/>
      <c r="R248" t="s">
        <v>1210</v>
      </c>
      <c r="S248"/>
      <c r="T248"/>
      <c r="U248"/>
      <c r="V248"/>
      <c r="W248"/>
      <c r="X248"/>
      <c r="Y248" t="s">
        <v>1211</v>
      </c>
      <c r="Z248"/>
      <c r="AA248"/>
      <c r="AB248"/>
      <c r="AC248"/>
      <c r="AD248"/>
      <c r="AE248" t="s">
        <v>1212</v>
      </c>
      <c r="AF248"/>
      <c r="AG248" t="s">
        <v>1213</v>
      </c>
      <c r="AH248"/>
      <c r="AI248"/>
      <c r="AJ248"/>
    </row>
    <row r="249" spans="4:36" ht="15">
      <c r="D249"/>
      <c r="E249" t="s">
        <v>1214</v>
      </c>
      <c r="F249"/>
      <c r="G249"/>
      <c r="H249"/>
      <c r="I249" t="s">
        <v>829</v>
      </c>
      <c r="J249" t="s">
        <v>1215</v>
      </c>
      <c r="K249"/>
      <c r="L249"/>
      <c r="M249"/>
      <c r="N249"/>
      <c r="O249"/>
      <c r="P249"/>
      <c r="Q249"/>
      <c r="R249" t="s">
        <v>1216</v>
      </c>
      <c r="S249"/>
      <c r="T249"/>
      <c r="U249"/>
      <c r="V249"/>
      <c r="W249"/>
      <c r="X249"/>
      <c r="Y249" t="s">
        <v>1217</v>
      </c>
      <c r="Z249"/>
      <c r="AA249"/>
      <c r="AB249"/>
      <c r="AC249"/>
      <c r="AD249"/>
      <c r="AE249" t="s">
        <v>1218</v>
      </c>
      <c r="AF249"/>
      <c r="AG249" t="s">
        <v>1219</v>
      </c>
      <c r="AH249"/>
      <c r="AI249"/>
      <c r="AJ249"/>
    </row>
    <row r="250" spans="4:36" ht="15">
      <c r="D250"/>
      <c r="E250" t="s">
        <v>1220</v>
      </c>
      <c r="F250"/>
      <c r="G250"/>
      <c r="H250"/>
      <c r="I250" t="s">
        <v>1221</v>
      </c>
      <c r="J250" t="s">
        <v>1222</v>
      </c>
      <c r="K250"/>
      <c r="L250"/>
      <c r="M250"/>
      <c r="N250"/>
      <c r="O250"/>
      <c r="P250"/>
      <c r="Q250"/>
      <c r="R250" t="s">
        <v>1223</v>
      </c>
      <c r="S250"/>
      <c r="T250"/>
      <c r="U250"/>
      <c r="V250"/>
      <c r="W250"/>
      <c r="X250"/>
      <c r="Y250" t="s">
        <v>507</v>
      </c>
      <c r="Z250"/>
      <c r="AA250"/>
      <c r="AB250"/>
      <c r="AC250"/>
      <c r="AD250"/>
      <c r="AE250" t="s">
        <v>1224</v>
      </c>
      <c r="AF250"/>
      <c r="AG250" t="s">
        <v>1225</v>
      </c>
      <c r="AH250"/>
      <c r="AI250"/>
      <c r="AJ250"/>
    </row>
    <row r="251" spans="4:36" ht="15">
      <c r="D251"/>
      <c r="E251" t="s">
        <v>1226</v>
      </c>
      <c r="F251"/>
      <c r="G251"/>
      <c r="H251"/>
      <c r="I251"/>
      <c r="J251" t="s">
        <v>1227</v>
      </c>
      <c r="K251"/>
      <c r="L251"/>
      <c r="M251"/>
      <c r="N251"/>
      <c r="O251"/>
      <c r="P251"/>
      <c r="Q251"/>
      <c r="R251" t="s">
        <v>1228</v>
      </c>
      <c r="S251"/>
      <c r="T251"/>
      <c r="U251"/>
      <c r="V251"/>
      <c r="W251"/>
      <c r="X251"/>
      <c r="Y251" t="s">
        <v>1229</v>
      </c>
      <c r="Z251"/>
      <c r="AA251"/>
      <c r="AB251"/>
      <c r="AC251"/>
      <c r="AD251"/>
      <c r="AE251" t="s">
        <v>938</v>
      </c>
      <c r="AF251"/>
      <c r="AG251" t="s">
        <v>1230</v>
      </c>
      <c r="AH251"/>
      <c r="AI251"/>
      <c r="AJ251"/>
    </row>
    <row r="252" spans="4:36" ht="15">
      <c r="D252"/>
      <c r="E252" t="s">
        <v>1231</v>
      </c>
      <c r="F252"/>
      <c r="G252"/>
      <c r="H252"/>
      <c r="I252"/>
      <c r="J252" t="s">
        <v>1232</v>
      </c>
      <c r="K252"/>
      <c r="L252"/>
      <c r="M252"/>
      <c r="N252"/>
      <c r="O252"/>
      <c r="P252"/>
      <c r="Q252"/>
      <c r="R252" t="s">
        <v>1233</v>
      </c>
      <c r="S252"/>
      <c r="T252"/>
      <c r="U252"/>
      <c r="V252"/>
      <c r="W252"/>
      <c r="X252"/>
      <c r="Y252" t="s">
        <v>1234</v>
      </c>
      <c r="Z252"/>
      <c r="AA252"/>
      <c r="AB252"/>
      <c r="AC252"/>
      <c r="AD252"/>
      <c r="AE252" t="s">
        <v>1235</v>
      </c>
      <c r="AF252"/>
      <c r="AG252"/>
      <c r="AH252"/>
      <c r="AI252"/>
      <c r="AJ252"/>
    </row>
    <row r="253" spans="4:36" ht="15">
      <c r="D253"/>
      <c r="E253" t="s">
        <v>1236</v>
      </c>
      <c r="F253"/>
      <c r="G253"/>
      <c r="H253"/>
      <c r="I253"/>
      <c r="J253" t="s">
        <v>572</v>
      </c>
      <c r="K253"/>
      <c r="L253"/>
      <c r="M253"/>
      <c r="N253"/>
      <c r="O253"/>
      <c r="P253"/>
      <c r="Q253"/>
      <c r="R253" t="s">
        <v>1237</v>
      </c>
      <c r="S253"/>
      <c r="T253"/>
      <c r="U253"/>
      <c r="V253"/>
      <c r="W253"/>
      <c r="X253"/>
      <c r="Y253" t="s">
        <v>1238</v>
      </c>
      <c r="Z253"/>
      <c r="AA253"/>
      <c r="AB253"/>
      <c r="AC253"/>
      <c r="AD253"/>
      <c r="AE253" t="s">
        <v>1239</v>
      </c>
      <c r="AF253"/>
      <c r="AG253"/>
      <c r="AH253"/>
      <c r="AI253"/>
      <c r="AJ253"/>
    </row>
    <row r="254" spans="4:36" ht="15">
      <c r="D254"/>
      <c r="E254" t="s">
        <v>1240</v>
      </c>
      <c r="F254"/>
      <c r="G254"/>
      <c r="H254"/>
      <c r="I254"/>
      <c r="J254" t="s">
        <v>1241</v>
      </c>
      <c r="K254"/>
      <c r="L254"/>
      <c r="M254"/>
      <c r="N254"/>
      <c r="O254"/>
      <c r="P254"/>
      <c r="Q254"/>
      <c r="R254" t="s">
        <v>1242</v>
      </c>
      <c r="S254"/>
      <c r="T254"/>
      <c r="U254"/>
      <c r="V254"/>
      <c r="W254"/>
      <c r="X254"/>
      <c r="Y254" t="s">
        <v>1243</v>
      </c>
      <c r="Z254"/>
      <c r="AA254"/>
      <c r="AB254"/>
      <c r="AC254"/>
      <c r="AD254"/>
      <c r="AE254" t="s">
        <v>1244</v>
      </c>
      <c r="AF254"/>
      <c r="AG254"/>
      <c r="AH254"/>
      <c r="AI254"/>
      <c r="AJ254"/>
    </row>
    <row r="255" spans="4:36" ht="15">
      <c r="D255"/>
      <c r="E255" t="s">
        <v>1245</v>
      </c>
      <c r="F255"/>
      <c r="G255"/>
      <c r="H255"/>
      <c r="I255"/>
      <c r="J255" t="s">
        <v>1246</v>
      </c>
      <c r="K255"/>
      <c r="L255"/>
      <c r="M255"/>
      <c r="N255"/>
      <c r="O255"/>
      <c r="P255"/>
      <c r="Q255"/>
      <c r="R255" t="s">
        <v>1247</v>
      </c>
      <c r="S255"/>
      <c r="T255"/>
      <c r="U255"/>
      <c r="V255"/>
      <c r="W255"/>
      <c r="X255"/>
      <c r="Y255" t="s">
        <v>1248</v>
      </c>
      <c r="Z255"/>
      <c r="AA255"/>
      <c r="AB255"/>
      <c r="AC255"/>
      <c r="AD255"/>
      <c r="AE255" t="s">
        <v>1249</v>
      </c>
      <c r="AF255"/>
      <c r="AG255"/>
      <c r="AH255"/>
      <c r="AI255"/>
      <c r="AJ255"/>
    </row>
    <row r="256" spans="4:36" ht="15">
      <c r="D256"/>
      <c r="E256" t="s">
        <v>1250</v>
      </c>
      <c r="F256"/>
      <c r="G256"/>
      <c r="H256"/>
      <c r="I256"/>
      <c r="J256" t="s">
        <v>1251</v>
      </c>
      <c r="K256"/>
      <c r="L256"/>
      <c r="M256"/>
      <c r="N256"/>
      <c r="O256"/>
      <c r="P256"/>
      <c r="Q256"/>
      <c r="R256" t="s">
        <v>882</v>
      </c>
      <c r="S256"/>
      <c r="T256"/>
      <c r="U256"/>
      <c r="V256"/>
      <c r="W256"/>
      <c r="X256"/>
      <c r="Y256" t="s">
        <v>1252</v>
      </c>
      <c r="Z256"/>
      <c r="AA256"/>
      <c r="AB256"/>
      <c r="AC256"/>
      <c r="AD256"/>
      <c r="AE256" t="s">
        <v>1253</v>
      </c>
      <c r="AF256"/>
      <c r="AG256"/>
      <c r="AH256"/>
      <c r="AI256"/>
      <c r="AJ256"/>
    </row>
    <row r="257" spans="4:36" ht="15">
      <c r="D257"/>
      <c r="E257" t="s">
        <v>765</v>
      </c>
      <c r="F257"/>
      <c r="G257"/>
      <c r="H257"/>
      <c r="I257"/>
      <c r="J257" t="s">
        <v>1254</v>
      </c>
      <c r="K257"/>
      <c r="L257"/>
      <c r="M257"/>
      <c r="N257"/>
      <c r="O257"/>
      <c r="P257"/>
      <c r="Q257"/>
      <c r="R257" t="s">
        <v>1255</v>
      </c>
      <c r="S257"/>
      <c r="T257"/>
      <c r="U257"/>
      <c r="V257"/>
      <c r="W257"/>
      <c r="X257"/>
      <c r="Y257" t="s">
        <v>1256</v>
      </c>
      <c r="Z257"/>
      <c r="AA257"/>
      <c r="AB257"/>
      <c r="AC257"/>
      <c r="AD257"/>
      <c r="AE257" t="s">
        <v>1257</v>
      </c>
      <c r="AF257"/>
      <c r="AG257"/>
      <c r="AH257"/>
      <c r="AI257"/>
      <c r="AJ257"/>
    </row>
    <row r="258" spans="4:36" ht="15">
      <c r="D258"/>
      <c r="E258" t="s">
        <v>784</v>
      </c>
      <c r="F258"/>
      <c r="G258"/>
      <c r="H258"/>
      <c r="I258"/>
      <c r="J258" t="s">
        <v>556</v>
      </c>
      <c r="K258"/>
      <c r="L258"/>
      <c r="M258"/>
      <c r="N258"/>
      <c r="O258"/>
      <c r="P258"/>
      <c r="Q258"/>
      <c r="R258" t="s">
        <v>1258</v>
      </c>
      <c r="S258"/>
      <c r="T258"/>
      <c r="U258"/>
      <c r="V258"/>
      <c r="W258"/>
      <c r="X258"/>
      <c r="Y258" t="s">
        <v>1259</v>
      </c>
      <c r="Z258"/>
      <c r="AA258"/>
      <c r="AB258"/>
      <c r="AC258"/>
      <c r="AD258"/>
      <c r="AE258" t="s">
        <v>1260</v>
      </c>
      <c r="AF258"/>
      <c r="AG258"/>
      <c r="AH258"/>
      <c r="AI258"/>
      <c r="AJ258"/>
    </row>
    <row r="259" spans="4:36" ht="15">
      <c r="D259"/>
      <c r="E259" t="s">
        <v>1261</v>
      </c>
      <c r="F259"/>
      <c r="G259"/>
      <c r="H259"/>
      <c r="I259"/>
      <c r="J259" t="s">
        <v>1262</v>
      </c>
      <c r="K259"/>
      <c r="L259"/>
      <c r="M259"/>
      <c r="N259"/>
      <c r="O259"/>
      <c r="P259"/>
      <c r="Q259"/>
      <c r="R259" t="s">
        <v>1263</v>
      </c>
      <c r="S259"/>
      <c r="T259"/>
      <c r="U259"/>
      <c r="V259"/>
      <c r="W259"/>
      <c r="X259"/>
      <c r="Y259" t="s">
        <v>1128</v>
      </c>
      <c r="Z259"/>
      <c r="AA259"/>
      <c r="AB259"/>
      <c r="AC259"/>
      <c r="AD259"/>
      <c r="AE259" t="s">
        <v>1264</v>
      </c>
      <c r="AF259"/>
      <c r="AG259"/>
      <c r="AH259"/>
      <c r="AI259"/>
      <c r="AJ259"/>
    </row>
    <row r="260" spans="4:36" ht="15">
      <c r="D260"/>
      <c r="E260" t="s">
        <v>1265</v>
      </c>
      <c r="F260"/>
      <c r="G260"/>
      <c r="H260"/>
      <c r="I260"/>
      <c r="J260" t="s">
        <v>1266</v>
      </c>
      <c r="K260"/>
      <c r="L260"/>
      <c r="M260"/>
      <c r="N260"/>
      <c r="O260"/>
      <c r="P260"/>
      <c r="Q260"/>
      <c r="R260" t="s">
        <v>1267</v>
      </c>
      <c r="S260"/>
      <c r="T260"/>
      <c r="U260"/>
      <c r="V260"/>
      <c r="W260"/>
      <c r="X260"/>
      <c r="Y260" t="s">
        <v>1268</v>
      </c>
      <c r="Z260"/>
      <c r="AA260"/>
      <c r="AB260"/>
      <c r="AC260"/>
      <c r="AD260"/>
      <c r="AE260" t="s">
        <v>1269</v>
      </c>
      <c r="AF260"/>
      <c r="AG260"/>
      <c r="AH260"/>
      <c r="AI260"/>
      <c r="AJ260"/>
    </row>
    <row r="261" spans="4:36" ht="15">
      <c r="D261"/>
      <c r="E261" t="s">
        <v>1270</v>
      </c>
      <c r="F261"/>
      <c r="G261"/>
      <c r="H261"/>
      <c r="I261"/>
      <c r="J261" t="s">
        <v>1271</v>
      </c>
      <c r="K261"/>
      <c r="L261"/>
      <c r="M261"/>
      <c r="N261"/>
      <c r="O261"/>
      <c r="P261"/>
      <c r="Q261"/>
      <c r="R261" t="s">
        <v>1272</v>
      </c>
      <c r="S261"/>
      <c r="T261"/>
      <c r="U261"/>
      <c r="V261"/>
      <c r="W261"/>
      <c r="X261"/>
      <c r="Y261" t="s">
        <v>1273</v>
      </c>
      <c r="Z261"/>
      <c r="AA261"/>
      <c r="AB261"/>
      <c r="AC261"/>
      <c r="AD261"/>
      <c r="AE261" t="s">
        <v>1274</v>
      </c>
      <c r="AF261"/>
      <c r="AG261"/>
      <c r="AH261"/>
      <c r="AI261"/>
      <c r="AJ261"/>
    </row>
    <row r="262" spans="4:36" ht="15">
      <c r="D262"/>
      <c r="E262" t="s">
        <v>1275</v>
      </c>
      <c r="F262"/>
      <c r="G262"/>
      <c r="H262"/>
      <c r="I262"/>
      <c r="J262" t="s">
        <v>1276</v>
      </c>
      <c r="K262"/>
      <c r="L262"/>
      <c r="M262"/>
      <c r="N262"/>
      <c r="O262"/>
      <c r="P262"/>
      <c r="Q262"/>
      <c r="R262" t="s">
        <v>1170</v>
      </c>
      <c r="S262"/>
      <c r="T262"/>
      <c r="U262"/>
      <c r="V262"/>
      <c r="W262"/>
      <c r="X262"/>
      <c r="Y262" t="s">
        <v>1277</v>
      </c>
      <c r="Z262"/>
      <c r="AA262"/>
      <c r="AB262"/>
      <c r="AC262"/>
      <c r="AD262"/>
      <c r="AE262" t="s">
        <v>1278</v>
      </c>
      <c r="AF262"/>
      <c r="AG262"/>
      <c r="AH262"/>
      <c r="AI262"/>
      <c r="AJ262"/>
    </row>
    <row r="263" spans="4:36" ht="15">
      <c r="D263"/>
      <c r="E263" t="s">
        <v>1279</v>
      </c>
      <c r="F263"/>
      <c r="G263"/>
      <c r="H263"/>
      <c r="I263"/>
      <c r="J263" t="s">
        <v>1280</v>
      </c>
      <c r="K263"/>
      <c r="L263"/>
      <c r="M263"/>
      <c r="N263"/>
      <c r="O263"/>
      <c r="P263"/>
      <c r="Q263"/>
      <c r="R263" t="s">
        <v>440</v>
      </c>
      <c r="S263"/>
      <c r="T263"/>
      <c r="U263"/>
      <c r="V263"/>
      <c r="W263"/>
      <c r="X263"/>
      <c r="Y263" t="s">
        <v>1281</v>
      </c>
      <c r="Z263"/>
      <c r="AA263"/>
      <c r="AB263"/>
      <c r="AC263"/>
      <c r="AD263"/>
      <c r="AE263" t="s">
        <v>1282</v>
      </c>
      <c r="AF263"/>
      <c r="AG263"/>
      <c r="AH263"/>
      <c r="AI263"/>
      <c r="AJ263"/>
    </row>
    <row r="264" spans="4:36" ht="15">
      <c r="D264"/>
      <c r="E264" t="s">
        <v>1283</v>
      </c>
      <c r="F264"/>
      <c r="G264"/>
      <c r="H264"/>
      <c r="I264"/>
      <c r="J264" t="s">
        <v>1284</v>
      </c>
      <c r="K264"/>
      <c r="L264"/>
      <c r="M264"/>
      <c r="N264"/>
      <c r="O264"/>
      <c r="P264"/>
      <c r="Q264"/>
      <c r="R264" t="s">
        <v>1285</v>
      </c>
      <c r="S264"/>
      <c r="T264"/>
      <c r="U264"/>
      <c r="V264"/>
      <c r="W264"/>
      <c r="X264"/>
      <c r="Y264" t="s">
        <v>1286</v>
      </c>
      <c r="Z264"/>
      <c r="AA264"/>
      <c r="AB264"/>
      <c r="AC264"/>
      <c r="AD264"/>
      <c r="AE264" t="s">
        <v>1287</v>
      </c>
      <c r="AF264"/>
      <c r="AG264"/>
      <c r="AH264"/>
      <c r="AI264"/>
      <c r="AJ264"/>
    </row>
    <row r="265" spans="4:36" ht="15">
      <c r="D265"/>
      <c r="E265" t="s">
        <v>1288</v>
      </c>
      <c r="F265"/>
      <c r="G265"/>
      <c r="H265"/>
      <c r="I265"/>
      <c r="J265" t="s">
        <v>1289</v>
      </c>
      <c r="K265"/>
      <c r="L265"/>
      <c r="M265"/>
      <c r="N265"/>
      <c r="O265"/>
      <c r="P265"/>
      <c r="Q265"/>
      <c r="R265" t="s">
        <v>1290</v>
      </c>
      <c r="S265"/>
      <c r="T265"/>
      <c r="U265"/>
      <c r="V265"/>
      <c r="W265"/>
      <c r="X265"/>
      <c r="Y265" t="s">
        <v>1291</v>
      </c>
      <c r="Z265"/>
      <c r="AA265"/>
      <c r="AB265"/>
      <c r="AC265"/>
      <c r="AD265"/>
      <c r="AE265" t="s">
        <v>1292</v>
      </c>
      <c r="AF265"/>
      <c r="AG265"/>
      <c r="AH265"/>
      <c r="AI265"/>
      <c r="AJ265"/>
    </row>
    <row r="266" spans="4:36" ht="15">
      <c r="D266"/>
      <c r="E266" t="s">
        <v>1222</v>
      </c>
      <c r="F266"/>
      <c r="G266"/>
      <c r="H266"/>
      <c r="I266"/>
      <c r="J266" t="s">
        <v>1293</v>
      </c>
      <c r="K266"/>
      <c r="L266"/>
      <c r="M266"/>
      <c r="N266"/>
      <c r="O266"/>
      <c r="P266"/>
      <c r="Q266"/>
      <c r="R266" t="s">
        <v>1294</v>
      </c>
      <c r="S266"/>
      <c r="T266"/>
      <c r="U266"/>
      <c r="V266"/>
      <c r="W266"/>
      <c r="X266"/>
      <c r="Y266" t="s">
        <v>1295</v>
      </c>
      <c r="Z266"/>
      <c r="AA266"/>
      <c r="AB266"/>
      <c r="AC266"/>
      <c r="AD266"/>
      <c r="AE266" t="s">
        <v>1296</v>
      </c>
      <c r="AF266"/>
      <c r="AG266"/>
      <c r="AH266"/>
      <c r="AI266"/>
      <c r="AJ266"/>
    </row>
    <row r="267" spans="4:36" ht="15">
      <c r="D267"/>
      <c r="E267" t="s">
        <v>1297</v>
      </c>
      <c r="F267"/>
      <c r="G267"/>
      <c r="H267"/>
      <c r="I267"/>
      <c r="J267" t="s">
        <v>1298</v>
      </c>
      <c r="K267"/>
      <c r="L267"/>
      <c r="M267"/>
      <c r="N267"/>
      <c r="O267"/>
      <c r="P267"/>
      <c r="Q267"/>
      <c r="R267" t="s">
        <v>1299</v>
      </c>
      <c r="S267"/>
      <c r="T267"/>
      <c r="U267"/>
      <c r="V267"/>
      <c r="W267"/>
      <c r="X267"/>
      <c r="Y267" t="s">
        <v>1300</v>
      </c>
      <c r="Z267"/>
      <c r="AA267"/>
      <c r="AB267"/>
      <c r="AC267"/>
      <c r="AD267"/>
      <c r="AE267" t="s">
        <v>1301</v>
      </c>
      <c r="AF267"/>
      <c r="AG267"/>
      <c r="AH267"/>
      <c r="AI267"/>
      <c r="AJ267"/>
    </row>
    <row r="268" spans="4:36" ht="15">
      <c r="D268"/>
      <c r="E268" t="s">
        <v>1302</v>
      </c>
      <c r="F268"/>
      <c r="G268"/>
      <c r="H268"/>
      <c r="I268"/>
      <c r="J268" t="s">
        <v>1303</v>
      </c>
      <c r="K268"/>
      <c r="L268"/>
      <c r="M268"/>
      <c r="N268"/>
      <c r="O268"/>
      <c r="P268"/>
      <c r="Q268"/>
      <c r="R268" t="s">
        <v>1304</v>
      </c>
      <c r="S268"/>
      <c r="T268"/>
      <c r="U268"/>
      <c r="V268"/>
      <c r="W268"/>
      <c r="X268"/>
      <c r="Y268" t="s">
        <v>1305</v>
      </c>
      <c r="Z268"/>
      <c r="AA268"/>
      <c r="AB268"/>
      <c r="AC268"/>
      <c r="AD268"/>
      <c r="AE268" t="s">
        <v>1306</v>
      </c>
      <c r="AF268"/>
      <c r="AG268"/>
      <c r="AH268"/>
      <c r="AI268"/>
      <c r="AJ268"/>
    </row>
    <row r="269" spans="4:36" ht="15">
      <c r="D269"/>
      <c r="E269" t="s">
        <v>1307</v>
      </c>
      <c r="F269"/>
      <c r="G269"/>
      <c r="H269"/>
      <c r="I269"/>
      <c r="J269" t="s">
        <v>987</v>
      </c>
      <c r="K269"/>
      <c r="L269"/>
      <c r="M269"/>
      <c r="N269"/>
      <c r="O269"/>
      <c r="P269"/>
      <c r="Q269"/>
      <c r="R269" t="s">
        <v>1308</v>
      </c>
      <c r="S269"/>
      <c r="T269"/>
      <c r="U269"/>
      <c r="V269"/>
      <c r="W269"/>
      <c r="X269"/>
      <c r="Y269"/>
      <c r="Z269"/>
      <c r="AA269"/>
      <c r="AB269"/>
      <c r="AC269"/>
      <c r="AD269"/>
      <c r="AE269" t="s">
        <v>1309</v>
      </c>
      <c r="AF269"/>
      <c r="AG269"/>
      <c r="AH269"/>
      <c r="AI269"/>
      <c r="AJ269"/>
    </row>
    <row r="270" spans="4:36" ht="15">
      <c r="D270"/>
      <c r="E270" t="s">
        <v>748</v>
      </c>
      <c r="F270"/>
      <c r="G270"/>
      <c r="H270"/>
      <c r="I270"/>
      <c r="J270" t="s">
        <v>1310</v>
      </c>
      <c r="K270"/>
      <c r="L270"/>
      <c r="M270"/>
      <c r="N270"/>
      <c r="O270"/>
      <c r="P270"/>
      <c r="Q270"/>
      <c r="R270" t="s">
        <v>1311</v>
      </c>
      <c r="S270"/>
      <c r="T270"/>
      <c r="U270"/>
      <c r="V270"/>
      <c r="W270"/>
      <c r="X270"/>
      <c r="Y270"/>
      <c r="Z270"/>
      <c r="AA270"/>
      <c r="AB270"/>
      <c r="AC270"/>
      <c r="AD270"/>
      <c r="AE270" t="s">
        <v>1312</v>
      </c>
      <c r="AF270"/>
      <c r="AG270"/>
      <c r="AH270"/>
      <c r="AI270"/>
      <c r="AJ270"/>
    </row>
    <row r="271" spans="4:36" ht="15">
      <c r="D271"/>
      <c r="E271" t="s">
        <v>1313</v>
      </c>
      <c r="F271"/>
      <c r="G271"/>
      <c r="H271"/>
      <c r="I271"/>
      <c r="J271" t="s">
        <v>1314</v>
      </c>
      <c r="K271"/>
      <c r="L271"/>
      <c r="M271"/>
      <c r="N271"/>
      <c r="O271"/>
      <c r="P271"/>
      <c r="Q271"/>
      <c r="R271" t="s">
        <v>1315</v>
      </c>
      <c r="S271"/>
      <c r="T271"/>
      <c r="U271"/>
      <c r="V271"/>
      <c r="W271"/>
      <c r="X271"/>
      <c r="Y271"/>
      <c r="Z271"/>
      <c r="AA271"/>
      <c r="AB271"/>
      <c r="AC271"/>
      <c r="AD271"/>
      <c r="AE271" t="s">
        <v>1316</v>
      </c>
      <c r="AF271"/>
      <c r="AG271"/>
      <c r="AH271"/>
      <c r="AI271"/>
      <c r="AJ271"/>
    </row>
    <row r="272" spans="4:36" ht="15">
      <c r="D272"/>
      <c r="E272" t="s">
        <v>1317</v>
      </c>
      <c r="F272"/>
      <c r="G272"/>
      <c r="H272"/>
      <c r="I272"/>
      <c r="J272" t="s">
        <v>1318</v>
      </c>
      <c r="K272"/>
      <c r="L272"/>
      <c r="M272"/>
      <c r="N272"/>
      <c r="O272"/>
      <c r="P272"/>
      <c r="Q272"/>
      <c r="R272" t="s">
        <v>1319</v>
      </c>
      <c r="S272"/>
      <c r="T272"/>
      <c r="U272"/>
      <c r="V272"/>
      <c r="W272"/>
      <c r="X272"/>
      <c r="Y272"/>
      <c r="Z272"/>
      <c r="AA272"/>
      <c r="AB272"/>
      <c r="AC272"/>
      <c r="AD272"/>
      <c r="AE272" t="s">
        <v>477</v>
      </c>
      <c r="AF272"/>
      <c r="AG272"/>
      <c r="AH272"/>
      <c r="AI272"/>
      <c r="AJ272"/>
    </row>
    <row r="273" spans="4:36" ht="15">
      <c r="D273"/>
      <c r="E273" t="s">
        <v>1320</v>
      </c>
      <c r="F273"/>
      <c r="G273"/>
      <c r="H273"/>
      <c r="I273"/>
      <c r="J273" t="s">
        <v>1321</v>
      </c>
      <c r="K273"/>
      <c r="L273"/>
      <c r="M273"/>
      <c r="N273"/>
      <c r="O273"/>
      <c r="P273"/>
      <c r="Q273"/>
      <c r="R273" t="s">
        <v>1322</v>
      </c>
      <c r="S273"/>
      <c r="T273"/>
      <c r="U273"/>
      <c r="V273"/>
      <c r="W273"/>
      <c r="X273"/>
      <c r="Y273"/>
      <c r="Z273"/>
      <c r="AA273"/>
      <c r="AB273"/>
      <c r="AC273"/>
      <c r="AD273"/>
      <c r="AE273" t="s">
        <v>1323</v>
      </c>
      <c r="AF273"/>
      <c r="AG273"/>
      <c r="AH273"/>
      <c r="AI273"/>
      <c r="AJ273"/>
    </row>
    <row r="274" spans="4:36" ht="15">
      <c r="D274"/>
      <c r="E274" t="s">
        <v>1324</v>
      </c>
      <c r="F274"/>
      <c r="G274"/>
      <c r="H274"/>
      <c r="I274"/>
      <c r="J274" t="s">
        <v>1325</v>
      </c>
      <c r="K274"/>
      <c r="L274"/>
      <c r="M274"/>
      <c r="N274"/>
      <c r="O274"/>
      <c r="P274"/>
      <c r="Q274"/>
      <c r="R274" t="s">
        <v>1326</v>
      </c>
      <c r="S274"/>
      <c r="T274"/>
      <c r="U274"/>
      <c r="V274"/>
      <c r="W274"/>
      <c r="X274"/>
      <c r="Y274"/>
      <c r="Z274"/>
      <c r="AA274"/>
      <c r="AB274"/>
      <c r="AC274"/>
      <c r="AD274"/>
      <c r="AE274" t="s">
        <v>1327</v>
      </c>
      <c r="AF274"/>
      <c r="AG274"/>
      <c r="AH274"/>
      <c r="AI274"/>
      <c r="AJ274"/>
    </row>
    <row r="275" spans="4:36" ht="15">
      <c r="D275"/>
      <c r="E275" t="s">
        <v>1328</v>
      </c>
      <c r="F275"/>
      <c r="G275"/>
      <c r="H275"/>
      <c r="I275"/>
      <c r="J275" t="s">
        <v>1329</v>
      </c>
      <c r="K275"/>
      <c r="L275"/>
      <c r="M275"/>
      <c r="N275"/>
      <c r="O275"/>
      <c r="P275"/>
      <c r="Q275"/>
      <c r="R275" t="s">
        <v>1330</v>
      </c>
      <c r="S275"/>
      <c r="T275"/>
      <c r="U275"/>
      <c r="V275"/>
      <c r="W275"/>
      <c r="X275"/>
      <c r="Y275"/>
      <c r="Z275"/>
      <c r="AA275"/>
      <c r="AB275"/>
      <c r="AC275"/>
      <c r="AD275"/>
      <c r="AE275" t="s">
        <v>1331</v>
      </c>
      <c r="AF275"/>
      <c r="AG275"/>
      <c r="AH275"/>
      <c r="AI275"/>
      <c r="AJ275"/>
    </row>
    <row r="276" spans="4:36" ht="15">
      <c r="D276"/>
      <c r="E276" t="s">
        <v>1332</v>
      </c>
      <c r="F276"/>
      <c r="G276"/>
      <c r="H276"/>
      <c r="I276"/>
      <c r="J276" t="s">
        <v>1333</v>
      </c>
      <c r="K276"/>
      <c r="L276"/>
      <c r="M276"/>
      <c r="N276"/>
      <c r="O276"/>
      <c r="P276"/>
      <c r="Q276"/>
      <c r="R276" t="s">
        <v>1334</v>
      </c>
      <c r="S276"/>
      <c r="T276"/>
      <c r="U276"/>
      <c r="V276"/>
      <c r="W276"/>
      <c r="X276"/>
      <c r="Y276"/>
      <c r="Z276"/>
      <c r="AA276"/>
      <c r="AB276"/>
      <c r="AC276"/>
      <c r="AD276"/>
      <c r="AE276" t="s">
        <v>1335</v>
      </c>
      <c r="AF276"/>
      <c r="AG276"/>
      <c r="AH276"/>
      <c r="AI276"/>
      <c r="AJ276"/>
    </row>
    <row r="277" spans="4:36" ht="15">
      <c r="D277"/>
      <c r="E277" t="s">
        <v>440</v>
      </c>
      <c r="F277"/>
      <c r="G277"/>
      <c r="H277"/>
      <c r="I277"/>
      <c r="J277" t="s">
        <v>1336</v>
      </c>
      <c r="K277"/>
      <c r="L277"/>
      <c r="M277"/>
      <c r="N277"/>
      <c r="O277"/>
      <c r="P277"/>
      <c r="Q277"/>
      <c r="R277" t="s">
        <v>1337</v>
      </c>
      <c r="S277"/>
      <c r="T277"/>
      <c r="U277"/>
      <c r="V277"/>
      <c r="W277"/>
      <c r="X277"/>
      <c r="Y277"/>
      <c r="Z277"/>
      <c r="AA277"/>
      <c r="AB277"/>
      <c r="AC277"/>
      <c r="AD277"/>
      <c r="AE277" t="s">
        <v>721</v>
      </c>
      <c r="AF277"/>
      <c r="AG277"/>
      <c r="AH277"/>
      <c r="AI277"/>
      <c r="AJ277"/>
    </row>
    <row r="278" spans="4:36" ht="15">
      <c r="D278"/>
      <c r="E278" t="s">
        <v>1338</v>
      </c>
      <c r="F278"/>
      <c r="G278"/>
      <c r="H278"/>
      <c r="I278"/>
      <c r="J278" t="s">
        <v>1339</v>
      </c>
      <c r="K278"/>
      <c r="L278"/>
      <c r="M278"/>
      <c r="N278"/>
      <c r="O278"/>
      <c r="P278"/>
      <c r="Q278"/>
      <c r="R278" t="s">
        <v>1340</v>
      </c>
      <c r="S278"/>
      <c r="T278"/>
      <c r="U278"/>
      <c r="V278"/>
      <c r="W278"/>
      <c r="X278"/>
      <c r="Y278"/>
      <c r="Z278"/>
      <c r="AA278"/>
      <c r="AB278"/>
      <c r="AC278"/>
      <c r="AD278"/>
      <c r="AE278" t="s">
        <v>1341</v>
      </c>
      <c r="AF278"/>
      <c r="AG278"/>
      <c r="AH278"/>
      <c r="AI278"/>
      <c r="AJ278"/>
    </row>
    <row r="279" spans="4:36" ht="15">
      <c r="D279"/>
      <c r="E279" t="s">
        <v>1342</v>
      </c>
      <c r="F279"/>
      <c r="G279"/>
      <c r="H279"/>
      <c r="I279"/>
      <c r="J279" t="s">
        <v>1343</v>
      </c>
      <c r="K279"/>
      <c r="L279"/>
      <c r="M279"/>
      <c r="N279"/>
      <c r="O279"/>
      <c r="P279"/>
      <c r="Q279"/>
      <c r="R279" t="s">
        <v>1344</v>
      </c>
      <c r="S279"/>
      <c r="T279"/>
      <c r="U279"/>
      <c r="V279"/>
      <c r="W279"/>
      <c r="X279"/>
      <c r="Y279"/>
      <c r="Z279"/>
      <c r="AA279"/>
      <c r="AB279"/>
      <c r="AC279"/>
      <c r="AD279"/>
      <c r="AE279" t="s">
        <v>1273</v>
      </c>
      <c r="AF279"/>
      <c r="AG279"/>
      <c r="AH279"/>
      <c r="AI279"/>
      <c r="AJ279"/>
    </row>
    <row r="280" spans="4:36" ht="15">
      <c r="D280"/>
      <c r="E280" t="s">
        <v>1345</v>
      </c>
      <c r="F280"/>
      <c r="G280"/>
      <c r="H280"/>
      <c r="I280"/>
      <c r="J280" t="s">
        <v>1346</v>
      </c>
      <c r="K280"/>
      <c r="L280"/>
      <c r="M280"/>
      <c r="N280"/>
      <c r="O280"/>
      <c r="P280"/>
      <c r="Q280"/>
      <c r="R280" t="s">
        <v>1238</v>
      </c>
      <c r="S280"/>
      <c r="T280"/>
      <c r="U280"/>
      <c r="V280"/>
      <c r="W280"/>
      <c r="X280"/>
      <c r="Y280"/>
      <c r="Z280"/>
      <c r="AA280"/>
      <c r="AB280"/>
      <c r="AC280"/>
      <c r="AD280"/>
      <c r="AE280" t="s">
        <v>1347</v>
      </c>
      <c r="AF280"/>
      <c r="AG280"/>
      <c r="AH280"/>
      <c r="AI280"/>
      <c r="AJ280"/>
    </row>
    <row r="281" spans="4:36" ht="15">
      <c r="D281"/>
      <c r="E281" t="s">
        <v>1348</v>
      </c>
      <c r="F281"/>
      <c r="G281"/>
      <c r="H281"/>
      <c r="I281"/>
      <c r="J281" t="s">
        <v>1349</v>
      </c>
      <c r="K281"/>
      <c r="L281"/>
      <c r="M281"/>
      <c r="N281"/>
      <c r="O281"/>
      <c r="P281"/>
      <c r="Q281"/>
      <c r="R281" t="s">
        <v>1350</v>
      </c>
      <c r="S281"/>
      <c r="T281"/>
      <c r="U281"/>
      <c r="V281"/>
      <c r="W281"/>
      <c r="X281"/>
      <c r="Y281"/>
      <c r="Z281"/>
      <c r="AA281"/>
      <c r="AB281"/>
      <c r="AC281"/>
      <c r="AD281"/>
      <c r="AE281" t="s">
        <v>1351</v>
      </c>
      <c r="AF281"/>
      <c r="AG281"/>
      <c r="AH281"/>
      <c r="AI281"/>
      <c r="AJ281"/>
    </row>
    <row r="282" spans="4:36" ht="15">
      <c r="D282"/>
      <c r="E282" t="s">
        <v>1352</v>
      </c>
      <c r="F282"/>
      <c r="G282"/>
      <c r="H282"/>
      <c r="I282"/>
      <c r="J282" t="s">
        <v>1353</v>
      </c>
      <c r="K282"/>
      <c r="L282"/>
      <c r="M282"/>
      <c r="N282"/>
      <c r="O282"/>
      <c r="P282"/>
      <c r="Q282"/>
      <c r="R282" t="s">
        <v>1256</v>
      </c>
      <c r="S282"/>
      <c r="T282"/>
      <c r="U282"/>
      <c r="V282"/>
      <c r="W282"/>
      <c r="X282"/>
      <c r="Y282"/>
      <c r="Z282"/>
      <c r="AA282"/>
      <c r="AB282"/>
      <c r="AC282"/>
      <c r="AD282"/>
      <c r="AE282" t="s">
        <v>1354</v>
      </c>
      <c r="AF282"/>
      <c r="AG282"/>
      <c r="AH282"/>
      <c r="AI282"/>
      <c r="AJ282"/>
    </row>
    <row r="283" spans="4:36" ht="15">
      <c r="D283"/>
      <c r="E283" t="s">
        <v>1355</v>
      </c>
      <c r="F283"/>
      <c r="G283"/>
      <c r="H283"/>
      <c r="I283"/>
      <c r="J283" t="s">
        <v>1356</v>
      </c>
      <c r="K283"/>
      <c r="L283"/>
      <c r="M283"/>
      <c r="N283"/>
      <c r="O283"/>
      <c r="P283"/>
      <c r="Q283"/>
      <c r="R283" t="s">
        <v>1104</v>
      </c>
      <c r="S283"/>
      <c r="T283"/>
      <c r="U283"/>
      <c r="V283"/>
      <c r="W283"/>
      <c r="X283"/>
      <c r="Y283"/>
      <c r="Z283"/>
      <c r="AA283"/>
      <c r="AB283"/>
      <c r="AC283"/>
      <c r="AD283"/>
      <c r="AE283" t="s">
        <v>1357</v>
      </c>
      <c r="AF283"/>
      <c r="AG283"/>
      <c r="AH283"/>
      <c r="AI283"/>
      <c r="AJ283"/>
    </row>
    <row r="284" spans="4:36" ht="15">
      <c r="D284"/>
      <c r="E284" t="s">
        <v>1358</v>
      </c>
      <c r="F284"/>
      <c r="G284"/>
      <c r="H284"/>
      <c r="I284"/>
      <c r="J284" t="s">
        <v>1359</v>
      </c>
      <c r="K284"/>
      <c r="L284"/>
      <c r="M284"/>
      <c r="N284"/>
      <c r="O284"/>
      <c r="P284"/>
      <c r="Q284"/>
      <c r="R284" t="s">
        <v>696</v>
      </c>
      <c r="S284"/>
      <c r="T284"/>
      <c r="U284"/>
      <c r="V284"/>
      <c r="W284"/>
      <c r="X284"/>
      <c r="Y284"/>
      <c r="Z284"/>
      <c r="AA284"/>
      <c r="AB284"/>
      <c r="AC284"/>
      <c r="AD284"/>
      <c r="AE284" t="s">
        <v>447</v>
      </c>
      <c r="AF284"/>
      <c r="AG284"/>
      <c r="AH284"/>
      <c r="AI284"/>
      <c r="AJ284"/>
    </row>
    <row r="285" spans="4:36" ht="15">
      <c r="D285"/>
      <c r="E285" t="s">
        <v>1360</v>
      </c>
      <c r="F285"/>
      <c r="G285"/>
      <c r="H285"/>
      <c r="I285"/>
      <c r="J285" t="s">
        <v>1361</v>
      </c>
      <c r="K285"/>
      <c r="L285"/>
      <c r="M285"/>
      <c r="N285"/>
      <c r="O285"/>
      <c r="P285"/>
      <c r="Q285"/>
      <c r="R285" t="s">
        <v>1362</v>
      </c>
      <c r="S285"/>
      <c r="T285"/>
      <c r="U285"/>
      <c r="V285"/>
      <c r="W285"/>
      <c r="X285"/>
      <c r="Y285"/>
      <c r="Z285"/>
      <c r="AA285"/>
      <c r="AB285"/>
      <c r="AC285"/>
      <c r="AD285"/>
      <c r="AE285" t="s">
        <v>1363</v>
      </c>
      <c r="AF285"/>
      <c r="AG285"/>
      <c r="AH285"/>
      <c r="AI285"/>
      <c r="AJ285"/>
    </row>
    <row r="286" spans="4:36" ht="15">
      <c r="D286"/>
      <c r="E286" t="s">
        <v>1364</v>
      </c>
      <c r="F286"/>
      <c r="G286"/>
      <c r="H286"/>
      <c r="I286"/>
      <c r="J286" t="s">
        <v>1365</v>
      </c>
      <c r="K286"/>
      <c r="L286"/>
      <c r="M286"/>
      <c r="N286"/>
      <c r="O286"/>
      <c r="P286"/>
      <c r="Q286"/>
      <c r="R286" t="s">
        <v>1366</v>
      </c>
      <c r="S286"/>
      <c r="T286"/>
      <c r="U286"/>
      <c r="V286"/>
      <c r="W286"/>
      <c r="X286"/>
      <c r="Y286"/>
      <c r="Z286"/>
      <c r="AA286"/>
      <c r="AB286"/>
      <c r="AC286"/>
      <c r="AD286"/>
      <c r="AE286" t="s">
        <v>1367</v>
      </c>
      <c r="AF286"/>
      <c r="AG286"/>
      <c r="AH286"/>
      <c r="AI286"/>
      <c r="AJ286"/>
    </row>
    <row r="287" spans="4:36" ht="15">
      <c r="D287"/>
      <c r="E287" t="s">
        <v>1368</v>
      </c>
      <c r="F287"/>
      <c r="G287"/>
      <c r="H287"/>
      <c r="I287"/>
      <c r="J287" t="s">
        <v>1369</v>
      </c>
      <c r="K287"/>
      <c r="L287"/>
      <c r="M287"/>
      <c r="N287"/>
      <c r="O287"/>
      <c r="P287"/>
      <c r="Q287"/>
      <c r="R287" t="s">
        <v>1370</v>
      </c>
      <c r="S287"/>
      <c r="T287"/>
      <c r="U287"/>
      <c r="V287"/>
      <c r="W287"/>
      <c r="X287"/>
      <c r="Y287"/>
      <c r="Z287"/>
      <c r="AA287"/>
      <c r="AB287"/>
      <c r="AC287"/>
      <c r="AD287"/>
      <c r="AE287" t="s">
        <v>1371</v>
      </c>
      <c r="AF287"/>
      <c r="AG287"/>
      <c r="AH287"/>
      <c r="AI287"/>
      <c r="AJ287"/>
    </row>
    <row r="288" spans="4:36" ht="15">
      <c r="D288"/>
      <c r="E288" t="s">
        <v>1372</v>
      </c>
      <c r="F288"/>
      <c r="G288"/>
      <c r="H288"/>
      <c r="I288"/>
      <c r="J288" t="s">
        <v>1373</v>
      </c>
      <c r="K288"/>
      <c r="L288"/>
      <c r="M288"/>
      <c r="N288"/>
      <c r="O288"/>
      <c r="P288"/>
      <c r="Q288"/>
      <c r="R288" t="s">
        <v>1374</v>
      </c>
      <c r="S288"/>
      <c r="T288"/>
      <c r="U288"/>
      <c r="V288"/>
      <c r="W288"/>
      <c r="X288"/>
      <c r="Y288"/>
      <c r="Z288"/>
      <c r="AA288"/>
      <c r="AB288"/>
      <c r="AC288"/>
      <c r="AD288"/>
      <c r="AE288" t="s">
        <v>1375</v>
      </c>
      <c r="AF288"/>
      <c r="AG288"/>
      <c r="AH288"/>
      <c r="AI288"/>
      <c r="AJ288"/>
    </row>
    <row r="289" spans="4:36" ht="15">
      <c r="D289"/>
      <c r="E289" t="s">
        <v>1312</v>
      </c>
      <c r="F289"/>
      <c r="G289"/>
      <c r="H289"/>
      <c r="I289"/>
      <c r="J289" t="s">
        <v>1376</v>
      </c>
      <c r="K289"/>
      <c r="L289"/>
      <c r="M289"/>
      <c r="N289"/>
      <c r="O289"/>
      <c r="P289"/>
      <c r="Q289"/>
      <c r="R289" t="s">
        <v>1377</v>
      </c>
      <c r="S289"/>
      <c r="T289"/>
      <c r="U289"/>
      <c r="V289"/>
      <c r="W289"/>
      <c r="X289"/>
      <c r="Y289"/>
      <c r="Z289"/>
      <c r="AA289"/>
      <c r="AB289"/>
      <c r="AC289"/>
      <c r="AD289"/>
      <c r="AE289" t="s">
        <v>1378</v>
      </c>
      <c r="AF289"/>
      <c r="AG289"/>
      <c r="AH289"/>
      <c r="AI289"/>
      <c r="AJ289"/>
    </row>
    <row r="290" spans="4:36" ht="15">
      <c r="D290"/>
      <c r="E290" t="s">
        <v>778</v>
      </c>
      <c r="F290"/>
      <c r="G290"/>
      <c r="H290"/>
      <c r="I290"/>
      <c r="J290" t="s">
        <v>1379</v>
      </c>
      <c r="K290"/>
      <c r="L290"/>
      <c r="M290"/>
      <c r="N290"/>
      <c r="O290"/>
      <c r="P290"/>
      <c r="Q290"/>
      <c r="R290" t="s">
        <v>1380</v>
      </c>
      <c r="S290"/>
      <c r="T290"/>
      <c r="U290"/>
      <c r="V290"/>
      <c r="W290"/>
      <c r="X290"/>
      <c r="Y290"/>
      <c r="Z290"/>
      <c r="AA290"/>
      <c r="AB290"/>
      <c r="AC290"/>
      <c r="AD290"/>
      <c r="AE290" t="s">
        <v>829</v>
      </c>
      <c r="AF290"/>
      <c r="AG290"/>
      <c r="AH290"/>
      <c r="AI290"/>
      <c r="AJ290"/>
    </row>
    <row r="291" spans="4:36" ht="15">
      <c r="D291"/>
      <c r="E291" t="s">
        <v>1381</v>
      </c>
      <c r="F291"/>
      <c r="G291"/>
      <c r="H291"/>
      <c r="I291"/>
      <c r="J291" t="s">
        <v>1382</v>
      </c>
      <c r="K291"/>
      <c r="L291"/>
      <c r="M291"/>
      <c r="N291"/>
      <c r="O291"/>
      <c r="P291"/>
      <c r="Q291"/>
      <c r="R291" t="s">
        <v>1383</v>
      </c>
      <c r="S291"/>
      <c r="T291"/>
      <c r="U291"/>
      <c r="V291"/>
      <c r="W291"/>
      <c r="X291"/>
      <c r="Y291"/>
      <c r="Z291"/>
      <c r="AA291"/>
      <c r="AB291"/>
      <c r="AC291"/>
      <c r="AD291"/>
      <c r="AE291" t="s">
        <v>1384</v>
      </c>
      <c r="AF291"/>
      <c r="AG291"/>
      <c r="AH291"/>
      <c r="AI291"/>
      <c r="AJ291"/>
    </row>
    <row r="292" spans="4:36" ht="15">
      <c r="D292"/>
      <c r="E292" t="s">
        <v>1385</v>
      </c>
      <c r="F292"/>
      <c r="G292"/>
      <c r="H292"/>
      <c r="I292"/>
      <c r="J292" t="s">
        <v>1386</v>
      </c>
      <c r="K292"/>
      <c r="L292"/>
      <c r="M292"/>
      <c r="N292"/>
      <c r="O292"/>
      <c r="P292"/>
      <c r="Q292"/>
      <c r="R292" t="s">
        <v>1387</v>
      </c>
      <c r="S292"/>
      <c r="T292"/>
      <c r="U292"/>
      <c r="V292"/>
      <c r="W292"/>
      <c r="X292"/>
      <c r="Y292"/>
      <c r="Z292"/>
      <c r="AA292"/>
      <c r="AB292"/>
      <c r="AC292"/>
      <c r="AD292"/>
      <c r="AE292"/>
      <c r="AF292"/>
      <c r="AG292"/>
      <c r="AH292"/>
      <c r="AI292"/>
      <c r="AJ292"/>
    </row>
    <row r="293" spans="4:36" ht="15">
      <c r="D293"/>
      <c r="E293" t="s">
        <v>1388</v>
      </c>
      <c r="F293"/>
      <c r="G293"/>
      <c r="H293"/>
      <c r="I293"/>
      <c r="J293" t="s">
        <v>1065</v>
      </c>
      <c r="K293"/>
      <c r="L293"/>
      <c r="M293"/>
      <c r="N293"/>
      <c r="O293"/>
      <c r="P293"/>
      <c r="Q293"/>
      <c r="R293" t="s">
        <v>1389</v>
      </c>
      <c r="S293"/>
      <c r="T293"/>
      <c r="U293"/>
      <c r="V293"/>
      <c r="W293"/>
      <c r="X293"/>
      <c r="Y293"/>
      <c r="Z293"/>
      <c r="AA293"/>
      <c r="AB293"/>
      <c r="AC293"/>
      <c r="AD293"/>
      <c r="AE293"/>
      <c r="AF293"/>
      <c r="AG293"/>
      <c r="AH293"/>
      <c r="AI293"/>
      <c r="AJ293"/>
    </row>
    <row r="294" spans="4:36" ht="15">
      <c r="D294"/>
      <c r="E294" t="s">
        <v>1004</v>
      </c>
      <c r="F294"/>
      <c r="G294"/>
      <c r="H294"/>
      <c r="I294"/>
      <c r="J294" t="s">
        <v>1390</v>
      </c>
      <c r="K294"/>
      <c r="L294"/>
      <c r="M294"/>
      <c r="N294"/>
      <c r="O294"/>
      <c r="P294"/>
      <c r="Q294"/>
      <c r="R294" t="s">
        <v>1391</v>
      </c>
      <c r="S294"/>
      <c r="T294"/>
      <c r="U294"/>
      <c r="V294"/>
      <c r="W294"/>
      <c r="X294"/>
      <c r="Y294"/>
      <c r="Z294"/>
      <c r="AA294"/>
      <c r="AB294"/>
      <c r="AC294"/>
      <c r="AD294"/>
      <c r="AE294"/>
      <c r="AF294"/>
      <c r="AG294"/>
      <c r="AH294"/>
      <c r="AI294"/>
      <c r="AJ294"/>
    </row>
    <row r="295" spans="4:36" ht="15">
      <c r="D295"/>
      <c r="E295" t="s">
        <v>696</v>
      </c>
      <c r="F295"/>
      <c r="G295"/>
      <c r="H295"/>
      <c r="I295"/>
      <c r="J295" t="s">
        <v>1392</v>
      </c>
      <c r="K295"/>
      <c r="L295"/>
      <c r="M295"/>
      <c r="N295"/>
      <c r="O295"/>
      <c r="P295"/>
      <c r="Q295"/>
      <c r="R295" t="s">
        <v>1393</v>
      </c>
      <c r="S295"/>
      <c r="T295"/>
      <c r="U295"/>
      <c r="V295"/>
      <c r="W295"/>
      <c r="X295"/>
      <c r="Y295"/>
      <c r="Z295"/>
      <c r="AA295"/>
      <c r="AB295"/>
      <c r="AC295"/>
      <c r="AD295"/>
      <c r="AE295"/>
      <c r="AF295"/>
      <c r="AG295"/>
      <c r="AH295"/>
      <c r="AI295"/>
      <c r="AJ295"/>
    </row>
    <row r="296" spans="4:36" ht="15">
      <c r="D296"/>
      <c r="E296" t="s">
        <v>1394</v>
      </c>
      <c r="F296"/>
      <c r="G296"/>
      <c r="H296"/>
      <c r="I296"/>
      <c r="J296" t="s">
        <v>1395</v>
      </c>
      <c r="K296"/>
      <c r="L296"/>
      <c r="M296"/>
      <c r="N296"/>
      <c r="O296"/>
      <c r="P296"/>
      <c r="Q296"/>
      <c r="R296" t="s">
        <v>1396</v>
      </c>
      <c r="S296"/>
      <c r="T296"/>
      <c r="U296"/>
      <c r="V296"/>
      <c r="W296"/>
      <c r="X296"/>
      <c r="Y296"/>
      <c r="Z296"/>
      <c r="AA296"/>
      <c r="AB296"/>
      <c r="AC296"/>
      <c r="AD296"/>
      <c r="AE296"/>
      <c r="AF296"/>
      <c r="AG296"/>
      <c r="AH296"/>
      <c r="AI296"/>
      <c r="AJ296"/>
    </row>
    <row r="297" spans="4:36" ht="15">
      <c r="D297"/>
      <c r="E297" t="s">
        <v>1397</v>
      </c>
      <c r="F297"/>
      <c r="G297"/>
      <c r="H297"/>
      <c r="I297"/>
      <c r="J297" t="s">
        <v>1398</v>
      </c>
      <c r="K297"/>
      <c r="L297"/>
      <c r="M297"/>
      <c r="N297"/>
      <c r="O297"/>
      <c r="P297"/>
      <c r="Q297"/>
      <c r="R297" t="s">
        <v>1399</v>
      </c>
      <c r="S297"/>
      <c r="T297"/>
      <c r="U297"/>
      <c r="V297"/>
      <c r="W297"/>
      <c r="X297"/>
      <c r="Y297"/>
      <c r="Z297"/>
      <c r="AA297"/>
      <c r="AB297"/>
      <c r="AC297"/>
      <c r="AD297"/>
      <c r="AE297"/>
      <c r="AF297"/>
      <c r="AG297"/>
      <c r="AH297"/>
      <c r="AI297"/>
      <c r="AJ297"/>
    </row>
    <row r="298" spans="4:36" ht="15">
      <c r="D298"/>
      <c r="E298" t="s">
        <v>1400</v>
      </c>
      <c r="F298"/>
      <c r="G298"/>
      <c r="H298"/>
      <c r="I298"/>
      <c r="J298" t="s">
        <v>1401</v>
      </c>
      <c r="K298"/>
      <c r="L298"/>
      <c r="M298"/>
      <c r="N298"/>
      <c r="O298"/>
      <c r="P298"/>
      <c r="Q298"/>
      <c r="R298" t="s">
        <v>1402</v>
      </c>
      <c r="S298"/>
      <c r="T298"/>
      <c r="U298"/>
      <c r="V298"/>
      <c r="W298"/>
      <c r="X298"/>
      <c r="Y298"/>
      <c r="Z298"/>
      <c r="AA298"/>
      <c r="AB298"/>
      <c r="AC298"/>
      <c r="AD298"/>
      <c r="AE298"/>
      <c r="AF298"/>
      <c r="AG298"/>
      <c r="AH298"/>
      <c r="AI298"/>
      <c r="AJ298"/>
    </row>
    <row r="299" spans="4:36" ht="15">
      <c r="D299"/>
      <c r="E299" t="s">
        <v>1190</v>
      </c>
      <c r="F299"/>
      <c r="G299"/>
      <c r="H299"/>
      <c r="I299"/>
      <c r="J299" t="s">
        <v>1403</v>
      </c>
      <c r="K299"/>
      <c r="L299"/>
      <c r="M299"/>
      <c r="N299"/>
      <c r="O299"/>
      <c r="P299"/>
      <c r="Q299"/>
      <c r="R299" t="s">
        <v>1404</v>
      </c>
      <c r="S299"/>
      <c r="T299"/>
      <c r="U299"/>
      <c r="V299"/>
      <c r="W299"/>
      <c r="X299"/>
      <c r="Y299"/>
      <c r="Z299"/>
      <c r="AA299"/>
      <c r="AB299"/>
      <c r="AC299"/>
      <c r="AD299"/>
      <c r="AE299"/>
      <c r="AF299"/>
      <c r="AG299"/>
      <c r="AH299"/>
      <c r="AI299"/>
      <c r="AJ299"/>
    </row>
    <row r="300" spans="4:36" ht="15">
      <c r="D300"/>
      <c r="E300" t="s">
        <v>1405</v>
      </c>
      <c r="F300"/>
      <c r="G300"/>
      <c r="H300"/>
      <c r="I300"/>
      <c r="J300" t="s">
        <v>1406</v>
      </c>
      <c r="K300"/>
      <c r="L300"/>
      <c r="M300"/>
      <c r="N300"/>
      <c r="O300"/>
      <c r="P300"/>
      <c r="Q300"/>
      <c r="R300" t="s">
        <v>1407</v>
      </c>
      <c r="S300"/>
      <c r="T300"/>
      <c r="U300"/>
      <c r="V300"/>
      <c r="W300"/>
      <c r="X300"/>
      <c r="Y300"/>
      <c r="Z300"/>
      <c r="AA300"/>
      <c r="AB300"/>
      <c r="AC300"/>
      <c r="AD300"/>
      <c r="AE300"/>
      <c r="AF300"/>
      <c r="AG300"/>
      <c r="AH300"/>
      <c r="AI300"/>
      <c r="AJ300"/>
    </row>
    <row r="301" spans="4:36" ht="15">
      <c r="D301"/>
      <c r="E301" t="s">
        <v>1408</v>
      </c>
      <c r="F301"/>
      <c r="G301"/>
      <c r="H301"/>
      <c r="I301"/>
      <c r="J301" t="s">
        <v>1409</v>
      </c>
      <c r="K301"/>
      <c r="L301"/>
      <c r="M301"/>
      <c r="N301"/>
      <c r="O301"/>
      <c r="P301"/>
      <c r="Q301"/>
      <c r="R301" t="s">
        <v>1410</v>
      </c>
      <c r="S301"/>
      <c r="T301"/>
      <c r="U301"/>
      <c r="V301"/>
      <c r="W301"/>
      <c r="X301"/>
      <c r="Y301"/>
      <c r="Z301"/>
      <c r="AA301"/>
      <c r="AB301"/>
      <c r="AC301"/>
      <c r="AD301"/>
      <c r="AE301"/>
      <c r="AF301"/>
      <c r="AG301"/>
      <c r="AH301"/>
      <c r="AI301"/>
      <c r="AJ301"/>
    </row>
    <row r="302" spans="4:36" ht="15">
      <c r="D302"/>
      <c r="E302" t="s">
        <v>1411</v>
      </c>
      <c r="F302"/>
      <c r="G302"/>
      <c r="H302"/>
      <c r="I302"/>
      <c r="J302" t="s">
        <v>1412</v>
      </c>
      <c r="K302"/>
      <c r="L302"/>
      <c r="M302"/>
      <c r="N302"/>
      <c r="O302"/>
      <c r="P302"/>
      <c r="Q302"/>
      <c r="R302" t="s">
        <v>1413</v>
      </c>
      <c r="S302"/>
      <c r="T302"/>
      <c r="U302"/>
      <c r="V302"/>
      <c r="W302"/>
      <c r="X302"/>
      <c r="Y302"/>
      <c r="Z302"/>
      <c r="AA302"/>
      <c r="AB302"/>
      <c r="AC302"/>
      <c r="AD302"/>
      <c r="AE302"/>
      <c r="AF302"/>
      <c r="AG302"/>
      <c r="AH302"/>
      <c r="AI302"/>
      <c r="AJ302"/>
    </row>
    <row r="303" spans="4:36" ht="15">
      <c r="D303"/>
      <c r="E303" t="s">
        <v>1414</v>
      </c>
      <c r="F303"/>
      <c r="G303"/>
      <c r="H303"/>
      <c r="I303"/>
      <c r="J303" t="s">
        <v>1415</v>
      </c>
      <c r="K303"/>
      <c r="L303"/>
      <c r="M303"/>
      <c r="N303"/>
      <c r="O303"/>
      <c r="P303"/>
      <c r="Q303"/>
      <c r="R303" t="s">
        <v>1416</v>
      </c>
      <c r="S303"/>
      <c r="T303"/>
      <c r="U303"/>
      <c r="V303"/>
      <c r="W303"/>
      <c r="X303"/>
      <c r="Y303"/>
      <c r="Z303"/>
      <c r="AA303"/>
      <c r="AB303"/>
      <c r="AC303"/>
      <c r="AD303"/>
      <c r="AE303"/>
      <c r="AF303"/>
      <c r="AG303"/>
      <c r="AH303"/>
      <c r="AI303"/>
      <c r="AJ303"/>
    </row>
    <row r="304" spans="4:36" ht="15">
      <c r="D304"/>
      <c r="E304" t="s">
        <v>1417</v>
      </c>
      <c r="F304"/>
      <c r="G304"/>
      <c r="H304"/>
      <c r="I304"/>
      <c r="J304" t="s">
        <v>1418</v>
      </c>
      <c r="K304"/>
      <c r="L304"/>
      <c r="M304"/>
      <c r="N304"/>
      <c r="O304"/>
      <c r="P304"/>
      <c r="Q304"/>
      <c r="R304" t="s">
        <v>1419</v>
      </c>
      <c r="S304"/>
      <c r="T304"/>
      <c r="U304"/>
      <c r="V304"/>
      <c r="W304"/>
      <c r="X304"/>
      <c r="Y304"/>
      <c r="Z304"/>
      <c r="AA304"/>
      <c r="AB304"/>
      <c r="AC304"/>
      <c r="AD304"/>
      <c r="AE304"/>
      <c r="AF304"/>
      <c r="AG304"/>
      <c r="AH304"/>
      <c r="AI304"/>
      <c r="AJ304"/>
    </row>
    <row r="305" spans="4:36" ht="15">
      <c r="D305"/>
      <c r="E305" t="s">
        <v>1273</v>
      </c>
      <c r="F305"/>
      <c r="G305"/>
      <c r="H305"/>
      <c r="I305"/>
      <c r="J305" t="s">
        <v>1420</v>
      </c>
      <c r="K305"/>
      <c r="L305"/>
      <c r="M305"/>
      <c r="N305"/>
      <c r="O305"/>
      <c r="P305"/>
      <c r="Q305"/>
      <c r="R305" t="s">
        <v>1421</v>
      </c>
      <c r="S305"/>
      <c r="T305"/>
      <c r="U305"/>
      <c r="V305"/>
      <c r="W305"/>
      <c r="X305"/>
      <c r="Y305"/>
      <c r="Z305"/>
      <c r="AA305"/>
      <c r="AB305"/>
      <c r="AC305"/>
      <c r="AD305"/>
      <c r="AE305"/>
      <c r="AF305"/>
      <c r="AG305"/>
      <c r="AH305"/>
      <c r="AI305"/>
      <c r="AJ305"/>
    </row>
    <row r="306" spans="4:36" ht="15">
      <c r="D306"/>
      <c r="E306" t="s">
        <v>1422</v>
      </c>
      <c r="F306"/>
      <c r="G306"/>
      <c r="H306"/>
      <c r="I306"/>
      <c r="J306" t="s">
        <v>1423</v>
      </c>
      <c r="K306"/>
      <c r="L306"/>
      <c r="M306"/>
      <c r="N306"/>
      <c r="O306"/>
      <c r="P306"/>
      <c r="Q306"/>
      <c r="R306" t="s">
        <v>1424</v>
      </c>
      <c r="S306"/>
      <c r="T306"/>
      <c r="U306"/>
      <c r="V306"/>
      <c r="W306"/>
      <c r="X306"/>
      <c r="Y306"/>
      <c r="Z306"/>
      <c r="AA306"/>
      <c r="AB306"/>
      <c r="AC306"/>
      <c r="AD306"/>
      <c r="AE306"/>
      <c r="AF306"/>
      <c r="AG306"/>
      <c r="AH306"/>
      <c r="AI306"/>
      <c r="AJ306"/>
    </row>
    <row r="307" spans="4:36" ht="15">
      <c r="D307"/>
      <c r="E307" t="s">
        <v>1425</v>
      </c>
      <c r="F307"/>
      <c r="G307"/>
      <c r="H307"/>
      <c r="I307"/>
      <c r="J307" t="s">
        <v>1426</v>
      </c>
      <c r="K307"/>
      <c r="L307"/>
      <c r="M307"/>
      <c r="N307"/>
      <c r="O307"/>
      <c r="P307"/>
      <c r="Q307"/>
      <c r="R307" t="s">
        <v>1427</v>
      </c>
      <c r="S307"/>
      <c r="T307"/>
      <c r="U307"/>
      <c r="V307"/>
      <c r="W307"/>
      <c r="X307"/>
      <c r="Y307"/>
      <c r="Z307"/>
      <c r="AA307"/>
      <c r="AB307"/>
      <c r="AC307"/>
      <c r="AD307"/>
      <c r="AE307"/>
      <c r="AF307"/>
      <c r="AG307"/>
      <c r="AH307"/>
      <c r="AI307"/>
      <c r="AJ307"/>
    </row>
    <row r="308" spans="4:36" ht="15">
      <c r="D308"/>
      <c r="E308" t="s">
        <v>1428</v>
      </c>
      <c r="F308"/>
      <c r="G308"/>
      <c r="H308"/>
      <c r="I308"/>
      <c r="J308" t="s">
        <v>1429</v>
      </c>
      <c r="K308"/>
      <c r="L308"/>
      <c r="M308"/>
      <c r="N308"/>
      <c r="O308"/>
      <c r="P308"/>
      <c r="Q308"/>
      <c r="R308" t="s">
        <v>1430</v>
      </c>
      <c r="S308"/>
      <c r="T308"/>
      <c r="U308"/>
      <c r="V308"/>
      <c r="W308"/>
      <c r="X308"/>
      <c r="Y308"/>
      <c r="Z308"/>
      <c r="AA308"/>
      <c r="AB308"/>
      <c r="AC308"/>
      <c r="AD308"/>
      <c r="AE308"/>
      <c r="AF308"/>
      <c r="AG308"/>
      <c r="AH308"/>
      <c r="AI308"/>
      <c r="AJ308"/>
    </row>
    <row r="309" spans="4:36" ht="15">
      <c r="D309"/>
      <c r="E309" t="s">
        <v>1431</v>
      </c>
      <c r="F309"/>
      <c r="G309"/>
      <c r="H309"/>
      <c r="I309"/>
      <c r="J309" t="s">
        <v>1432</v>
      </c>
      <c r="K309"/>
      <c r="L309"/>
      <c r="M309"/>
      <c r="N309"/>
      <c r="O309"/>
      <c r="P309"/>
      <c r="Q309"/>
      <c r="R309" t="s">
        <v>1433</v>
      </c>
      <c r="S309"/>
      <c r="T309"/>
      <c r="U309"/>
      <c r="V309"/>
      <c r="W309"/>
      <c r="X309"/>
      <c r="Y309"/>
      <c r="Z309"/>
      <c r="AA309"/>
      <c r="AB309"/>
      <c r="AC309"/>
      <c r="AD309"/>
      <c r="AE309"/>
      <c r="AF309"/>
      <c r="AG309"/>
      <c r="AH309"/>
      <c r="AI309"/>
      <c r="AJ309"/>
    </row>
    <row r="310" spans="4:36" ht="15">
      <c r="D310"/>
      <c r="E310" t="s">
        <v>1434</v>
      </c>
      <c r="F310"/>
      <c r="G310"/>
      <c r="H310"/>
      <c r="I310"/>
      <c r="J310" t="s">
        <v>1435</v>
      </c>
      <c r="K310"/>
      <c r="L310"/>
      <c r="M310"/>
      <c r="N310"/>
      <c r="O310"/>
      <c r="P310"/>
      <c r="Q310"/>
      <c r="R310" t="s">
        <v>1436</v>
      </c>
      <c r="S310"/>
      <c r="T310"/>
      <c r="U310"/>
      <c r="V310"/>
      <c r="W310"/>
      <c r="X310"/>
      <c r="Y310"/>
      <c r="Z310"/>
      <c r="AA310"/>
      <c r="AB310"/>
      <c r="AC310"/>
      <c r="AD310"/>
      <c r="AE310"/>
      <c r="AF310"/>
      <c r="AG310"/>
      <c r="AH310"/>
      <c r="AI310"/>
      <c r="AJ310"/>
    </row>
    <row r="311" spans="4:36" ht="15">
      <c r="D311"/>
      <c r="E311" t="s">
        <v>1437</v>
      </c>
      <c r="F311"/>
      <c r="G311"/>
      <c r="H311"/>
      <c r="I311"/>
      <c r="J311" t="s">
        <v>1438</v>
      </c>
      <c r="K311"/>
      <c r="L311"/>
      <c r="M311"/>
      <c r="N311"/>
      <c r="O311"/>
      <c r="P311"/>
      <c r="Q311"/>
      <c r="R311" t="s">
        <v>1439</v>
      </c>
      <c r="S311"/>
      <c r="T311"/>
      <c r="U311"/>
      <c r="V311"/>
      <c r="W311"/>
      <c r="X311"/>
      <c r="Y311"/>
      <c r="Z311"/>
      <c r="AA311"/>
      <c r="AB311"/>
      <c r="AC311"/>
      <c r="AD311"/>
      <c r="AE311"/>
      <c r="AF311"/>
      <c r="AG311"/>
      <c r="AH311"/>
      <c r="AI311"/>
      <c r="AJ311"/>
    </row>
    <row r="312" spans="4:36" ht="15">
      <c r="D312"/>
      <c r="E312" t="s">
        <v>1440</v>
      </c>
      <c r="F312"/>
      <c r="G312"/>
      <c r="H312"/>
      <c r="I312"/>
      <c r="J312" t="s">
        <v>1441</v>
      </c>
      <c r="K312"/>
      <c r="L312"/>
      <c r="M312"/>
      <c r="N312"/>
      <c r="O312"/>
      <c r="P312"/>
      <c r="Q312"/>
      <c r="R312" t="s">
        <v>1442</v>
      </c>
      <c r="S312"/>
      <c r="T312"/>
      <c r="U312"/>
      <c r="V312"/>
      <c r="W312"/>
      <c r="X312"/>
      <c r="Y312"/>
      <c r="Z312"/>
      <c r="AA312"/>
      <c r="AB312"/>
      <c r="AC312"/>
      <c r="AD312"/>
      <c r="AE312"/>
      <c r="AF312"/>
      <c r="AG312"/>
      <c r="AH312"/>
      <c r="AI312"/>
      <c r="AJ312"/>
    </row>
    <row r="313" spans="4:36" ht="15">
      <c r="D313"/>
      <c r="E313" t="s">
        <v>1443</v>
      </c>
      <c r="F313"/>
      <c r="G313"/>
      <c r="H313"/>
      <c r="I313"/>
      <c r="J313" t="s">
        <v>1444</v>
      </c>
      <c r="K313"/>
      <c r="L313"/>
      <c r="M313"/>
      <c r="N313"/>
      <c r="O313"/>
      <c r="P313"/>
      <c r="Q313"/>
      <c r="R313" t="s">
        <v>1445</v>
      </c>
      <c r="S313"/>
      <c r="T313"/>
      <c r="U313"/>
      <c r="V313"/>
      <c r="W313"/>
      <c r="X313"/>
      <c r="Y313"/>
      <c r="Z313"/>
      <c r="AA313"/>
      <c r="AB313"/>
      <c r="AC313"/>
      <c r="AD313"/>
      <c r="AE313"/>
      <c r="AF313"/>
      <c r="AG313"/>
      <c r="AH313"/>
      <c r="AI313"/>
      <c r="AJ313"/>
    </row>
    <row r="314" spans="4:36" ht="15">
      <c r="D314"/>
      <c r="E314" t="s">
        <v>1446</v>
      </c>
      <c r="F314"/>
      <c r="G314"/>
      <c r="H314"/>
      <c r="I314"/>
      <c r="J314" t="s">
        <v>1447</v>
      </c>
      <c r="K314"/>
      <c r="L314"/>
      <c r="M314"/>
      <c r="N314"/>
      <c r="O314"/>
      <c r="P314"/>
      <c r="Q314"/>
      <c r="R314" t="s">
        <v>1448</v>
      </c>
      <c r="S314"/>
      <c r="T314"/>
      <c r="U314"/>
      <c r="V314"/>
      <c r="W314"/>
      <c r="X314"/>
      <c r="Y314"/>
      <c r="Z314"/>
      <c r="AA314"/>
      <c r="AB314"/>
      <c r="AC314"/>
      <c r="AD314"/>
      <c r="AE314"/>
      <c r="AF314"/>
      <c r="AG314"/>
      <c r="AH314"/>
      <c r="AI314"/>
      <c r="AJ314"/>
    </row>
    <row r="315" spans="4:36" ht="15">
      <c r="D315"/>
      <c r="E315" t="s">
        <v>1449</v>
      </c>
      <c r="F315"/>
      <c r="G315"/>
      <c r="H315"/>
      <c r="I315"/>
      <c r="J315" t="s">
        <v>1450</v>
      </c>
      <c r="K315"/>
      <c r="L315"/>
      <c r="M315"/>
      <c r="N315"/>
      <c r="O315"/>
      <c r="P315"/>
      <c r="Q315"/>
      <c r="R315" t="s">
        <v>1451</v>
      </c>
      <c r="S315"/>
      <c r="T315"/>
      <c r="U315"/>
      <c r="V315"/>
      <c r="W315"/>
      <c r="X315"/>
      <c r="Y315"/>
      <c r="Z315"/>
      <c r="AA315"/>
      <c r="AB315"/>
      <c r="AC315"/>
      <c r="AD315"/>
      <c r="AE315"/>
      <c r="AF315"/>
      <c r="AG315"/>
      <c r="AH315"/>
      <c r="AI315"/>
      <c r="AJ315"/>
    </row>
    <row r="316" spans="4:36" ht="15">
      <c r="D316"/>
      <c r="E316" t="s">
        <v>1163</v>
      </c>
      <c r="F316"/>
      <c r="G316"/>
      <c r="H316"/>
      <c r="I316"/>
      <c r="J316" t="s">
        <v>1452</v>
      </c>
      <c r="K316"/>
      <c r="L316"/>
      <c r="M316"/>
      <c r="N316"/>
      <c r="O316"/>
      <c r="P316"/>
      <c r="Q316"/>
      <c r="R316" t="s">
        <v>1453</v>
      </c>
      <c r="S316"/>
      <c r="T316"/>
      <c r="U316"/>
      <c r="V316"/>
      <c r="W316"/>
      <c r="X316"/>
      <c r="Y316"/>
      <c r="Z316"/>
      <c r="AA316"/>
      <c r="AB316"/>
      <c r="AC316"/>
      <c r="AD316"/>
      <c r="AE316"/>
      <c r="AF316"/>
      <c r="AG316"/>
      <c r="AH316"/>
      <c r="AI316"/>
      <c r="AJ316"/>
    </row>
    <row r="317" spans="4:36" ht="15">
      <c r="D317"/>
      <c r="E317" t="s">
        <v>1454</v>
      </c>
      <c r="F317"/>
      <c r="G317"/>
      <c r="H317"/>
      <c r="I317"/>
      <c r="J317" t="s">
        <v>1455</v>
      </c>
      <c r="K317"/>
      <c r="L317"/>
      <c r="M317"/>
      <c r="N317"/>
      <c r="O317"/>
      <c r="P317"/>
      <c r="Q317"/>
      <c r="R317" t="s">
        <v>1456</v>
      </c>
      <c r="S317"/>
      <c r="T317"/>
      <c r="U317"/>
      <c r="V317"/>
      <c r="W317"/>
      <c r="X317"/>
      <c r="Y317"/>
      <c r="Z317"/>
      <c r="AA317"/>
      <c r="AB317"/>
      <c r="AC317"/>
      <c r="AD317"/>
      <c r="AE317"/>
      <c r="AF317"/>
      <c r="AG317"/>
      <c r="AH317"/>
      <c r="AI317"/>
      <c r="AJ317"/>
    </row>
    <row r="318" spans="4:36" ht="15">
      <c r="D318"/>
      <c r="E318" t="s">
        <v>1457</v>
      </c>
      <c r="F318"/>
      <c r="G318"/>
      <c r="H318"/>
      <c r="I318"/>
      <c r="J318" t="s">
        <v>1458</v>
      </c>
      <c r="K318"/>
      <c r="L318"/>
      <c r="M318"/>
      <c r="N318"/>
      <c r="O318"/>
      <c r="P318"/>
      <c r="Q318"/>
      <c r="R318" t="s">
        <v>1459</v>
      </c>
      <c r="S318"/>
      <c r="T318"/>
      <c r="U318"/>
      <c r="V318"/>
      <c r="W318"/>
      <c r="X318"/>
      <c r="Y318"/>
      <c r="Z318"/>
      <c r="AA318"/>
      <c r="AB318"/>
      <c r="AC318"/>
      <c r="AD318"/>
      <c r="AE318"/>
      <c r="AF318"/>
      <c r="AG318"/>
      <c r="AH318"/>
      <c r="AI318"/>
      <c r="AJ318"/>
    </row>
    <row r="319" spans="4:36" ht="15">
      <c r="D319"/>
      <c r="E319" t="s">
        <v>1460</v>
      </c>
      <c r="F319"/>
      <c r="G319"/>
      <c r="H319"/>
      <c r="I319"/>
      <c r="J319" t="s">
        <v>1461</v>
      </c>
      <c r="K319"/>
      <c r="L319"/>
      <c r="M319"/>
      <c r="N319"/>
      <c r="O319"/>
      <c r="P319"/>
      <c r="Q319"/>
      <c r="R319" t="s">
        <v>1462</v>
      </c>
      <c r="S319"/>
      <c r="T319"/>
      <c r="U319"/>
      <c r="V319"/>
      <c r="W319"/>
      <c r="X319"/>
      <c r="Y319"/>
      <c r="Z319"/>
      <c r="AA319"/>
      <c r="AB319"/>
      <c r="AC319"/>
      <c r="AD319"/>
      <c r="AE319"/>
      <c r="AF319"/>
      <c r="AG319"/>
      <c r="AH319"/>
      <c r="AI319"/>
      <c r="AJ319"/>
    </row>
    <row r="320" spans="4:36" ht="15">
      <c r="D320"/>
      <c r="E320" t="s">
        <v>1463</v>
      </c>
      <c r="F320"/>
      <c r="G320"/>
      <c r="H320"/>
      <c r="I320"/>
      <c r="J320" t="s">
        <v>1464</v>
      </c>
      <c r="K320"/>
      <c r="L320"/>
      <c r="M320"/>
      <c r="N320"/>
      <c r="O320"/>
      <c r="P320"/>
      <c r="Q320"/>
      <c r="R320" t="s">
        <v>1465</v>
      </c>
      <c r="S320"/>
      <c r="T320"/>
      <c r="U320"/>
      <c r="V320"/>
      <c r="W320"/>
      <c r="X320"/>
      <c r="Y320"/>
      <c r="Z320"/>
      <c r="AA320"/>
      <c r="AB320"/>
      <c r="AC320"/>
      <c r="AD320"/>
      <c r="AE320"/>
      <c r="AF320"/>
      <c r="AG320"/>
      <c r="AH320"/>
      <c r="AI320"/>
      <c r="AJ320"/>
    </row>
    <row r="321" spans="4:36" ht="15">
      <c r="D321"/>
      <c r="E321" t="s">
        <v>842</v>
      </c>
      <c r="F321"/>
      <c r="G321"/>
      <c r="H321"/>
      <c r="I321"/>
      <c r="J321" t="s">
        <v>1466</v>
      </c>
      <c r="K321"/>
      <c r="L321"/>
      <c r="M321"/>
      <c r="N321"/>
      <c r="O321"/>
      <c r="P321"/>
      <c r="Q321"/>
      <c r="R321"/>
      <c r="S321"/>
      <c r="T321"/>
      <c r="U321"/>
      <c r="V321"/>
      <c r="W321"/>
      <c r="X321"/>
      <c r="Y321"/>
      <c r="Z321"/>
      <c r="AA321"/>
      <c r="AB321"/>
      <c r="AC321"/>
      <c r="AD321"/>
      <c r="AE321"/>
      <c r="AF321"/>
      <c r="AG321"/>
      <c r="AH321"/>
      <c r="AI321"/>
      <c r="AJ321"/>
    </row>
    <row r="322" spans="4:36" ht="15">
      <c r="D322"/>
      <c r="E322" t="s">
        <v>1467</v>
      </c>
      <c r="F322"/>
      <c r="G322"/>
      <c r="H322"/>
      <c r="I322"/>
      <c r="J322" t="s">
        <v>1468</v>
      </c>
      <c r="K322"/>
      <c r="L322"/>
      <c r="M322"/>
      <c r="N322"/>
      <c r="O322"/>
      <c r="P322"/>
      <c r="Q322"/>
      <c r="R322"/>
      <c r="S322"/>
      <c r="T322"/>
      <c r="U322"/>
      <c r="V322"/>
      <c r="W322"/>
      <c r="X322"/>
      <c r="Y322"/>
      <c r="Z322"/>
      <c r="AA322"/>
      <c r="AB322"/>
      <c r="AC322"/>
      <c r="AD322"/>
      <c r="AE322"/>
      <c r="AF322"/>
      <c r="AG322"/>
      <c r="AH322"/>
      <c r="AI322"/>
      <c r="AJ322"/>
    </row>
    <row r="323" spans="4:36" ht="15">
      <c r="D323"/>
      <c r="E323" t="s">
        <v>1304</v>
      </c>
      <c r="F323"/>
      <c r="G323"/>
      <c r="H323"/>
      <c r="I323"/>
      <c r="J323" t="s">
        <v>1469</v>
      </c>
      <c r="K323"/>
      <c r="L323"/>
      <c r="M323"/>
      <c r="N323"/>
      <c r="O323"/>
      <c r="P323"/>
      <c r="Q323"/>
      <c r="R323"/>
      <c r="S323"/>
      <c r="T323"/>
      <c r="U323"/>
      <c r="V323"/>
      <c r="W323"/>
      <c r="X323"/>
      <c r="Y323"/>
      <c r="Z323"/>
      <c r="AA323"/>
      <c r="AB323"/>
      <c r="AC323"/>
      <c r="AD323"/>
      <c r="AE323"/>
      <c r="AF323"/>
      <c r="AG323"/>
      <c r="AH323"/>
      <c r="AI323"/>
      <c r="AJ323"/>
    </row>
    <row r="324" spans="4:36" ht="15">
      <c r="D324"/>
      <c r="E324" t="s">
        <v>1470</v>
      </c>
      <c r="F324"/>
      <c r="G324"/>
      <c r="H324"/>
      <c r="I324"/>
      <c r="J324" t="s">
        <v>1471</v>
      </c>
      <c r="K324"/>
      <c r="L324"/>
      <c r="M324"/>
      <c r="N324"/>
      <c r="O324"/>
      <c r="P324"/>
      <c r="Q324"/>
      <c r="R324"/>
      <c r="S324"/>
      <c r="T324"/>
      <c r="U324"/>
      <c r="V324"/>
      <c r="W324"/>
      <c r="X324"/>
      <c r="Y324"/>
      <c r="Z324"/>
      <c r="AA324"/>
      <c r="AB324"/>
      <c r="AC324"/>
      <c r="AD324"/>
      <c r="AE324"/>
      <c r="AF324"/>
      <c r="AG324"/>
      <c r="AH324"/>
      <c r="AI324"/>
      <c r="AJ324"/>
    </row>
    <row r="325" spans="4:36" ht="15">
      <c r="D325"/>
      <c r="E325" t="s">
        <v>1472</v>
      </c>
      <c r="F325"/>
      <c r="G325"/>
      <c r="H325"/>
      <c r="I325"/>
      <c r="J325" t="s">
        <v>1473</v>
      </c>
      <c r="K325"/>
      <c r="L325"/>
      <c r="M325"/>
      <c r="N325"/>
      <c r="O325"/>
      <c r="P325"/>
      <c r="Q325"/>
      <c r="R325"/>
      <c r="S325"/>
      <c r="T325"/>
      <c r="U325"/>
      <c r="V325"/>
      <c r="W325"/>
      <c r="X325"/>
      <c r="Y325"/>
      <c r="Z325"/>
      <c r="AA325"/>
      <c r="AB325"/>
      <c r="AC325"/>
      <c r="AD325"/>
      <c r="AE325"/>
      <c r="AF325"/>
      <c r="AG325"/>
      <c r="AH325"/>
      <c r="AI325"/>
      <c r="AJ325"/>
    </row>
    <row r="326" spans="4:36" ht="15">
      <c r="D326"/>
      <c r="E326" t="s">
        <v>1474</v>
      </c>
      <c r="F326"/>
      <c r="G326"/>
      <c r="H326"/>
      <c r="I326"/>
      <c r="J326" t="s">
        <v>1475</v>
      </c>
      <c r="K326"/>
      <c r="L326"/>
      <c r="M326"/>
      <c r="N326"/>
      <c r="O326"/>
      <c r="P326"/>
      <c r="Q326"/>
      <c r="R326"/>
      <c r="S326"/>
      <c r="T326"/>
      <c r="U326"/>
      <c r="V326"/>
      <c r="W326"/>
      <c r="X326"/>
      <c r="Y326"/>
      <c r="Z326"/>
      <c r="AA326"/>
      <c r="AB326"/>
      <c r="AC326"/>
      <c r="AD326"/>
      <c r="AE326"/>
      <c r="AF326"/>
      <c r="AG326"/>
      <c r="AH326"/>
      <c r="AI326"/>
      <c r="AJ326"/>
    </row>
    <row r="327" spans="4:36" ht="15">
      <c r="D327"/>
      <c r="E327" t="s">
        <v>1476</v>
      </c>
      <c r="F327"/>
      <c r="G327"/>
      <c r="H327"/>
      <c r="I327"/>
      <c r="J327" t="s">
        <v>1477</v>
      </c>
      <c r="K327"/>
      <c r="L327"/>
      <c r="M327"/>
      <c r="N327"/>
      <c r="O327"/>
      <c r="P327"/>
      <c r="Q327"/>
      <c r="R327"/>
      <c r="S327"/>
      <c r="T327"/>
      <c r="U327"/>
      <c r="V327"/>
      <c r="W327"/>
      <c r="X327"/>
      <c r="Y327"/>
      <c r="Z327"/>
      <c r="AA327"/>
      <c r="AB327"/>
      <c r="AC327"/>
      <c r="AD327"/>
      <c r="AE327"/>
      <c r="AF327"/>
      <c r="AG327"/>
      <c r="AH327"/>
      <c r="AI327"/>
      <c r="AJ327"/>
    </row>
    <row r="328" spans="4:36" ht="15">
      <c r="D328"/>
      <c r="E328" t="s">
        <v>1478</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c r="D329"/>
      <c r="E329" t="s">
        <v>1479</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c r="O333" s="4"/>
      <c r="P333" s="4"/>
      <c r="Q333" s="4"/>
      <c r="R333" s="4"/>
      <c r="S333" s="4"/>
      <c r="T333" s="4"/>
    </row>
    <row r="334" spans="4:36">
      <c r="O334" s="4"/>
      <c r="P334" s="4"/>
      <c r="Q334" s="4"/>
      <c r="R334" s="4"/>
      <c r="S334" s="4"/>
      <c r="T334" s="4"/>
    </row>
    <row r="335" spans="4:36">
      <c r="O335" s="4"/>
      <c r="P335" s="4"/>
      <c r="Q335" s="4"/>
      <c r="R335" s="4"/>
      <c r="S335" s="4"/>
      <c r="T335" s="4"/>
    </row>
    <row r="336" spans="4:36">
      <c r="O336" s="4"/>
      <c r="P336" s="4"/>
      <c r="Q336" s="4"/>
      <c r="R336" s="4"/>
      <c r="S336" s="4"/>
      <c r="T336" s="4"/>
    </row>
    <row r="337" spans="15:20">
      <c r="O337" s="4"/>
      <c r="P337" s="4"/>
      <c r="Q337" s="4"/>
      <c r="R337" s="4"/>
      <c r="S337" s="4"/>
      <c r="T337" s="4"/>
    </row>
    <row r="338" spans="15:20">
      <c r="O338" s="4"/>
      <c r="P338" s="4"/>
      <c r="Q338" s="4"/>
      <c r="R338" s="4"/>
      <c r="S338" s="4"/>
      <c r="T338" s="4"/>
    </row>
    <row r="339" spans="15:20">
      <c r="O339" s="4"/>
      <c r="P339" s="4"/>
      <c r="Q339" s="4"/>
      <c r="R339" s="4"/>
      <c r="S339" s="4"/>
      <c r="T339" s="4"/>
    </row>
    <row r="340" spans="15:20">
      <c r="O340" s="4"/>
      <c r="P340" s="4"/>
      <c r="Q340" s="4"/>
      <c r="R340" s="4"/>
      <c r="S340" s="4"/>
      <c r="T340" s="4"/>
    </row>
    <row r="341" spans="15:20">
      <c r="O341" s="4"/>
      <c r="P341" s="4"/>
      <c r="Q341" s="4"/>
      <c r="R341" s="4"/>
      <c r="S341" s="4"/>
      <c r="T341" s="4"/>
    </row>
    <row r="342" spans="15:20">
      <c r="O342" s="4"/>
      <c r="P342" s="4"/>
      <c r="Q342" s="4"/>
      <c r="R342" s="4"/>
      <c r="S342" s="4"/>
      <c r="T342" s="4"/>
    </row>
    <row r="343" spans="15:20">
      <c r="O343" s="4"/>
      <c r="P343" s="4"/>
      <c r="Q343" s="4"/>
      <c r="R343" s="4"/>
      <c r="S343" s="4"/>
      <c r="T343" s="4"/>
    </row>
    <row r="344" spans="15:20">
      <c r="O344" s="4"/>
      <c r="P344" s="4"/>
      <c r="Q344" s="4"/>
      <c r="R344" s="4"/>
      <c r="S344" s="4"/>
      <c r="T344" s="4"/>
    </row>
    <row r="345" spans="15:20">
      <c r="O345" s="4"/>
      <c r="P345" s="4"/>
      <c r="Q345" s="4"/>
      <c r="R345" s="4"/>
      <c r="S345" s="4"/>
      <c r="T345" s="4"/>
    </row>
    <row r="346" spans="15:20">
      <c r="O346" s="4"/>
      <c r="P346" s="4"/>
      <c r="Q346" s="4"/>
      <c r="R346" s="4"/>
      <c r="S346" s="4"/>
      <c r="T346" s="4"/>
    </row>
    <row r="347" spans="15:20">
      <c r="O347" s="4"/>
      <c r="P347" s="4"/>
      <c r="Q347" s="4"/>
      <c r="R347" s="4"/>
      <c r="S347" s="4"/>
      <c r="T347" s="4"/>
    </row>
    <row r="348" spans="15:20">
      <c r="O348" s="4"/>
      <c r="P348" s="4"/>
      <c r="Q348" s="4"/>
      <c r="R348" s="4"/>
      <c r="S348" s="4"/>
      <c r="T348" s="4"/>
    </row>
    <row r="349" spans="15:20">
      <c r="O349" s="4"/>
      <c r="P349" s="4"/>
      <c r="Q349" s="4"/>
      <c r="R349" s="4"/>
      <c r="S349" s="4"/>
      <c r="T349" s="4"/>
    </row>
    <row r="350" spans="15:20">
      <c r="O350" s="4"/>
      <c r="P350" s="4"/>
      <c r="Q350" s="4"/>
      <c r="R350" s="4"/>
      <c r="S350" s="4"/>
      <c r="T350" s="4"/>
    </row>
    <row r="351" spans="15:20">
      <c r="O351" s="4"/>
      <c r="P351" s="4"/>
      <c r="Q351" s="4"/>
      <c r="R351" s="4"/>
      <c r="S351" s="4"/>
      <c r="T351" s="4"/>
    </row>
    <row r="352" spans="15:20">
      <c r="O352" s="4"/>
      <c r="P352" s="4"/>
      <c r="Q352" s="4"/>
      <c r="R352" s="4"/>
      <c r="S352" s="4"/>
      <c r="T352" s="4"/>
    </row>
    <row r="353" spans="15:20">
      <c r="O353" s="4"/>
      <c r="P353" s="4"/>
      <c r="Q353" s="4"/>
      <c r="R353" s="4"/>
      <c r="S353" s="4"/>
      <c r="T353" s="4"/>
    </row>
    <row r="354" spans="15:20">
      <c r="O354" s="4"/>
      <c r="P354" s="4"/>
      <c r="Q354" s="4"/>
      <c r="R354" s="4"/>
      <c r="S354" s="4"/>
      <c r="T354" s="4"/>
    </row>
    <row r="355" spans="15:20">
      <c r="O355" s="4"/>
      <c r="P355" s="4"/>
      <c r="Q355" s="4"/>
      <c r="R355" s="4"/>
      <c r="S355" s="4"/>
      <c r="T355" s="4"/>
    </row>
    <row r="356" spans="15:20">
      <c r="O356" s="4"/>
      <c r="P356" s="4"/>
      <c r="Q356" s="4"/>
      <c r="R356" s="4"/>
      <c r="S356" s="4"/>
      <c r="T356" s="4"/>
    </row>
    <row r="357" spans="15:20">
      <c r="O357" s="4"/>
      <c r="P357" s="4"/>
      <c r="Q357" s="4"/>
      <c r="R357" s="4"/>
      <c r="S357" s="4"/>
      <c r="T357" s="4"/>
    </row>
    <row r="358" spans="15:20">
      <c r="O358" s="4"/>
      <c r="P358" s="4"/>
      <c r="Q358" s="4"/>
      <c r="R358" s="4"/>
      <c r="S358" s="4"/>
      <c r="T358" s="4"/>
    </row>
    <row r="359" spans="15:20">
      <c r="O359" s="4"/>
      <c r="P359" s="4"/>
      <c r="Q359" s="4"/>
      <c r="R359" s="4"/>
      <c r="S359" s="4"/>
      <c r="T359" s="4"/>
    </row>
    <row r="360" spans="15:20">
      <c r="O360" s="4"/>
      <c r="P360" s="4"/>
      <c r="Q360" s="4"/>
      <c r="R360" s="4"/>
      <c r="S360" s="4"/>
      <c r="T360" s="4"/>
    </row>
    <row r="361" spans="15:20">
      <c r="O361" s="4"/>
      <c r="P361" s="4"/>
      <c r="Q361" s="4"/>
      <c r="R361" s="4"/>
      <c r="S361" s="4"/>
      <c r="T361" s="4"/>
    </row>
    <row r="362" spans="15:20">
      <c r="O362" s="4"/>
      <c r="P362" s="4"/>
      <c r="Q362" s="4"/>
      <c r="R362" s="4"/>
      <c r="S362" s="4"/>
      <c r="T362" s="4"/>
    </row>
    <row r="363" spans="15:20">
      <c r="O363" s="4"/>
      <c r="P363" s="4"/>
      <c r="Q363" s="4"/>
      <c r="R363" s="4"/>
      <c r="S363" s="4"/>
      <c r="T363" s="4"/>
    </row>
    <row r="364" spans="15:20">
      <c r="O364" s="4"/>
      <c r="P364" s="4"/>
      <c r="Q364" s="4"/>
      <c r="R364" s="4"/>
      <c r="S364" s="4"/>
      <c r="T364" s="4"/>
    </row>
    <row r="365" spans="15:20">
      <c r="O365" s="4"/>
      <c r="P365" s="4"/>
      <c r="Q365" s="4"/>
      <c r="R365" s="4"/>
      <c r="S365" s="4"/>
      <c r="T365" s="4"/>
    </row>
    <row r="366" spans="15:20">
      <c r="O366" s="4"/>
      <c r="P366" s="4"/>
      <c r="Q366" s="4"/>
      <c r="R366" s="4"/>
      <c r="S366" s="4"/>
      <c r="T366" s="4"/>
    </row>
    <row r="367" spans="15:20">
      <c r="O367" s="4"/>
      <c r="P367" s="4"/>
      <c r="Q367" s="4"/>
      <c r="R367" s="4"/>
      <c r="S367" s="4"/>
      <c r="T367" s="4"/>
    </row>
    <row r="368" spans="15:20">
      <c r="O368" s="4"/>
      <c r="P368" s="4"/>
      <c r="Q368" s="4"/>
      <c r="R368" s="4"/>
      <c r="S368" s="4"/>
      <c r="T368" s="4"/>
    </row>
    <row r="369" spans="15:20">
      <c r="O369" s="4"/>
      <c r="P369" s="4"/>
      <c r="Q369" s="4"/>
      <c r="R369" s="4"/>
      <c r="S369" s="4"/>
      <c r="T369" s="4"/>
    </row>
    <row r="370" spans="15:20">
      <c r="O370" s="4"/>
      <c r="P370" s="4"/>
      <c r="Q370" s="4"/>
      <c r="R370" s="4"/>
      <c r="S370" s="4"/>
      <c r="T370" s="4"/>
    </row>
    <row r="371" spans="15:20">
      <c r="O371" s="4"/>
      <c r="P371" s="4"/>
      <c r="Q371" s="4"/>
      <c r="R371" s="4"/>
      <c r="S371" s="4"/>
      <c r="T371" s="4"/>
    </row>
    <row r="372" spans="15:20">
      <c r="O372" s="4"/>
      <c r="P372" s="4"/>
      <c r="Q372" s="4"/>
      <c r="R372" s="4"/>
      <c r="S372" s="4"/>
      <c r="T372" s="4"/>
    </row>
    <row r="373" spans="15:20">
      <c r="O373" s="4"/>
      <c r="P373" s="4"/>
      <c r="Q373" s="4"/>
      <c r="R373" s="4"/>
      <c r="S373" s="4"/>
      <c r="T373" s="4"/>
    </row>
    <row r="374" spans="15:20">
      <c r="O374" s="4"/>
      <c r="P374" s="4"/>
      <c r="Q374" s="4"/>
      <c r="R374" s="4"/>
      <c r="S374" s="4"/>
      <c r="T374" s="4"/>
    </row>
    <row r="375" spans="15:20">
      <c r="O375" s="4"/>
      <c r="P375" s="4"/>
      <c r="Q375" s="4"/>
      <c r="R375" s="4"/>
      <c r="S375" s="4"/>
      <c r="T375" s="4"/>
    </row>
    <row r="376" spans="15:20">
      <c r="O376" s="4"/>
      <c r="P376" s="4"/>
      <c r="Q376" s="4"/>
      <c r="R376" s="4"/>
      <c r="S376" s="4"/>
      <c r="T376" s="4"/>
    </row>
    <row r="377" spans="15:20">
      <c r="O377" s="4"/>
      <c r="P377" s="4"/>
      <c r="Q377" s="4"/>
      <c r="R377" s="4"/>
      <c r="S377" s="4"/>
      <c r="T377" s="4"/>
    </row>
    <row r="378" spans="15:20">
      <c r="O378" s="4"/>
      <c r="P378" s="4"/>
      <c r="Q378" s="4"/>
      <c r="R378" s="4"/>
      <c r="S378" s="4"/>
      <c r="T378" s="4"/>
    </row>
    <row r="379" spans="15:20">
      <c r="O379" s="4"/>
      <c r="P379" s="4"/>
      <c r="Q379" s="4"/>
      <c r="R379" s="4"/>
      <c r="S379" s="4"/>
      <c r="T379" s="4"/>
    </row>
    <row r="380" spans="15:20">
      <c r="O380" s="4"/>
      <c r="P380" s="4"/>
      <c r="Q380" s="4"/>
      <c r="R380" s="4"/>
      <c r="S380" s="4"/>
      <c r="T380" s="4"/>
    </row>
    <row r="381" spans="15:20">
      <c r="O381" s="4"/>
      <c r="P381" s="4"/>
      <c r="Q381" s="4"/>
      <c r="R381" s="4"/>
      <c r="S381" s="4"/>
      <c r="T381" s="4"/>
    </row>
    <row r="382" spans="15:20">
      <c r="O382" s="4"/>
      <c r="P382" s="4"/>
      <c r="Q382" s="4"/>
      <c r="R382" s="4"/>
      <c r="S382" s="4"/>
      <c r="T382" s="4"/>
    </row>
    <row r="383" spans="15:20">
      <c r="O383" s="4"/>
      <c r="P383" s="4"/>
      <c r="Q383" s="4"/>
      <c r="R383" s="4"/>
      <c r="S383" s="4"/>
      <c r="T383" s="4"/>
    </row>
    <row r="384" spans="15:20">
      <c r="O384" s="4"/>
      <c r="P384" s="4"/>
      <c r="Q384" s="4"/>
      <c r="R384" s="4"/>
      <c r="S384" s="4"/>
      <c r="T384" s="4"/>
    </row>
    <row r="385" spans="15:20">
      <c r="O385" s="4"/>
      <c r="P385" s="4"/>
      <c r="Q385" s="4"/>
      <c r="R385" s="4"/>
      <c r="S385" s="4"/>
      <c r="T385" s="4"/>
    </row>
    <row r="386" spans="15:20">
      <c r="O386" s="4"/>
      <c r="P386" s="4"/>
      <c r="Q386" s="4"/>
      <c r="R386" s="4"/>
      <c r="S386" s="4"/>
      <c r="T386" s="4"/>
    </row>
    <row r="387" spans="15:20">
      <c r="O387" s="4"/>
      <c r="P387" s="4"/>
      <c r="Q387" s="4"/>
      <c r="R387" s="4"/>
      <c r="S387" s="4"/>
      <c r="T387" s="4"/>
    </row>
    <row r="388" spans="15:20">
      <c r="O388" s="4"/>
      <c r="P388" s="4"/>
      <c r="Q388" s="4"/>
      <c r="R388" s="4"/>
      <c r="S388" s="4"/>
      <c r="T388" s="4"/>
    </row>
    <row r="389" spans="15:20">
      <c r="O389" s="4"/>
      <c r="P389" s="4"/>
      <c r="Q389" s="4"/>
      <c r="R389" s="4"/>
      <c r="S389" s="4"/>
      <c r="T389" s="4"/>
    </row>
    <row r="390" spans="15:20">
      <c r="O390" s="4"/>
      <c r="P390" s="4"/>
      <c r="Q390" s="4"/>
      <c r="R390" s="4"/>
      <c r="S390" s="4"/>
      <c r="T390" s="4"/>
    </row>
    <row r="391" spans="15:20">
      <c r="O391" s="4"/>
      <c r="P391" s="4"/>
      <c r="Q391" s="4"/>
      <c r="R391" s="4"/>
      <c r="S391" s="4"/>
      <c r="T391" s="4"/>
    </row>
    <row r="392" spans="15:20">
      <c r="O392" s="4"/>
      <c r="P392" s="4"/>
      <c r="Q392" s="4"/>
      <c r="R392" s="4"/>
      <c r="S392" s="4"/>
      <c r="T392" s="4"/>
    </row>
    <row r="393" spans="15:20">
      <c r="O393" s="4"/>
      <c r="P393" s="4"/>
      <c r="Q393" s="4"/>
      <c r="R393" s="4"/>
      <c r="S393" s="4"/>
      <c r="T393" s="4"/>
    </row>
    <row r="394" spans="15:20">
      <c r="O394" s="4"/>
      <c r="P394" s="4"/>
      <c r="Q394" s="4"/>
      <c r="R394" s="4"/>
      <c r="S394" s="4"/>
      <c r="T394" s="4"/>
    </row>
    <row r="395" spans="15:20">
      <c r="O395" s="4"/>
      <c r="P395" s="4"/>
      <c r="Q395" s="4"/>
      <c r="R395" s="4"/>
      <c r="S395" s="4"/>
      <c r="T395" s="4"/>
    </row>
    <row r="396" spans="15:20">
      <c r="O396" s="4"/>
      <c r="P396" s="4"/>
      <c r="Q396" s="4"/>
      <c r="R396" s="4"/>
      <c r="S396" s="4"/>
      <c r="T396" s="4"/>
    </row>
    <row r="397" spans="15:20">
      <c r="O397" s="4"/>
      <c r="P397" s="4"/>
      <c r="Q397" s="4"/>
      <c r="R397" s="4"/>
      <c r="S397" s="4"/>
      <c r="T397" s="4"/>
    </row>
    <row r="398" spans="15:20">
      <c r="O398" s="4"/>
      <c r="P398" s="4"/>
      <c r="Q398" s="4"/>
      <c r="R398" s="4"/>
      <c r="S398" s="4"/>
      <c r="T398" s="4"/>
    </row>
    <row r="399" spans="15:20">
      <c r="O399" s="4"/>
      <c r="P399" s="4"/>
      <c r="Q399" s="4"/>
      <c r="R399" s="4"/>
      <c r="S399" s="4"/>
      <c r="T399" s="4"/>
    </row>
    <row r="400" spans="15:20">
      <c r="O400" s="4"/>
      <c r="P400" s="4"/>
      <c r="Q400" s="4"/>
      <c r="R400" s="4"/>
      <c r="S400" s="4"/>
      <c r="T400" s="4"/>
    </row>
    <row r="401" spans="15:20">
      <c r="O401" s="4"/>
      <c r="P401" s="4"/>
      <c r="Q401" s="4"/>
      <c r="R401" s="4"/>
      <c r="S401" s="4"/>
      <c r="T401" s="4"/>
    </row>
    <row r="402" spans="15:20">
      <c r="O402" s="4"/>
      <c r="P402" s="4"/>
      <c r="Q402" s="4"/>
      <c r="R402" s="4"/>
      <c r="S402" s="4"/>
      <c r="T402" s="4"/>
    </row>
    <row r="403" spans="15:20">
      <c r="O403" s="4"/>
      <c r="P403" s="4"/>
      <c r="Q403" s="4"/>
      <c r="R403" s="4"/>
      <c r="S403" s="4"/>
      <c r="T403" s="4"/>
    </row>
    <row r="404" spans="15:20">
      <c r="O404" s="4"/>
      <c r="P404" s="4"/>
      <c r="Q404" s="4"/>
      <c r="R404" s="4"/>
      <c r="S404" s="4"/>
      <c r="T404" s="4"/>
    </row>
    <row r="405" spans="15:20">
      <c r="O405" s="4"/>
      <c r="P405" s="4"/>
      <c r="Q405" s="4"/>
      <c r="R405" s="4"/>
      <c r="S405" s="4"/>
      <c r="T405" s="4"/>
    </row>
    <row r="406" spans="15:20">
      <c r="O406" s="4"/>
      <c r="P406" s="4"/>
      <c r="Q406" s="4"/>
      <c r="R406" s="4"/>
      <c r="S406" s="4"/>
      <c r="T406" s="4"/>
    </row>
    <row r="407" spans="15:20">
      <c r="O407" s="4"/>
      <c r="P407" s="4"/>
      <c r="Q407" s="4"/>
      <c r="R407" s="4"/>
      <c r="S407" s="4"/>
      <c r="T407" s="4"/>
    </row>
    <row r="408" spans="15:20">
      <c r="O408" s="4"/>
      <c r="P408" s="4"/>
      <c r="Q408" s="4"/>
      <c r="R408" s="4"/>
      <c r="S408" s="4"/>
      <c r="T408" s="4"/>
    </row>
    <row r="409" spans="15:20">
      <c r="O409" s="4"/>
      <c r="P409" s="4"/>
      <c r="Q409" s="4"/>
      <c r="R409" s="4"/>
      <c r="S409" s="4"/>
      <c r="T409" s="4"/>
    </row>
    <row r="410" spans="15:20">
      <c r="O410" s="4"/>
      <c r="P410" s="4"/>
      <c r="Q410" s="4"/>
      <c r="R410" s="4"/>
      <c r="S410" s="4"/>
      <c r="T410" s="4"/>
    </row>
    <row r="411" spans="15:20">
      <c r="O411" s="4"/>
      <c r="P411" s="4"/>
      <c r="Q411" s="4"/>
      <c r="R411" s="4"/>
      <c r="S411" s="4"/>
      <c r="T411" s="4"/>
    </row>
    <row r="412" spans="15:20">
      <c r="O412" s="4"/>
      <c r="P412" s="4"/>
      <c r="Q412" s="4"/>
      <c r="R412" s="4"/>
      <c r="S412" s="4"/>
      <c r="T412" s="4"/>
    </row>
    <row r="413" spans="15:20">
      <c r="O413" s="4"/>
      <c r="P413" s="4"/>
      <c r="Q413" s="4"/>
      <c r="R413" s="4"/>
      <c r="S413" s="4"/>
      <c r="T413" s="4"/>
    </row>
    <row r="414" spans="15:20">
      <c r="O414" s="4"/>
      <c r="P414" s="4"/>
      <c r="Q414" s="4"/>
      <c r="R414" s="4"/>
      <c r="S414" s="4"/>
      <c r="T414" s="4"/>
    </row>
    <row r="415" spans="15:20">
      <c r="O415" s="4"/>
      <c r="P415" s="4"/>
      <c r="Q415" s="4"/>
      <c r="R415" s="4"/>
      <c r="S415" s="4"/>
      <c r="T415" s="4"/>
    </row>
    <row r="416" spans="15:20">
      <c r="O416" s="4"/>
      <c r="P416" s="4"/>
      <c r="Q416" s="4"/>
      <c r="R416" s="4"/>
      <c r="S416" s="4"/>
      <c r="T416" s="4"/>
    </row>
    <row r="417" spans="15:20">
      <c r="O417" s="4"/>
      <c r="P417" s="4"/>
      <c r="Q417" s="4"/>
      <c r="R417" s="4"/>
      <c r="S417" s="4"/>
      <c r="T417" s="4"/>
    </row>
    <row r="418" spans="15:20">
      <c r="O418" s="4"/>
      <c r="P418" s="4"/>
      <c r="Q418" s="4"/>
      <c r="R418" s="4"/>
      <c r="S418" s="4"/>
      <c r="T418" s="4"/>
    </row>
    <row r="419" spans="15:20">
      <c r="O419" s="4"/>
      <c r="P419" s="4"/>
      <c r="Q419" s="4"/>
      <c r="R419" s="4"/>
      <c r="S419" s="4"/>
      <c r="T419" s="4"/>
    </row>
    <row r="420" spans="15:20">
      <c r="O420" s="4"/>
      <c r="P420" s="4"/>
      <c r="Q420" s="4"/>
      <c r="R420" s="4"/>
      <c r="S420" s="4"/>
      <c r="T420" s="4"/>
    </row>
    <row r="421" spans="15:20">
      <c r="O421" s="4"/>
      <c r="P421" s="4"/>
      <c r="Q421" s="4"/>
      <c r="R421" s="4"/>
      <c r="S421" s="4"/>
      <c r="T421" s="4"/>
    </row>
    <row r="422" spans="15:20">
      <c r="O422" s="4"/>
      <c r="P422" s="4"/>
      <c r="Q422" s="4"/>
      <c r="R422" s="4"/>
      <c r="S422" s="4"/>
      <c r="T422" s="4"/>
    </row>
    <row r="423" spans="15:20">
      <c r="O423" s="4"/>
      <c r="P423" s="4"/>
      <c r="Q423" s="4"/>
      <c r="R423" s="4"/>
      <c r="S423" s="4"/>
      <c r="T423" s="4"/>
    </row>
    <row r="424" spans="15:20">
      <c r="O424" s="4"/>
      <c r="P424" s="4"/>
      <c r="Q424" s="4"/>
      <c r="R424" s="4"/>
      <c r="S424" s="4"/>
      <c r="T424" s="4"/>
    </row>
    <row r="425" spans="15:20">
      <c r="O425" s="4"/>
      <c r="P425" s="4"/>
      <c r="Q425" s="4"/>
      <c r="R425" s="4"/>
      <c r="S425" s="4"/>
      <c r="T425" s="4"/>
    </row>
    <row r="426" spans="15:20">
      <c r="O426" s="4"/>
      <c r="P426" s="4"/>
      <c r="Q426" s="4"/>
      <c r="R426" s="4"/>
      <c r="S426" s="4"/>
      <c r="T426" s="4"/>
    </row>
    <row r="427" spans="15:20">
      <c r="O427" s="4"/>
      <c r="P427" s="4"/>
      <c r="Q427" s="4"/>
      <c r="R427" s="4"/>
      <c r="S427" s="4"/>
      <c r="T427" s="4"/>
    </row>
    <row r="428" spans="15:20">
      <c r="O428" s="4"/>
      <c r="P428" s="4"/>
      <c r="Q428" s="4"/>
      <c r="R428" s="4"/>
      <c r="S428" s="4"/>
      <c r="T428" s="4"/>
    </row>
    <row r="429" spans="15:20">
      <c r="O429" s="4"/>
      <c r="P429" s="4"/>
      <c r="Q429" s="4"/>
      <c r="R429" s="4"/>
      <c r="S429" s="4"/>
      <c r="T429" s="4"/>
    </row>
    <row r="430" spans="15:20">
      <c r="O430" s="4"/>
      <c r="P430" s="4"/>
      <c r="Q430" s="4"/>
      <c r="R430" s="4"/>
      <c r="S430" s="4"/>
      <c r="T430" s="4"/>
    </row>
    <row r="431" spans="15:20">
      <c r="O431" s="4"/>
      <c r="P431" s="4"/>
      <c r="Q431" s="4"/>
      <c r="R431" s="4"/>
      <c r="S431" s="4"/>
      <c r="T431" s="4"/>
    </row>
    <row r="432" spans="15:20">
      <c r="O432" s="4"/>
      <c r="P432" s="4"/>
      <c r="Q432" s="4"/>
      <c r="R432" s="4"/>
      <c r="S432" s="4"/>
      <c r="T432" s="4"/>
    </row>
    <row r="433" spans="15:20">
      <c r="O433" s="4"/>
      <c r="P433" s="4"/>
      <c r="Q433" s="4"/>
      <c r="R433" s="4"/>
      <c r="S433" s="4"/>
      <c r="T433" s="4"/>
    </row>
    <row r="434" spans="15:20">
      <c r="O434" s="4"/>
      <c r="P434" s="4"/>
      <c r="Q434" s="4"/>
      <c r="R434" s="4"/>
      <c r="S434" s="4"/>
      <c r="T434" s="4"/>
    </row>
    <row r="435" spans="15:20">
      <c r="O435" s="4"/>
      <c r="P435" s="4"/>
      <c r="Q435" s="4"/>
      <c r="R435" s="4"/>
      <c r="S435" s="4"/>
      <c r="T435" s="4"/>
    </row>
    <row r="436" spans="15:20">
      <c r="O436" s="4"/>
      <c r="P436" s="4"/>
      <c r="Q436" s="4"/>
      <c r="R436" s="4"/>
      <c r="S436" s="4"/>
      <c r="T436" s="4"/>
    </row>
    <row r="437" spans="15:20">
      <c r="O437" s="4"/>
      <c r="P437" s="4"/>
      <c r="Q437" s="4"/>
      <c r="R437" s="4"/>
      <c r="S437" s="4"/>
      <c r="T437" s="4"/>
    </row>
    <row r="438" spans="15:20">
      <c r="O438" s="4"/>
      <c r="P438" s="4"/>
      <c r="Q438" s="4"/>
      <c r="R438" s="4"/>
      <c r="S438" s="4"/>
      <c r="T438" s="4"/>
    </row>
    <row r="439" spans="15:20">
      <c r="O439" s="4"/>
      <c r="P439" s="4"/>
      <c r="Q439" s="4"/>
      <c r="R439" s="4"/>
      <c r="S439" s="4"/>
      <c r="T439" s="4"/>
    </row>
    <row r="440" spans="15:20">
      <c r="O440" s="4"/>
      <c r="P440" s="4"/>
      <c r="Q440" s="4"/>
      <c r="R440" s="4"/>
      <c r="S440" s="4"/>
      <c r="T440" s="4"/>
    </row>
    <row r="441" spans="15:20">
      <c r="O441" s="4"/>
      <c r="P441" s="4"/>
      <c r="Q441" s="4"/>
      <c r="R441" s="4"/>
      <c r="S441" s="4"/>
      <c r="T441" s="4"/>
    </row>
    <row r="442" spans="15:20">
      <c r="O442" s="4"/>
      <c r="P442" s="4"/>
      <c r="Q442" s="4"/>
      <c r="R442" s="4"/>
      <c r="S442" s="4"/>
      <c r="T442" s="4"/>
    </row>
    <row r="443" spans="15:20">
      <c r="O443" s="4"/>
      <c r="P443" s="4"/>
      <c r="Q443" s="4"/>
      <c r="R443" s="4"/>
      <c r="S443" s="4"/>
      <c r="T443" s="4"/>
    </row>
    <row r="444" spans="15:20">
      <c r="O444" s="4"/>
      <c r="P444" s="4"/>
      <c r="Q444" s="4"/>
      <c r="R444" s="4"/>
      <c r="S444" s="4"/>
      <c r="T444" s="4"/>
    </row>
    <row r="445" spans="15:20">
      <c r="O445" s="4"/>
      <c r="P445" s="4"/>
      <c r="Q445" s="4"/>
      <c r="R445" s="4"/>
      <c r="S445" s="4"/>
      <c r="T445" s="4"/>
    </row>
    <row r="446" spans="15:20">
      <c r="O446" s="4"/>
      <c r="P446" s="4"/>
      <c r="Q446" s="4"/>
      <c r="R446" s="4"/>
      <c r="S446" s="4"/>
      <c r="T446" s="4"/>
    </row>
    <row r="447" spans="15:20">
      <c r="O447" s="4"/>
      <c r="P447" s="4"/>
      <c r="Q447" s="4"/>
      <c r="R447" s="4"/>
      <c r="S447" s="4"/>
      <c r="T447" s="4"/>
    </row>
    <row r="448" spans="15:20">
      <c r="O448" s="4"/>
      <c r="P448" s="4"/>
      <c r="Q448" s="4"/>
      <c r="R448" s="4"/>
      <c r="S448" s="4"/>
      <c r="T448" s="4"/>
    </row>
    <row r="449" spans="15:20">
      <c r="O449" s="4"/>
      <c r="P449" s="4"/>
      <c r="Q449" s="4"/>
      <c r="R449" s="4"/>
      <c r="S449" s="4"/>
      <c r="T449" s="4"/>
    </row>
    <row r="450" spans="15:20">
      <c r="O450" s="4"/>
      <c r="P450" s="4"/>
      <c r="Q450" s="4"/>
      <c r="R450" s="4"/>
      <c r="S450" s="4"/>
      <c r="T450" s="4"/>
    </row>
    <row r="451" spans="15:20">
      <c r="O451" s="4"/>
      <c r="P451" s="4"/>
      <c r="Q451" s="4"/>
      <c r="R451" s="4"/>
      <c r="S451" s="4"/>
      <c r="T451" s="4"/>
    </row>
    <row r="452" spans="15:20">
      <c r="O452" s="4"/>
      <c r="P452" s="4"/>
      <c r="Q452" s="4"/>
      <c r="R452" s="4"/>
      <c r="S452" s="4"/>
      <c r="T452" s="4"/>
    </row>
    <row r="453" spans="15:20">
      <c r="O453" s="4"/>
      <c r="P453" s="4"/>
      <c r="Q453" s="4"/>
      <c r="R453" s="4"/>
      <c r="S453" s="4"/>
      <c r="T453" s="4"/>
    </row>
    <row r="454" spans="15:20">
      <c r="O454" s="4"/>
      <c r="P454" s="4"/>
      <c r="Q454" s="4"/>
      <c r="R454" s="4"/>
      <c r="S454" s="4"/>
      <c r="T454" s="4"/>
    </row>
    <row r="455" spans="15:20">
      <c r="O455" s="4"/>
      <c r="P455" s="4"/>
      <c r="Q455" s="4"/>
      <c r="R455" s="4"/>
      <c r="S455" s="4"/>
      <c r="T455" s="4"/>
    </row>
    <row r="456" spans="15:20">
      <c r="O456" s="4"/>
      <c r="P456" s="4"/>
      <c r="Q456" s="4"/>
      <c r="R456" s="4"/>
      <c r="S456" s="4"/>
      <c r="T456" s="4"/>
    </row>
    <row r="457" spans="15:20">
      <c r="O457" s="4"/>
      <c r="P457" s="4"/>
      <c r="Q457" s="4"/>
      <c r="R457" s="4"/>
      <c r="S457" s="4"/>
      <c r="T457" s="4"/>
    </row>
    <row r="458" spans="15:20">
      <c r="O458" s="4"/>
      <c r="P458" s="4"/>
      <c r="Q458" s="4"/>
      <c r="R458" s="4"/>
      <c r="S458" s="4"/>
      <c r="T458" s="4"/>
    </row>
    <row r="459" spans="15:20">
      <c r="O459" s="4"/>
      <c r="P459" s="4"/>
      <c r="Q459" s="4"/>
      <c r="R459" s="4"/>
      <c r="S459" s="4"/>
      <c r="T459" s="4"/>
    </row>
    <row r="460" spans="15:20">
      <c r="O460" s="4"/>
      <c r="P460" s="4"/>
      <c r="Q460" s="4"/>
      <c r="R460" s="4"/>
      <c r="S460" s="4"/>
      <c r="T460" s="4"/>
    </row>
  </sheetData>
  <sheetProtection algorithmName="SHA-512" hashValue="cHzqGEusVg5bvdX9pjL+LHjahRXFxZ5TAFQtAlCbpqqNITxlEZt3QP32WUUNL5tvh7coqCPk3g8cqL3XRB9kTw==" saltValue="wZYwHxbpupXrGF7Rsb/ZXg==" spinCount="100000" sheet="1" objects="1" scenarios="1"/>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59999389629810485"/>
    <pageSetUpPr fitToPage="1"/>
  </sheetPr>
  <dimension ref="A1:I25"/>
  <sheetViews>
    <sheetView topLeftCell="B19" zoomScale="120" zoomScaleNormal="120" workbookViewId="0">
      <selection activeCell="A16" sqref="A16"/>
    </sheetView>
  </sheetViews>
  <sheetFormatPr baseColWidth="10" defaultColWidth="11.42578125" defaultRowHeight="15"/>
  <cols>
    <col min="1" max="1" width="8.7109375" style="184" customWidth="1"/>
    <col min="2" max="2" width="7.42578125" style="14" customWidth="1"/>
    <col min="3" max="3" width="60.7109375" style="29" customWidth="1"/>
    <col min="4" max="4" width="17.7109375" customWidth="1"/>
    <col min="5" max="5" width="74.7109375" customWidth="1"/>
    <col min="6" max="6" width="38" style="29" customWidth="1"/>
    <col min="7" max="7" width="11.42578125" hidden="1" customWidth="1"/>
  </cols>
  <sheetData>
    <row r="1" spans="1:9" s="34" customFormat="1" ht="21" customHeight="1" thickBot="1">
      <c r="A1" s="363" t="s">
        <v>1481</v>
      </c>
      <c r="B1" s="457" t="s">
        <v>2417</v>
      </c>
      <c r="C1" s="458"/>
      <c r="D1" s="458"/>
      <c r="E1" s="459"/>
      <c r="F1" s="110"/>
      <c r="G1" s="30"/>
    </row>
    <row r="2" spans="1:9" s="32" customFormat="1" ht="111.6" customHeight="1" thickBot="1">
      <c r="A2" s="395" t="s">
        <v>1677</v>
      </c>
      <c r="B2" s="74" t="s">
        <v>1678</v>
      </c>
      <c r="C2" s="78" t="s">
        <v>1679</v>
      </c>
      <c r="D2" s="76" t="s">
        <v>1680</v>
      </c>
      <c r="E2" s="77" t="s">
        <v>1681</v>
      </c>
      <c r="F2" s="33" t="s">
        <v>1682</v>
      </c>
      <c r="H2" s="460"/>
      <c r="I2" s="460"/>
    </row>
    <row r="3" spans="1:9" ht="49.5">
      <c r="B3" s="68" t="s">
        <v>2418</v>
      </c>
      <c r="C3" s="92" t="s">
        <v>2419</v>
      </c>
      <c r="D3" s="72" t="str">
        <f>IF(COUNTIF(D4:D6,"NO CUMPLE")&gt;0,"NO CUMPLE CONDICIÓN",IF(COUNTIF(D4:D6,"CUMPLE")=0,"NO APLICA","CUMPLE"))</f>
        <v>NO APLICA</v>
      </c>
      <c r="E3" s="69" t="str">
        <f>CONCATENATE(IF(D4="NO CUMPLE",CONCATENATE(E4," / "),""),IF(D5="NO CUMPLE",CONCATENATE(E5," / "),""),IF(D6="NO CUMPLE",CONCATENATE(E6," / "),""))</f>
        <v/>
      </c>
      <c r="F3" s="338" t="s">
        <v>2420</v>
      </c>
      <c r="G3" s="14">
        <f>IF(D3="CUMPLE",1,IF(D3="NO CUMPLE CONDICIÓN",2,3))</f>
        <v>3</v>
      </c>
      <c r="I3" s="32"/>
    </row>
    <row r="4" spans="1:9" ht="57.75">
      <c r="A4" s="185" t="s">
        <v>2359</v>
      </c>
      <c r="B4" s="53" t="s">
        <v>2421</v>
      </c>
      <c r="C4" s="67" t="s">
        <v>2422</v>
      </c>
      <c r="D4" s="123"/>
      <c r="E4" s="120"/>
      <c r="F4" s="338" t="s">
        <v>2420</v>
      </c>
      <c r="G4" s="14"/>
      <c r="I4" s="32"/>
    </row>
    <row r="5" spans="1:9" ht="99.75">
      <c r="A5" s="185" t="s">
        <v>2359</v>
      </c>
      <c r="B5" s="53" t="s">
        <v>2423</v>
      </c>
      <c r="C5" s="67" t="s">
        <v>2424</v>
      </c>
      <c r="D5" s="123"/>
      <c r="E5" s="120"/>
      <c r="F5" s="338" t="s">
        <v>2425</v>
      </c>
      <c r="G5" s="14"/>
      <c r="I5" s="32"/>
    </row>
    <row r="6" spans="1:9" ht="157.5">
      <c r="A6" s="185" t="s">
        <v>2359</v>
      </c>
      <c r="B6" s="53" t="s">
        <v>2426</v>
      </c>
      <c r="C6" s="67" t="s">
        <v>2427</v>
      </c>
      <c r="D6" s="123"/>
      <c r="E6" s="120"/>
      <c r="F6" s="338" t="s">
        <v>2428</v>
      </c>
      <c r="G6" s="14"/>
      <c r="I6" s="32"/>
    </row>
    <row r="7" spans="1:9" ht="47.25" customHeight="1">
      <c r="B7" s="57" t="s">
        <v>2429</v>
      </c>
      <c r="C7" s="93" t="s">
        <v>2430</v>
      </c>
      <c r="D7" s="72" t="str">
        <f>IF(COUNTIF(D8:D10,"NO CUMPLE")&gt;0,"NO CUMPLE CONDICIÓN",IF(COUNTIF(D8:D10,"CUMPLE")=0,"NO APLICA","CUMPLE"))</f>
        <v>NO APLICA</v>
      </c>
      <c r="E7" s="69" t="str">
        <f>CONCATENATE(IF(D8="NO CUMPLE",CONCATENATE(E8," / "),""),IF(D9="NO CUMPLE",CONCATENATE(E9," / "),""),IF(D10="NO CUMPLE",CONCATENATE(E10," / "),""))</f>
        <v/>
      </c>
      <c r="F7" s="338" t="s">
        <v>2431</v>
      </c>
      <c r="G7" s="14">
        <f t="shared" ref="G7:G18" si="0">IF(D7="CUMPLE",1,IF(D7="NO CUMPLE CONDICIÓN",2,3))</f>
        <v>3</v>
      </c>
      <c r="I7" s="32"/>
    </row>
    <row r="8" spans="1:9" ht="66">
      <c r="A8" s="185" t="s">
        <v>2359</v>
      </c>
      <c r="B8" s="53" t="s">
        <v>2432</v>
      </c>
      <c r="C8" s="67" t="s">
        <v>2433</v>
      </c>
      <c r="D8" s="123"/>
      <c r="E8" s="120"/>
      <c r="F8" s="338" t="s">
        <v>2434</v>
      </c>
      <c r="G8" s="14"/>
      <c r="I8" s="32"/>
    </row>
    <row r="9" spans="1:9" ht="128.25">
      <c r="A9" s="185" t="s">
        <v>2359</v>
      </c>
      <c r="B9" s="53" t="s">
        <v>2435</v>
      </c>
      <c r="C9" s="67" t="s">
        <v>2436</v>
      </c>
      <c r="D9" s="123"/>
      <c r="E9" s="120"/>
      <c r="F9" s="338" t="s">
        <v>2434</v>
      </c>
      <c r="G9" s="14"/>
      <c r="I9" s="32"/>
    </row>
    <row r="10" spans="1:9" ht="242.25">
      <c r="A10" s="185" t="s">
        <v>2359</v>
      </c>
      <c r="B10" s="53" t="s">
        <v>2437</v>
      </c>
      <c r="C10" s="67" t="s">
        <v>2438</v>
      </c>
      <c r="D10" s="123"/>
      <c r="E10" s="120"/>
      <c r="F10" s="338" t="s">
        <v>2434</v>
      </c>
      <c r="G10" s="14"/>
      <c r="I10" s="32"/>
    </row>
    <row r="11" spans="1:9" ht="42.75">
      <c r="B11" s="57" t="s">
        <v>2439</v>
      </c>
      <c r="C11" s="93" t="s">
        <v>2440</v>
      </c>
      <c r="D11" s="72" t="str">
        <f>IF(COUNTIF(D12:D14,"NO CUMPLE")&gt;0,"NO CUMPLE CONDICIÓN",IF(COUNTIF(D12:D14,"CUMPLE")=0,"NO APLICA","CUMPLE"))</f>
        <v>NO APLICA</v>
      </c>
      <c r="E11" s="69" t="str">
        <f>CONCATENATE(IF(D12="NO CUMPLE",CONCATENATE(E12," / "),""),IF(D13="NO CUMPLE",CONCATENATE(E13," / "),""),IF(D14="NO CUMPLE",CONCATENATE(E14," / "),""))</f>
        <v/>
      </c>
      <c r="F11" s="338" t="s">
        <v>2441</v>
      </c>
      <c r="G11" s="14">
        <f t="shared" si="0"/>
        <v>3</v>
      </c>
      <c r="I11" s="32"/>
    </row>
    <row r="12" spans="1:9" ht="27.75" customHeight="1">
      <c r="A12" s="185" t="s">
        <v>2359</v>
      </c>
      <c r="B12" s="53" t="s">
        <v>2442</v>
      </c>
      <c r="C12" s="67" t="s">
        <v>2443</v>
      </c>
      <c r="D12" s="123"/>
      <c r="E12" s="120"/>
      <c r="F12" s="338" t="s">
        <v>2444</v>
      </c>
      <c r="G12" s="14"/>
      <c r="I12" s="32"/>
    </row>
    <row r="13" spans="1:9" ht="252.6" customHeight="1">
      <c r="A13" s="185" t="s">
        <v>2359</v>
      </c>
      <c r="B13" s="53" t="s">
        <v>2445</v>
      </c>
      <c r="C13" s="67" t="s">
        <v>2446</v>
      </c>
      <c r="D13" s="123"/>
      <c r="E13" s="120"/>
      <c r="F13" s="338" t="s">
        <v>2447</v>
      </c>
      <c r="G13" s="14"/>
      <c r="I13" s="32"/>
    </row>
    <row r="14" spans="1:9" ht="129.6" customHeight="1">
      <c r="A14" s="186" t="s">
        <v>2359</v>
      </c>
      <c r="B14" s="53" t="s">
        <v>2448</v>
      </c>
      <c r="C14" s="67" t="s">
        <v>2449</v>
      </c>
      <c r="D14" s="123"/>
      <c r="E14" s="120"/>
      <c r="F14" s="338" t="s">
        <v>2450</v>
      </c>
      <c r="G14" s="14"/>
      <c r="I14" s="32"/>
    </row>
    <row r="15" spans="1:9" ht="57">
      <c r="A15" s="185" t="s">
        <v>2359</v>
      </c>
      <c r="B15" s="57" t="s">
        <v>2451</v>
      </c>
      <c r="C15" s="93" t="s">
        <v>2452</v>
      </c>
      <c r="D15" s="72" t="str">
        <f>IF(COUNTIF(D16:D17,"NO CUMPLE")&gt;0,"NO CUMPLE CONDICIÓN",IF(COUNTIF(D16:D17,"CUMPLE")=0,"NO APLICA","CUMPLE"))</f>
        <v>NO APLICA</v>
      </c>
      <c r="E15" s="69" t="str">
        <f>CONCATENATE(IF(D16="NO CUMPLE",CONCATENATE(E16," / "),""),IF(D17="NO CUMPLE",CONCATENATE(E17," / "),""))</f>
        <v/>
      </c>
      <c r="F15" s="338" t="s">
        <v>2453</v>
      </c>
      <c r="G15" s="14">
        <f>IF(D15="CUMPLE",1,IF(D15="NO CUMPLE CONDICIÓN",2,3))</f>
        <v>3</v>
      </c>
      <c r="I15" s="32"/>
    </row>
    <row r="16" spans="1:9" ht="219.75">
      <c r="A16" s="185" t="s">
        <v>2359</v>
      </c>
      <c r="B16" s="396" t="s">
        <v>2454</v>
      </c>
      <c r="C16" s="296" t="s">
        <v>2455</v>
      </c>
      <c r="D16" s="123"/>
      <c r="E16" s="394"/>
      <c r="F16" s="338" t="s">
        <v>2453</v>
      </c>
      <c r="G16" s="14"/>
      <c r="I16" s="32"/>
    </row>
    <row r="17" spans="1:9" ht="129.75">
      <c r="A17" s="185" t="s">
        <v>2359</v>
      </c>
      <c r="B17" s="396" t="s">
        <v>2456</v>
      </c>
      <c r="C17" s="296" t="s">
        <v>2457</v>
      </c>
      <c r="D17" s="123"/>
      <c r="E17" s="394"/>
      <c r="F17" s="338" t="s">
        <v>2453</v>
      </c>
      <c r="G17" s="14"/>
      <c r="I17" s="32"/>
    </row>
    <row r="18" spans="1:9" ht="27" customHeight="1">
      <c r="B18" s="57" t="s">
        <v>2458</v>
      </c>
      <c r="C18" s="93" t="s">
        <v>2459</v>
      </c>
      <c r="D18" s="72" t="str">
        <f>IF(COUNTIF(D19:D21,"NO CUMPLE")&gt;0,"NO CUMPLE CONDICIÓN",IF(COUNTIF(D19:D21,"CUMPLE")=0,"NO APLICA","CUMPLE"))</f>
        <v>NO APLICA</v>
      </c>
      <c r="E18" s="69"/>
      <c r="F18" s="338" t="s">
        <v>2460</v>
      </c>
      <c r="G18" s="14">
        <f t="shared" si="0"/>
        <v>3</v>
      </c>
      <c r="I18" s="32"/>
    </row>
    <row r="19" spans="1:9" ht="171.75">
      <c r="A19" s="185" t="s">
        <v>2359</v>
      </c>
      <c r="B19" s="53" t="s">
        <v>2461</v>
      </c>
      <c r="C19" s="67" t="s">
        <v>2462</v>
      </c>
      <c r="D19" s="123"/>
      <c r="E19" s="120"/>
      <c r="F19" s="338" t="s">
        <v>2460</v>
      </c>
      <c r="G19" s="14"/>
      <c r="I19" s="32"/>
    </row>
    <row r="20" spans="1:9" ht="85.5">
      <c r="A20" s="185" t="s">
        <v>2359</v>
      </c>
      <c r="B20" s="53" t="s">
        <v>2463</v>
      </c>
      <c r="C20" s="67" t="s">
        <v>2464</v>
      </c>
      <c r="D20" s="123"/>
      <c r="E20" s="120"/>
      <c r="F20" s="338" t="s">
        <v>2460</v>
      </c>
      <c r="G20" s="14"/>
      <c r="I20" s="32"/>
    </row>
    <row r="21" spans="1:9" ht="57.75" thickBot="1">
      <c r="A21" s="185" t="s">
        <v>2359</v>
      </c>
      <c r="B21" s="60" t="s">
        <v>2465</v>
      </c>
      <c r="C21" s="294" t="s">
        <v>2466</v>
      </c>
      <c r="D21" s="124"/>
      <c r="E21" s="121"/>
      <c r="F21" s="338" t="s">
        <v>2467</v>
      </c>
      <c r="I21" s="32"/>
    </row>
    <row r="23" spans="1:9" hidden="1">
      <c r="C23" s="94" t="s">
        <v>1897</v>
      </c>
      <c r="D23">
        <f>COUNTIF(G3:G20,1)</f>
        <v>0</v>
      </c>
    </row>
    <row r="24" spans="1:9" hidden="1">
      <c r="C24" s="94" t="s">
        <v>1898</v>
      </c>
      <c r="D24">
        <f>COUNTIF(G3:G20,2)</f>
        <v>0</v>
      </c>
    </row>
    <row r="25" spans="1:9" hidden="1">
      <c r="C25" s="94" t="s">
        <v>1899</v>
      </c>
      <c r="D25">
        <f>COUNTIF(G3:G20,3)</f>
        <v>5</v>
      </c>
    </row>
  </sheetData>
  <sheetProtection algorithmName="SHA-512" hashValue="opk5v/gJYcQqI7FMfqCsd5CN5x1cjLMJ8AiK7yAf5JfqUNqwmWKYHC5UPjrlseEVOuOglVtRDVJC/KmH9xZxQg==" saltValue="RcKsMDI3Aj/Cg45iQ4FAZA==" spinCount="100000" sheet="1" formatRows="0" autoFilter="0"/>
  <mergeCells count="2">
    <mergeCell ref="B1:E1"/>
    <mergeCell ref="H2:I2"/>
  </mergeCells>
  <phoneticPr fontId="35" type="noConversion"/>
  <conditionalFormatting sqref="D3">
    <cfRule type="cellIs" dxfId="38" priority="9" operator="equal">
      <formula>"NO CUMPLE CONDICIÓN"</formula>
    </cfRule>
    <cfRule type="cellIs" dxfId="37" priority="10" operator="equal">
      <formula>"No Cumple"</formula>
    </cfRule>
  </conditionalFormatting>
  <conditionalFormatting sqref="D7">
    <cfRule type="cellIs" dxfId="36" priority="7" operator="equal">
      <formula>"NO CUMPLE CONDICIÓN"</formula>
    </cfRule>
    <cfRule type="cellIs" dxfId="35" priority="8" operator="equal">
      <formula>"No Cumple"</formula>
    </cfRule>
  </conditionalFormatting>
  <conditionalFormatting sqref="D11">
    <cfRule type="cellIs" dxfId="34" priority="5" operator="equal">
      <formula>"NO CUMPLE CONDICIÓN"</formula>
    </cfRule>
    <cfRule type="cellIs" dxfId="33" priority="6" operator="equal">
      <formula>"No Cumple"</formula>
    </cfRule>
  </conditionalFormatting>
  <conditionalFormatting sqref="D15">
    <cfRule type="cellIs" dxfId="32" priority="1" operator="equal">
      <formula>"NO CUMPLE CONDICIÓN"</formula>
    </cfRule>
    <cfRule type="cellIs" dxfId="31" priority="2" operator="equal">
      <formula>"No Cumple"</formula>
    </cfRule>
  </conditionalFormatting>
  <conditionalFormatting sqref="D18">
    <cfRule type="cellIs" dxfId="30" priority="3" operator="equal">
      <formula>"NO CUMPLE CONDICIÓN"</formula>
    </cfRule>
    <cfRule type="cellIs" dxfId="29" priority="4" operator="equal">
      <formula>"No Cumple"</formula>
    </cfRule>
  </conditionalFormatting>
  <dataValidations count="2">
    <dataValidation type="list" allowBlank="1" showInputMessage="1" showErrorMessage="1" sqref="D8:D10 D16:D17 D12:D14 D19:D21 D4" xr:uid="{00000000-0002-0000-0900-000000000000}">
      <formula1>"CUMPLE,NO CUMPLE"</formula1>
    </dataValidation>
    <dataValidation type="list" allowBlank="1" showInputMessage="1" showErrorMessage="1" sqref="D5:D6" xr:uid="{FB284FE5-E96A-48A1-889A-5EEE33B19793}">
      <formula1>"CUMPLE,NO CUMPLE,NO APLICA"</formula1>
    </dataValidation>
  </dataValidations>
  <hyperlinks>
    <hyperlink ref="A1" location="PORTADA!A1" display="Portada" xr:uid="{F354D266-408A-424A-A783-3F8732218A9D}"/>
  </hyperlinks>
  <printOptions horizontalCentered="1"/>
  <pageMargins left="0.31496062992125984" right="0.31496062992125984" top="1.1417322834645669" bottom="0.74803149606299213" header="0.31496062992125984" footer="0.31496062992125984"/>
  <pageSetup scale="82" fitToHeight="0" orientation="landscape" r:id="rId1"/>
  <headerFooter>
    <oddHeader xml:space="preserve">&amp;L&amp;G&amp;C"PROCESO DE INSPECCIÓN, VIGILANCIA Y CONTROL
FORMATO INSTRUMENTO IV
CASA UNIVERSITARIA"  
&amp;R"IN101.IVC
Versión 1
28/07/2026
Clasificación de la Información
CLASIFICADA"
</oddHeader>
    <oddFooter>&amp;C&amp;G</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FB4C4-B24D-4E6B-A192-200BDE71A85A}">
  <sheetPr>
    <tabColor theme="6" tint="0.59999389629810485"/>
    <pageSetUpPr fitToPage="1"/>
  </sheetPr>
  <dimension ref="A1:I21"/>
  <sheetViews>
    <sheetView topLeftCell="A11" zoomScale="110" zoomScaleNormal="110" workbookViewId="0">
      <selection activeCell="A16" sqref="A16"/>
    </sheetView>
  </sheetViews>
  <sheetFormatPr baseColWidth="10" defaultColWidth="11.42578125" defaultRowHeight="15"/>
  <cols>
    <col min="1" max="1" width="7.140625" style="184" customWidth="1"/>
    <col min="2" max="2" width="6.42578125" style="14" customWidth="1"/>
    <col min="3" max="3" width="63.28515625" style="29" customWidth="1"/>
    <col min="4" max="4" width="17" customWidth="1"/>
    <col min="5" max="5" width="69.42578125" customWidth="1"/>
    <col min="6" max="6" width="39.42578125" style="29" customWidth="1"/>
    <col min="7" max="7" width="11.42578125" hidden="1" customWidth="1"/>
  </cols>
  <sheetData>
    <row r="1" spans="1:9" s="34" customFormat="1" ht="21" customHeight="1" thickBot="1">
      <c r="A1" s="348" t="s">
        <v>1481</v>
      </c>
      <c r="B1" s="457" t="s">
        <v>2468</v>
      </c>
      <c r="C1" s="457"/>
      <c r="D1" s="457"/>
      <c r="E1" s="457"/>
      <c r="F1" s="110"/>
      <c r="G1" s="30"/>
    </row>
    <row r="2" spans="1:9" s="32" customFormat="1" ht="74.25" customHeight="1" thickBot="1">
      <c r="A2" s="102" t="s">
        <v>1677</v>
      </c>
      <c r="B2" s="168" t="s">
        <v>1678</v>
      </c>
      <c r="C2" s="349" t="s">
        <v>1679</v>
      </c>
      <c r="D2" s="169" t="s">
        <v>1680</v>
      </c>
      <c r="E2" s="267" t="s">
        <v>1681</v>
      </c>
      <c r="F2" s="350" t="s">
        <v>1682</v>
      </c>
    </row>
    <row r="3" spans="1:9" ht="54.75" customHeight="1">
      <c r="B3" s="52" t="s">
        <v>2469</v>
      </c>
      <c r="C3" s="162" t="s">
        <v>2470</v>
      </c>
      <c r="D3" s="351" t="str">
        <f>IF(COUNTIF(D4:D7,"NO CUMPLE")&gt;0,"NO CUMPLE CONDICIÓN",IF(COUNTIF(D4:D7,"CUMPLE")=0,"NO APLICA","CUMPLE"))</f>
        <v>NO APLICA</v>
      </c>
      <c r="E3" s="352" t="str">
        <f>CONCATENATE(IF(D4="NO CUMPLE",CONCATENATE(E4," / "),""),IF(D5="NO CUMPLE",CONCATENATE(E5," / "),""),IF(D6="NO CUMPLE",CONCATENATE(E6," / "),""),IF(D7="NO CUMPLE",CONCATENATE(E7," / "),""))</f>
        <v/>
      </c>
      <c r="F3" s="353" t="s">
        <v>2471</v>
      </c>
      <c r="G3" s="14">
        <f>IF(D3="CUMPLE",1,IF(D3="NO CUMPLE CONDICIÓN",2,3))</f>
        <v>3</v>
      </c>
      <c r="I3" s="32"/>
    </row>
    <row r="4" spans="1:9" ht="21.75" customHeight="1">
      <c r="A4" s="354" t="s">
        <v>2359</v>
      </c>
      <c r="B4" s="53" t="s">
        <v>2472</v>
      </c>
      <c r="C4" s="59" t="s">
        <v>2473</v>
      </c>
      <c r="D4" s="262"/>
      <c r="E4" s="204"/>
      <c r="F4" s="355" t="s">
        <v>2474</v>
      </c>
      <c r="G4" s="14"/>
      <c r="I4" s="32"/>
    </row>
    <row r="5" spans="1:9" ht="57">
      <c r="A5" s="354" t="s">
        <v>2359</v>
      </c>
      <c r="B5" s="53" t="s">
        <v>2475</v>
      </c>
      <c r="C5" s="59" t="s">
        <v>2476</v>
      </c>
      <c r="D5" s="262"/>
      <c r="E5" s="204"/>
      <c r="F5" s="355" t="s">
        <v>2474</v>
      </c>
      <c r="G5" s="14"/>
      <c r="I5" s="32"/>
    </row>
    <row r="6" spans="1:9" ht="31.5" customHeight="1">
      <c r="A6" s="354" t="s">
        <v>2359</v>
      </c>
      <c r="B6" s="53" t="s">
        <v>2477</v>
      </c>
      <c r="C6" s="59" t="s">
        <v>2478</v>
      </c>
      <c r="D6" s="262"/>
      <c r="E6" s="204"/>
      <c r="F6" s="355" t="s">
        <v>2474</v>
      </c>
      <c r="G6" s="14"/>
      <c r="I6" s="32"/>
    </row>
    <row r="7" spans="1:9" ht="31.5" customHeight="1">
      <c r="A7" s="354" t="s">
        <v>2359</v>
      </c>
      <c r="B7" s="53" t="s">
        <v>2479</v>
      </c>
      <c r="C7" s="59" t="s">
        <v>2480</v>
      </c>
      <c r="D7" s="262"/>
      <c r="E7" s="204"/>
      <c r="F7" s="355" t="s">
        <v>2474</v>
      </c>
      <c r="G7" s="14"/>
      <c r="I7" s="32"/>
    </row>
    <row r="8" spans="1:9" ht="62.25" customHeight="1">
      <c r="B8" s="57" t="s">
        <v>2481</v>
      </c>
      <c r="C8" s="93" t="s">
        <v>2482</v>
      </c>
      <c r="D8" s="356" t="str">
        <f>IF(COUNTIF(D9:D14,"NO CUMPLE")&gt;0,"NO CUMPLE CONDICIÓN",IF(COUNTIF(D9:D14,"CUMPLE")=0,"NO APLICA","CUMPLE"))</f>
        <v>NO APLICA</v>
      </c>
      <c r="E8" s="357" t="str">
        <f>CONCATENATE(IF(D9="NO CUMPLE",CONCATENATE(E9," / "),""),IF(D10="NO CUMPLE",CONCATENATE(E10," / "),""),IF(D11="NO CUMPLE",CONCATENATE(E11," / "),""),IF(D12="NO CUMPLE",CONCATENATE(E12," / "),""),IF(D13="NO CUMPLE",CONCATENATE(E13," / "),""),IF(D14="NO CUMPLE",CONCATENATE(E14," / "),""))</f>
        <v/>
      </c>
      <c r="F8" s="353" t="s">
        <v>2483</v>
      </c>
      <c r="G8" s="14">
        <f>IF(D8="CUMPLE",1,IF(D8="NO CUMPLE CONDICIÓN",2,3))</f>
        <v>3</v>
      </c>
      <c r="I8" s="32"/>
    </row>
    <row r="9" spans="1:9" ht="62.25" customHeight="1">
      <c r="A9" s="354" t="s">
        <v>2359</v>
      </c>
      <c r="B9" s="53" t="s">
        <v>2484</v>
      </c>
      <c r="C9" s="59" t="s">
        <v>2485</v>
      </c>
      <c r="D9" s="262"/>
      <c r="E9" s="120"/>
      <c r="F9" s="355" t="s">
        <v>2486</v>
      </c>
      <c r="G9" s="14"/>
      <c r="I9" s="32"/>
    </row>
    <row r="10" spans="1:9" ht="39.75" customHeight="1">
      <c r="A10" s="354" t="s">
        <v>2359</v>
      </c>
      <c r="B10" s="53" t="s">
        <v>2487</v>
      </c>
      <c r="C10" s="59" t="s">
        <v>2488</v>
      </c>
      <c r="D10" s="262"/>
      <c r="E10" s="120"/>
      <c r="F10" s="355" t="s">
        <v>2486</v>
      </c>
      <c r="G10" s="14"/>
      <c r="I10" s="32"/>
    </row>
    <row r="11" spans="1:9" ht="57">
      <c r="A11" s="354" t="s">
        <v>2359</v>
      </c>
      <c r="B11" s="53" t="s">
        <v>2489</v>
      </c>
      <c r="C11" s="54" t="s">
        <v>2490</v>
      </c>
      <c r="D11" s="262"/>
      <c r="E11" s="204"/>
      <c r="F11" s="355" t="s">
        <v>2491</v>
      </c>
      <c r="G11" s="14"/>
      <c r="I11" s="32"/>
    </row>
    <row r="12" spans="1:9" ht="85.5">
      <c r="A12" s="354" t="s">
        <v>2359</v>
      </c>
      <c r="B12" s="53" t="s">
        <v>2492</v>
      </c>
      <c r="C12" s="59" t="s">
        <v>2493</v>
      </c>
      <c r="D12" s="262"/>
      <c r="E12" s="204"/>
      <c r="F12" s="355" t="s">
        <v>2494</v>
      </c>
      <c r="G12" s="14"/>
      <c r="I12" s="32"/>
    </row>
    <row r="13" spans="1:9" ht="84.75" customHeight="1">
      <c r="A13" s="354" t="s">
        <v>2359</v>
      </c>
      <c r="B13" s="53" t="s">
        <v>2495</v>
      </c>
      <c r="C13" s="358" t="s">
        <v>2496</v>
      </c>
      <c r="D13" s="262"/>
      <c r="E13" s="204"/>
      <c r="F13" s="355" t="s">
        <v>2497</v>
      </c>
      <c r="G13" s="14"/>
      <c r="I13" s="32"/>
    </row>
    <row r="14" spans="1:9" ht="42.75" customHeight="1" thickBot="1">
      <c r="A14" s="354" t="s">
        <v>2359</v>
      </c>
      <c r="B14" s="60" t="s">
        <v>2498</v>
      </c>
      <c r="C14" s="359" t="s">
        <v>2499</v>
      </c>
      <c r="D14" s="360"/>
      <c r="E14" s="205"/>
      <c r="F14" s="355" t="s">
        <v>2500</v>
      </c>
      <c r="G14" s="14"/>
      <c r="I14" s="32"/>
    </row>
    <row r="15" spans="1:9">
      <c r="I15" s="32"/>
    </row>
    <row r="16" spans="1:9">
      <c r="I16" s="32"/>
    </row>
    <row r="17" spans="3:9" hidden="1">
      <c r="C17" s="94" t="s">
        <v>1897</v>
      </c>
      <c r="D17">
        <f>COUNTIF(G3:G14,1)</f>
        <v>0</v>
      </c>
      <c r="I17" s="32"/>
    </row>
    <row r="18" spans="3:9" hidden="1">
      <c r="C18" s="94" t="s">
        <v>1898</v>
      </c>
      <c r="D18">
        <f>COUNTIF(G3:G14,2)</f>
        <v>0</v>
      </c>
      <c r="I18" s="32"/>
    </row>
    <row r="19" spans="3:9" hidden="1">
      <c r="C19" s="94" t="s">
        <v>1899</v>
      </c>
      <c r="D19">
        <f>COUNTIF(G3:G14,3)</f>
        <v>2</v>
      </c>
      <c r="I19" s="32"/>
    </row>
    <row r="20" spans="3:9">
      <c r="I20" s="32"/>
    </row>
    <row r="21" spans="3:9">
      <c r="I21" s="32"/>
    </row>
  </sheetData>
  <sheetProtection algorithmName="SHA-512" hashValue="N+JIKB6dg+M1L+ak6TTcFKC5ROlbJSAxEh1iRpesbD5m4FniKuL8s4y8wNhOUjPSbKudvxQC3cOB6UKJIdwVPQ==" saltValue="PEp+RgjjYK5CEI3RgH476w==" spinCount="100000" sheet="1" formatRows="0" autoFilter="0"/>
  <mergeCells count="1">
    <mergeCell ref="B1:E1"/>
  </mergeCells>
  <conditionalFormatting sqref="D3">
    <cfRule type="cellIs" dxfId="28" priority="3" operator="equal">
      <formula>"NO CUMPLE CONDICIÓN"</formula>
    </cfRule>
    <cfRule type="cellIs" dxfId="27" priority="4" operator="equal">
      <formula>"No Cumple"</formula>
    </cfRule>
  </conditionalFormatting>
  <conditionalFormatting sqref="D8">
    <cfRule type="cellIs" dxfId="26" priority="1" operator="equal">
      <formula>"NO CUMPLE CONDICIÓN"</formula>
    </cfRule>
    <cfRule type="cellIs" dxfId="25" priority="2" operator="equal">
      <formula>"No Cumple"</formula>
    </cfRule>
  </conditionalFormatting>
  <dataValidations count="1">
    <dataValidation type="list" allowBlank="1" showInputMessage="1" showErrorMessage="1" sqref="D4:D7 D9:D14" xr:uid="{D60DFB30-6E9F-4F44-A419-C17E89509B0F}">
      <formula1>"CUMPLE,NO CUMPLE"</formula1>
    </dataValidation>
  </dataValidations>
  <hyperlinks>
    <hyperlink ref="A1" location="PORTADA!A1" display="Portada" xr:uid="{4316F32D-10AB-4128-9045-10F6E9D9BA38}"/>
  </hyperlinks>
  <printOptions horizontalCentered="1"/>
  <pageMargins left="0.31496062992125984" right="0.31496062992125984" top="1.1417322834645669" bottom="0.74803149606299213" header="0.31496062992125984" footer="0.31496062992125984"/>
  <pageSetup scale="84" fitToHeight="0" orientation="landscape" r:id="rId1"/>
  <headerFooter>
    <oddHeader xml:space="preserve">&amp;L&amp;G&amp;C"PROCESO DE INSPECCIÓN, VIGILANCIA Y CONTROL
FORMATO INSTRUMENTO IV
CASA UNIVERSITARIA"  
&amp;R"IN101.IVC
Versión 1
28/07/2026
Clasificación de la Información
CLASIFICADA"
</oddHeader>
    <oddFooter>&amp;C&amp;G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25"/>
  <sheetViews>
    <sheetView topLeftCell="A19" zoomScaleNormal="100" workbookViewId="0">
      <selection activeCell="A16" sqref="A16"/>
    </sheetView>
  </sheetViews>
  <sheetFormatPr baseColWidth="10" defaultColWidth="11.42578125" defaultRowHeight="15"/>
  <cols>
    <col min="1" max="1" width="7.42578125" style="105" customWidth="1"/>
    <col min="2" max="2" width="6.140625" style="14" customWidth="1"/>
    <col min="3" max="3" width="74" style="29" customWidth="1"/>
    <col min="4" max="4" width="20" bestFit="1" customWidth="1"/>
    <col min="5" max="5" width="76.7109375" customWidth="1"/>
    <col min="6" max="6" width="39.140625" style="29" customWidth="1"/>
    <col min="7" max="7" width="11.42578125" hidden="1" customWidth="1"/>
  </cols>
  <sheetData>
    <row r="1" spans="1:7" s="34" customFormat="1" ht="21" customHeight="1" thickBot="1">
      <c r="A1" s="363" t="s">
        <v>1481</v>
      </c>
      <c r="B1" s="461" t="s">
        <v>2501</v>
      </c>
      <c r="C1" s="462"/>
      <c r="D1" s="462"/>
      <c r="E1" s="463"/>
      <c r="F1" s="110"/>
      <c r="G1" s="30"/>
    </row>
    <row r="2" spans="1:7" s="32" customFormat="1" ht="74.25" customHeight="1" thickBot="1">
      <c r="A2" s="102" t="s">
        <v>1677</v>
      </c>
      <c r="B2" s="74" t="s">
        <v>1678</v>
      </c>
      <c r="C2" s="78" t="s">
        <v>1679</v>
      </c>
      <c r="D2" s="76" t="s">
        <v>1680</v>
      </c>
      <c r="E2" s="77" t="s">
        <v>1681</v>
      </c>
      <c r="F2" s="268" t="s">
        <v>1682</v>
      </c>
    </row>
    <row r="3" spans="1:7" ht="36.950000000000003" customHeight="1">
      <c r="A3" s="103"/>
      <c r="B3" s="52" t="s">
        <v>2502</v>
      </c>
      <c r="C3" s="288" t="s">
        <v>2503</v>
      </c>
      <c r="D3" s="271" t="str">
        <f>IF(COUNTIF(D4:D6,"NO CUMPLE")&gt;0,"NO CUMPLE CONDICIÓN",IF(COUNTIF(D4:D6,"CUMPLE")=0,"NO APLICA","CUMPLE"))</f>
        <v>NO APLICA</v>
      </c>
      <c r="E3" s="272" t="str">
        <f>CONCATENATE(IF(D4="NO CUMPLE",CONCATENATE(E4," / "),""),IF(D5="NO CUMPLE",CONCATENATE(E5,"  "),""),IF(D6="NO CUMPLE",CONCATENATE(E6,"  "),""))</f>
        <v/>
      </c>
      <c r="F3" s="240" t="s">
        <v>2504</v>
      </c>
      <c r="G3" s="14">
        <f>IF(D3="CUMPLE",1,IF(D3="NO CUMPLE CONDICIÓN",2,3))</f>
        <v>3</v>
      </c>
    </row>
    <row r="4" spans="1:7" ht="286.5">
      <c r="A4" s="104" t="s">
        <v>1686</v>
      </c>
      <c r="B4" s="53" t="s">
        <v>2505</v>
      </c>
      <c r="C4" s="54" t="s">
        <v>2506</v>
      </c>
      <c r="D4" s="123"/>
      <c r="E4" s="120"/>
      <c r="F4" s="239" t="s">
        <v>2504</v>
      </c>
      <c r="G4" s="14"/>
    </row>
    <row r="5" spans="1:7" ht="36.950000000000003" customHeight="1">
      <c r="A5" s="104" t="s">
        <v>1686</v>
      </c>
      <c r="B5" s="53" t="s">
        <v>2507</v>
      </c>
      <c r="C5" s="54" t="s">
        <v>2508</v>
      </c>
      <c r="D5" s="123"/>
      <c r="E5" s="120"/>
      <c r="F5" s="239" t="s">
        <v>2504</v>
      </c>
      <c r="G5" s="14"/>
    </row>
    <row r="6" spans="1:7" ht="36.950000000000003" customHeight="1">
      <c r="A6" s="104" t="s">
        <v>1686</v>
      </c>
      <c r="B6" s="53" t="s">
        <v>2509</v>
      </c>
      <c r="C6" s="56" t="s">
        <v>2510</v>
      </c>
      <c r="D6" s="123"/>
      <c r="E6" s="120"/>
      <c r="F6" s="239" t="s">
        <v>2504</v>
      </c>
      <c r="G6" s="14"/>
    </row>
    <row r="7" spans="1:7" ht="36.950000000000003" customHeight="1">
      <c r="A7" s="103"/>
      <c r="B7" s="57" t="s">
        <v>2511</v>
      </c>
      <c r="C7" s="58" t="s">
        <v>2512</v>
      </c>
      <c r="D7" s="276" t="str">
        <f>IF(COUNTIF(D8:D8,"NO CUMPLE")&gt;0,"NO CUMPLE CONDICIÓN",IF(COUNTIF(D8:D8,"CUMPLE")=0,"NO APLICA","CUMPLE"))</f>
        <v>NO APLICA</v>
      </c>
      <c r="E7" s="277" t="str">
        <f>CONCATENATE(IF(D8="NO CUMPLE",CONCATENATE(E8," "),""))</f>
        <v/>
      </c>
      <c r="F7" s="241" t="s">
        <v>2513</v>
      </c>
      <c r="G7" s="14">
        <f>IF(D7="CUMPLE",1,IF(D7="NO CUMPLE CONDICIÓN",2,3))</f>
        <v>3</v>
      </c>
    </row>
    <row r="8" spans="1:7" ht="115.5">
      <c r="A8" s="104" t="s">
        <v>1686</v>
      </c>
      <c r="B8" s="55" t="s">
        <v>2514</v>
      </c>
      <c r="C8" s="56" t="s">
        <v>2515</v>
      </c>
      <c r="D8" s="123"/>
      <c r="E8" s="120"/>
      <c r="F8" s="239" t="s">
        <v>2513</v>
      </c>
      <c r="G8" s="14"/>
    </row>
    <row r="9" spans="1:7" ht="36.950000000000003" customHeight="1">
      <c r="A9" s="103"/>
      <c r="B9" s="57" t="s">
        <v>2516</v>
      </c>
      <c r="C9" s="58" t="s">
        <v>2517</v>
      </c>
      <c r="D9" s="276" t="str">
        <f>IF(COUNTIF(D10:D13,"NO CUMPLE")&gt;0,"NO CUMPLE CONDICIÓN",IF(COUNTIF(D10:D13,"CUMPLE")=0,"NO APLICA","CUMPLE"))</f>
        <v>NO APLICA</v>
      </c>
      <c r="E9" s="277" t="str">
        <f>CONCATENATE(IF(D10="NO CUMPLE",CONCATENATE(E10," "),""),IF(D11="NO CUMPLE",CONCATENATE(E11," "),""),IF(D12="NO CUMPLE",CONCATENATE(E12," "),""),IF(D13="NO CUMPLE",CONCATENATE(E13," "),""))</f>
        <v/>
      </c>
      <c r="F9" s="241" t="s">
        <v>2518</v>
      </c>
      <c r="G9" s="14">
        <f>IF(D9="CUMPLE",1,IF(D9="NO CUMPLE CONDICIÓN",2,3))</f>
        <v>3</v>
      </c>
    </row>
    <row r="10" spans="1:7" ht="36.950000000000003" customHeight="1">
      <c r="A10" s="104" t="s">
        <v>1686</v>
      </c>
      <c r="B10" s="55" t="s">
        <v>2519</v>
      </c>
      <c r="C10" s="59" t="s">
        <v>2520</v>
      </c>
      <c r="D10" s="123"/>
      <c r="E10" s="120"/>
      <c r="F10" s="239" t="s">
        <v>2518</v>
      </c>
      <c r="G10" s="14"/>
    </row>
    <row r="11" spans="1:7" ht="36.950000000000003" customHeight="1">
      <c r="A11" s="104" t="s">
        <v>1686</v>
      </c>
      <c r="B11" s="55" t="s">
        <v>2521</v>
      </c>
      <c r="C11" s="59" t="s">
        <v>2522</v>
      </c>
      <c r="D11" s="123"/>
      <c r="E11" s="120"/>
      <c r="F11" s="239" t="s">
        <v>2518</v>
      </c>
      <c r="G11" s="14"/>
    </row>
    <row r="12" spans="1:7" ht="123.75">
      <c r="A12" s="104" t="s">
        <v>1686</v>
      </c>
      <c r="B12" s="55" t="s">
        <v>2523</v>
      </c>
      <c r="C12" s="59" t="s">
        <v>2524</v>
      </c>
      <c r="D12" s="123"/>
      <c r="E12" s="120"/>
      <c r="F12" s="239" t="s">
        <v>2518</v>
      </c>
      <c r="G12" s="14"/>
    </row>
    <row r="13" spans="1:7" ht="123.75">
      <c r="A13" s="104" t="s">
        <v>1686</v>
      </c>
      <c r="B13" s="53" t="s">
        <v>2525</v>
      </c>
      <c r="C13" s="59" t="s">
        <v>2526</v>
      </c>
      <c r="D13" s="123"/>
      <c r="E13" s="120"/>
      <c r="F13" s="239" t="s">
        <v>2518</v>
      </c>
      <c r="G13" s="14"/>
    </row>
    <row r="14" spans="1:7" s="34" customFormat="1" ht="32.25" customHeight="1">
      <c r="A14" s="31"/>
      <c r="B14" s="57" t="s">
        <v>2527</v>
      </c>
      <c r="C14" s="58" t="s">
        <v>2528</v>
      </c>
      <c r="D14" s="276" t="str">
        <f>IF(COUNTIF(D15:D17,"NO CUMPLE")&gt;0,"NO CUMPLE CONDICIÓN",IF(COUNTIF(D15:D17,"CUMPLE")=0,"NO APLICA","CUMPLE"))</f>
        <v>NO APLICA</v>
      </c>
      <c r="E14" s="277" t="str">
        <f>CONCATENATE(IF(D15="NO CUMPLE",CONCATENATE(E15," "),""),IF(D16="NO CUMPLE",CONCATENATE(E16," "),""),IF(D17="NO CUMPLE",CONCATENATE(E17," "),""))</f>
        <v/>
      </c>
      <c r="F14" s="339" t="s">
        <v>2529</v>
      </c>
      <c r="G14" s="14">
        <f t="shared" ref="G14:G20" si="0">IF(D14="CUMPLE",1,IF(D14="NO CUMPLE CONDICIÓN",2,3))</f>
        <v>3</v>
      </c>
    </row>
    <row r="15" spans="1:7" s="34" customFormat="1" ht="90.75">
      <c r="A15" s="185" t="s">
        <v>2359</v>
      </c>
      <c r="B15" s="53" t="s">
        <v>2530</v>
      </c>
      <c r="C15" s="67" t="s">
        <v>2531</v>
      </c>
      <c r="D15" s="123"/>
      <c r="E15" s="120"/>
      <c r="F15" s="322" t="s">
        <v>2532</v>
      </c>
      <c r="G15" s="14"/>
    </row>
    <row r="16" spans="1:7" s="34" customFormat="1" ht="104.25" customHeight="1">
      <c r="A16" s="185" t="s">
        <v>2359</v>
      </c>
      <c r="B16" s="53" t="s">
        <v>2533</v>
      </c>
      <c r="C16" s="67" t="s">
        <v>2534</v>
      </c>
      <c r="D16" s="123"/>
      <c r="E16" s="120"/>
      <c r="F16" s="322" t="s">
        <v>2532</v>
      </c>
      <c r="G16" s="14"/>
    </row>
    <row r="17" spans="1:7" s="34" customFormat="1" ht="57.75">
      <c r="A17" s="185" t="s">
        <v>2359</v>
      </c>
      <c r="B17" s="53" t="s">
        <v>2535</v>
      </c>
      <c r="C17" s="67" t="s">
        <v>2536</v>
      </c>
      <c r="D17" s="123"/>
      <c r="E17" s="120"/>
      <c r="F17" s="322" t="s">
        <v>2537</v>
      </c>
      <c r="G17" s="14"/>
    </row>
    <row r="18" spans="1:7" s="34" customFormat="1" ht="33">
      <c r="A18" s="31"/>
      <c r="B18" s="57" t="s">
        <v>2538</v>
      </c>
      <c r="C18" s="58" t="s">
        <v>2539</v>
      </c>
      <c r="D18" s="276" t="str">
        <f>IF(COUNTIF(D19:D19,"NO CUMPLE")&gt;0,"NO CUMPLE CONDICIÓN",IF(COUNTIF(D19:D19,"CUMPLE")=0,"NO APLICA","CUMPLE"))</f>
        <v>NO APLICA</v>
      </c>
      <c r="E18" s="277" t="str">
        <f>CONCATENATE(IF(D19="NO CUMPLE",CONCATENATE(E19," "),""))</f>
        <v/>
      </c>
      <c r="F18" s="341" t="s">
        <v>2537</v>
      </c>
      <c r="G18" s="14">
        <f t="shared" si="0"/>
        <v>3</v>
      </c>
    </row>
    <row r="19" spans="1:7" s="34" customFormat="1" ht="38.25" customHeight="1">
      <c r="A19" s="185" t="s">
        <v>2359</v>
      </c>
      <c r="B19" s="53" t="s">
        <v>2540</v>
      </c>
      <c r="C19" s="67" t="s">
        <v>2541</v>
      </c>
      <c r="D19" s="123"/>
      <c r="E19" s="120"/>
      <c r="F19" s="322" t="s">
        <v>2537</v>
      </c>
      <c r="G19" s="14"/>
    </row>
    <row r="20" spans="1:7" s="34" customFormat="1" ht="33">
      <c r="A20" s="31"/>
      <c r="B20" s="57" t="s">
        <v>2542</v>
      </c>
      <c r="C20" s="58" t="s">
        <v>2543</v>
      </c>
      <c r="D20" s="276" t="str">
        <f>IF(COUNTIF(D21:D21,"NO CUMPLE")&gt;0,"NO CUMPLE CONDICIÓN",IF(COUNTIF(D21:D21,"CUMPLE")=0,"NO APLICA","CUMPLE"))</f>
        <v>NO APLICA</v>
      </c>
      <c r="E20" s="277" t="str">
        <f>CONCATENATE(IF(D21="NO CUMPLE",CONCATENATE(E21," "),""))</f>
        <v/>
      </c>
      <c r="F20" s="341" t="s">
        <v>2544</v>
      </c>
      <c r="G20" s="14">
        <f t="shared" si="0"/>
        <v>3</v>
      </c>
    </row>
    <row r="21" spans="1:7" s="34" customFormat="1" ht="108" customHeight="1" thickBot="1">
      <c r="A21" s="185" t="s">
        <v>2359</v>
      </c>
      <c r="B21" s="60" t="s">
        <v>2545</v>
      </c>
      <c r="C21" s="340" t="s">
        <v>2546</v>
      </c>
      <c r="D21" s="124"/>
      <c r="E21" s="121"/>
      <c r="F21" s="343" t="s">
        <v>2547</v>
      </c>
      <c r="G21" s="14"/>
    </row>
    <row r="22" spans="1:7">
      <c r="F22" s="37"/>
    </row>
    <row r="23" spans="1:7" hidden="1">
      <c r="C23" s="94" t="s">
        <v>1897</v>
      </c>
      <c r="D23">
        <f>COUNTIF(G3:G21,1)</f>
        <v>0</v>
      </c>
    </row>
    <row r="24" spans="1:7" hidden="1">
      <c r="C24" s="94" t="s">
        <v>1898</v>
      </c>
      <c r="D24">
        <f>COUNTIF(G3:G21,2)</f>
        <v>0</v>
      </c>
    </row>
    <row r="25" spans="1:7" hidden="1">
      <c r="C25" s="94" t="s">
        <v>1899</v>
      </c>
      <c r="D25">
        <f>COUNTIF(G3:G21,3)</f>
        <v>6</v>
      </c>
    </row>
  </sheetData>
  <sheetProtection algorithmName="SHA-512" hashValue="mmnnSiIGhwGPOoVdNuy/tI/kpX+8gWdx40znQQYqfNtu3NKsZQ9IprmEDE3BdHjuVFfFidLiz+WKhQQiyL6TQA==" saltValue="l030LjWa0KhbRk0TqPjPCA==" spinCount="100000" sheet="1" formatRows="0" autoFilter="0"/>
  <mergeCells count="1">
    <mergeCell ref="B1:E1"/>
  </mergeCells>
  <phoneticPr fontId="35" type="noConversion"/>
  <conditionalFormatting sqref="B3:C3">
    <cfRule type="cellIs" dxfId="24" priority="23" operator="equal">
      <formula>"No Cumple"</formula>
    </cfRule>
  </conditionalFormatting>
  <conditionalFormatting sqref="D3">
    <cfRule type="cellIs" dxfId="23" priority="11" operator="equal">
      <formula>"NO CUMPLE CONDICIÓN"</formula>
    </cfRule>
    <cfRule type="cellIs" dxfId="22" priority="12" operator="equal">
      <formula>"No Cumple"</formula>
    </cfRule>
  </conditionalFormatting>
  <conditionalFormatting sqref="D7">
    <cfRule type="cellIs" dxfId="21" priority="9" operator="equal">
      <formula>"NO CUMPLE CONDICIÓN"</formula>
    </cfRule>
    <cfRule type="cellIs" dxfId="20" priority="10" operator="equal">
      <formula>"No Cumple"</formula>
    </cfRule>
  </conditionalFormatting>
  <conditionalFormatting sqref="D9">
    <cfRule type="cellIs" dxfId="19" priority="7" operator="equal">
      <formula>"NO CUMPLE CONDICIÓN"</formula>
    </cfRule>
    <cfRule type="cellIs" dxfId="18" priority="8" operator="equal">
      <formula>"No Cumple"</formula>
    </cfRule>
  </conditionalFormatting>
  <conditionalFormatting sqref="D14">
    <cfRule type="cellIs" dxfId="17" priority="5" operator="equal">
      <formula>"NO CUMPLE CONDICIÓN"</formula>
    </cfRule>
    <cfRule type="cellIs" dxfId="16" priority="6" operator="equal">
      <formula>"No Cumple"</formula>
    </cfRule>
  </conditionalFormatting>
  <conditionalFormatting sqref="D18">
    <cfRule type="cellIs" dxfId="15" priority="3" operator="equal">
      <formula>"NO CUMPLE CONDICIÓN"</formula>
    </cfRule>
    <cfRule type="cellIs" dxfId="14" priority="4" operator="equal">
      <formula>"No Cumple"</formula>
    </cfRule>
  </conditionalFormatting>
  <conditionalFormatting sqref="D20">
    <cfRule type="cellIs" dxfId="13" priority="1" operator="equal">
      <formula>"NO CUMPLE CONDICIÓN"</formula>
    </cfRule>
    <cfRule type="cellIs" dxfId="12" priority="2" operator="equal">
      <formula>"No Cumple"</formula>
    </cfRule>
  </conditionalFormatting>
  <dataValidations count="1">
    <dataValidation type="list" allowBlank="1" showInputMessage="1" showErrorMessage="1" sqref="D4:D6 D8 D10:D13 D19 D15:D17 D21" xr:uid="{00000000-0002-0000-0B00-000000000000}">
      <formula1>"CUMPLE,NO CUMPLE"</formula1>
    </dataValidation>
  </dataValidations>
  <hyperlinks>
    <hyperlink ref="A1" location="PORTADA!A1" display="Portada" xr:uid="{00000000-0004-0000-0B00-000000000000}"/>
  </hyperlinks>
  <printOptions horizontalCentered="1"/>
  <pageMargins left="0.31496062992125984" right="0.31496062992125984" top="1.1417322834645669" bottom="0.74803149606299213" header="0.31496062992125984" footer="0.31496062992125984"/>
  <pageSetup scale="74" fitToHeight="0" orientation="landscape" r:id="rId1"/>
  <headerFooter>
    <oddHeader xml:space="preserve">&amp;L&amp;G&amp;C"PROCESO DE INSPECCIÓN, VIGILANCIA Y CONTROL
FORMATO INSTRUMENTO IV
CASA UNIVERSITARIA"  
&amp;R"IN101.IVC
Versión 1
28/07/2026
Clasificación de la Información
CLASIFICADA"
</oddHeader>
    <oddFooter>&amp;C&amp;G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CCC"/>
    <pageSetUpPr fitToPage="1"/>
  </sheetPr>
  <dimension ref="A1:I14"/>
  <sheetViews>
    <sheetView zoomScale="90" zoomScaleNormal="90" workbookViewId="0">
      <selection activeCell="A16" sqref="A16"/>
    </sheetView>
  </sheetViews>
  <sheetFormatPr baseColWidth="10" defaultColWidth="11.42578125" defaultRowHeight="15"/>
  <cols>
    <col min="1" max="1" width="8.7109375" style="105" customWidth="1"/>
    <col min="2" max="2" width="7" style="14" customWidth="1"/>
    <col min="3" max="3" width="85.28515625" style="29" customWidth="1"/>
    <col min="4" max="4" width="17.140625" customWidth="1"/>
    <col min="5" max="5" width="76.140625" customWidth="1"/>
    <col min="6" max="6" width="32.28515625" customWidth="1"/>
    <col min="7" max="7" width="11.42578125" hidden="1" customWidth="1"/>
  </cols>
  <sheetData>
    <row r="1" spans="1:9" s="34" customFormat="1" ht="21" customHeight="1" thickBot="1">
      <c r="A1" s="363" t="s">
        <v>1481</v>
      </c>
      <c r="B1" s="457" t="s">
        <v>2548</v>
      </c>
      <c r="C1" s="458"/>
      <c r="D1" s="458"/>
      <c r="E1" s="459"/>
      <c r="F1" s="97"/>
    </row>
    <row r="2" spans="1:9" s="34" customFormat="1" ht="74.25" customHeight="1" thickBot="1">
      <c r="A2" s="102" t="s">
        <v>1677</v>
      </c>
      <c r="B2" s="62" t="s">
        <v>1678</v>
      </c>
      <c r="C2" s="168" t="s">
        <v>1679</v>
      </c>
      <c r="D2" s="169" t="s">
        <v>1680</v>
      </c>
      <c r="E2" s="170" t="s">
        <v>1681</v>
      </c>
      <c r="F2" s="35" t="s">
        <v>1682</v>
      </c>
    </row>
    <row r="3" spans="1:9" ht="34.5">
      <c r="B3" s="52" t="s">
        <v>2549</v>
      </c>
      <c r="C3" s="171" t="s">
        <v>2550</v>
      </c>
      <c r="D3" s="271" t="str">
        <f>IF(COUNTIF(D5:D9,"NO CUMPLE")&gt;0,"NO CUMPLE CONDICIÓN",IF(COUNTIF(D5:D9,"CUMPLE")=0,"NO APLICA","CUMPLE"))</f>
        <v>NO APLICA</v>
      </c>
      <c r="E3" s="272"/>
      <c r="F3" s="49" t="s">
        <v>2551</v>
      </c>
      <c r="G3" s="14">
        <f>IF(D3="CUMPLE",1,IF(D3="NO CUMPLE CONDICIÓN",2,3))</f>
        <v>3</v>
      </c>
      <c r="I3" s="34"/>
    </row>
    <row r="4" spans="1:9" ht="51" customHeight="1">
      <c r="B4" s="87"/>
      <c r="C4" s="89" t="s">
        <v>2552</v>
      </c>
      <c r="D4" s="90"/>
      <c r="E4" s="224"/>
      <c r="F4" s="49"/>
      <c r="I4" s="34"/>
    </row>
    <row r="5" spans="1:9" ht="51">
      <c r="A5" s="108" t="s">
        <v>2036</v>
      </c>
      <c r="B5" s="53" t="s">
        <v>2553</v>
      </c>
      <c r="C5" s="54" t="s">
        <v>2554</v>
      </c>
      <c r="D5" s="126"/>
      <c r="E5" s="120"/>
      <c r="F5" s="49" t="s">
        <v>2555</v>
      </c>
      <c r="I5" s="34"/>
    </row>
    <row r="6" spans="1:9" ht="57">
      <c r="A6" s="108" t="s">
        <v>2036</v>
      </c>
      <c r="B6" s="53" t="s">
        <v>2556</v>
      </c>
      <c r="C6" s="59" t="s">
        <v>2557</v>
      </c>
      <c r="D6" s="126"/>
      <c r="E6" s="120"/>
      <c r="F6" s="49" t="s">
        <v>2558</v>
      </c>
      <c r="I6" s="34"/>
    </row>
    <row r="7" spans="1:9" ht="57">
      <c r="A7" s="108" t="s">
        <v>2036</v>
      </c>
      <c r="B7" s="53" t="s">
        <v>2559</v>
      </c>
      <c r="C7" s="54" t="s">
        <v>2560</v>
      </c>
      <c r="D7" s="126"/>
      <c r="E7" s="120"/>
      <c r="F7" s="49" t="s">
        <v>2561</v>
      </c>
      <c r="I7" s="34"/>
    </row>
    <row r="8" spans="1:9" ht="57">
      <c r="A8" s="108" t="s">
        <v>2036</v>
      </c>
      <c r="B8" s="53" t="s">
        <v>2562</v>
      </c>
      <c r="C8" s="54" t="s">
        <v>2563</v>
      </c>
      <c r="D8" s="126"/>
      <c r="E8" s="120"/>
      <c r="F8" s="49" t="s">
        <v>2564</v>
      </c>
      <c r="I8" s="34"/>
    </row>
    <row r="9" spans="1:9" ht="43.5" thickBot="1">
      <c r="A9" s="108" t="s">
        <v>2036</v>
      </c>
      <c r="B9" s="60" t="s">
        <v>2565</v>
      </c>
      <c r="C9" s="63" t="s">
        <v>2566</v>
      </c>
      <c r="D9" s="172"/>
      <c r="E9" s="121"/>
      <c r="F9" s="49" t="s">
        <v>2567</v>
      </c>
      <c r="I9" s="34"/>
    </row>
    <row r="10" spans="1:9">
      <c r="I10" s="34"/>
    </row>
    <row r="11" spans="1:9">
      <c r="I11" s="34"/>
    </row>
    <row r="12" spans="1:9" hidden="1">
      <c r="C12" s="94" t="s">
        <v>1897</v>
      </c>
      <c r="D12">
        <f>COUNTIF(G3:G9,1)</f>
        <v>0</v>
      </c>
      <c r="I12" s="34"/>
    </row>
    <row r="13" spans="1:9" hidden="1">
      <c r="C13" s="94" t="s">
        <v>1898</v>
      </c>
      <c r="D13">
        <f>COUNTIF(G3:G9,2)</f>
        <v>0</v>
      </c>
      <c r="I13" s="34"/>
    </row>
    <row r="14" spans="1:9" hidden="1">
      <c r="C14" s="94" t="s">
        <v>1899</v>
      </c>
      <c r="D14">
        <f>COUNTIF(G3:G9,3)</f>
        <v>1</v>
      </c>
      <c r="I14" s="34"/>
    </row>
  </sheetData>
  <sheetProtection algorithmName="SHA-512" hashValue="BaxK4Q24TCMT8EBEsVQbDGR+AMSqvrKhacKuuxHMrAXaKsei4TIK4NuWKCxV9dhlqOZlq5IR6hFFmu5bCrzzMg==" saltValue="Ib6gjqHXaXN9TmUMSyFCgQ==" spinCount="100000" sheet="1" formatRows="0" autoFilter="0"/>
  <mergeCells count="1">
    <mergeCell ref="B1:E1"/>
  </mergeCells>
  <conditionalFormatting sqref="D3">
    <cfRule type="cellIs" dxfId="11" priority="1" operator="equal">
      <formula>"NO CUMPLE CONDICIÓN"</formula>
    </cfRule>
    <cfRule type="cellIs" dxfId="10" priority="2" operator="equal">
      <formula>"No Cumple"</formula>
    </cfRule>
  </conditionalFormatting>
  <dataValidations count="1">
    <dataValidation type="list" allowBlank="1" showInputMessage="1" showErrorMessage="1" sqref="D5:D9" xr:uid="{E26A744C-91CA-4FAC-965C-9DADD465FCD3}">
      <formula1>"CUMPLE,NO CUMPLE,NO APLICA"</formula1>
    </dataValidation>
  </dataValidations>
  <hyperlinks>
    <hyperlink ref="A1" location="PORTADA!A1" display="Portada" xr:uid="{12217158-6BFB-46E5-8A7C-863E90EAC372}"/>
  </hyperlinks>
  <printOptions horizontalCentered="1"/>
  <pageMargins left="0.31496062992125984" right="0.31496062992125984" top="1.1417322834645669" bottom="0.74803149606299213" header="0.31496062992125984" footer="0.31496062992125984"/>
  <pageSetup scale="71" fitToHeight="0" orientation="landscape" r:id="rId1"/>
  <headerFooter>
    <oddHeader xml:space="preserve">&amp;L&amp;G&amp;C"PROCESO DE INSPECCIÓN, VIGILANCIA Y CONTROL
FORMATO INSTRUMENTO IV
CASA UNIVERSITARIA"  
&amp;R"IN101.IVC
Versión 1
28/07/2026
Clasificación de la Información
CLASIFICADA"
</oddHeader>
    <oddFooter>&amp;C&amp;G</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23"/>
  <sheetViews>
    <sheetView topLeftCell="A14" zoomScale="85" zoomScaleNormal="85" workbookViewId="0">
      <selection activeCell="A16" sqref="A16"/>
    </sheetView>
  </sheetViews>
  <sheetFormatPr baseColWidth="10" defaultColWidth="11.42578125" defaultRowHeight="15"/>
  <cols>
    <col min="1" max="1" width="9.42578125" style="105" customWidth="1"/>
    <col min="2" max="2" width="10" style="1" customWidth="1"/>
    <col min="3" max="3" width="67.28515625" style="50" customWidth="1"/>
    <col min="4" max="4" width="19.42578125" style="32" customWidth="1"/>
    <col min="5" max="5" width="84.7109375" style="32" customWidth="1"/>
    <col min="6" max="6" width="30.42578125" style="32" customWidth="1"/>
    <col min="7" max="7" width="11.42578125" hidden="1" customWidth="1"/>
    <col min="8" max="8" width="29.140625" customWidth="1"/>
  </cols>
  <sheetData>
    <row r="1" spans="1:8" s="34" customFormat="1" ht="21" customHeight="1" thickBot="1">
      <c r="A1" s="363" t="s">
        <v>1481</v>
      </c>
      <c r="B1" s="457" t="s">
        <v>2568</v>
      </c>
      <c r="C1" s="458"/>
      <c r="D1" s="458"/>
      <c r="E1" s="459"/>
      <c r="F1" s="51"/>
    </row>
    <row r="2" spans="1:8" s="32" customFormat="1" ht="74.25" customHeight="1" thickBot="1">
      <c r="A2" s="102" t="s">
        <v>1677</v>
      </c>
      <c r="B2" s="74" t="s">
        <v>1678</v>
      </c>
      <c r="C2" s="75" t="s">
        <v>1679</v>
      </c>
      <c r="D2" s="76" t="s">
        <v>1680</v>
      </c>
      <c r="E2" s="77" t="s">
        <v>1681</v>
      </c>
      <c r="F2" s="33" t="s">
        <v>1682</v>
      </c>
    </row>
    <row r="3" spans="1:8" ht="42.95" customHeight="1">
      <c r="B3" s="52" t="s">
        <v>2569</v>
      </c>
      <c r="C3" s="162" t="s">
        <v>2570</v>
      </c>
      <c r="D3" s="71" t="str">
        <f>IF(COUNTIF(D4:D15,"NO CUMPLE")&gt;0,"NO CUMPLE CONDICIÓN",IF(COUNTIF(D4:D15,"CUMPLE")=0,"NO APLICA","CUMPLE"))</f>
        <v>NO APLICA</v>
      </c>
      <c r="E3" s="223" t="str">
        <f>CONCATENATE(IF(D4="NO CUMPLE",CONCATENATE(E4," / "),""),IF(D5="NO CUMPLE",CONCATENATE(E5," / "),""),IF(D6="NO CUMPLE",CONCATENATE(E6," / "),""),IF(D7="NO CUMPLE",CONCATENATE(E7," / "),""),IF(D8="NO CUMPLE",CONCATENATE(E8," / "),""),IF(D9="NO CUMPLE",CONCATENATE(E9," / "),""),IF(D10="NO CUMPLE",CONCATENATE(E10," / "),""),IF(D11="NO CUMPLE",CONCATENATE(E11," / "),""),IF(D12="NO CUMPLE",CONCATENATE(E12," / "),""),IF(D13="NO CUMPLE",CONCATENATE(E13," / "),""),IF(D14="NO CUMPLE",CONCATENATE(E14," / "),""),IF(D15="NO CUMPLE",CONCATENATE(E15," / "),""))</f>
        <v/>
      </c>
      <c r="F3" s="404" t="s">
        <v>2571</v>
      </c>
      <c r="G3" s="14">
        <f>IF(D3="CUMPLE",1,IF(D3="NO CUMPLE CONDICIÓN",2,3))</f>
        <v>3</v>
      </c>
      <c r="H3" s="32"/>
    </row>
    <row r="4" spans="1:8" ht="88.35" customHeight="1">
      <c r="A4" s="108" t="s">
        <v>2036</v>
      </c>
      <c r="B4" s="160" t="s">
        <v>2572</v>
      </c>
      <c r="C4" s="161" t="s">
        <v>2573</v>
      </c>
      <c r="D4" s="126"/>
      <c r="E4" s="225"/>
      <c r="F4" s="49" t="s">
        <v>2571</v>
      </c>
      <c r="G4" s="14"/>
      <c r="H4" s="32"/>
    </row>
    <row r="5" spans="1:8" ht="193.35" customHeight="1">
      <c r="A5" s="107" t="s">
        <v>1906</v>
      </c>
      <c r="B5" s="160" t="s">
        <v>2574</v>
      </c>
      <c r="C5" s="298" t="s">
        <v>2575</v>
      </c>
      <c r="D5" s="126"/>
      <c r="E5" s="226"/>
      <c r="F5" s="319" t="s">
        <v>2576</v>
      </c>
      <c r="G5" s="14"/>
      <c r="H5" s="32"/>
    </row>
    <row r="6" spans="1:8" ht="49.5">
      <c r="A6" s="107" t="s">
        <v>1906</v>
      </c>
      <c r="B6" s="160" t="s">
        <v>2577</v>
      </c>
      <c r="C6" s="65" t="s">
        <v>2578</v>
      </c>
      <c r="D6" s="123"/>
      <c r="E6" s="122"/>
      <c r="F6" s="321" t="s">
        <v>2579</v>
      </c>
      <c r="G6" s="14"/>
      <c r="H6" s="342"/>
    </row>
    <row r="7" spans="1:8" ht="46.5" customHeight="1">
      <c r="A7" s="107" t="s">
        <v>1906</v>
      </c>
      <c r="B7" s="160" t="s">
        <v>2580</v>
      </c>
      <c r="C7" s="65" t="s">
        <v>2581</v>
      </c>
      <c r="D7" s="126"/>
      <c r="E7" s="122"/>
      <c r="F7" s="321" t="s">
        <v>2579</v>
      </c>
      <c r="G7" s="14"/>
      <c r="H7" s="32"/>
    </row>
    <row r="8" spans="1:8" ht="47.25" customHeight="1">
      <c r="A8" s="108" t="s">
        <v>2036</v>
      </c>
      <c r="B8" s="160" t="s">
        <v>2582</v>
      </c>
      <c r="C8" s="59" t="s">
        <v>2583</v>
      </c>
      <c r="D8" s="126"/>
      <c r="E8" s="120"/>
      <c r="F8" s="49" t="s">
        <v>2584</v>
      </c>
      <c r="G8" s="14"/>
      <c r="H8" s="32"/>
    </row>
    <row r="9" spans="1:8" ht="29.25" customHeight="1">
      <c r="A9" s="108" t="s">
        <v>2036</v>
      </c>
      <c r="B9" s="160" t="s">
        <v>2585</v>
      </c>
      <c r="C9" s="59" t="s">
        <v>2586</v>
      </c>
      <c r="D9" s="126"/>
      <c r="E9" s="120"/>
      <c r="F9" s="49" t="s">
        <v>2587</v>
      </c>
      <c r="G9" s="14"/>
      <c r="H9" s="32"/>
    </row>
    <row r="10" spans="1:8" ht="66" customHeight="1">
      <c r="A10" s="108" t="s">
        <v>2036</v>
      </c>
      <c r="B10" s="160" t="s">
        <v>2588</v>
      </c>
      <c r="C10" s="59" t="s">
        <v>2589</v>
      </c>
      <c r="D10" s="126"/>
      <c r="E10" s="120"/>
      <c r="F10" s="49" t="s">
        <v>2590</v>
      </c>
      <c r="G10" s="14"/>
      <c r="H10" s="32"/>
    </row>
    <row r="11" spans="1:8" ht="63" customHeight="1">
      <c r="A11" s="108" t="s">
        <v>2036</v>
      </c>
      <c r="B11" s="160" t="s">
        <v>2591</v>
      </c>
      <c r="C11" s="59" t="s">
        <v>2592</v>
      </c>
      <c r="D11" s="126"/>
      <c r="E11" s="120"/>
      <c r="F11" s="49" t="s">
        <v>2593</v>
      </c>
      <c r="G11" s="14"/>
      <c r="H11" s="32"/>
    </row>
    <row r="12" spans="1:8" ht="77.099999999999994" customHeight="1">
      <c r="A12" s="108" t="s">
        <v>2036</v>
      </c>
      <c r="B12" s="160" t="s">
        <v>2594</v>
      </c>
      <c r="C12" s="59" t="s">
        <v>2595</v>
      </c>
      <c r="D12" s="126"/>
      <c r="E12" s="120"/>
      <c r="F12" s="49" t="s">
        <v>2596</v>
      </c>
      <c r="G12" s="14"/>
      <c r="H12" s="32"/>
    </row>
    <row r="13" spans="1:8" ht="163.35" customHeight="1">
      <c r="A13" s="108" t="s">
        <v>2036</v>
      </c>
      <c r="B13" s="160" t="s">
        <v>2597</v>
      </c>
      <c r="C13" s="59" t="s">
        <v>2598</v>
      </c>
      <c r="D13" s="126"/>
      <c r="E13" s="120"/>
      <c r="F13" s="47" t="s">
        <v>2599</v>
      </c>
      <c r="G13" s="14"/>
      <c r="H13" s="32"/>
    </row>
    <row r="14" spans="1:8" ht="48" customHeight="1">
      <c r="A14" s="108" t="s">
        <v>2036</v>
      </c>
      <c r="B14" s="160" t="s">
        <v>2600</v>
      </c>
      <c r="C14" s="59" t="s">
        <v>2601</v>
      </c>
      <c r="D14" s="126"/>
      <c r="E14" s="120"/>
      <c r="F14" s="49" t="s">
        <v>2602</v>
      </c>
      <c r="G14" s="14"/>
      <c r="H14" s="32"/>
    </row>
    <row r="15" spans="1:8" ht="66.599999999999994" customHeight="1">
      <c r="A15" s="109" t="s">
        <v>2603</v>
      </c>
      <c r="B15" s="160" t="s">
        <v>2604</v>
      </c>
      <c r="C15" s="59" t="s">
        <v>2605</v>
      </c>
      <c r="D15" s="126"/>
      <c r="E15" s="120"/>
      <c r="F15" s="49" t="s">
        <v>2606</v>
      </c>
      <c r="G15" s="14"/>
      <c r="H15" s="32"/>
    </row>
    <row r="16" spans="1:8" ht="30.95" customHeight="1">
      <c r="B16" s="57" t="s">
        <v>2607</v>
      </c>
      <c r="C16" s="66" t="s">
        <v>2001</v>
      </c>
      <c r="D16" s="72" t="str">
        <f>IF(COUNTIF(D17:D18,"NO CUMPLE")&gt;0,"NO CUMPLE CONDICIÓN",IF(COUNTIF(D17:D18,"CUMPLE")=0,"NO APLICA","CUMPLE"))</f>
        <v>NO APLICA</v>
      </c>
      <c r="E16" s="69" t="str">
        <f>CONCATENATE(IF(D17="NO CUMPLE",CONCATENATE(E17," / "),""),IF(D18="NO CUMPLE",CONCATENATE(E18," / "),""))</f>
        <v/>
      </c>
      <c r="F16" s="404" t="s">
        <v>2608</v>
      </c>
      <c r="G16" s="14">
        <f t="shared" ref="G16" si="0">IF(D16="CUMPLE",1,IF(D16="NO CUMPLE CONDICIÓN",2,3))</f>
        <v>3</v>
      </c>
      <c r="H16" s="32"/>
    </row>
    <row r="17" spans="1:8" ht="64.5" customHeight="1">
      <c r="A17" s="107" t="s">
        <v>1906</v>
      </c>
      <c r="B17" s="53" t="s">
        <v>2609</v>
      </c>
      <c r="C17" s="59" t="s">
        <v>2610</v>
      </c>
      <c r="D17" s="126"/>
      <c r="E17" s="120"/>
      <c r="F17" s="320" t="s">
        <v>2608</v>
      </c>
      <c r="G17" s="14"/>
      <c r="H17" s="32" t="s">
        <v>2611</v>
      </c>
    </row>
    <row r="18" spans="1:8" ht="42" customHeight="1" thickBot="1">
      <c r="A18" s="107" t="s">
        <v>1906</v>
      </c>
      <c r="B18" s="60" t="s">
        <v>2612</v>
      </c>
      <c r="C18" s="91" t="s">
        <v>2613</v>
      </c>
      <c r="D18" s="172"/>
      <c r="E18" s="121"/>
      <c r="F18" s="320" t="s">
        <v>2608</v>
      </c>
      <c r="G18" s="14"/>
      <c r="H18" s="32"/>
    </row>
    <row r="21" spans="1:8" hidden="1">
      <c r="C21" s="94" t="s">
        <v>1897</v>
      </c>
      <c r="D21" s="32">
        <f>COUNTIF(G3:G18,1)</f>
        <v>0</v>
      </c>
    </row>
    <row r="22" spans="1:8" hidden="1">
      <c r="C22" s="94" t="s">
        <v>1898</v>
      </c>
      <c r="D22" s="32">
        <f>COUNTIF(G3:G18,2)</f>
        <v>0</v>
      </c>
    </row>
    <row r="23" spans="1:8" hidden="1">
      <c r="C23" s="94" t="s">
        <v>1899</v>
      </c>
      <c r="D23" s="32">
        <f>COUNTIF(G3:G18,3)</f>
        <v>2</v>
      </c>
      <c r="F23" s="49"/>
    </row>
  </sheetData>
  <sheetProtection algorithmName="SHA-512" hashValue="h1caRR01ksIkaG1U2MEVIf5NtGWHzU5JawqD7nAaExQHTEjxFMuUyUTAFadLj4D8eBR+dbW8xoW5hq/V3ZA/LQ==" saltValue="F4bvADTmllpGi5xOvqEV6w==" spinCount="100000" sheet="1" formatRows="0" autoFilter="0"/>
  <mergeCells count="1">
    <mergeCell ref="B1:E1"/>
  </mergeCells>
  <conditionalFormatting sqref="D3">
    <cfRule type="cellIs" dxfId="9" priority="7" operator="equal">
      <formula>"NO CUMPLE CONDICIÓN"</formula>
    </cfRule>
    <cfRule type="cellIs" dxfId="8" priority="8" operator="equal">
      <formula>"No Cumple"</formula>
    </cfRule>
  </conditionalFormatting>
  <conditionalFormatting sqref="D16">
    <cfRule type="cellIs" dxfId="7" priority="5" operator="equal">
      <formula>"NO CUMPLE CONDICIÓN"</formula>
    </cfRule>
    <cfRule type="cellIs" dxfId="6" priority="6" operator="equal">
      <formula>"No Cumple"</formula>
    </cfRule>
  </conditionalFormatting>
  <dataValidations count="1">
    <dataValidation type="list" allowBlank="1" showInputMessage="1" showErrorMessage="1" sqref="D17:D18 D4:D15" xr:uid="{A90B3EBF-5608-4921-A3BE-797CEEEA06DE}">
      <formula1>"CUMPLE,NO CUMPLE,NO APLICA"</formula1>
    </dataValidation>
  </dataValidations>
  <hyperlinks>
    <hyperlink ref="A1" location="PORTADA!A1" display="Portada" xr:uid="{0CFC6C2D-8BD8-4549-98CA-4BE88FB24F71}"/>
  </hyperlinks>
  <printOptions horizontalCentered="1"/>
  <pageMargins left="0.31496062992125984" right="0.31496062992125984" top="1.1417322834645669" bottom="0.74803149606299213" header="0.31496062992125984" footer="0.31496062992125984"/>
  <pageSetup scale="72" fitToHeight="0" orientation="landscape" r:id="rId1"/>
  <headerFooter>
    <oddHeader xml:space="preserve">&amp;L&amp;G&amp;C"PROCESO DE INSPECCIÓN, VIGILANCIA Y CONTROL
FORMATO INSTRUMENTO IV
CASA UNIVERSITARIA"  
&amp;R"IN101.IVC
Versión 1
28/07/2026
Clasificación de la Información
CLASIFICADA"
</oddHeader>
    <oddFooter>&amp;C&amp;G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CC"/>
    <pageSetUpPr fitToPage="1"/>
  </sheetPr>
  <dimension ref="A1:AM11"/>
  <sheetViews>
    <sheetView topLeftCell="U1" zoomScaleNormal="100" workbookViewId="0">
      <selection activeCell="A16" sqref="A16"/>
    </sheetView>
  </sheetViews>
  <sheetFormatPr baseColWidth="10" defaultColWidth="11.42578125" defaultRowHeight="15"/>
  <cols>
    <col min="1" max="1" width="4.140625" bestFit="1" customWidth="1"/>
    <col min="2" max="2" width="30.85546875" customWidth="1"/>
    <col min="3" max="3" width="11.85546875" customWidth="1"/>
    <col min="4" max="4" width="5.85546875" customWidth="1"/>
    <col min="5" max="5" width="8.42578125" customWidth="1"/>
    <col min="6" max="6" width="12.42578125" customWidth="1"/>
    <col min="7" max="7" width="17.42578125" customWidth="1"/>
    <col min="8" max="8" width="6.85546875" customWidth="1"/>
    <col min="9" max="9" width="14.42578125" customWidth="1"/>
    <col min="10" max="11" width="6.42578125" bestFit="1" customWidth="1"/>
    <col min="12" max="12" width="6" bestFit="1" customWidth="1"/>
    <col min="14" max="14" width="14.28515625" customWidth="1"/>
    <col min="27" max="27" width="13.42578125" customWidth="1"/>
    <col min="31" max="31" width="13.42578125" customWidth="1"/>
    <col min="32" max="33" width="12" customWidth="1"/>
    <col min="34" max="34" width="13.85546875" customWidth="1"/>
    <col min="38" max="38" width="47.140625" customWidth="1"/>
  </cols>
  <sheetData>
    <row r="1" spans="1:39" s="14" customFormat="1" ht="60" customHeight="1">
      <c r="A1" s="476" t="s">
        <v>1596</v>
      </c>
      <c r="B1" s="478" t="s">
        <v>2614</v>
      </c>
      <c r="C1" s="480" t="s">
        <v>2615</v>
      </c>
      <c r="D1" s="478" t="s">
        <v>2616</v>
      </c>
      <c r="E1" s="480" t="s">
        <v>2617</v>
      </c>
      <c r="F1" s="480"/>
      <c r="G1" s="480" t="s">
        <v>2618</v>
      </c>
      <c r="H1" s="482" t="s">
        <v>2619</v>
      </c>
      <c r="I1" s="480" t="s">
        <v>2620</v>
      </c>
      <c r="J1" s="474" t="s">
        <v>2621</v>
      </c>
      <c r="K1" s="474" t="s">
        <v>2622</v>
      </c>
      <c r="L1" s="474" t="s">
        <v>2623</v>
      </c>
      <c r="M1" s="173" t="s">
        <v>2624</v>
      </c>
      <c r="N1" s="173" t="s">
        <v>2625</v>
      </c>
      <c r="O1" s="470" t="s">
        <v>2626</v>
      </c>
      <c r="P1" s="472" t="s">
        <v>2627</v>
      </c>
      <c r="Q1" s="472"/>
      <c r="R1" s="472"/>
      <c r="S1" s="472"/>
      <c r="T1" s="472"/>
      <c r="U1" s="467" t="s">
        <v>2628</v>
      </c>
      <c r="V1" s="467"/>
      <c r="W1" s="467"/>
      <c r="X1" s="467"/>
      <c r="Y1" s="467"/>
      <c r="Z1" s="467"/>
      <c r="AA1" s="467"/>
      <c r="AB1" s="467"/>
      <c r="AC1" s="467"/>
      <c r="AD1" s="467"/>
      <c r="AE1" s="468" t="s">
        <v>2629</v>
      </c>
      <c r="AF1" s="473" t="s">
        <v>2630</v>
      </c>
      <c r="AG1" s="473"/>
      <c r="AH1" s="473"/>
      <c r="AI1" s="464" t="s">
        <v>2631</v>
      </c>
      <c r="AJ1" s="464"/>
      <c r="AK1" s="464"/>
      <c r="AL1" s="465" t="s">
        <v>2632</v>
      </c>
      <c r="AM1" s="363" t="s">
        <v>1481</v>
      </c>
    </row>
    <row r="2" spans="1:39" s="14" customFormat="1" ht="123.75" thickBot="1">
      <c r="A2" s="477"/>
      <c r="B2" s="479"/>
      <c r="C2" s="481"/>
      <c r="D2" s="479"/>
      <c r="E2" s="175" t="s">
        <v>2633</v>
      </c>
      <c r="F2" s="174" t="s">
        <v>2634</v>
      </c>
      <c r="G2" s="481"/>
      <c r="H2" s="483"/>
      <c r="I2" s="481"/>
      <c r="J2" s="475"/>
      <c r="K2" s="475"/>
      <c r="L2" s="475"/>
      <c r="M2" s="175" t="s">
        <v>2633</v>
      </c>
      <c r="N2" s="174" t="s">
        <v>2634</v>
      </c>
      <c r="O2" s="471"/>
      <c r="P2" s="176" t="s">
        <v>2635</v>
      </c>
      <c r="Q2" s="177" t="s">
        <v>2636</v>
      </c>
      <c r="R2" s="177" t="s">
        <v>2637</v>
      </c>
      <c r="S2" s="177" t="s">
        <v>2638</v>
      </c>
      <c r="T2" s="177" t="s">
        <v>2639</v>
      </c>
      <c r="U2" s="178" t="s">
        <v>2635</v>
      </c>
      <c r="V2" s="179" t="s">
        <v>2636</v>
      </c>
      <c r="W2" s="179" t="s">
        <v>2640</v>
      </c>
      <c r="X2" s="180" t="s">
        <v>2641</v>
      </c>
      <c r="Y2" s="180" t="s">
        <v>2642</v>
      </c>
      <c r="Z2" s="178" t="s">
        <v>2635</v>
      </c>
      <c r="AA2" s="179" t="s">
        <v>2636</v>
      </c>
      <c r="AB2" s="179" t="s">
        <v>2643</v>
      </c>
      <c r="AC2" s="180" t="s">
        <v>2641</v>
      </c>
      <c r="AD2" s="180" t="s">
        <v>2644</v>
      </c>
      <c r="AE2" s="469"/>
      <c r="AF2" s="181" t="s">
        <v>2645</v>
      </c>
      <c r="AG2" s="182" t="s">
        <v>2646</v>
      </c>
      <c r="AH2" s="181" t="s">
        <v>2647</v>
      </c>
      <c r="AI2" s="183" t="s">
        <v>2648</v>
      </c>
      <c r="AJ2" s="183" t="s">
        <v>2649</v>
      </c>
      <c r="AK2" s="183" t="s">
        <v>2650</v>
      </c>
      <c r="AL2" s="466"/>
    </row>
    <row r="3" spans="1:39">
      <c r="A3" s="206"/>
      <c r="B3" s="207"/>
      <c r="C3" s="208"/>
      <c r="D3" s="209"/>
      <c r="E3" s="206"/>
      <c r="F3" s="208"/>
      <c r="G3" s="210"/>
      <c r="H3" s="206"/>
      <c r="I3" s="206"/>
      <c r="J3" s="206"/>
      <c r="K3" s="206"/>
      <c r="L3" s="206"/>
      <c r="M3" s="206"/>
      <c r="N3" s="208"/>
      <c r="O3" s="206"/>
      <c r="P3" s="211"/>
      <c r="Q3" s="206"/>
      <c r="R3" s="208"/>
      <c r="S3" s="208"/>
      <c r="T3" s="212"/>
      <c r="U3" s="206"/>
      <c r="V3" s="206"/>
      <c r="W3" s="212"/>
      <c r="X3" s="212"/>
      <c r="Y3" s="206"/>
      <c r="Z3" s="206"/>
      <c r="AA3" s="206"/>
      <c r="AB3" s="212"/>
      <c r="AC3" s="212"/>
      <c r="AD3" s="206"/>
      <c r="AE3" s="206"/>
      <c r="AF3" s="208"/>
      <c r="AG3" s="208"/>
      <c r="AH3" s="212"/>
      <c r="AI3" s="212"/>
      <c r="AJ3" s="212"/>
      <c r="AK3" s="206"/>
      <c r="AL3" s="213"/>
    </row>
    <row r="4" spans="1:39">
      <c r="A4" s="214"/>
      <c r="B4" s="215"/>
      <c r="C4" s="216"/>
      <c r="D4" s="217"/>
      <c r="E4" s="214"/>
      <c r="F4" s="216"/>
      <c r="G4" s="218"/>
      <c r="H4" s="214"/>
      <c r="I4" s="214"/>
      <c r="J4" s="214"/>
      <c r="K4" s="214"/>
      <c r="L4" s="214"/>
      <c r="M4" s="214"/>
      <c r="N4" s="216"/>
      <c r="O4" s="214"/>
      <c r="P4" s="219"/>
      <c r="Q4" s="214"/>
      <c r="R4" s="216"/>
      <c r="S4" s="216"/>
      <c r="T4" s="220"/>
      <c r="U4" s="214"/>
      <c r="V4" s="214"/>
      <c r="W4" s="216"/>
      <c r="X4" s="216"/>
      <c r="Y4" s="215"/>
      <c r="Z4" s="214"/>
      <c r="AA4" s="214"/>
      <c r="AB4" s="216"/>
      <c r="AC4" s="216"/>
      <c r="AD4" s="215"/>
      <c r="AE4" s="214"/>
      <c r="AF4" s="215"/>
      <c r="AG4" s="215"/>
      <c r="AH4" s="216"/>
      <c r="AI4" s="216"/>
      <c r="AJ4" s="216"/>
      <c r="AK4" s="215"/>
      <c r="AL4" s="221"/>
    </row>
    <row r="5" spans="1:39">
      <c r="A5" s="214"/>
      <c r="B5" s="215"/>
      <c r="C5" s="216"/>
      <c r="D5" s="217"/>
      <c r="E5" s="214"/>
      <c r="F5" s="216"/>
      <c r="G5" s="218"/>
      <c r="H5" s="214"/>
      <c r="I5" s="214"/>
      <c r="J5" s="214"/>
      <c r="K5" s="214"/>
      <c r="L5" s="214"/>
      <c r="M5" s="214"/>
      <c r="N5" s="216"/>
      <c r="O5" s="214"/>
      <c r="P5" s="219"/>
      <c r="Q5" s="214"/>
      <c r="R5" s="216"/>
      <c r="S5" s="216"/>
      <c r="T5" s="220"/>
      <c r="U5" s="214"/>
      <c r="V5" s="214"/>
      <c r="W5" s="216"/>
      <c r="X5" s="216"/>
      <c r="Y5" s="215"/>
      <c r="Z5" s="214"/>
      <c r="AA5" s="214"/>
      <c r="AB5" s="216"/>
      <c r="AC5" s="216"/>
      <c r="AD5" s="215"/>
      <c r="AE5" s="214"/>
      <c r="AF5" s="215"/>
      <c r="AG5" s="215"/>
      <c r="AH5" s="216"/>
      <c r="AI5" s="216"/>
      <c r="AJ5" s="216"/>
      <c r="AK5" s="215"/>
      <c r="AL5" s="221"/>
    </row>
    <row r="6" spans="1:39">
      <c r="A6" s="214"/>
      <c r="B6" s="215"/>
      <c r="C6" s="216"/>
      <c r="D6" s="217"/>
      <c r="E6" s="214"/>
      <c r="F6" s="216"/>
      <c r="G6" s="218"/>
      <c r="H6" s="214"/>
      <c r="I6" s="214"/>
      <c r="J6" s="214"/>
      <c r="K6" s="214"/>
      <c r="L6" s="214"/>
      <c r="M6" s="214"/>
      <c r="N6" s="216"/>
      <c r="O6" s="214"/>
      <c r="P6" s="219"/>
      <c r="Q6" s="214"/>
      <c r="R6" s="216"/>
      <c r="S6" s="216"/>
      <c r="T6" s="220"/>
      <c r="U6" s="214"/>
      <c r="V6" s="214"/>
      <c r="W6" s="216"/>
      <c r="X6" s="216"/>
      <c r="Y6" s="215"/>
      <c r="Z6" s="214"/>
      <c r="AA6" s="214"/>
      <c r="AB6" s="216"/>
      <c r="AC6" s="216"/>
      <c r="AD6" s="215"/>
      <c r="AE6" s="214"/>
      <c r="AF6" s="215"/>
      <c r="AG6" s="215"/>
      <c r="AH6" s="216"/>
      <c r="AI6" s="216"/>
      <c r="AJ6" s="216"/>
      <c r="AK6" s="215"/>
      <c r="AL6" s="221"/>
    </row>
    <row r="7" spans="1:39">
      <c r="A7" s="214"/>
      <c r="B7" s="215"/>
      <c r="C7" s="216"/>
      <c r="D7" s="217"/>
      <c r="E7" s="214"/>
      <c r="F7" s="216"/>
      <c r="G7" s="218"/>
      <c r="H7" s="214"/>
      <c r="I7" s="214"/>
      <c r="J7" s="214"/>
      <c r="K7" s="214"/>
      <c r="L7" s="214"/>
      <c r="M7" s="214"/>
      <c r="N7" s="216"/>
      <c r="O7" s="214"/>
      <c r="P7" s="219"/>
      <c r="Q7" s="214"/>
      <c r="R7" s="216"/>
      <c r="S7" s="216"/>
      <c r="T7" s="220"/>
      <c r="U7" s="214"/>
      <c r="V7" s="214"/>
      <c r="W7" s="216"/>
      <c r="X7" s="216"/>
      <c r="Y7" s="215"/>
      <c r="Z7" s="214"/>
      <c r="AA7" s="214"/>
      <c r="AB7" s="216"/>
      <c r="AC7" s="216"/>
      <c r="AD7" s="215"/>
      <c r="AE7" s="214"/>
      <c r="AF7" s="215"/>
      <c r="AG7" s="215"/>
      <c r="AH7" s="216"/>
      <c r="AI7" s="216"/>
      <c r="AJ7" s="216"/>
      <c r="AK7" s="215"/>
      <c r="AL7" s="221"/>
    </row>
    <row r="8" spans="1:39">
      <c r="A8" s="214"/>
      <c r="B8" s="215"/>
      <c r="C8" s="216"/>
      <c r="D8" s="217"/>
      <c r="E8" s="214"/>
      <c r="F8" s="216"/>
      <c r="G8" s="218"/>
      <c r="H8" s="214"/>
      <c r="I8" s="214"/>
      <c r="J8" s="214"/>
      <c r="K8" s="214"/>
      <c r="L8" s="214"/>
      <c r="M8" s="214"/>
      <c r="N8" s="216"/>
      <c r="O8" s="214"/>
      <c r="P8" s="219"/>
      <c r="Q8" s="214"/>
      <c r="R8" s="216"/>
      <c r="S8" s="216"/>
      <c r="T8" s="220"/>
      <c r="U8" s="214"/>
      <c r="V8" s="214"/>
      <c r="W8" s="216"/>
      <c r="X8" s="216"/>
      <c r="Y8" s="215"/>
      <c r="Z8" s="214"/>
      <c r="AA8" s="214"/>
      <c r="AB8" s="216"/>
      <c r="AC8" s="216"/>
      <c r="AD8" s="215"/>
      <c r="AE8" s="214"/>
      <c r="AF8" s="215"/>
      <c r="AG8" s="215"/>
      <c r="AH8" s="216"/>
      <c r="AI8" s="216"/>
      <c r="AJ8" s="216"/>
      <c r="AK8" s="215"/>
      <c r="AL8" s="221"/>
    </row>
    <row r="9" spans="1:39">
      <c r="A9" s="214"/>
      <c r="B9" s="215"/>
      <c r="C9" s="216"/>
      <c r="D9" s="217"/>
      <c r="E9" s="214"/>
      <c r="F9" s="216"/>
      <c r="G9" s="218"/>
      <c r="H9" s="214"/>
      <c r="I9" s="214"/>
      <c r="J9" s="214"/>
      <c r="K9" s="214"/>
      <c r="L9" s="214"/>
      <c r="M9" s="214"/>
      <c r="N9" s="216"/>
      <c r="O9" s="214"/>
      <c r="P9" s="219"/>
      <c r="Q9" s="214"/>
      <c r="R9" s="216"/>
      <c r="S9" s="216"/>
      <c r="T9" s="220"/>
      <c r="U9" s="214"/>
      <c r="V9" s="214"/>
      <c r="W9" s="216"/>
      <c r="X9" s="216"/>
      <c r="Y9" s="215"/>
      <c r="Z9" s="214"/>
      <c r="AA9" s="214"/>
      <c r="AB9" s="216"/>
      <c r="AC9" s="216"/>
      <c r="AD9" s="215"/>
      <c r="AE9" s="214"/>
      <c r="AF9" s="215"/>
      <c r="AG9" s="215"/>
      <c r="AH9" s="216"/>
      <c r="AI9" s="216"/>
      <c r="AJ9" s="216"/>
      <c r="AK9" s="215"/>
      <c r="AL9" s="221"/>
    </row>
    <row r="10" spans="1:39">
      <c r="A10" s="214"/>
      <c r="B10" s="215"/>
      <c r="C10" s="216"/>
      <c r="D10" s="217"/>
      <c r="E10" s="214"/>
      <c r="F10" s="216"/>
      <c r="G10" s="218"/>
      <c r="H10" s="214"/>
      <c r="I10" s="214"/>
      <c r="J10" s="214"/>
      <c r="K10" s="214"/>
      <c r="L10" s="214"/>
      <c r="M10" s="214"/>
      <c r="N10" s="216"/>
      <c r="O10" s="214"/>
      <c r="P10" s="219"/>
      <c r="Q10" s="214"/>
      <c r="R10" s="216"/>
      <c r="S10" s="216"/>
      <c r="T10" s="220"/>
      <c r="U10" s="214"/>
      <c r="V10" s="214"/>
      <c r="W10" s="216"/>
      <c r="X10" s="216"/>
      <c r="Y10" s="215"/>
      <c r="Z10" s="214"/>
      <c r="AA10" s="214"/>
      <c r="AB10" s="216"/>
      <c r="AC10" s="216"/>
      <c r="AD10" s="215"/>
      <c r="AE10" s="214"/>
      <c r="AF10" s="215"/>
      <c r="AG10" s="215"/>
      <c r="AH10" s="216"/>
      <c r="AI10" s="216"/>
      <c r="AJ10" s="216"/>
      <c r="AK10" s="215"/>
      <c r="AL10" s="221"/>
    </row>
    <row r="11" spans="1:39">
      <c r="A11" s="214"/>
      <c r="B11" s="215"/>
      <c r="C11" s="216"/>
      <c r="D11" s="217"/>
      <c r="E11" s="214"/>
      <c r="F11" s="216"/>
      <c r="G11" s="218"/>
      <c r="H11" s="214"/>
      <c r="I11" s="214"/>
      <c r="J11" s="214"/>
      <c r="K11" s="214"/>
      <c r="L11" s="214"/>
      <c r="M11" s="214"/>
      <c r="N11" s="216"/>
      <c r="O11" s="214"/>
      <c r="P11" s="219"/>
      <c r="Q11" s="214"/>
      <c r="R11" s="216"/>
      <c r="S11" s="216"/>
      <c r="T11" s="220"/>
      <c r="U11" s="214"/>
      <c r="V11" s="214"/>
      <c r="W11" s="216"/>
      <c r="X11" s="216"/>
      <c r="Y11" s="215"/>
      <c r="Z11" s="214"/>
      <c r="AA11" s="214"/>
      <c r="AB11" s="216"/>
      <c r="AC11" s="216"/>
      <c r="AD11" s="215"/>
      <c r="AE11" s="214"/>
      <c r="AF11" s="215"/>
      <c r="AG11" s="215"/>
      <c r="AH11" s="216"/>
      <c r="AI11" s="216"/>
      <c r="AJ11" s="216"/>
      <c r="AK11" s="215"/>
      <c r="AL11" s="221"/>
    </row>
  </sheetData>
  <sheetProtection algorithmName="SHA-512" hashValue="xwQV+1Ysn0VMbe8PLKkLwGaK5KMSfr4fKn44dJwYpsjeNJXq+l/rugSnPdTbxmECVUfmYmh+vvEZdukBI40o/g==" saltValue="6YBmgKWPGsRSGIMkeGzXXA==" spinCount="100000" sheet="1" formatRows="0"/>
  <mergeCells count="18">
    <mergeCell ref="K1:K2"/>
    <mergeCell ref="L1:L2"/>
    <mergeCell ref="A1:A2"/>
    <mergeCell ref="B1:B2"/>
    <mergeCell ref="C1:C2"/>
    <mergeCell ref="D1:D2"/>
    <mergeCell ref="E1:F1"/>
    <mergeCell ref="G1:G2"/>
    <mergeCell ref="H1:H2"/>
    <mergeCell ref="I1:I2"/>
    <mergeCell ref="J1:J2"/>
    <mergeCell ref="AI1:AK1"/>
    <mergeCell ref="AL1:AL2"/>
    <mergeCell ref="U1:AD1"/>
    <mergeCell ref="AE1:AE2"/>
    <mergeCell ref="O1:O2"/>
    <mergeCell ref="P1:T1"/>
    <mergeCell ref="AF1:AH1"/>
  </mergeCells>
  <dataValidations disablePrompts="1" count="1">
    <dataValidation type="list" allowBlank="1" showInputMessage="1" showErrorMessage="1" sqref="V3:V11 E3:E11 H3:H11 Q3:Q11 J3:M11 AA3:AA11 O3:O11 AE3:AE11" xr:uid="{00000000-0002-0000-1000-000000000000}">
      <formula1>"Si,No"</formula1>
    </dataValidation>
  </dataValidations>
  <hyperlinks>
    <hyperlink ref="AM1" location="PORTADA!A1" display="Portada" xr:uid="{7D83B09B-99BF-4E63-8530-E291F011E230}"/>
  </hyperlinks>
  <printOptions horizontalCentered="1"/>
  <pageMargins left="0.31496062992125984" right="0.31496062992125984" top="1.1417322834645669" bottom="0.74803149606299213" header="0.31496062992125984" footer="0.31496062992125984"/>
  <pageSetup scale="27" fitToHeight="0" orientation="landscape" r:id="rId1"/>
  <headerFooter>
    <oddHeader xml:space="preserve">&amp;L&amp;G&amp;C"PROCESO DE INSPECCIÓN, VIGILANCIA Y CONTROL
FORMATO INSTRUMENTO IV
CASA UNIVERSITARIA"  
&amp;R"IN101.IVC
Versión 1
28/07/2026
Clasificación de la Información
CLASIFICADA"
</oddHeader>
    <oddFooter>&amp;C&amp;G</oddFooter>
  </headerFooter>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1000-000001000000}">
          <x14:formula1>
            <xm:f>LISTAS!$D$49:$D$51</xm:f>
          </x14:formula1>
          <xm:sqref>Z3:Z11 P3:P11 U3:U11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66FF33"/>
    <pageSetUpPr fitToPage="1"/>
  </sheetPr>
  <dimension ref="A1:E28"/>
  <sheetViews>
    <sheetView zoomScaleNormal="100" workbookViewId="0">
      <selection activeCell="A16" sqref="A16"/>
    </sheetView>
  </sheetViews>
  <sheetFormatPr baseColWidth="10" defaultColWidth="11.42578125" defaultRowHeight="15"/>
  <cols>
    <col min="1" max="1" width="31.140625" customWidth="1"/>
    <col min="2" max="2" width="30.28515625" customWidth="1"/>
    <col min="3" max="3" width="38.85546875" customWidth="1"/>
  </cols>
  <sheetData>
    <row r="1" spans="1:5" ht="30.6" customHeight="1">
      <c r="A1" s="485" t="s">
        <v>2651</v>
      </c>
      <c r="B1" s="487" t="s">
        <v>2652</v>
      </c>
      <c r="C1" s="487"/>
      <c r="D1" s="363" t="s">
        <v>1481</v>
      </c>
    </row>
    <row r="2" spans="1:5" ht="21" customHeight="1">
      <c r="A2" s="486"/>
      <c r="B2" s="101" t="s">
        <v>2653</v>
      </c>
      <c r="C2" s="101" t="s">
        <v>2654</v>
      </c>
      <c r="D2" s="70"/>
      <c r="E2" s="70"/>
    </row>
    <row r="3" spans="1:5">
      <c r="A3" s="397" t="s">
        <v>2655</v>
      </c>
      <c r="B3" s="14">
        <v>1</v>
      </c>
      <c r="C3" s="398">
        <v>1</v>
      </c>
    </row>
    <row r="4" spans="1:5">
      <c r="A4" s="397" t="s">
        <v>2656</v>
      </c>
      <c r="B4" s="399" t="s">
        <v>2657</v>
      </c>
      <c r="C4" s="399" t="s">
        <v>2658</v>
      </c>
    </row>
    <row r="5" spans="1:5">
      <c r="A5" s="397" t="s">
        <v>2659</v>
      </c>
      <c r="B5" s="399" t="s">
        <v>2657</v>
      </c>
      <c r="C5" s="399" t="s">
        <v>2658</v>
      </c>
    </row>
    <row r="6" spans="1:5">
      <c r="A6" s="397" t="s">
        <v>2660</v>
      </c>
      <c r="B6" s="399" t="s">
        <v>2657</v>
      </c>
      <c r="C6" s="399" t="s">
        <v>2658</v>
      </c>
    </row>
    <row r="7" spans="1:5">
      <c r="A7" s="397" t="s">
        <v>2661</v>
      </c>
      <c r="B7" s="399" t="s">
        <v>2662</v>
      </c>
      <c r="C7" s="399" t="s">
        <v>2662</v>
      </c>
    </row>
    <row r="8" spans="1:5">
      <c r="A8" s="397" t="s">
        <v>2663</v>
      </c>
      <c r="B8" s="399" t="s">
        <v>2662</v>
      </c>
      <c r="C8" s="399" t="s">
        <v>2662</v>
      </c>
    </row>
    <row r="9" spans="1:5">
      <c r="A9" s="397" t="s">
        <v>2664</v>
      </c>
      <c r="B9" s="399" t="s">
        <v>2665</v>
      </c>
      <c r="C9" s="399" t="s">
        <v>2666</v>
      </c>
    </row>
    <row r="10" spans="1:5">
      <c r="A10" s="397" t="s">
        <v>2667</v>
      </c>
      <c r="B10" s="399" t="s">
        <v>2662</v>
      </c>
      <c r="C10" s="399" t="s">
        <v>2662</v>
      </c>
    </row>
    <row r="11" spans="1:5" ht="27" customHeight="1">
      <c r="A11" s="484" t="s">
        <v>2668</v>
      </c>
      <c r="B11" s="484"/>
      <c r="C11" s="484"/>
    </row>
    <row r="12" spans="1:5" ht="15.75" thickBot="1"/>
    <row r="13" spans="1:5" ht="75.75" thickBot="1">
      <c r="A13" s="345" t="s">
        <v>2669</v>
      </c>
      <c r="B13" s="400">
        <v>48</v>
      </c>
    </row>
    <row r="16" spans="1:5" ht="15.75" thickBot="1"/>
    <row r="17" spans="1:3" ht="42" customHeight="1">
      <c r="A17" s="485" t="s">
        <v>2651</v>
      </c>
      <c r="B17" s="487" t="s">
        <v>2670</v>
      </c>
      <c r="C17" s="487"/>
    </row>
    <row r="18" spans="1:3">
      <c r="A18" s="486"/>
      <c r="B18" s="101" t="s">
        <v>2653</v>
      </c>
      <c r="C18" s="101" t="s">
        <v>2654</v>
      </c>
    </row>
    <row r="19" spans="1:3">
      <c r="A19" s="397" t="s">
        <v>2655</v>
      </c>
      <c r="B19" s="14">
        <v>1</v>
      </c>
      <c r="C19" s="398">
        <v>1</v>
      </c>
    </row>
    <row r="20" spans="1:3" ht="30">
      <c r="A20" s="397" t="s">
        <v>2671</v>
      </c>
      <c r="B20" s="399" t="s">
        <v>2658</v>
      </c>
      <c r="C20" s="399" t="s">
        <v>2672</v>
      </c>
    </row>
    <row r="21" spans="1:3">
      <c r="A21" s="397" t="s">
        <v>2659</v>
      </c>
      <c r="B21" s="399" t="s">
        <v>2658</v>
      </c>
      <c r="C21" s="399" t="s">
        <v>2672</v>
      </c>
    </row>
    <row r="22" spans="1:3">
      <c r="A22" s="397" t="s">
        <v>2660</v>
      </c>
      <c r="B22" s="399" t="s">
        <v>2658</v>
      </c>
      <c r="C22" s="399" t="s">
        <v>2672</v>
      </c>
    </row>
    <row r="23" spans="1:3">
      <c r="A23" s="397" t="s">
        <v>2661</v>
      </c>
      <c r="B23" s="399" t="s">
        <v>2662</v>
      </c>
      <c r="C23" s="399" t="s">
        <v>2662</v>
      </c>
    </row>
    <row r="24" spans="1:3">
      <c r="A24" s="397" t="s">
        <v>2664</v>
      </c>
      <c r="B24" s="399" t="s">
        <v>2673</v>
      </c>
      <c r="C24" s="399" t="s">
        <v>2674</v>
      </c>
    </row>
    <row r="25" spans="1:3" ht="30">
      <c r="A25" s="397" t="s">
        <v>2675</v>
      </c>
      <c r="B25" s="399" t="s">
        <v>2662</v>
      </c>
      <c r="C25" s="399" t="s">
        <v>2662</v>
      </c>
    </row>
    <row r="26" spans="1:3" ht="56.1" customHeight="1">
      <c r="A26" s="484" t="s">
        <v>2668</v>
      </c>
      <c r="B26" s="484"/>
      <c r="C26" s="484"/>
    </row>
    <row r="27" spans="1:3" ht="15.75" thickBot="1"/>
    <row r="28" spans="1:3" ht="75.75" thickBot="1">
      <c r="A28" s="345" t="s">
        <v>2669</v>
      </c>
      <c r="B28" s="400">
        <v>48</v>
      </c>
    </row>
  </sheetData>
  <sheetProtection algorithmName="SHA-512" hashValue="Ke5eYeMMtSJRF7FpXD5WYZ+3uqKHCXtUv7j5L/r4KnGXePDLMu/eHwRKZ0Dsp9YiWKmt+MoBn0/3UZjVf+ovxw==" saltValue="x9Txjp43GaQAIjgppbRklw==" spinCount="100000" sheet="1" objects="1" scenarios="1"/>
  <mergeCells count="6">
    <mergeCell ref="A26:C26"/>
    <mergeCell ref="A1:A2"/>
    <mergeCell ref="B1:C1"/>
    <mergeCell ref="A11:C11"/>
    <mergeCell ref="A17:A18"/>
    <mergeCell ref="B17:C17"/>
  </mergeCells>
  <hyperlinks>
    <hyperlink ref="D1" location="PORTADA!A1" display="Portada" xr:uid="{8D6A4A3A-CCA5-4396-B909-711528CED7D6}"/>
  </hyperlinks>
  <printOptions horizontalCentered="1"/>
  <pageMargins left="0.31496062992125984" right="0.31496062992125984" top="1.1417322834645669" bottom="0.74803149606299213" header="0.31496062992125984" footer="0.31496062992125984"/>
  <pageSetup fitToHeight="0" orientation="landscape" r:id="rId1"/>
  <headerFooter>
    <oddHeader xml:space="preserve">&amp;L&amp;G&amp;C"PROCESO DE INSPECCIÓN, VIGILANCIA Y CONTROL
FORMATO INSTRUMENTO IV
CASA UNIVERSITARIA"  
&amp;R"IN101.IVC
Versión 1
28/07/2026
Clasificación de la Información
CLASIFICADA"
</oddHeader>
    <oddFooter>&amp;C&amp;G</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pageSetUpPr fitToPage="1"/>
  </sheetPr>
  <dimension ref="A1:J57"/>
  <sheetViews>
    <sheetView zoomScaleNormal="100" zoomScaleSheetLayoutView="100" workbookViewId="0">
      <selection activeCell="A16" sqref="A16"/>
    </sheetView>
  </sheetViews>
  <sheetFormatPr baseColWidth="10" defaultColWidth="11.42578125" defaultRowHeight="15"/>
  <cols>
    <col min="1" max="1" width="15.42578125" style="139" customWidth="1"/>
    <col min="2" max="4" width="17.42578125" style="139" customWidth="1"/>
    <col min="5" max="5" width="15.42578125" style="139" customWidth="1"/>
    <col min="6" max="6" width="20.42578125" style="139" customWidth="1"/>
    <col min="7" max="7" width="16.42578125" style="139" customWidth="1"/>
    <col min="8" max="8" width="21" style="139" customWidth="1"/>
    <col min="9" max="9" width="36.42578125" style="139" customWidth="1"/>
    <col min="10" max="16384" width="11.42578125" style="139"/>
  </cols>
  <sheetData>
    <row r="1" spans="1:10" ht="15.75" thickBot="1">
      <c r="A1" s="488" t="s">
        <v>2676</v>
      </c>
      <c r="B1" s="489"/>
      <c r="C1" s="489"/>
      <c r="D1" s="489"/>
      <c r="E1" s="489"/>
      <c r="F1" s="489"/>
      <c r="G1" s="489"/>
      <c r="H1" s="489"/>
      <c r="I1" s="490"/>
      <c r="J1" s="402" t="s">
        <v>1481</v>
      </c>
    </row>
    <row r="2" spans="1:10">
      <c r="B2" s="158"/>
      <c r="C2" s="157"/>
      <c r="D2" s="157"/>
      <c r="E2" s="157"/>
      <c r="F2" s="157"/>
      <c r="G2" s="157"/>
      <c r="H2" s="157"/>
      <c r="I2" s="157"/>
      <c r="J2" s="289" t="s">
        <v>1802</v>
      </c>
    </row>
    <row r="3" spans="1:10" ht="45">
      <c r="A3" s="150" t="s">
        <v>2677</v>
      </c>
      <c r="B3" s="149" t="s">
        <v>2678</v>
      </c>
      <c r="C3" s="149" t="s">
        <v>2679</v>
      </c>
      <c r="D3" s="149" t="s">
        <v>2680</v>
      </c>
      <c r="E3" s="149" t="s">
        <v>2681</v>
      </c>
      <c r="F3" s="149" t="s">
        <v>2682</v>
      </c>
      <c r="G3" s="149" t="s">
        <v>2683</v>
      </c>
      <c r="H3" s="149" t="s">
        <v>2684</v>
      </c>
      <c r="I3" s="148" t="s">
        <v>2685</v>
      </c>
    </row>
    <row r="4" spans="1:10">
      <c r="A4" s="156"/>
      <c r="B4" s="126"/>
      <c r="C4" s="126"/>
      <c r="D4" s="146"/>
      <c r="E4" s="125"/>
      <c r="F4" s="154" t="str">
        <f>IFERROR(ROUNDDOWN((Tabla_Dormitorios117[[#This Row],[Área (m²)]]/Tabla_Dormitorios117[[#This Row],[Índice  (m²/persona)]]),0)," ")</f>
        <v xml:space="preserve"> </v>
      </c>
      <c r="G4" s="125"/>
      <c r="H4" s="115" t="str">
        <f>IF(OR(ISBLANK(Tabla_Dormitorios117[[#This Row],[Capacidad máxima 
(Área / Índice)
]]),ISBLANK(Tabla_Dormitorios117[[#This Row],[No. Personas ubicadas]])),"No aplica",IF(Tabla_Dormitorios117[[#This Row],[No. Personas ubicadas]]&lt;=Tabla_Dormitorios117[[#This Row],[Capacidad máxima 
(Área / Índice)
]],"Cumple","No cumple"))</f>
        <v>No aplica</v>
      </c>
      <c r="I4" s="143"/>
    </row>
    <row r="5" spans="1:10">
      <c r="A5" s="156"/>
      <c r="B5" s="126"/>
      <c r="C5" s="126"/>
      <c r="D5" s="146"/>
      <c r="E5" s="125"/>
      <c r="F5" s="154" t="str">
        <f>IFERROR(ROUNDDOWN((Tabla_Dormitorios117[[#This Row],[Área (m²)]]/Tabla_Dormitorios117[[#This Row],[Índice  (m²/persona)]]),0)," ")</f>
        <v xml:space="preserve"> </v>
      </c>
      <c r="G5" s="125"/>
      <c r="H5" s="115" t="str">
        <f>IF(OR(ISBLANK(Tabla_Dormitorios117[[#This Row],[Capacidad máxima 
(Área / Índice)
]]),ISBLANK(Tabla_Dormitorios117[[#This Row],[No. Personas ubicadas]])),"No aplica",IF(Tabla_Dormitorios117[[#This Row],[No. Personas ubicadas]]&lt;=Tabla_Dormitorios117[[#This Row],[Capacidad máxima 
(Área / Índice)
]],"Cumple","No cumple"))</f>
        <v>No aplica</v>
      </c>
      <c r="I5" s="143"/>
    </row>
    <row r="6" spans="1:10">
      <c r="A6" s="156"/>
      <c r="B6" s="126"/>
      <c r="C6" s="126"/>
      <c r="D6" s="146"/>
      <c r="E6" s="125"/>
      <c r="F6" s="154" t="str">
        <f>IFERROR(ROUNDDOWN((Tabla_Dormitorios117[[#This Row],[Área (m²)]]/Tabla_Dormitorios117[[#This Row],[Índice  (m²/persona)]]),0)," ")</f>
        <v xml:space="preserve"> </v>
      </c>
      <c r="G6" s="125"/>
      <c r="H6" s="115" t="str">
        <f>IF(OR(ISBLANK(Tabla_Dormitorios117[[#This Row],[Capacidad máxima 
(Área / Índice)
]]),ISBLANK(Tabla_Dormitorios117[[#This Row],[No. Personas ubicadas]])),"No aplica",IF(Tabla_Dormitorios117[[#This Row],[No. Personas ubicadas]]&lt;=Tabla_Dormitorios117[[#This Row],[Capacidad máxima 
(Área / Índice)
]],"Cumple","No cumple"))</f>
        <v>No aplica</v>
      </c>
      <c r="I6" s="143"/>
    </row>
    <row r="7" spans="1:10">
      <c r="A7" s="156"/>
      <c r="B7" s="126"/>
      <c r="C7" s="126"/>
      <c r="D7" s="146"/>
      <c r="E7" s="125"/>
      <c r="F7" s="154" t="str">
        <f>IFERROR(ROUNDDOWN((Tabla_Dormitorios117[[#This Row],[Área (m²)]]/Tabla_Dormitorios117[[#This Row],[Índice  (m²/persona)]]),0)," ")</f>
        <v xml:space="preserve"> </v>
      </c>
      <c r="G7" s="125"/>
      <c r="H7" s="115" t="str">
        <f>IF(OR(ISBLANK(Tabla_Dormitorios117[[#This Row],[Capacidad máxima 
(Área / Índice)
]]),ISBLANK(Tabla_Dormitorios117[[#This Row],[No. Personas ubicadas]])),"No aplica",IF(Tabla_Dormitorios117[[#This Row],[No. Personas ubicadas]]&lt;=Tabla_Dormitorios117[[#This Row],[Capacidad máxima 
(Área / Índice)
]],"Cumple","No cumple"))</f>
        <v>No aplica</v>
      </c>
      <c r="I7" s="143"/>
    </row>
    <row r="8" spans="1:10">
      <c r="A8" s="156"/>
      <c r="B8" s="126"/>
      <c r="C8" s="126"/>
      <c r="D8" s="146"/>
      <c r="E8" s="125"/>
      <c r="F8" s="154" t="str">
        <f>IFERROR(ROUNDDOWN((Tabla_Dormitorios117[[#This Row],[Área (m²)]]/Tabla_Dormitorios117[[#This Row],[Índice  (m²/persona)]]),0)," ")</f>
        <v xml:space="preserve"> </v>
      </c>
      <c r="G8" s="125"/>
      <c r="H8" s="115" t="str">
        <f>IF(OR(ISBLANK(Tabla_Dormitorios117[[#This Row],[Capacidad máxima 
(Área / Índice)
]]),ISBLANK(Tabla_Dormitorios117[[#This Row],[No. Personas ubicadas]])),"No aplica",IF(Tabla_Dormitorios117[[#This Row],[No. Personas ubicadas]]&lt;=Tabla_Dormitorios117[[#This Row],[Capacidad máxima 
(Área / Índice)
]],"Cumple","No cumple"))</f>
        <v>No aplica</v>
      </c>
      <c r="I8" s="143"/>
    </row>
    <row r="9" spans="1:10">
      <c r="A9" s="156"/>
      <c r="B9" s="126"/>
      <c r="C9" s="126"/>
      <c r="D9" s="146"/>
      <c r="E9" s="125"/>
      <c r="F9" s="154" t="str">
        <f>IFERROR(ROUNDDOWN((Tabla_Dormitorios117[[#This Row],[Área (m²)]]/Tabla_Dormitorios117[[#This Row],[Índice  (m²/persona)]]),0)," ")</f>
        <v xml:space="preserve"> </v>
      </c>
      <c r="G9" s="125"/>
      <c r="H9" s="115" t="str">
        <f>IF(OR(ISBLANK(Tabla_Dormitorios117[[#This Row],[Capacidad máxima 
(Área / Índice)
]]),ISBLANK(Tabla_Dormitorios117[[#This Row],[No. Personas ubicadas]])),"No aplica",IF(Tabla_Dormitorios117[[#This Row],[No. Personas ubicadas]]&lt;=Tabla_Dormitorios117[[#This Row],[Capacidad máxima 
(Área / Índice)
]],"Cumple","No cumple"))</f>
        <v>No aplica</v>
      </c>
      <c r="I9" s="143"/>
    </row>
    <row r="10" spans="1:10">
      <c r="A10" s="156"/>
      <c r="B10" s="126"/>
      <c r="C10" s="126"/>
      <c r="D10" s="146"/>
      <c r="E10" s="125"/>
      <c r="F10" s="154" t="str">
        <f>IFERROR(ROUNDDOWN((Tabla_Dormitorios117[[#This Row],[Área (m²)]]/Tabla_Dormitorios117[[#This Row],[Índice  (m²/persona)]]),0)," ")</f>
        <v xml:space="preserve"> </v>
      </c>
      <c r="G10" s="125"/>
      <c r="H10" s="115" t="str">
        <f>IF(OR(ISBLANK(Tabla_Dormitorios117[[#This Row],[Capacidad máxima 
(Área / Índice)
]]),ISBLANK(Tabla_Dormitorios117[[#This Row],[No. Personas ubicadas]])),"No aplica",IF(Tabla_Dormitorios117[[#This Row],[No. Personas ubicadas]]&lt;=Tabla_Dormitorios117[[#This Row],[Capacidad máxima 
(Área / Índice)
]],"Cumple","No cumple"))</f>
        <v>No aplica</v>
      </c>
      <c r="I10" s="143"/>
    </row>
    <row r="11" spans="1:10">
      <c r="A11" s="156"/>
      <c r="B11" s="126"/>
      <c r="C11" s="126"/>
      <c r="D11" s="146"/>
      <c r="E11" s="125"/>
      <c r="F11" s="154" t="str">
        <f>IFERROR(ROUNDDOWN((Tabla_Dormitorios117[[#This Row],[Área (m²)]]/Tabla_Dormitorios117[[#This Row],[Índice  (m²/persona)]]),0)," ")</f>
        <v xml:space="preserve"> </v>
      </c>
      <c r="G11" s="125"/>
      <c r="H11" s="115" t="str">
        <f>IF(OR(ISBLANK(Tabla_Dormitorios117[[#This Row],[Capacidad máxima 
(Área / Índice)
]]),ISBLANK(Tabla_Dormitorios117[[#This Row],[No. Personas ubicadas]])),"No aplica",IF(Tabla_Dormitorios117[[#This Row],[No. Personas ubicadas]]&lt;=Tabla_Dormitorios117[[#This Row],[Capacidad máxima 
(Área / Índice)
]],"Cumple","No cumple"))</f>
        <v>No aplica</v>
      </c>
      <c r="I11" s="143"/>
    </row>
    <row r="12" spans="1:10">
      <c r="A12" s="156"/>
      <c r="B12" s="126"/>
      <c r="C12" s="126"/>
      <c r="D12" s="146"/>
      <c r="E12" s="125"/>
      <c r="F12" s="154" t="str">
        <f>IFERROR(ROUNDDOWN((Tabla_Dormitorios117[[#This Row],[Área (m²)]]/Tabla_Dormitorios117[[#This Row],[Índice  (m²/persona)]]),0)," ")</f>
        <v xml:space="preserve"> </v>
      </c>
      <c r="G12" s="125"/>
      <c r="H12" s="115" t="str">
        <f>IF(OR(ISBLANK(Tabla_Dormitorios117[[#This Row],[Capacidad máxima 
(Área / Índice)
]]),ISBLANK(Tabla_Dormitorios117[[#This Row],[No. Personas ubicadas]])),"No aplica",IF(Tabla_Dormitorios117[[#This Row],[No. Personas ubicadas]]&lt;=Tabla_Dormitorios117[[#This Row],[Capacidad máxima 
(Área / Índice)
]],"Cumple","No cumple"))</f>
        <v>No aplica</v>
      </c>
      <c r="I12" s="143"/>
    </row>
    <row r="13" spans="1:10">
      <c r="A13" s="156"/>
      <c r="B13" s="126"/>
      <c r="C13" s="126"/>
      <c r="D13" s="146"/>
      <c r="E13" s="125"/>
      <c r="F13" s="154" t="str">
        <f>IFERROR(ROUNDDOWN((Tabla_Dormitorios117[[#This Row],[Área (m²)]]/Tabla_Dormitorios117[[#This Row],[Índice  (m²/persona)]]),0)," ")</f>
        <v xml:space="preserve"> </v>
      </c>
      <c r="G13" s="125"/>
      <c r="H13" s="115" t="str">
        <f>IF(OR(ISBLANK(Tabla_Dormitorios117[[#This Row],[Capacidad máxima 
(Área / Índice)
]]),ISBLANK(Tabla_Dormitorios117[[#This Row],[No. Personas ubicadas]])),"No aplica",IF(Tabla_Dormitorios117[[#This Row],[No. Personas ubicadas]]&lt;=Tabla_Dormitorios117[[#This Row],[Capacidad máxima 
(Área / Índice)
]],"Cumple","No cumple"))</f>
        <v>No aplica</v>
      </c>
      <c r="I13" s="143"/>
    </row>
    <row r="14" spans="1:10">
      <c r="A14" s="156"/>
      <c r="B14" s="126"/>
      <c r="C14" s="126"/>
      <c r="D14" s="146"/>
      <c r="E14" s="125"/>
      <c r="F14" s="154" t="str">
        <f>IFERROR(ROUNDDOWN((Tabla_Dormitorios117[[#This Row],[Área (m²)]]/Tabla_Dormitorios117[[#This Row],[Índice  (m²/persona)]]),0)," ")</f>
        <v xml:space="preserve"> </v>
      </c>
      <c r="G14" s="125"/>
      <c r="H14" s="115" t="str">
        <f>IF(OR(ISBLANK(Tabla_Dormitorios117[[#This Row],[Capacidad máxima 
(Área / Índice)
]]),ISBLANK(Tabla_Dormitorios117[[#This Row],[No. Personas ubicadas]])),"No aplica",IF(Tabla_Dormitorios117[[#This Row],[No. Personas ubicadas]]&lt;=Tabla_Dormitorios117[[#This Row],[Capacidad máxima 
(Área / Índice)
]],"Cumple","No cumple"))</f>
        <v>No aplica</v>
      </c>
      <c r="I14" s="143"/>
    </row>
    <row r="15" spans="1:10">
      <c r="A15" s="156"/>
      <c r="B15" s="126"/>
      <c r="C15" s="126"/>
      <c r="D15" s="146"/>
      <c r="E15" s="125"/>
      <c r="F15" s="154" t="str">
        <f>IFERROR(ROUNDDOWN((Tabla_Dormitorios117[[#This Row],[Área (m²)]]/Tabla_Dormitorios117[[#This Row],[Índice  (m²/persona)]]),0)," ")</f>
        <v xml:space="preserve"> </v>
      </c>
      <c r="G15" s="125"/>
      <c r="H15" s="115" t="str">
        <f>IF(OR(ISBLANK(Tabla_Dormitorios117[[#This Row],[Capacidad máxima 
(Área / Índice)
]]),ISBLANK(Tabla_Dormitorios117[[#This Row],[No. Personas ubicadas]])),"No aplica",IF(Tabla_Dormitorios117[[#This Row],[No. Personas ubicadas]]&lt;=Tabla_Dormitorios117[[#This Row],[Capacidad máxima 
(Área / Índice)
]],"Cumple","No cumple"))</f>
        <v>No aplica</v>
      </c>
      <c r="I15" s="143"/>
    </row>
    <row r="16" spans="1:10">
      <c r="A16" s="156"/>
      <c r="B16" s="126"/>
      <c r="C16" s="126"/>
      <c r="D16" s="146"/>
      <c r="E16" s="125"/>
      <c r="F16" s="154" t="str">
        <f>IFERROR(ROUNDDOWN((Tabla_Dormitorios117[[#This Row],[Área (m²)]]/Tabla_Dormitorios117[[#This Row],[Índice  (m²/persona)]]),0)," ")</f>
        <v xml:space="preserve"> </v>
      </c>
      <c r="G16" s="125"/>
      <c r="H16" s="115" t="str">
        <f>IF(OR(ISBLANK(Tabla_Dormitorios117[[#This Row],[Capacidad máxima 
(Área / Índice)
]]),ISBLANK(Tabla_Dormitorios117[[#This Row],[No. Personas ubicadas]])),"No aplica",IF(Tabla_Dormitorios117[[#This Row],[No. Personas ubicadas]]&lt;=Tabla_Dormitorios117[[#This Row],[Capacidad máxima 
(Área / Índice)
]],"Cumple","No cumple"))</f>
        <v>No aplica</v>
      </c>
      <c r="I16" s="143"/>
    </row>
    <row r="17" spans="1:9">
      <c r="A17" s="156"/>
      <c r="B17" s="126"/>
      <c r="C17" s="126"/>
      <c r="D17" s="146"/>
      <c r="E17" s="125"/>
      <c r="F17" s="154" t="str">
        <f>IFERROR(ROUNDDOWN((Tabla_Dormitorios117[[#This Row],[Área (m²)]]/Tabla_Dormitorios117[[#This Row],[Índice  (m²/persona)]]),0)," ")</f>
        <v xml:space="preserve"> </v>
      </c>
      <c r="G17" s="125"/>
      <c r="H17" s="115" t="str">
        <f>IF(OR(ISBLANK(Tabla_Dormitorios117[[#This Row],[Capacidad máxima 
(Área / Índice)
]]),ISBLANK(Tabla_Dormitorios117[[#This Row],[No. Personas ubicadas]])),"No aplica",IF(Tabla_Dormitorios117[[#This Row],[No. Personas ubicadas]]&lt;=Tabla_Dormitorios117[[#This Row],[Capacidad máxima 
(Área / Índice)
]],"Cumple","No cumple"))</f>
        <v>No aplica</v>
      </c>
      <c r="I17" s="143"/>
    </row>
    <row r="18" spans="1:9">
      <c r="A18" s="156"/>
      <c r="B18" s="126"/>
      <c r="C18" s="126"/>
      <c r="D18" s="146"/>
      <c r="E18" s="125"/>
      <c r="F18" s="154" t="str">
        <f>IFERROR(ROUNDDOWN((Tabla_Dormitorios117[[#This Row],[Área (m²)]]/Tabla_Dormitorios117[[#This Row],[Índice  (m²/persona)]]),0)," ")</f>
        <v xml:space="preserve"> </v>
      </c>
      <c r="G18" s="125"/>
      <c r="H18" s="115" t="str">
        <f>IF(OR(ISBLANK(Tabla_Dormitorios117[[#This Row],[Capacidad máxima 
(Área / Índice)
]]),ISBLANK(Tabla_Dormitorios117[[#This Row],[No. Personas ubicadas]])),"No aplica",IF(Tabla_Dormitorios117[[#This Row],[No. Personas ubicadas]]&lt;=Tabla_Dormitorios117[[#This Row],[Capacidad máxima 
(Área / Índice)
]],"Cumple","No cumple"))</f>
        <v>No aplica</v>
      </c>
      <c r="I18" s="143"/>
    </row>
    <row r="19" spans="1:9">
      <c r="A19" s="156"/>
      <c r="B19" s="126"/>
      <c r="C19" s="126"/>
      <c r="D19" s="146"/>
      <c r="E19" s="125"/>
      <c r="F19" s="154" t="str">
        <f>IFERROR(ROUNDDOWN((Tabla_Dormitorios117[[#This Row],[Área (m²)]]/Tabla_Dormitorios117[[#This Row],[Índice  (m²/persona)]]),0)," ")</f>
        <v xml:space="preserve"> </v>
      </c>
      <c r="G19" s="125"/>
      <c r="H19" s="115" t="str">
        <f>IF(OR(ISBLANK(Tabla_Dormitorios117[[#This Row],[Capacidad máxima 
(Área / Índice)
]]),ISBLANK(Tabla_Dormitorios117[[#This Row],[No. Personas ubicadas]])),"No aplica",IF(Tabla_Dormitorios117[[#This Row],[No. Personas ubicadas]]&lt;=Tabla_Dormitorios117[[#This Row],[Capacidad máxima 
(Área / Índice)
]],"Cumple","No cumple"))</f>
        <v>No aplica</v>
      </c>
      <c r="I19" s="143"/>
    </row>
    <row r="20" spans="1:9">
      <c r="A20" s="156"/>
      <c r="B20" s="126"/>
      <c r="C20" s="126"/>
      <c r="D20" s="146"/>
      <c r="E20" s="125"/>
      <c r="F20" s="154" t="str">
        <f>IFERROR(ROUNDDOWN((Tabla_Dormitorios117[[#This Row],[Área (m²)]]/Tabla_Dormitorios117[[#This Row],[Índice  (m²/persona)]]),0)," ")</f>
        <v xml:space="preserve"> </v>
      </c>
      <c r="G20" s="125"/>
      <c r="H20" s="115" t="str">
        <f>IF(OR(ISBLANK(Tabla_Dormitorios117[[#This Row],[Capacidad máxima 
(Área / Índice)
]]),ISBLANK(Tabla_Dormitorios117[[#This Row],[No. Personas ubicadas]])),"No aplica",IF(Tabla_Dormitorios117[[#This Row],[No. Personas ubicadas]]&lt;=Tabla_Dormitorios117[[#This Row],[Capacidad máxima 
(Área / Índice)
]],"Cumple","No cumple"))</f>
        <v>No aplica</v>
      </c>
      <c r="I20" s="143"/>
    </row>
    <row r="21" spans="1:9">
      <c r="A21" s="156"/>
      <c r="B21" s="126"/>
      <c r="C21" s="126"/>
      <c r="D21" s="146"/>
      <c r="E21" s="125"/>
      <c r="F21" s="154" t="str">
        <f>IFERROR(ROUNDDOWN((Tabla_Dormitorios117[[#This Row],[Área (m²)]]/Tabla_Dormitorios117[[#This Row],[Índice  (m²/persona)]]),0)," ")</f>
        <v xml:space="preserve"> </v>
      </c>
      <c r="G21" s="125"/>
      <c r="H21" s="115" t="str">
        <f>IF(OR(ISBLANK(Tabla_Dormitorios117[[#This Row],[Capacidad máxima 
(Área / Índice)
]]),ISBLANK(Tabla_Dormitorios117[[#This Row],[No. Personas ubicadas]])),"No aplica",IF(Tabla_Dormitorios117[[#This Row],[No. Personas ubicadas]]&lt;=Tabla_Dormitorios117[[#This Row],[Capacidad máxima 
(Área / Índice)
]],"Cumple","No cumple"))</f>
        <v>No aplica</v>
      </c>
      <c r="I21" s="143"/>
    </row>
    <row r="22" spans="1:9">
      <c r="A22" s="156"/>
      <c r="B22" s="126"/>
      <c r="C22" s="126"/>
      <c r="D22" s="146"/>
      <c r="E22" s="125"/>
      <c r="F22" s="154" t="str">
        <f>IFERROR(ROUNDDOWN((Tabla_Dormitorios117[[#This Row],[Área (m²)]]/Tabla_Dormitorios117[[#This Row],[Índice  (m²/persona)]]),0)," ")</f>
        <v xml:space="preserve"> </v>
      </c>
      <c r="G22" s="125"/>
      <c r="H22" s="115" t="str">
        <f>IF(OR(ISBLANK(Tabla_Dormitorios117[[#This Row],[Capacidad máxima 
(Área / Índice)
]]),ISBLANK(Tabla_Dormitorios117[[#This Row],[No. Personas ubicadas]])),"No aplica",IF(Tabla_Dormitorios117[[#This Row],[No. Personas ubicadas]]&lt;=Tabla_Dormitorios117[[#This Row],[Capacidad máxima 
(Área / Índice)
]],"Cumple","No cumple"))</f>
        <v>No aplica</v>
      </c>
      <c r="I22" s="143"/>
    </row>
    <row r="23" spans="1:9">
      <c r="A23" s="156"/>
      <c r="B23" s="126"/>
      <c r="C23" s="126"/>
      <c r="D23" s="146"/>
      <c r="E23" s="125"/>
      <c r="F23" s="154" t="str">
        <f>IFERROR(ROUNDDOWN((Tabla_Dormitorios117[[#This Row],[Área (m²)]]/Tabla_Dormitorios117[[#This Row],[Índice  (m²/persona)]]),0)," ")</f>
        <v xml:space="preserve"> </v>
      </c>
      <c r="G23" s="125"/>
      <c r="H23" s="115" t="str">
        <f>IF(OR(ISBLANK(Tabla_Dormitorios117[[#This Row],[Capacidad máxima 
(Área / Índice)
]]),ISBLANK(Tabla_Dormitorios117[[#This Row],[No. Personas ubicadas]])),"No aplica",IF(Tabla_Dormitorios117[[#This Row],[No. Personas ubicadas]]&lt;=Tabla_Dormitorios117[[#This Row],[Capacidad máxima 
(Área / Índice)
]],"Cumple","No cumple"))</f>
        <v>No aplica</v>
      </c>
      <c r="I23" s="143"/>
    </row>
    <row r="24" spans="1:9">
      <c r="A24" s="156"/>
      <c r="B24" s="126"/>
      <c r="C24" s="126"/>
      <c r="D24" s="146"/>
      <c r="E24" s="125"/>
      <c r="F24" s="154" t="str">
        <f>IFERROR(ROUNDDOWN((Tabla_Dormitorios117[[#This Row],[Área (m²)]]/Tabla_Dormitorios117[[#This Row],[Índice  (m²/persona)]]),0)," ")</f>
        <v xml:space="preserve"> </v>
      </c>
      <c r="G24" s="125"/>
      <c r="H24" s="115" t="str">
        <f>IF(OR(ISBLANK(Tabla_Dormitorios117[[#This Row],[Capacidad máxima 
(Área / Índice)
]]),ISBLANK(Tabla_Dormitorios117[[#This Row],[No. Personas ubicadas]])),"No aplica",IF(Tabla_Dormitorios117[[#This Row],[No. Personas ubicadas]]&lt;=Tabla_Dormitorios117[[#This Row],[Capacidad máxima 
(Área / Índice)
]],"Cumple","No cumple"))</f>
        <v>No aplica</v>
      </c>
      <c r="I24" s="143"/>
    </row>
    <row r="25" spans="1:9">
      <c r="A25" s="156"/>
      <c r="B25" s="126"/>
      <c r="C25" s="126"/>
      <c r="D25" s="146"/>
      <c r="E25" s="125"/>
      <c r="F25" s="154" t="str">
        <f>IFERROR(ROUNDDOWN((Tabla_Dormitorios117[[#This Row],[Área (m²)]]/Tabla_Dormitorios117[[#This Row],[Índice  (m²/persona)]]),0)," ")</f>
        <v xml:space="preserve"> </v>
      </c>
      <c r="G25" s="125"/>
      <c r="H25" s="115" t="str">
        <f>IF(OR(ISBLANK(Tabla_Dormitorios117[[#This Row],[Capacidad máxima 
(Área / Índice)
]]),ISBLANK(Tabla_Dormitorios117[[#This Row],[No. Personas ubicadas]])),"No aplica",IF(Tabla_Dormitorios117[[#This Row],[No. Personas ubicadas]]&lt;=Tabla_Dormitorios117[[#This Row],[Capacidad máxima 
(Área / Índice)
]],"Cumple","No cumple"))</f>
        <v>No aplica</v>
      </c>
      <c r="I25" s="143"/>
    </row>
    <row r="26" spans="1:9">
      <c r="A26" s="156"/>
      <c r="B26" s="126"/>
      <c r="C26" s="126"/>
      <c r="D26" s="146"/>
      <c r="E26" s="125"/>
      <c r="F26" s="154" t="str">
        <f>IFERROR(ROUNDDOWN((Tabla_Dormitorios117[[#This Row],[Área (m²)]]/Tabla_Dormitorios117[[#This Row],[Índice  (m²/persona)]]),0)," ")</f>
        <v xml:space="preserve"> </v>
      </c>
      <c r="G26" s="125"/>
      <c r="H26" s="115" t="str">
        <f>IF(OR(ISBLANK(Tabla_Dormitorios117[[#This Row],[Capacidad máxima 
(Área / Índice)
]]),ISBLANK(Tabla_Dormitorios117[[#This Row],[No. Personas ubicadas]])),"No aplica",IF(Tabla_Dormitorios117[[#This Row],[No. Personas ubicadas]]&lt;=Tabla_Dormitorios117[[#This Row],[Capacidad máxima 
(Área / Índice)
]],"Cumple","No cumple"))</f>
        <v>No aplica</v>
      </c>
      <c r="I26" s="143"/>
    </row>
    <row r="27" spans="1:9">
      <c r="A27" s="156"/>
      <c r="B27" s="126"/>
      <c r="C27" s="126"/>
      <c r="D27" s="146"/>
      <c r="E27" s="125"/>
      <c r="F27" s="154" t="str">
        <f>IFERROR(ROUNDDOWN((Tabla_Dormitorios117[[#This Row],[Área (m²)]]/Tabla_Dormitorios117[[#This Row],[Índice  (m²/persona)]]),0)," ")</f>
        <v xml:space="preserve"> </v>
      </c>
      <c r="G27" s="125"/>
      <c r="H27" s="115" t="str">
        <f>IF(OR(ISBLANK(Tabla_Dormitorios117[[#This Row],[Capacidad máxima 
(Área / Índice)
]]),ISBLANK(Tabla_Dormitorios117[[#This Row],[No. Personas ubicadas]])),"No aplica",IF(Tabla_Dormitorios117[[#This Row],[No. Personas ubicadas]]&lt;=Tabla_Dormitorios117[[#This Row],[Capacidad máxima 
(Área / Índice)
]],"Cumple","No cumple"))</f>
        <v>No aplica</v>
      </c>
      <c r="I27" s="143"/>
    </row>
    <row r="28" spans="1:9">
      <c r="A28" s="155"/>
      <c r="B28" s="141"/>
      <c r="C28" s="141"/>
      <c r="D28" s="146"/>
      <c r="E28" s="125"/>
      <c r="F28" s="290" t="str">
        <f>IFERROR(ROUNDDOWN((Tabla_Dormitorios117[[#This Row],[Área (m²)]]/Tabla_Dormitorios117[[#This Row],[Índice  (m²/persona)]]),0)," ")</f>
        <v xml:space="preserve"> </v>
      </c>
      <c r="G28" s="153"/>
      <c r="H28" s="152" t="str">
        <f>IF(OR(ISBLANK(Tabla_Dormitorios117[[#This Row],[Capacidad máxima 
(Área / Índice)
]]),ISBLANK(Tabla_Dormitorios117[[#This Row],[No. Personas ubicadas]])),"No aplica",IF(Tabla_Dormitorios117[[#This Row],[No. Personas ubicadas]]&lt;=Tabla_Dormitorios117[[#This Row],[Capacidad máxima 
(Área / Índice)
]],"Cumple","No cumple"))</f>
        <v>No aplica</v>
      </c>
      <c r="I28" s="140"/>
    </row>
    <row r="29" spans="1:9" ht="15.75" thickBot="1"/>
    <row r="30" spans="1:9" ht="15.75" thickBot="1">
      <c r="A30" s="491" t="s">
        <v>2686</v>
      </c>
      <c r="B30" s="492"/>
      <c r="C30" s="492"/>
      <c r="D30" s="492"/>
      <c r="E30" s="492"/>
      <c r="F30" s="492"/>
      <c r="G30" s="492"/>
      <c r="H30" s="492"/>
      <c r="I30" s="493"/>
    </row>
    <row r="32" spans="1:9" s="151" customFormat="1" ht="45">
      <c r="A32" s="139"/>
      <c r="B32" s="139"/>
      <c r="C32" s="150" t="s">
        <v>2677</v>
      </c>
      <c r="D32" s="149" t="s">
        <v>2687</v>
      </c>
      <c r="E32" s="149" t="s">
        <v>2680</v>
      </c>
      <c r="F32" s="149" t="s">
        <v>2688</v>
      </c>
      <c r="G32" s="149" t="s">
        <v>2689</v>
      </c>
      <c r="H32" s="149" t="s">
        <v>2684</v>
      </c>
      <c r="I32" s="148" t="s">
        <v>2685</v>
      </c>
    </row>
    <row r="33" spans="3:9" ht="16.5">
      <c r="C33" s="147"/>
      <c r="D33" s="126"/>
      <c r="E33" s="146"/>
      <c r="F33" s="146"/>
      <c r="G33" s="145" t="str">
        <f>IFERROR(ROUNDDOWN((Tabla_Aulas119[[#This Row],[Área (m²)]]/(Tabla_Aulas119[[#This Row],[Índice
(m²/2 personas)]]/2)),0)," ")</f>
        <v xml:space="preserve"> </v>
      </c>
      <c r="H33" s="144"/>
      <c r="I33" s="143"/>
    </row>
    <row r="34" spans="3:9" ht="16.5">
      <c r="C34" s="147"/>
      <c r="D34" s="126"/>
      <c r="E34" s="146"/>
      <c r="F34" s="146"/>
      <c r="G34" s="145" t="str">
        <f>IFERROR(ROUNDDOWN((Tabla_Aulas119[[#This Row],[Área (m²)]]/(Tabla_Aulas119[[#This Row],[Índice
(m²/2 personas)]]/2)),0)," ")</f>
        <v xml:space="preserve"> </v>
      </c>
      <c r="H34" s="144"/>
      <c r="I34" s="143"/>
    </row>
    <row r="35" spans="3:9" ht="16.5">
      <c r="C35" s="147"/>
      <c r="D35" s="126"/>
      <c r="E35" s="146"/>
      <c r="F35" s="146"/>
      <c r="G35" s="145" t="str">
        <f>IFERROR(ROUNDDOWN((Tabla_Aulas119[[#This Row],[Área (m²)]]/(Tabla_Aulas119[[#This Row],[Índice
(m²/2 personas)]]/2)),0)," ")</f>
        <v xml:space="preserve"> </v>
      </c>
      <c r="H35" s="144"/>
      <c r="I35" s="143"/>
    </row>
    <row r="36" spans="3:9" ht="16.5">
      <c r="C36" s="147"/>
      <c r="D36" s="126"/>
      <c r="E36" s="146"/>
      <c r="F36" s="146"/>
      <c r="G36" s="145" t="str">
        <f>IFERROR(ROUNDDOWN((Tabla_Aulas119[[#This Row],[Área (m²)]]/(Tabla_Aulas119[[#This Row],[Índice
(m²/2 personas)]]/2)),0)," ")</f>
        <v xml:space="preserve"> </v>
      </c>
      <c r="H36" s="144"/>
      <c r="I36" s="143"/>
    </row>
    <row r="37" spans="3:9" ht="16.5">
      <c r="C37" s="147"/>
      <c r="D37" s="126"/>
      <c r="E37" s="146"/>
      <c r="F37" s="146"/>
      <c r="G37" s="145" t="str">
        <f>IFERROR(ROUNDDOWN((Tabla_Aulas119[[#This Row],[Área (m²)]]/(Tabla_Aulas119[[#This Row],[Índice
(m²/2 personas)]]/2)),0)," ")</f>
        <v xml:space="preserve"> </v>
      </c>
      <c r="H37" s="144"/>
      <c r="I37" s="143"/>
    </row>
    <row r="38" spans="3:9" ht="16.5">
      <c r="C38" s="147"/>
      <c r="D38" s="126"/>
      <c r="E38" s="146"/>
      <c r="F38" s="146"/>
      <c r="G38" s="145" t="str">
        <f>IFERROR(ROUNDDOWN((Tabla_Aulas119[[#This Row],[Área (m²)]]/(Tabla_Aulas119[[#This Row],[Índice
(m²/2 personas)]]/2)),0)," ")</f>
        <v xml:space="preserve"> </v>
      </c>
      <c r="H38" s="144"/>
      <c r="I38" s="143"/>
    </row>
    <row r="39" spans="3:9" ht="16.5">
      <c r="C39" s="147"/>
      <c r="D39" s="126"/>
      <c r="E39" s="146"/>
      <c r="F39" s="146"/>
      <c r="G39" s="145" t="str">
        <f>IFERROR(ROUNDDOWN((Tabla_Aulas119[[#This Row],[Área (m²)]]/(Tabla_Aulas119[[#This Row],[Índice
(m²/2 personas)]]/2)),0)," ")</f>
        <v xml:space="preserve"> </v>
      </c>
      <c r="H39" s="144"/>
      <c r="I39" s="143"/>
    </row>
    <row r="40" spans="3:9" ht="16.5">
      <c r="C40" s="147"/>
      <c r="D40" s="126"/>
      <c r="E40" s="146"/>
      <c r="F40" s="146"/>
      <c r="G40" s="145" t="str">
        <f>IFERROR(ROUNDDOWN((Tabla_Aulas119[[#This Row],[Área (m²)]]/(Tabla_Aulas119[[#This Row],[Índice
(m²/2 personas)]]/2)),0)," ")</f>
        <v xml:space="preserve"> </v>
      </c>
      <c r="H40" s="144"/>
      <c r="I40" s="143"/>
    </row>
    <row r="41" spans="3:9" ht="16.5">
      <c r="C41" s="147"/>
      <c r="D41" s="126"/>
      <c r="E41" s="146"/>
      <c r="F41" s="146"/>
      <c r="G41" s="145" t="str">
        <f>IFERROR(ROUNDDOWN((Tabla_Aulas119[[#This Row],[Área (m²)]]/(Tabla_Aulas119[[#This Row],[Índice
(m²/2 personas)]]/2)),0)," ")</f>
        <v xml:space="preserve"> </v>
      </c>
      <c r="H41" s="144"/>
      <c r="I41" s="143"/>
    </row>
    <row r="42" spans="3:9" ht="16.5">
      <c r="C42" s="147"/>
      <c r="D42" s="126"/>
      <c r="E42" s="146"/>
      <c r="F42" s="146"/>
      <c r="G42" s="145" t="str">
        <f>IFERROR(ROUNDDOWN((Tabla_Aulas119[[#This Row],[Área (m²)]]/(Tabla_Aulas119[[#This Row],[Índice
(m²/2 personas)]]/2)),0)," ")</f>
        <v xml:space="preserve"> </v>
      </c>
      <c r="H42" s="144"/>
      <c r="I42" s="143"/>
    </row>
    <row r="43" spans="3:9">
      <c r="C43" s="142"/>
      <c r="D43" s="141"/>
      <c r="E43" s="146"/>
      <c r="F43" s="146"/>
      <c r="G43" s="145" t="str">
        <f>IFERROR(ROUNDDOWN((Tabla_Aulas119[[#This Row],[Área (m²)]]/(Tabla_Aulas119[[#This Row],[Índice
(m²/2 personas)]]/2)),0)," ")</f>
        <v xml:space="preserve"> </v>
      </c>
      <c r="H43" s="141"/>
      <c r="I43" s="140"/>
    </row>
    <row r="44" spans="3:9">
      <c r="C44" s="142"/>
      <c r="D44" s="141"/>
      <c r="E44" s="146"/>
      <c r="F44" s="146"/>
      <c r="G44" s="145" t="str">
        <f>IFERROR(ROUNDDOWN((Tabla_Aulas119[[#This Row],[Área (m²)]]/(Tabla_Aulas119[[#This Row],[Índice
(m²/2 personas)]]/2)),0)," ")</f>
        <v xml:space="preserve"> </v>
      </c>
      <c r="H44" s="141"/>
      <c r="I44" s="140"/>
    </row>
    <row r="45" spans="3:9">
      <c r="C45" s="142"/>
      <c r="D45" s="141"/>
      <c r="E45" s="146"/>
      <c r="F45" s="146"/>
      <c r="G45" s="145" t="str">
        <f>IFERROR(ROUNDDOWN((Tabla_Aulas119[[#This Row],[Área (m²)]]/(Tabla_Aulas119[[#This Row],[Índice
(m²/2 personas)]]/2)),0)," ")</f>
        <v xml:space="preserve"> </v>
      </c>
      <c r="H45" s="141"/>
      <c r="I45" s="140"/>
    </row>
    <row r="46" spans="3:9">
      <c r="C46" s="142"/>
      <c r="D46" s="141"/>
      <c r="E46" s="146"/>
      <c r="F46" s="146"/>
      <c r="G46" s="145" t="str">
        <f>IFERROR(ROUNDDOWN((Tabla_Aulas119[[#This Row],[Área (m²)]]/(Tabla_Aulas119[[#This Row],[Índice
(m²/2 personas)]]/2)),0)," ")</f>
        <v xml:space="preserve"> </v>
      </c>
      <c r="H46" s="141"/>
      <c r="I46" s="140"/>
    </row>
    <row r="47" spans="3:9">
      <c r="C47" s="142"/>
      <c r="D47" s="141"/>
      <c r="E47" s="146"/>
      <c r="F47" s="146"/>
      <c r="G47" s="145" t="str">
        <f>IFERROR(ROUNDDOWN((Tabla_Aulas119[[#This Row],[Área (m²)]]/(Tabla_Aulas119[[#This Row],[Índice
(m²/2 personas)]]/2)),0)," ")</f>
        <v xml:space="preserve"> </v>
      </c>
      <c r="H47" s="141"/>
      <c r="I47" s="140"/>
    </row>
    <row r="48" spans="3:9">
      <c r="C48" s="142"/>
      <c r="D48" s="141"/>
      <c r="E48" s="146"/>
      <c r="F48" s="146"/>
      <c r="G48" s="145" t="str">
        <f>IFERROR(ROUNDDOWN((Tabla_Aulas119[[#This Row],[Área (m²)]]/(Tabla_Aulas119[[#This Row],[Índice
(m²/2 personas)]]/2)),0)," ")</f>
        <v xml:space="preserve"> </v>
      </c>
      <c r="H48" s="141"/>
      <c r="I48" s="140"/>
    </row>
    <row r="49" spans="1:9">
      <c r="C49" s="142"/>
      <c r="D49" s="141"/>
      <c r="E49" s="146"/>
      <c r="F49" s="146"/>
      <c r="G49" s="145" t="str">
        <f>IFERROR(ROUNDDOWN((Tabla_Aulas119[[#This Row],[Área (m²)]]/(Tabla_Aulas119[[#This Row],[Índice
(m²/2 personas)]]/2)),0)," ")</f>
        <v xml:space="preserve"> </v>
      </c>
      <c r="H49" s="141"/>
      <c r="I49" s="140"/>
    </row>
    <row r="50" spans="1:9">
      <c r="C50" s="142"/>
      <c r="D50" s="141"/>
      <c r="E50" s="146"/>
      <c r="F50" s="146"/>
      <c r="G50" s="145" t="str">
        <f>IFERROR(ROUNDDOWN((Tabla_Aulas119[[#This Row],[Área (m²)]]/(Tabla_Aulas119[[#This Row],[Índice
(m²/2 personas)]]/2)),0)," ")</f>
        <v xml:space="preserve"> </v>
      </c>
      <c r="H50" s="141"/>
      <c r="I50" s="140"/>
    </row>
    <row r="51" spans="1:9">
      <c r="C51" s="142"/>
      <c r="D51" s="141"/>
      <c r="E51" s="146"/>
      <c r="F51" s="146"/>
      <c r="G51" s="145" t="str">
        <f>IFERROR(ROUNDDOWN((Tabla_Aulas119[[#This Row],[Área (m²)]]/(Tabla_Aulas119[[#This Row],[Índice
(m²/2 personas)]]/2)),0)," ")</f>
        <v xml:space="preserve"> </v>
      </c>
      <c r="H51" s="141"/>
      <c r="I51" s="140"/>
    </row>
    <row r="52" spans="1:9">
      <c r="C52" s="142"/>
      <c r="D52" s="141"/>
      <c r="E52" s="146"/>
      <c r="F52" s="146"/>
      <c r="G52" s="145" t="str">
        <f>IFERROR(ROUNDDOWN((Tabla_Aulas119[[#This Row],[Área (m²)]]/(Tabla_Aulas119[[#This Row],[Índice
(m²/2 personas)]]/2)),0)," ")</f>
        <v xml:space="preserve"> </v>
      </c>
      <c r="H52" s="141"/>
      <c r="I52" s="140"/>
    </row>
    <row r="57" spans="1:9">
      <c r="A57" s="139" t="s">
        <v>2690</v>
      </c>
    </row>
  </sheetData>
  <sheetProtection algorithmName="SHA-512" hashValue="6EtT+u8WRlem8GLGAOTzgf+6GRPkG4E7BNjcF7Z08bBNarsz/94adMiGWl0rGFKP8YTK7QUh0fdP5bpZGlA8Aw==" saltValue="gph+2NmU+5JVd/i8xALhNA==" spinCount="100000" sheet="1" formatRows="0"/>
  <mergeCells count="2">
    <mergeCell ref="A1:I1"/>
    <mergeCell ref="A30:I30"/>
  </mergeCells>
  <conditionalFormatting sqref="H4:H28">
    <cfRule type="cellIs" dxfId="5" priority="2" operator="equal">
      <formula>"No Cumple"</formula>
    </cfRule>
    <cfRule type="cellIs" dxfId="4" priority="3" operator="equal">
      <formula>"CUMPLE"</formula>
    </cfRule>
  </conditionalFormatting>
  <conditionalFormatting sqref="H33:H52">
    <cfRule type="containsText" dxfId="3" priority="1" operator="containsText" text="No Cumple">
      <formula>NOT(ISERROR(SEARCH("No Cumple",H33)))</formula>
    </cfRule>
  </conditionalFormatting>
  <conditionalFormatting sqref="J2">
    <cfRule type="cellIs" dxfId="2" priority="4" operator="equal">
      <formula>"No Cumple"</formula>
    </cfRule>
    <cfRule type="cellIs" dxfId="1" priority="5" operator="equal">
      <formula>"CUMPLE"</formula>
    </cfRule>
  </conditionalFormatting>
  <dataValidations disablePrompts="1" count="5">
    <dataValidation type="list" allowBlank="1" showInputMessage="1" showErrorMessage="1" sqref="F33:F52" xr:uid="{00000000-0002-0000-1100-000000000000}">
      <mc:AlternateContent xmlns:x12ac="http://schemas.microsoft.com/office/spreadsheetml/2011/1/ac" xmlns:mc="http://schemas.openxmlformats.org/markup-compatibility/2006">
        <mc:Choice Requires="x12ac">
          <x12ac:list>"1,50"</x12ac:list>
        </mc:Choice>
        <mc:Fallback>
          <formula1>"1,50"</formula1>
        </mc:Fallback>
      </mc:AlternateContent>
    </dataValidation>
    <dataValidation type="whole" operator="greaterThanOrEqual" allowBlank="1" showInputMessage="1" showErrorMessage="1" errorTitle="ERROR DE DIGITACIÓN !" error="Asegurese de digitar únicamente números ENTEROS POSITIVOS._x000a__x000a_No se aceptan números decimales ni cadenas de texto." sqref="G4" xr:uid="{00000000-0002-0000-1100-000001000000}">
      <formula1>0</formula1>
    </dataValidation>
    <dataValidation type="decimal" operator="greaterThan" allowBlank="1" showInputMessage="1" showErrorMessage="1" errorTitle="ERROR DE DIGITACIÓN !" error="Asegurese de digitar únicamente datos numéricos mayores a cero (0)._x000a__x000a_⚠️Verifique según su configuración de Ecxel el uso del . o , para la escritura de decimales. ⚠" sqref="E33:E52 D4:D28" xr:uid="{00000000-0002-0000-1100-000002000000}">
      <formula1>0</formula1>
    </dataValidation>
    <dataValidation type="list" allowBlank="1" showInputMessage="1" showErrorMessage="1" sqref="E4:E28" xr:uid="{00000000-0002-0000-1100-000003000000}">
      <formula1>"3,4"</formula1>
    </dataValidation>
    <dataValidation type="list" allowBlank="1" showInputMessage="1" showErrorMessage="1" sqref="H33:H52" xr:uid="{00000000-0002-0000-1100-000004000000}">
      <formula1>"CUMPLE,NO CUMPLE,NO APLICA"</formula1>
    </dataValidation>
  </dataValidations>
  <hyperlinks>
    <hyperlink ref="J2" location="'2.Ambientes Adecuados y Seguros'!B60" display="Click" xr:uid="{00000000-0004-0000-1100-000000000000}"/>
    <hyperlink ref="J1" location="PORTADA!A1" display="Portada" xr:uid="{00000000-0004-0000-1100-000001000000}"/>
  </hyperlinks>
  <printOptions horizontalCentered="1"/>
  <pageMargins left="0.31496062992125984" right="0.31496062992125984" top="1.1417322834645669" bottom="0.74803149606299213" header="0.31496062992125984" footer="0.31496062992125984"/>
  <pageSetup scale="74" fitToHeight="0" orientation="landscape" r:id="rId1"/>
  <headerFooter>
    <oddHeader xml:space="preserve">&amp;L&amp;G&amp;C"PROCESO DE INSPECCIÓN, VIGILANCIA Y CONTROL
FORMATO INSTRUMENTO IV
CASA UNIVERSITARIA"  
&amp;R"IN101.IVC
Versión 1
28/07/2026
Clasificación de la Información
CLASIFICADA"
</oddHeader>
    <oddFooter>&amp;C&amp;G</oddFooter>
  </headerFooter>
  <legacyDrawingHF r:id="rId2"/>
  <tableParts count="2">
    <tablePart r:id="rId3"/>
    <tablePart r:id="rId4"/>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tint="0.39997558519241921"/>
    <pageSetUpPr fitToPage="1"/>
  </sheetPr>
  <dimension ref="A1:AU81"/>
  <sheetViews>
    <sheetView topLeftCell="G1" zoomScaleNormal="100" zoomScaleSheetLayoutView="104" workbookViewId="0">
      <selection activeCell="A16" sqref="A16"/>
    </sheetView>
  </sheetViews>
  <sheetFormatPr baseColWidth="10" defaultColWidth="10.85546875" defaultRowHeight="12.75"/>
  <cols>
    <col min="1" max="1" width="6.140625" style="307" customWidth="1"/>
    <col min="2" max="2" width="43.42578125" style="308" customWidth="1"/>
    <col min="3" max="3" width="17.42578125" style="309" customWidth="1"/>
    <col min="4" max="4" width="25.85546875" style="309" customWidth="1"/>
    <col min="5" max="8" width="14.42578125" style="309" customWidth="1"/>
    <col min="9" max="9" width="10.85546875" style="309"/>
    <col min="10" max="10" width="13.28515625" style="307" customWidth="1"/>
    <col min="11" max="13" width="4.42578125" style="307" customWidth="1"/>
    <col min="14" max="14" width="12.28515625" style="307" customWidth="1"/>
    <col min="15" max="15" width="4.42578125" style="307" customWidth="1"/>
    <col min="16" max="16" width="6.7109375" style="307" customWidth="1"/>
    <col min="17" max="17" width="4.42578125" style="307" customWidth="1"/>
    <col min="18" max="18" width="6.140625" style="307" customWidth="1"/>
    <col min="19" max="19" width="4.42578125" style="307" customWidth="1"/>
    <col min="20" max="22" width="6.7109375" style="307" customWidth="1"/>
    <col min="23" max="41" width="4.42578125" style="307" customWidth="1"/>
    <col min="42" max="45" width="5.7109375" style="307" customWidth="1"/>
    <col min="46" max="46" width="15.7109375" style="307" customWidth="1"/>
    <col min="47" max="16384" width="10.85546875" style="307"/>
  </cols>
  <sheetData>
    <row r="1" spans="1:47" s="300" customFormat="1" ht="94.5" customHeight="1">
      <c r="A1" s="494" t="s">
        <v>2691</v>
      </c>
      <c r="B1" s="494" t="s">
        <v>2692</v>
      </c>
      <c r="C1" s="494" t="s">
        <v>2693</v>
      </c>
      <c r="D1" s="494" t="s">
        <v>2694</v>
      </c>
      <c r="E1" s="494" t="s">
        <v>2695</v>
      </c>
      <c r="F1" s="494" t="s">
        <v>2696</v>
      </c>
      <c r="G1" s="494" t="s">
        <v>1574</v>
      </c>
      <c r="H1" s="494" t="s">
        <v>2697</v>
      </c>
      <c r="I1" s="494" t="s">
        <v>2698</v>
      </c>
      <c r="J1" s="494" t="s">
        <v>2699</v>
      </c>
      <c r="K1" s="495" t="s">
        <v>2700</v>
      </c>
      <c r="L1" s="495"/>
      <c r="M1" s="495" t="s">
        <v>2701</v>
      </c>
      <c r="N1" s="495"/>
      <c r="O1" s="500" t="s">
        <v>2702</v>
      </c>
      <c r="P1" s="501"/>
      <c r="Q1" s="500" t="s">
        <v>2703</v>
      </c>
      <c r="R1" s="501"/>
      <c r="S1" s="500" t="s">
        <v>2704</v>
      </c>
      <c r="T1" s="501"/>
      <c r="U1" s="500" t="s">
        <v>2705</v>
      </c>
      <c r="V1" s="501"/>
      <c r="W1" s="495" t="s">
        <v>2706</v>
      </c>
      <c r="X1" s="495"/>
      <c r="Y1" s="495"/>
      <c r="Z1" s="495" t="s">
        <v>2707</v>
      </c>
      <c r="AA1" s="495"/>
      <c r="AB1" s="495"/>
      <c r="AC1" s="495" t="s">
        <v>2708</v>
      </c>
      <c r="AD1" s="495"/>
      <c r="AE1" s="495" t="s">
        <v>2709</v>
      </c>
      <c r="AF1" s="495"/>
      <c r="AG1" s="495"/>
      <c r="AH1" s="495" t="s">
        <v>2710</v>
      </c>
      <c r="AI1" s="495"/>
      <c r="AJ1" s="495"/>
      <c r="AK1" s="495" t="s">
        <v>2711</v>
      </c>
      <c r="AL1" s="495"/>
      <c r="AM1" s="495" t="s">
        <v>2712</v>
      </c>
      <c r="AN1" s="495"/>
      <c r="AO1" s="495" t="s">
        <v>2713</v>
      </c>
      <c r="AP1" s="495"/>
      <c r="AQ1" s="495" t="s">
        <v>2714</v>
      </c>
      <c r="AR1" s="495"/>
      <c r="AS1" s="495"/>
      <c r="AT1" s="496" t="s">
        <v>2632</v>
      </c>
      <c r="AU1" s="402" t="s">
        <v>1481</v>
      </c>
    </row>
    <row r="2" spans="1:47" s="300" customFormat="1" ht="39.75" customHeight="1">
      <c r="A2" s="494"/>
      <c r="B2" s="494"/>
      <c r="C2" s="494"/>
      <c r="D2" s="494"/>
      <c r="E2" s="494"/>
      <c r="F2" s="494"/>
      <c r="G2" s="494"/>
      <c r="H2" s="494"/>
      <c r="I2" s="494"/>
      <c r="J2" s="494"/>
      <c r="K2" s="299" t="s">
        <v>2715</v>
      </c>
      <c r="L2" s="299" t="s">
        <v>2716</v>
      </c>
      <c r="M2" s="299" t="s">
        <v>2715</v>
      </c>
      <c r="N2" s="299" t="s">
        <v>2716</v>
      </c>
      <c r="O2" s="299" t="s">
        <v>2715</v>
      </c>
      <c r="P2" s="299" t="s">
        <v>2716</v>
      </c>
      <c r="Q2" s="299" t="s">
        <v>2715</v>
      </c>
      <c r="R2" s="299" t="s">
        <v>2716</v>
      </c>
      <c r="S2" s="299" t="s">
        <v>2715</v>
      </c>
      <c r="T2" s="299" t="s">
        <v>2716</v>
      </c>
      <c r="U2" s="299" t="s">
        <v>2715</v>
      </c>
      <c r="V2" s="299" t="s">
        <v>2716</v>
      </c>
      <c r="W2" s="299" t="s">
        <v>2715</v>
      </c>
      <c r="X2" s="299" t="s">
        <v>2716</v>
      </c>
      <c r="Y2" s="299" t="s">
        <v>79</v>
      </c>
      <c r="Z2" s="299" t="s">
        <v>2715</v>
      </c>
      <c r="AA2" s="299" t="s">
        <v>2716</v>
      </c>
      <c r="AB2" s="299" t="s">
        <v>79</v>
      </c>
      <c r="AC2" s="299" t="s">
        <v>2715</v>
      </c>
      <c r="AD2" s="299" t="s">
        <v>2716</v>
      </c>
      <c r="AE2" s="299" t="s">
        <v>2715</v>
      </c>
      <c r="AF2" s="299" t="s">
        <v>2716</v>
      </c>
      <c r="AG2" s="299" t="s">
        <v>79</v>
      </c>
      <c r="AH2" s="299" t="s">
        <v>2715</v>
      </c>
      <c r="AI2" s="299" t="s">
        <v>2716</v>
      </c>
      <c r="AJ2" s="299" t="s">
        <v>79</v>
      </c>
      <c r="AK2" s="299" t="s">
        <v>2715</v>
      </c>
      <c r="AL2" s="299" t="s">
        <v>2716</v>
      </c>
      <c r="AM2" s="299" t="s">
        <v>2715</v>
      </c>
      <c r="AN2" s="299" t="s">
        <v>2716</v>
      </c>
      <c r="AO2" s="299" t="s">
        <v>2715</v>
      </c>
      <c r="AP2" s="299" t="s">
        <v>2716</v>
      </c>
      <c r="AQ2" s="299" t="s">
        <v>2715</v>
      </c>
      <c r="AR2" s="299" t="s">
        <v>2716</v>
      </c>
      <c r="AS2" s="299" t="s">
        <v>2717</v>
      </c>
      <c r="AT2" s="497"/>
    </row>
    <row r="3" spans="1:47" s="300" customFormat="1" ht="39.950000000000003" customHeight="1">
      <c r="A3" s="250">
        <v>1</v>
      </c>
      <c r="B3" s="301"/>
      <c r="C3" s="301"/>
      <c r="D3" s="301"/>
      <c r="E3" s="301"/>
      <c r="F3" s="302"/>
      <c r="G3" s="303"/>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301"/>
      <c r="AJ3" s="301"/>
      <c r="AK3" s="301"/>
      <c r="AL3" s="301"/>
      <c r="AM3" s="301"/>
      <c r="AN3" s="301"/>
      <c r="AO3" s="301"/>
      <c r="AP3" s="301"/>
      <c r="AQ3" s="301"/>
      <c r="AR3" s="301"/>
      <c r="AS3" s="301"/>
      <c r="AT3" s="304"/>
    </row>
    <row r="4" spans="1:47" s="300" customFormat="1" ht="39.950000000000003" customHeight="1">
      <c r="A4" s="250">
        <v>2</v>
      </c>
      <c r="B4" s="301"/>
      <c r="C4" s="301"/>
      <c r="D4" s="301"/>
      <c r="E4" s="301"/>
      <c r="F4" s="302"/>
      <c r="G4" s="303"/>
      <c r="H4" s="303"/>
      <c r="I4" s="301"/>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1"/>
      <c r="AI4" s="301"/>
      <c r="AJ4" s="301"/>
      <c r="AK4" s="301"/>
      <c r="AL4" s="301"/>
      <c r="AM4" s="301"/>
      <c r="AN4" s="301"/>
      <c r="AO4" s="301"/>
      <c r="AP4" s="301"/>
      <c r="AQ4" s="301"/>
      <c r="AR4" s="301"/>
      <c r="AS4" s="301"/>
      <c r="AT4" s="304"/>
    </row>
    <row r="5" spans="1:47" s="300" customFormat="1" ht="39.950000000000003" customHeight="1">
      <c r="A5" s="250">
        <v>3</v>
      </c>
      <c r="B5" s="301"/>
      <c r="C5" s="301"/>
      <c r="D5" s="301"/>
      <c r="E5" s="301"/>
      <c r="F5" s="302"/>
      <c r="G5" s="303"/>
      <c r="H5" s="303"/>
      <c r="I5" s="301"/>
      <c r="J5" s="301"/>
      <c r="K5" s="301"/>
      <c r="L5" s="301"/>
      <c r="M5" s="301"/>
      <c r="N5" s="301"/>
      <c r="O5" s="301"/>
      <c r="P5" s="301"/>
      <c r="Q5" s="301"/>
      <c r="R5" s="301"/>
      <c r="S5" s="301"/>
      <c r="T5" s="301"/>
      <c r="U5" s="301"/>
      <c r="V5" s="301"/>
      <c r="W5" s="301"/>
      <c r="X5" s="301"/>
      <c r="Y5" s="301"/>
      <c r="Z5" s="301"/>
      <c r="AA5" s="301"/>
      <c r="AB5" s="301"/>
      <c r="AC5" s="301"/>
      <c r="AD5" s="301"/>
      <c r="AE5" s="301"/>
      <c r="AF5" s="301"/>
      <c r="AG5" s="301"/>
      <c r="AH5" s="301"/>
      <c r="AI5" s="301"/>
      <c r="AJ5" s="301"/>
      <c r="AK5" s="301"/>
      <c r="AL5" s="301"/>
      <c r="AM5" s="301"/>
      <c r="AN5" s="301"/>
      <c r="AO5" s="301"/>
      <c r="AP5" s="301"/>
      <c r="AQ5" s="301"/>
      <c r="AR5" s="301"/>
      <c r="AS5" s="301"/>
      <c r="AT5" s="304"/>
    </row>
    <row r="6" spans="1:47" s="300" customFormat="1" ht="39.950000000000003" customHeight="1">
      <c r="A6" s="250">
        <v>4</v>
      </c>
      <c r="B6" s="301"/>
      <c r="C6" s="301"/>
      <c r="D6" s="301"/>
      <c r="E6" s="301"/>
      <c r="F6" s="302"/>
      <c r="G6" s="303"/>
      <c r="H6" s="303"/>
      <c r="I6" s="301"/>
      <c r="J6" s="301"/>
      <c r="K6" s="301"/>
      <c r="L6" s="301"/>
      <c r="M6" s="301"/>
      <c r="N6" s="301"/>
      <c r="O6" s="301"/>
      <c r="P6" s="301"/>
      <c r="Q6" s="301"/>
      <c r="R6" s="301"/>
      <c r="S6" s="301"/>
      <c r="T6" s="301"/>
      <c r="U6" s="301"/>
      <c r="V6" s="301"/>
      <c r="W6" s="301"/>
      <c r="X6" s="301"/>
      <c r="Y6" s="301"/>
      <c r="Z6" s="301"/>
      <c r="AA6" s="301"/>
      <c r="AB6" s="301"/>
      <c r="AC6" s="301"/>
      <c r="AD6" s="301"/>
      <c r="AE6" s="301"/>
      <c r="AF6" s="301"/>
      <c r="AG6" s="301"/>
      <c r="AH6" s="301"/>
      <c r="AI6" s="301"/>
      <c r="AJ6" s="301"/>
      <c r="AK6" s="301"/>
      <c r="AL6" s="301"/>
      <c r="AM6" s="301"/>
      <c r="AN6" s="301"/>
      <c r="AO6" s="301"/>
      <c r="AP6" s="301"/>
      <c r="AQ6" s="301"/>
      <c r="AR6" s="301"/>
      <c r="AS6" s="301"/>
      <c r="AT6" s="304"/>
    </row>
    <row r="7" spans="1:47" s="300" customFormat="1" ht="39.950000000000003" customHeight="1">
      <c r="A7" s="250">
        <v>5</v>
      </c>
      <c r="B7" s="301"/>
      <c r="C7" s="301"/>
      <c r="D7" s="301"/>
      <c r="E7" s="301"/>
      <c r="F7" s="302"/>
      <c r="G7" s="303"/>
      <c r="H7" s="303"/>
      <c r="I7" s="301"/>
      <c r="J7" s="301"/>
      <c r="K7" s="301"/>
      <c r="L7" s="301"/>
      <c r="M7" s="301"/>
      <c r="N7" s="301"/>
      <c r="O7" s="301"/>
      <c r="P7" s="301"/>
      <c r="Q7" s="301"/>
      <c r="R7" s="301"/>
      <c r="S7" s="301"/>
      <c r="T7" s="301"/>
      <c r="U7" s="301"/>
      <c r="V7" s="301"/>
      <c r="W7" s="301"/>
      <c r="X7" s="301"/>
      <c r="Y7" s="301"/>
      <c r="Z7" s="301"/>
      <c r="AA7" s="301"/>
      <c r="AB7" s="301"/>
      <c r="AC7" s="301"/>
      <c r="AD7" s="301"/>
      <c r="AE7" s="301"/>
      <c r="AF7" s="301"/>
      <c r="AG7" s="301"/>
      <c r="AH7" s="301"/>
      <c r="AI7" s="301"/>
      <c r="AJ7" s="301"/>
      <c r="AK7" s="301"/>
      <c r="AL7" s="301"/>
      <c r="AM7" s="301"/>
      <c r="AN7" s="301"/>
      <c r="AO7" s="301"/>
      <c r="AP7" s="301"/>
      <c r="AQ7" s="301"/>
      <c r="AR7" s="301"/>
      <c r="AS7" s="301"/>
      <c r="AT7" s="304"/>
    </row>
    <row r="8" spans="1:47" s="300" customFormat="1" ht="39.950000000000003" customHeight="1">
      <c r="A8" s="250">
        <v>6</v>
      </c>
      <c r="B8" s="301"/>
      <c r="C8" s="301"/>
      <c r="D8" s="301"/>
      <c r="E8" s="301"/>
      <c r="F8" s="302"/>
      <c r="G8" s="303"/>
      <c r="H8" s="303"/>
      <c r="I8" s="301"/>
      <c r="J8" s="301"/>
      <c r="K8" s="301"/>
      <c r="L8" s="301"/>
      <c r="M8" s="301"/>
      <c r="N8" s="301"/>
      <c r="O8" s="301"/>
      <c r="P8" s="301"/>
      <c r="Q8" s="301"/>
      <c r="R8" s="301"/>
      <c r="S8" s="301"/>
      <c r="T8" s="301"/>
      <c r="U8" s="301"/>
      <c r="V8" s="301"/>
      <c r="W8" s="301"/>
      <c r="X8" s="301"/>
      <c r="Y8" s="301"/>
      <c r="Z8" s="301"/>
      <c r="AA8" s="301"/>
      <c r="AB8" s="301"/>
      <c r="AC8" s="301"/>
      <c r="AD8" s="301"/>
      <c r="AE8" s="301"/>
      <c r="AF8" s="301"/>
      <c r="AG8" s="301"/>
      <c r="AH8" s="301"/>
      <c r="AI8" s="301"/>
      <c r="AJ8" s="301"/>
      <c r="AK8" s="301"/>
      <c r="AL8" s="301"/>
      <c r="AM8" s="301"/>
      <c r="AN8" s="301"/>
      <c r="AO8" s="301"/>
      <c r="AP8" s="301"/>
      <c r="AQ8" s="301"/>
      <c r="AR8" s="301"/>
      <c r="AS8" s="301"/>
      <c r="AT8" s="304"/>
    </row>
    <row r="9" spans="1:47" s="300" customFormat="1" ht="39.950000000000003" customHeight="1">
      <c r="A9" s="250">
        <v>7</v>
      </c>
      <c r="B9" s="301"/>
      <c r="C9" s="301"/>
      <c r="D9" s="301"/>
      <c r="E9" s="301"/>
      <c r="F9" s="302"/>
      <c r="G9" s="303"/>
      <c r="H9" s="303"/>
      <c r="I9" s="301"/>
      <c r="J9" s="301"/>
      <c r="K9" s="301"/>
      <c r="L9" s="301"/>
      <c r="M9" s="301"/>
      <c r="N9" s="301"/>
      <c r="O9" s="301"/>
      <c r="P9" s="301"/>
      <c r="Q9" s="301"/>
      <c r="R9" s="301"/>
      <c r="S9" s="301"/>
      <c r="T9" s="301"/>
      <c r="U9" s="301"/>
      <c r="V9" s="301"/>
      <c r="W9" s="301"/>
      <c r="X9" s="301"/>
      <c r="Y9" s="301"/>
      <c r="Z9" s="301"/>
      <c r="AA9" s="301"/>
      <c r="AB9" s="301"/>
      <c r="AC9" s="301"/>
      <c r="AD9" s="301"/>
      <c r="AE9" s="301"/>
      <c r="AF9" s="301"/>
      <c r="AG9" s="301"/>
      <c r="AH9" s="301"/>
      <c r="AI9" s="301"/>
      <c r="AJ9" s="301"/>
      <c r="AK9" s="301"/>
      <c r="AL9" s="301"/>
      <c r="AM9" s="301"/>
      <c r="AN9" s="301"/>
      <c r="AO9" s="301"/>
      <c r="AP9" s="301"/>
      <c r="AQ9" s="301"/>
      <c r="AR9" s="301"/>
      <c r="AS9" s="301"/>
      <c r="AT9" s="304"/>
    </row>
    <row r="10" spans="1:47" s="300" customFormat="1" ht="39.950000000000003" customHeight="1">
      <c r="A10" s="250">
        <v>8</v>
      </c>
      <c r="B10" s="301"/>
      <c r="C10" s="301"/>
      <c r="D10" s="301"/>
      <c r="E10" s="301"/>
      <c r="F10" s="302"/>
      <c r="G10" s="303"/>
      <c r="H10" s="303"/>
      <c r="I10" s="301"/>
      <c r="J10" s="301"/>
      <c r="K10" s="301"/>
      <c r="L10" s="301"/>
      <c r="M10" s="301"/>
      <c r="N10" s="301"/>
      <c r="O10" s="301"/>
      <c r="P10" s="301"/>
      <c r="Q10" s="301"/>
      <c r="R10" s="301"/>
      <c r="S10" s="301"/>
      <c r="T10" s="301"/>
      <c r="U10" s="301"/>
      <c r="V10" s="301"/>
      <c r="W10" s="301"/>
      <c r="X10" s="301"/>
      <c r="Y10" s="301"/>
      <c r="Z10" s="301"/>
      <c r="AA10" s="301"/>
      <c r="AB10" s="301"/>
      <c r="AC10" s="301"/>
      <c r="AD10" s="301"/>
      <c r="AE10" s="301"/>
      <c r="AF10" s="301"/>
      <c r="AG10" s="301"/>
      <c r="AH10" s="301"/>
      <c r="AI10" s="301"/>
      <c r="AJ10" s="301"/>
      <c r="AK10" s="301"/>
      <c r="AL10" s="301"/>
      <c r="AM10" s="301"/>
      <c r="AN10" s="301"/>
      <c r="AO10" s="301"/>
      <c r="AP10" s="301"/>
      <c r="AQ10" s="301"/>
      <c r="AR10" s="301"/>
      <c r="AS10" s="301"/>
      <c r="AT10" s="304"/>
    </row>
    <row r="11" spans="1:47" s="300" customFormat="1" ht="39.950000000000003" customHeight="1">
      <c r="A11" s="250">
        <v>9</v>
      </c>
      <c r="B11" s="301"/>
      <c r="C11" s="301"/>
      <c r="D11" s="301"/>
      <c r="E11" s="301"/>
      <c r="F11" s="302"/>
      <c r="G11" s="303"/>
      <c r="H11" s="303"/>
      <c r="I11" s="301"/>
      <c r="J11" s="301"/>
      <c r="K11" s="301"/>
      <c r="L11" s="301"/>
      <c r="M11" s="301"/>
      <c r="N11" s="301"/>
      <c r="O11" s="301"/>
      <c r="P11" s="301"/>
      <c r="Q11" s="301"/>
      <c r="R11" s="301"/>
      <c r="S11" s="301"/>
      <c r="T11" s="301"/>
      <c r="U11" s="301"/>
      <c r="V11" s="301"/>
      <c r="W11" s="301"/>
      <c r="X11" s="301"/>
      <c r="Y11" s="301"/>
      <c r="Z11" s="301"/>
      <c r="AA11" s="301"/>
      <c r="AB11" s="301"/>
      <c r="AC11" s="301"/>
      <c r="AD11" s="301"/>
      <c r="AE11" s="301"/>
      <c r="AF11" s="301"/>
      <c r="AG11" s="301"/>
      <c r="AH11" s="301"/>
      <c r="AI11" s="301"/>
      <c r="AJ11" s="301"/>
      <c r="AK11" s="301"/>
      <c r="AL11" s="301"/>
      <c r="AM11" s="301"/>
      <c r="AN11" s="301"/>
      <c r="AO11" s="301"/>
      <c r="AP11" s="301"/>
      <c r="AQ11" s="301"/>
      <c r="AR11" s="301"/>
      <c r="AS11" s="301"/>
      <c r="AT11" s="304"/>
    </row>
    <row r="12" spans="1:47" s="300" customFormat="1" ht="15">
      <c r="B12" s="305"/>
      <c r="C12" s="305"/>
      <c r="D12" s="305"/>
      <c r="E12" s="305"/>
      <c r="F12" s="305"/>
      <c r="G12" s="305"/>
      <c r="H12" s="305"/>
      <c r="I12" s="305"/>
      <c r="J12" s="305"/>
      <c r="K12" s="305"/>
      <c r="L12" s="305"/>
      <c r="M12" s="305"/>
      <c r="N12" s="305"/>
      <c r="O12" s="305"/>
      <c r="P12" s="305"/>
      <c r="Q12" s="305"/>
      <c r="R12" s="305"/>
      <c r="S12" s="305"/>
      <c r="T12" s="305"/>
      <c r="U12" s="305"/>
      <c r="V12" s="305"/>
      <c r="W12" s="305"/>
      <c r="X12" s="305"/>
      <c r="Y12" s="305"/>
      <c r="Z12" s="305"/>
      <c r="AA12" s="305"/>
      <c r="AB12" s="305"/>
      <c r="AC12" s="305"/>
      <c r="AD12" s="305"/>
      <c r="AE12" s="305"/>
      <c r="AF12" s="305"/>
      <c r="AG12" s="305"/>
      <c r="AH12" s="305"/>
      <c r="AI12" s="305"/>
      <c r="AJ12" s="305"/>
      <c r="AK12" s="305"/>
      <c r="AL12" s="305"/>
      <c r="AM12" s="305"/>
      <c r="AN12" s="305"/>
      <c r="AO12" s="305"/>
      <c r="AP12" s="305"/>
      <c r="AQ12" s="305"/>
      <c r="AR12" s="305"/>
      <c r="AS12" s="305"/>
      <c r="AT12" s="305"/>
    </row>
    <row r="13" spans="1:47" s="300" customFormat="1" ht="15" customHeight="1">
      <c r="B13" s="498" t="s">
        <v>2718</v>
      </c>
      <c r="C13" s="499"/>
      <c r="D13" s="499"/>
      <c r="E13" s="499"/>
      <c r="F13" s="499"/>
      <c r="G13" s="499"/>
      <c r="H13" s="499"/>
      <c r="I13" s="499"/>
      <c r="J13" s="499"/>
      <c r="K13" s="499"/>
      <c r="L13" s="499"/>
      <c r="M13" s="499"/>
      <c r="N13" s="499"/>
      <c r="O13" s="499"/>
      <c r="P13" s="499"/>
      <c r="Q13" s="499"/>
      <c r="R13" s="499"/>
      <c r="S13" s="499"/>
      <c r="T13" s="499"/>
      <c r="U13" s="499"/>
      <c r="V13" s="499"/>
      <c r="W13" s="499"/>
      <c r="X13" s="499"/>
      <c r="Y13" s="499"/>
      <c r="Z13" s="499"/>
      <c r="AA13" s="499"/>
      <c r="AB13" s="499"/>
      <c r="AC13" s="499"/>
      <c r="AD13" s="499"/>
      <c r="AE13" s="499"/>
      <c r="AF13" s="499"/>
      <c r="AG13" s="499"/>
      <c r="AH13" s="499"/>
      <c r="AI13" s="499"/>
      <c r="AJ13" s="499"/>
      <c r="AK13" s="499"/>
      <c r="AL13" s="499"/>
      <c r="AM13" s="499"/>
      <c r="AN13" s="499"/>
      <c r="AO13" s="499"/>
      <c r="AP13" s="499"/>
      <c r="AQ13" s="306"/>
      <c r="AR13" s="306"/>
      <c r="AS13" s="306"/>
      <c r="AT13" s="305"/>
    </row>
    <row r="14" spans="1:47" ht="17.25" customHeight="1">
      <c r="B14" s="43"/>
      <c r="C14" s="43"/>
      <c r="D14" s="43"/>
      <c r="E14" s="43"/>
      <c r="F14" s="43"/>
      <c r="G14" s="43"/>
      <c r="H14" s="43"/>
      <c r="I14" s="43"/>
      <c r="J14" s="43"/>
      <c r="K14" s="305"/>
      <c r="L14" s="305"/>
      <c r="M14" s="305"/>
      <c r="N14" s="305"/>
      <c r="O14" s="305"/>
      <c r="P14" s="305"/>
      <c r="Q14" s="305"/>
      <c r="R14" s="305"/>
      <c r="S14" s="305"/>
      <c r="T14" s="305"/>
      <c r="U14" s="305"/>
      <c r="V14" s="305"/>
      <c r="W14" s="305"/>
      <c r="X14" s="305"/>
      <c r="Y14" s="305"/>
      <c r="Z14" s="305"/>
      <c r="AA14" s="305"/>
      <c r="AB14" s="43"/>
      <c r="AC14" s="43"/>
      <c r="AD14" s="43"/>
      <c r="AE14" s="43"/>
      <c r="AF14" s="43"/>
      <c r="AG14" s="43"/>
      <c r="AH14" s="43"/>
      <c r="AI14" s="43"/>
      <c r="AJ14" s="43"/>
      <c r="AK14" s="43"/>
      <c r="AL14" s="43"/>
      <c r="AM14" s="43"/>
      <c r="AN14" s="43"/>
      <c r="AO14" s="43"/>
      <c r="AP14" s="43"/>
      <c r="AQ14" s="43"/>
      <c r="AR14" s="43"/>
      <c r="AS14" s="43"/>
    </row>
    <row r="15" spans="1:47">
      <c r="B15" s="307"/>
      <c r="C15" s="307"/>
      <c r="D15" s="307"/>
      <c r="E15" s="307"/>
      <c r="F15" s="307"/>
      <c r="G15" s="307"/>
      <c r="H15" s="307"/>
      <c r="I15" s="307"/>
      <c r="K15" s="300"/>
      <c r="L15" s="300"/>
      <c r="M15" s="300"/>
      <c r="N15" s="300"/>
      <c r="O15" s="300"/>
      <c r="P15" s="300"/>
      <c r="Q15" s="300"/>
      <c r="R15" s="300"/>
      <c r="S15" s="300"/>
      <c r="T15" s="300"/>
      <c r="U15" s="300"/>
      <c r="V15" s="300"/>
      <c r="W15" s="300"/>
      <c r="X15" s="300"/>
      <c r="Y15" s="300"/>
      <c r="Z15" s="300"/>
      <c r="AA15" s="300"/>
    </row>
    <row r="16" spans="1:47">
      <c r="B16" s="307"/>
      <c r="C16" s="307"/>
      <c r="D16" s="307"/>
      <c r="E16" s="307"/>
      <c r="F16" s="307"/>
      <c r="G16" s="307"/>
      <c r="H16" s="307"/>
      <c r="I16" s="307"/>
      <c r="K16" s="300"/>
      <c r="L16" s="300"/>
      <c r="M16" s="300"/>
      <c r="N16" s="300"/>
      <c r="O16" s="300"/>
      <c r="P16" s="300"/>
      <c r="Q16" s="300"/>
      <c r="R16" s="300"/>
      <c r="S16" s="300"/>
      <c r="T16" s="300"/>
      <c r="U16" s="300"/>
      <c r="V16" s="300"/>
      <c r="W16" s="300"/>
      <c r="X16" s="300"/>
      <c r="Y16" s="300"/>
      <c r="Z16" s="300"/>
      <c r="AA16" s="300"/>
    </row>
    <row r="17" s="307" customFormat="1"/>
    <row r="18" s="307" customFormat="1"/>
    <row r="19" s="307" customFormat="1"/>
    <row r="20" s="307" customFormat="1"/>
    <row r="21" s="307" customFormat="1"/>
    <row r="22" s="307" customFormat="1"/>
    <row r="23" s="307" customFormat="1"/>
    <row r="24" s="307" customFormat="1"/>
    <row r="25" s="307" customFormat="1"/>
    <row r="26" s="307" customFormat="1"/>
    <row r="27" s="307" customFormat="1"/>
    <row r="28" s="307" customFormat="1"/>
    <row r="29" s="307" customFormat="1"/>
    <row r="30" s="307" customFormat="1"/>
    <row r="31" s="307" customFormat="1"/>
    <row r="32" s="307" customFormat="1"/>
    <row r="33" s="307" customFormat="1"/>
    <row r="34" s="307" customFormat="1"/>
    <row r="35" s="307" customFormat="1"/>
    <row r="36" s="307" customFormat="1"/>
    <row r="37" s="307" customFormat="1"/>
    <row r="38" s="307" customFormat="1"/>
    <row r="39" s="307" customFormat="1"/>
    <row r="40" s="307" customFormat="1"/>
    <row r="41" s="307" customFormat="1"/>
    <row r="42" s="307" customFormat="1"/>
    <row r="43" s="307" customFormat="1"/>
    <row r="44" s="307" customFormat="1"/>
    <row r="45" s="307" customFormat="1"/>
    <row r="46" s="307" customFormat="1"/>
    <row r="47" s="307" customFormat="1"/>
    <row r="48" s="307" customFormat="1"/>
    <row r="49" s="307" customFormat="1"/>
    <row r="50" s="307" customFormat="1"/>
    <row r="51" s="307" customFormat="1"/>
    <row r="52" s="307" customFormat="1"/>
    <row r="53" s="307" customFormat="1"/>
    <row r="54" s="307" customFormat="1"/>
    <row r="55" s="307" customFormat="1"/>
    <row r="56" s="307" customFormat="1"/>
    <row r="57" s="307" customFormat="1"/>
    <row r="58" s="307" customFormat="1"/>
    <row r="59" s="307" customFormat="1"/>
    <row r="60" s="307" customFormat="1"/>
    <row r="61" s="307" customFormat="1"/>
    <row r="62" s="307" customFormat="1"/>
    <row r="63" s="307" customFormat="1"/>
    <row r="64" s="307" customFormat="1"/>
    <row r="65" s="307" customFormat="1"/>
    <row r="66" s="307" customFormat="1"/>
    <row r="67" s="307" customFormat="1"/>
    <row r="68" s="307" customFormat="1"/>
    <row r="69" s="307" customFormat="1"/>
    <row r="70" s="307" customFormat="1"/>
    <row r="71" s="307" customFormat="1"/>
    <row r="72" s="307" customFormat="1"/>
    <row r="73" s="307" customFormat="1"/>
    <row r="74" s="307" customFormat="1"/>
    <row r="75" s="307" customFormat="1"/>
    <row r="76" s="307" customFormat="1"/>
    <row r="77" s="307" customFormat="1"/>
    <row r="78" s="307" customFormat="1"/>
    <row r="79" s="307" customFormat="1"/>
    <row r="80" s="307" customFormat="1"/>
    <row r="81" s="307" customFormat="1"/>
  </sheetData>
  <sheetProtection algorithmName="SHA-512" hashValue="NPQsWHjUftxaWE6nqIqM40mFnTfb+fGfo3JjxzIX4dZuP8O6jeAyfq1Nvy+tMYRfCpbjoVP4u+j70gtXlxe8bQ==" saltValue="2zSMXRbw+BdLfsz0GmiqGA==" spinCount="100000" sheet="1" objects="1" scenarios="1" formatRows="0"/>
  <mergeCells count="27">
    <mergeCell ref="AQ1:AS1"/>
    <mergeCell ref="AT1:AT2"/>
    <mergeCell ref="B13:AP13"/>
    <mergeCell ref="AC1:AD1"/>
    <mergeCell ref="AE1:AG1"/>
    <mergeCell ref="AH1:AJ1"/>
    <mergeCell ref="AK1:AL1"/>
    <mergeCell ref="AM1:AN1"/>
    <mergeCell ref="AO1:AP1"/>
    <mergeCell ref="O1:P1"/>
    <mergeCell ref="Q1:R1"/>
    <mergeCell ref="S1:T1"/>
    <mergeCell ref="U1:V1"/>
    <mergeCell ref="W1:Y1"/>
    <mergeCell ref="Z1:AB1"/>
    <mergeCell ref="G1:G2"/>
    <mergeCell ref="H1:H2"/>
    <mergeCell ref="I1:I2"/>
    <mergeCell ref="J1:J2"/>
    <mergeCell ref="K1:L1"/>
    <mergeCell ref="M1:N1"/>
    <mergeCell ref="F1:F2"/>
    <mergeCell ref="A1:A2"/>
    <mergeCell ref="B1:B2"/>
    <mergeCell ref="C1:C2"/>
    <mergeCell ref="D1:D2"/>
    <mergeCell ref="E1:E2"/>
  </mergeCells>
  <hyperlinks>
    <hyperlink ref="AU1" location="PORTADA!A1" display="Portada" xr:uid="{340FE5EA-9161-44D2-ACE8-650EBC0BF558}"/>
  </hyperlinks>
  <printOptions horizontalCentered="1"/>
  <pageMargins left="0.31496062992125984" right="0.31496062992125984" top="1.1417322834645669" bottom="0.74803149606299213" header="0.31496062992125984" footer="0.31496062992125984"/>
  <pageSetup scale="35" fitToHeight="0" orientation="landscape" r:id="rId1"/>
  <headerFooter>
    <oddHeader xml:space="preserve">&amp;L&amp;G&amp;C"PROCESO DE INSPECCIÓN, VIGILANCIA Y CONTROL
FORMATO INSTRUMENTO IV
CASA UNIVERSITARIA"  
&amp;R"IN101.IVC
Versión 1
28/07/2026
Clasificación de la Información
CLASIFICADA"
</oddHeader>
    <oddFooter>&amp;C&amp;G</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0E60D-EED5-4B6E-B8D6-C57D1B81DA2C}">
  <sheetPr>
    <tabColor rgb="FFEE0000"/>
    <pageSetUpPr fitToPage="1"/>
  </sheetPr>
  <dimension ref="A1:Z64"/>
  <sheetViews>
    <sheetView topLeftCell="A34" zoomScaleNormal="100" zoomScalePageLayoutView="80" workbookViewId="0">
      <selection activeCell="C10" sqref="C10"/>
    </sheetView>
  </sheetViews>
  <sheetFormatPr baseColWidth="10" defaultColWidth="11.42578125" defaultRowHeight="15"/>
  <cols>
    <col min="2" max="2" width="20" bestFit="1" customWidth="1"/>
    <col min="3" max="3" width="33.140625" style="2" customWidth="1"/>
    <col min="4" max="4" width="74.140625" style="2" customWidth="1"/>
    <col min="5" max="5" width="56.42578125" style="2" bestFit="1" customWidth="1"/>
    <col min="6" max="6" width="30.42578125" style="2" customWidth="1"/>
    <col min="7" max="7" width="134" style="2" customWidth="1"/>
    <col min="8" max="8" width="84.42578125" customWidth="1"/>
    <col min="9" max="9" width="33.42578125" customWidth="1"/>
  </cols>
  <sheetData>
    <row r="1" spans="1:9" s="34" customFormat="1">
      <c r="A1" s="31"/>
      <c r="B1" s="31"/>
      <c r="C1" s="31"/>
      <c r="D1" s="31"/>
    </row>
    <row r="2" spans="1:9" ht="30" customHeight="1">
      <c r="A2" s="31"/>
      <c r="B2" s="80" t="s">
        <v>2719</v>
      </c>
      <c r="C2" s="79" t="s">
        <v>1678</v>
      </c>
      <c r="D2" s="79" t="s">
        <v>1679</v>
      </c>
      <c r="E2" s="79" t="s">
        <v>1680</v>
      </c>
      <c r="F2" s="79" t="s">
        <v>2720</v>
      </c>
      <c r="G2" s="79" t="s">
        <v>1682</v>
      </c>
    </row>
    <row r="3" spans="1:9" s="14" customFormat="1">
      <c r="A3" s="31"/>
      <c r="B3" s="82" t="s">
        <v>1683</v>
      </c>
      <c r="C3" s="83" t="str" cm="1">
        <f t="array" ref="C3">_xlfn._xlws.FILTER('2.Ambientes Adecuados y Seguros'!B3:F107,'2.Ambientes Adecuados y Seguros'!D3:D107="NO CUMPLE CONDICIÓN","")</f>
        <v/>
      </c>
      <c r="D3" s="10"/>
      <c r="E3" s="83"/>
      <c r="F3" s="10"/>
      <c r="G3" s="10"/>
      <c r="H3" s="10" t="str">
        <f t="shared" ref="H3:H34" si="0">CONCATENATE("No ",D3)</f>
        <v xml:space="preserve">No </v>
      </c>
      <c r="I3" s="14" t="s">
        <v>2721</v>
      </c>
    </row>
    <row r="4" spans="1:9">
      <c r="A4" s="31"/>
      <c r="B4" s="82" t="s">
        <v>1692</v>
      </c>
      <c r="C4" s="83"/>
      <c r="D4" s="10"/>
      <c r="E4" s="83"/>
      <c r="F4" s="10"/>
      <c r="G4" s="10"/>
      <c r="H4" s="10" t="str">
        <f t="shared" si="0"/>
        <v xml:space="preserve">No </v>
      </c>
      <c r="I4" s="14" t="s">
        <v>2721</v>
      </c>
    </row>
    <row r="5" spans="1:9">
      <c r="A5" s="31"/>
      <c r="B5" s="82" t="s">
        <v>1698</v>
      </c>
      <c r="C5" s="83"/>
      <c r="D5" s="10"/>
      <c r="E5" s="83"/>
      <c r="F5" s="10"/>
      <c r="G5" s="10"/>
      <c r="H5" s="10" t="str">
        <f t="shared" si="0"/>
        <v xml:space="preserve">No </v>
      </c>
      <c r="I5" s="14" t="s">
        <v>2721</v>
      </c>
    </row>
    <row r="6" spans="1:9">
      <c r="A6" s="31"/>
      <c r="B6" s="82" t="s">
        <v>1702</v>
      </c>
      <c r="C6" s="83"/>
      <c r="D6" s="10"/>
      <c r="E6" s="83"/>
      <c r="F6" s="10"/>
      <c r="G6" s="10"/>
      <c r="H6" s="10" t="str">
        <f t="shared" si="0"/>
        <v xml:space="preserve">No </v>
      </c>
      <c r="I6" s="14" t="s">
        <v>2721</v>
      </c>
    </row>
    <row r="7" spans="1:9">
      <c r="A7" s="31"/>
      <c r="B7" s="82" t="s">
        <v>1707</v>
      </c>
      <c r="C7" s="83"/>
      <c r="D7" s="10"/>
      <c r="E7" s="83"/>
      <c r="F7" s="10"/>
      <c r="G7" s="10"/>
      <c r="H7" s="10" t="str">
        <f t="shared" si="0"/>
        <v xml:space="preserve">No </v>
      </c>
      <c r="I7" s="14" t="s">
        <v>2721</v>
      </c>
    </row>
    <row r="8" spans="1:9">
      <c r="A8" s="31"/>
      <c r="B8" s="82" t="s">
        <v>1726</v>
      </c>
      <c r="C8" s="83"/>
      <c r="D8" s="10"/>
      <c r="E8" s="83"/>
      <c r="F8" s="10"/>
      <c r="G8" s="10"/>
      <c r="H8" s="10" t="str">
        <f t="shared" si="0"/>
        <v xml:space="preserve">No </v>
      </c>
      <c r="I8" s="14" t="s">
        <v>2721</v>
      </c>
    </row>
    <row r="9" spans="1:9">
      <c r="A9" s="31"/>
      <c r="B9" s="82" t="s">
        <v>1726</v>
      </c>
      <c r="C9" s="83"/>
      <c r="D9" s="10"/>
      <c r="E9" s="83"/>
      <c r="F9" s="10"/>
      <c r="G9" s="10"/>
      <c r="H9" s="10" t="str">
        <f t="shared" si="0"/>
        <v xml:space="preserve">No </v>
      </c>
      <c r="I9" s="14" t="s">
        <v>2721</v>
      </c>
    </row>
    <row r="10" spans="1:9">
      <c r="A10" s="31"/>
      <c r="B10" s="82" t="s">
        <v>1726</v>
      </c>
      <c r="C10" s="83"/>
      <c r="D10" s="10"/>
      <c r="E10" s="83"/>
      <c r="F10" s="10"/>
      <c r="G10" s="10"/>
      <c r="H10" s="10" t="str">
        <f t="shared" si="0"/>
        <v xml:space="preserve">No </v>
      </c>
      <c r="I10" s="14" t="s">
        <v>2721</v>
      </c>
    </row>
    <row r="11" spans="1:9">
      <c r="A11" s="31"/>
      <c r="B11" s="82" t="s">
        <v>1803</v>
      </c>
      <c r="C11" s="83"/>
      <c r="D11" s="10"/>
      <c r="E11" s="83"/>
      <c r="F11" s="10"/>
      <c r="G11" s="10"/>
      <c r="H11" s="10" t="str">
        <f t="shared" si="0"/>
        <v xml:space="preserve">No </v>
      </c>
      <c r="I11" s="14" t="s">
        <v>2721</v>
      </c>
    </row>
    <row r="12" spans="1:9">
      <c r="B12" s="82" t="s">
        <v>1810</v>
      </c>
      <c r="D12" s="10"/>
      <c r="F12" s="159"/>
      <c r="G12" s="11"/>
      <c r="H12" s="10" t="str">
        <f t="shared" si="0"/>
        <v xml:space="preserve">No </v>
      </c>
      <c r="I12" s="14" t="s">
        <v>2721</v>
      </c>
    </row>
    <row r="13" spans="1:9">
      <c r="B13" s="82" t="s">
        <v>1810</v>
      </c>
      <c r="D13" s="10"/>
      <c r="F13" s="159"/>
      <c r="G13" s="11"/>
      <c r="H13" s="10" t="str">
        <f t="shared" si="0"/>
        <v xml:space="preserve">No </v>
      </c>
      <c r="I13" s="14" t="s">
        <v>2721</v>
      </c>
    </row>
    <row r="14" spans="1:9">
      <c r="B14" s="82" t="s">
        <v>1810</v>
      </c>
      <c r="D14" s="10"/>
      <c r="F14" s="159"/>
      <c r="G14" s="11"/>
      <c r="H14" s="10" t="str">
        <f t="shared" si="0"/>
        <v xml:space="preserve">No </v>
      </c>
      <c r="I14" s="14" t="s">
        <v>2721</v>
      </c>
    </row>
    <row r="15" spans="1:9">
      <c r="B15" s="82" t="s">
        <v>1810</v>
      </c>
      <c r="D15" s="10"/>
      <c r="F15" s="159"/>
      <c r="G15" s="11"/>
      <c r="H15" s="10" t="str">
        <f t="shared" si="0"/>
        <v xml:space="preserve">No </v>
      </c>
      <c r="I15" s="14" t="s">
        <v>2721</v>
      </c>
    </row>
    <row r="16" spans="1:9">
      <c r="B16" s="82" t="s">
        <v>1902</v>
      </c>
      <c r="C16" s="83" t="str" cm="1">
        <f t="array" ref="C16">_xlfn._xlws.FILTER('3. Alimentacion y Nutrición'!B3:F50,'3. Alimentacion y Nutrición'!D3:D50="NO CUMPLE CONDICIÓN","")</f>
        <v/>
      </c>
      <c r="D16" s="10"/>
      <c r="E16" s="84"/>
      <c r="F16" s="5"/>
      <c r="G16" s="5"/>
      <c r="H16" s="10" t="str">
        <f t="shared" si="0"/>
        <v xml:space="preserve">No </v>
      </c>
      <c r="I16" s="14" t="s">
        <v>2722</v>
      </c>
    </row>
    <row r="17" spans="2:26">
      <c r="B17" s="82" t="s">
        <v>1920</v>
      </c>
      <c r="C17" s="83"/>
      <c r="D17" s="10"/>
      <c r="E17" s="84"/>
      <c r="F17" s="5"/>
      <c r="G17" s="5"/>
      <c r="H17" s="10" t="str">
        <f t="shared" si="0"/>
        <v xml:space="preserve">No </v>
      </c>
      <c r="I17" s="14" t="s">
        <v>2722</v>
      </c>
    </row>
    <row r="18" spans="2:26">
      <c r="B18" s="82" t="s">
        <v>1932</v>
      </c>
      <c r="C18" s="83"/>
      <c r="D18" s="10"/>
      <c r="E18" s="84"/>
      <c r="F18" s="5"/>
      <c r="G18" s="5"/>
      <c r="H18" s="10" t="str">
        <f t="shared" si="0"/>
        <v xml:space="preserve">No </v>
      </c>
      <c r="I18" s="14" t="s">
        <v>2722</v>
      </c>
    </row>
    <row r="19" spans="2:26">
      <c r="B19" s="82" t="s">
        <v>1944</v>
      </c>
      <c r="C19" s="83"/>
      <c r="D19" s="10"/>
      <c r="E19" s="84"/>
      <c r="F19" s="5"/>
      <c r="G19" s="5"/>
      <c r="H19" s="10" t="str">
        <f t="shared" si="0"/>
        <v xml:space="preserve">No </v>
      </c>
      <c r="I19" s="14" t="s">
        <v>2722</v>
      </c>
    </row>
    <row r="20" spans="2:26">
      <c r="B20" s="82" t="s">
        <v>1955</v>
      </c>
      <c r="D20" s="10"/>
      <c r="F20" s="159"/>
      <c r="G20" s="11"/>
      <c r="H20" s="10" t="str">
        <f t="shared" si="0"/>
        <v xml:space="preserve">No </v>
      </c>
      <c r="I20" s="14" t="s">
        <v>2722</v>
      </c>
    </row>
    <row r="21" spans="2:26">
      <c r="B21" s="82" t="s">
        <v>1960</v>
      </c>
      <c r="D21" s="10"/>
      <c r="F21" s="159"/>
      <c r="G21" s="11"/>
      <c r="H21" s="10" t="str">
        <f t="shared" si="0"/>
        <v xml:space="preserve">No </v>
      </c>
      <c r="I21" s="14" t="s">
        <v>2722</v>
      </c>
    </row>
    <row r="22" spans="2:26">
      <c r="B22" s="82" t="s">
        <v>1975</v>
      </c>
      <c r="D22" s="10"/>
      <c r="F22" s="159"/>
      <c r="G22" s="11"/>
      <c r="H22" s="10" t="str">
        <f t="shared" si="0"/>
        <v xml:space="preserve">No </v>
      </c>
      <c r="I22" s="14" t="s">
        <v>2722</v>
      </c>
    </row>
    <row r="23" spans="2:26">
      <c r="B23" s="82" t="s">
        <v>2000</v>
      </c>
      <c r="D23" s="10"/>
      <c r="F23" s="159"/>
      <c r="G23" s="11"/>
      <c r="H23" s="10" t="str">
        <f t="shared" si="0"/>
        <v xml:space="preserve">No </v>
      </c>
      <c r="I23" s="14" t="s">
        <v>2722</v>
      </c>
    </row>
    <row r="24" spans="2:26">
      <c r="B24" s="82" t="s">
        <v>2018</v>
      </c>
      <c r="D24" s="10"/>
      <c r="F24" s="159"/>
      <c r="G24" s="11"/>
      <c r="H24" s="10" t="str">
        <f t="shared" si="0"/>
        <v xml:space="preserve">No </v>
      </c>
      <c r="I24" s="14" t="s">
        <v>2722</v>
      </c>
    </row>
    <row r="25" spans="2:26">
      <c r="B25" s="82" t="s">
        <v>2026</v>
      </c>
      <c r="D25" s="10"/>
      <c r="F25" s="159"/>
      <c r="G25" s="11"/>
      <c r="H25" s="10" t="str">
        <f t="shared" si="0"/>
        <v xml:space="preserve">No </v>
      </c>
      <c r="I25" s="14" t="s">
        <v>2722</v>
      </c>
    </row>
    <row r="26" spans="2:26">
      <c r="B26" s="82" t="s">
        <v>2723</v>
      </c>
      <c r="C26" s="84" t="str" cm="1">
        <f t="array" ref="C26">_xlfn._xlws.FILTER('4. Modelo de Atencion'!B3:F30,'4. Modelo de Atencion'!D3:D30="NO CUMPLE CONDICIÓN","")</f>
        <v/>
      </c>
      <c r="D26" s="10"/>
      <c r="E26" s="84"/>
      <c r="F26" s="5"/>
      <c r="G26" s="11"/>
      <c r="H26" s="10" t="str">
        <f t="shared" si="0"/>
        <v xml:space="preserve">No </v>
      </c>
      <c r="I26" s="14" t="s">
        <v>2724</v>
      </c>
    </row>
    <row r="27" spans="2:26">
      <c r="B27" s="82" t="s">
        <v>2725</v>
      </c>
      <c r="D27" s="10"/>
      <c r="F27" s="159"/>
      <c r="G27" s="11"/>
      <c r="H27" s="10" t="str">
        <f t="shared" si="0"/>
        <v xml:space="preserve">No </v>
      </c>
      <c r="I27" s="14" t="s">
        <v>2724</v>
      </c>
    </row>
    <row r="28" spans="2:26">
      <c r="B28" s="82" t="s">
        <v>2726</v>
      </c>
      <c r="D28" s="10"/>
      <c r="F28" s="159"/>
      <c r="G28" s="11"/>
      <c r="H28" s="10" t="str">
        <f t="shared" si="0"/>
        <v xml:space="preserve">No </v>
      </c>
      <c r="I28" s="14" t="s">
        <v>2724</v>
      </c>
    </row>
    <row r="29" spans="2:26">
      <c r="B29" s="82" t="s">
        <v>2114</v>
      </c>
      <c r="C29" s="84" t="str" cm="1">
        <f t="array" ref="C29">_xlfn._xlws.FILTER('5. Situaciones de Riesgo'!B3:F110,'5. Situaciones de Riesgo'!D3:D110="NO CUMPLE CONDICIÓN","")</f>
        <v/>
      </c>
      <c r="D29" s="10"/>
      <c r="E29" s="84"/>
      <c r="F29" s="5"/>
      <c r="G29" s="5"/>
      <c r="H29" s="10" t="str">
        <f t="shared" si="0"/>
        <v xml:space="preserve">No </v>
      </c>
      <c r="I29" s="82" t="s">
        <v>2727</v>
      </c>
      <c r="J29" s="81"/>
      <c r="K29" s="81"/>
      <c r="L29" s="81"/>
      <c r="M29" s="81"/>
      <c r="N29" s="81"/>
      <c r="O29" s="81"/>
      <c r="P29" s="81"/>
      <c r="Q29" s="81"/>
      <c r="R29" s="81"/>
      <c r="S29" s="81"/>
      <c r="T29" s="81"/>
      <c r="U29" s="81"/>
      <c r="V29" s="81"/>
      <c r="W29" s="81"/>
      <c r="X29" s="81"/>
      <c r="Y29" s="81"/>
      <c r="Z29" s="81"/>
    </row>
    <row r="30" spans="2:26">
      <c r="B30" s="82" t="s">
        <v>2119</v>
      </c>
      <c r="C30" s="84"/>
      <c r="D30" s="10"/>
      <c r="E30" s="84"/>
      <c r="F30" s="5"/>
      <c r="G30" s="5"/>
      <c r="H30" s="10" t="str">
        <f t="shared" si="0"/>
        <v xml:space="preserve">No </v>
      </c>
      <c r="I30" s="82" t="s">
        <v>2727</v>
      </c>
      <c r="J30" s="81"/>
      <c r="K30" s="81"/>
      <c r="L30" s="81"/>
      <c r="M30" s="81"/>
      <c r="N30" s="81"/>
      <c r="O30" s="81"/>
      <c r="P30" s="81"/>
      <c r="Q30" s="81"/>
      <c r="R30" s="81"/>
      <c r="S30" s="81"/>
      <c r="T30" s="81"/>
      <c r="U30" s="81"/>
      <c r="V30" s="81"/>
      <c r="W30" s="81"/>
      <c r="X30" s="81"/>
      <c r="Y30" s="81"/>
      <c r="Z30" s="81"/>
    </row>
    <row r="31" spans="2:26">
      <c r="B31" s="82" t="s">
        <v>2132</v>
      </c>
      <c r="C31" s="84"/>
      <c r="D31" s="10"/>
      <c r="E31" s="84"/>
      <c r="F31" s="5"/>
      <c r="G31" s="5"/>
      <c r="H31" s="10" t="str">
        <f t="shared" si="0"/>
        <v xml:space="preserve">No </v>
      </c>
      <c r="I31" s="82" t="s">
        <v>2727</v>
      </c>
      <c r="J31" s="81"/>
      <c r="K31" s="81"/>
      <c r="L31" s="81"/>
      <c r="M31" s="81"/>
      <c r="N31" s="81"/>
      <c r="O31" s="81"/>
      <c r="P31" s="81"/>
      <c r="Q31" s="81"/>
      <c r="R31" s="81"/>
      <c r="S31" s="81"/>
      <c r="T31" s="81"/>
      <c r="U31" s="81"/>
      <c r="V31" s="81"/>
      <c r="W31" s="81"/>
      <c r="X31" s="81"/>
      <c r="Y31" s="81"/>
      <c r="Z31" s="81"/>
    </row>
    <row r="32" spans="2:26">
      <c r="B32" s="82" t="s">
        <v>2149</v>
      </c>
      <c r="C32" s="84"/>
      <c r="D32" s="10"/>
      <c r="E32" s="84"/>
      <c r="F32" s="5"/>
      <c r="G32" s="5"/>
      <c r="H32" s="10" t="str">
        <f t="shared" si="0"/>
        <v xml:space="preserve">No </v>
      </c>
      <c r="I32" s="82" t="s">
        <v>2727</v>
      </c>
      <c r="J32" s="81"/>
      <c r="K32" s="81"/>
      <c r="L32" s="81"/>
      <c r="M32" s="81"/>
      <c r="N32" s="81"/>
      <c r="O32" s="81"/>
      <c r="P32" s="81"/>
      <c r="Q32" s="81"/>
      <c r="R32" s="81"/>
      <c r="S32" s="81"/>
      <c r="T32" s="81"/>
      <c r="U32" s="81"/>
      <c r="V32" s="81"/>
      <c r="W32" s="81"/>
      <c r="X32" s="81"/>
      <c r="Y32" s="81"/>
      <c r="Z32" s="81"/>
    </row>
    <row r="33" spans="2:26">
      <c r="B33" s="82" t="s">
        <v>2179</v>
      </c>
      <c r="C33" s="84"/>
      <c r="D33" s="10"/>
      <c r="E33" s="84"/>
      <c r="F33" s="5"/>
      <c r="G33" s="5"/>
      <c r="H33" s="10" t="str">
        <f t="shared" si="0"/>
        <v xml:space="preserve">No </v>
      </c>
      <c r="I33" s="82" t="s">
        <v>2727</v>
      </c>
      <c r="J33" s="81"/>
      <c r="K33" s="81"/>
      <c r="L33" s="81"/>
      <c r="M33" s="81"/>
      <c r="N33" s="81"/>
      <c r="O33" s="81"/>
      <c r="P33" s="81"/>
      <c r="Q33" s="81"/>
      <c r="R33" s="81"/>
      <c r="S33" s="81"/>
      <c r="T33" s="81"/>
      <c r="U33" s="81"/>
      <c r="V33" s="81"/>
      <c r="W33" s="81"/>
      <c r="X33" s="81"/>
      <c r="Y33" s="81"/>
      <c r="Z33" s="81"/>
    </row>
    <row r="34" spans="2:26">
      <c r="B34" s="82" t="s">
        <v>2179</v>
      </c>
      <c r="C34" s="84"/>
      <c r="D34" s="10"/>
      <c r="E34" s="84"/>
      <c r="F34" s="5"/>
      <c r="G34" s="5"/>
      <c r="H34" s="10" t="str">
        <f t="shared" si="0"/>
        <v xml:space="preserve">No </v>
      </c>
      <c r="I34" s="82" t="s">
        <v>2727</v>
      </c>
      <c r="J34" s="81"/>
      <c r="K34" s="81"/>
      <c r="L34" s="81"/>
      <c r="M34" s="81"/>
      <c r="N34" s="81"/>
      <c r="O34" s="81"/>
      <c r="P34" s="81"/>
      <c r="Q34" s="81"/>
      <c r="R34" s="81"/>
      <c r="S34" s="81"/>
      <c r="T34" s="81"/>
      <c r="U34" s="81"/>
      <c r="V34" s="81"/>
      <c r="W34" s="81"/>
      <c r="X34" s="81"/>
      <c r="Y34" s="81"/>
      <c r="Z34" s="81"/>
    </row>
    <row r="35" spans="2:26">
      <c r="B35" s="82" t="s">
        <v>2233</v>
      </c>
      <c r="C35" s="84"/>
      <c r="D35" s="10"/>
      <c r="E35" s="84"/>
      <c r="F35" s="5"/>
      <c r="G35" s="5"/>
      <c r="H35" s="10" t="str">
        <f t="shared" ref="H35:H62" si="1">CONCATENATE("No ",D35)</f>
        <v xml:space="preserve">No </v>
      </c>
      <c r="I35" s="82" t="s">
        <v>2727</v>
      </c>
      <c r="J35" s="81"/>
      <c r="K35" s="81"/>
      <c r="L35" s="81"/>
      <c r="M35" s="81"/>
      <c r="N35" s="81"/>
      <c r="O35" s="81"/>
      <c r="P35" s="81"/>
      <c r="Q35" s="81"/>
      <c r="R35" s="81"/>
      <c r="S35" s="81"/>
      <c r="T35" s="81"/>
      <c r="U35" s="81"/>
      <c r="V35" s="81"/>
      <c r="W35" s="81"/>
      <c r="X35" s="81"/>
      <c r="Y35" s="81"/>
      <c r="Z35" s="81"/>
    </row>
    <row r="36" spans="2:26">
      <c r="B36" s="82" t="s">
        <v>2250</v>
      </c>
      <c r="C36" s="84"/>
      <c r="D36" s="10"/>
      <c r="E36" s="84"/>
      <c r="F36" s="5"/>
      <c r="G36" s="5"/>
      <c r="H36" s="10" t="str">
        <f t="shared" si="1"/>
        <v xml:space="preserve">No </v>
      </c>
      <c r="I36" s="82" t="s">
        <v>2727</v>
      </c>
      <c r="J36" s="81"/>
      <c r="K36" s="81"/>
      <c r="L36" s="81"/>
      <c r="M36" s="81"/>
      <c r="N36" s="81"/>
      <c r="O36" s="81"/>
      <c r="P36" s="81"/>
      <c r="Q36" s="81"/>
      <c r="R36" s="81"/>
      <c r="S36" s="81"/>
      <c r="T36" s="81"/>
      <c r="U36" s="81"/>
      <c r="V36" s="81"/>
      <c r="W36" s="81"/>
      <c r="X36" s="81"/>
      <c r="Y36" s="81"/>
      <c r="Z36" s="81"/>
    </row>
    <row r="37" spans="2:26">
      <c r="B37" s="82" t="s">
        <v>2257</v>
      </c>
      <c r="C37" s="84"/>
      <c r="D37" s="10"/>
      <c r="E37" s="84"/>
      <c r="F37" s="5"/>
      <c r="G37" s="5"/>
      <c r="H37" s="10" t="str">
        <f t="shared" si="1"/>
        <v xml:space="preserve">No </v>
      </c>
      <c r="I37" s="82" t="s">
        <v>2727</v>
      </c>
      <c r="J37" s="81"/>
      <c r="K37" s="81"/>
      <c r="L37" s="81"/>
      <c r="M37" s="81"/>
      <c r="N37" s="81"/>
      <c r="O37" s="81"/>
      <c r="P37" s="81"/>
      <c r="Q37" s="81"/>
      <c r="R37" s="81"/>
      <c r="S37" s="81"/>
      <c r="T37" s="81"/>
      <c r="U37" s="81"/>
      <c r="V37" s="81"/>
      <c r="W37" s="81"/>
      <c r="X37" s="81"/>
      <c r="Y37" s="81"/>
      <c r="Z37" s="81"/>
    </row>
    <row r="38" spans="2:26">
      <c r="B38" s="82" t="s">
        <v>2280</v>
      </c>
      <c r="C38" s="84"/>
      <c r="D38" s="10"/>
      <c r="E38" s="84"/>
      <c r="F38" s="5"/>
      <c r="G38" s="5"/>
      <c r="H38" s="10" t="str">
        <f t="shared" si="1"/>
        <v xml:space="preserve">No </v>
      </c>
      <c r="I38" s="82" t="s">
        <v>2727</v>
      </c>
      <c r="J38" s="81"/>
      <c r="K38" s="81"/>
      <c r="L38" s="81"/>
      <c r="M38" s="81"/>
      <c r="N38" s="81"/>
      <c r="O38" s="81"/>
      <c r="P38" s="81"/>
      <c r="Q38" s="81"/>
      <c r="R38" s="81"/>
      <c r="S38" s="81"/>
      <c r="T38" s="81"/>
      <c r="U38" s="81"/>
      <c r="V38" s="81"/>
      <c r="W38" s="81"/>
      <c r="X38" s="81"/>
      <c r="Y38" s="81"/>
      <c r="Z38" s="81"/>
    </row>
    <row r="39" spans="2:26">
      <c r="B39" s="82" t="s">
        <v>2298</v>
      </c>
      <c r="C39" s="84"/>
      <c r="D39" s="10"/>
      <c r="E39" s="84"/>
      <c r="F39" s="5"/>
      <c r="G39" s="5"/>
      <c r="H39" s="10" t="str">
        <f t="shared" si="1"/>
        <v xml:space="preserve">No </v>
      </c>
      <c r="I39" s="82" t="s">
        <v>2727</v>
      </c>
      <c r="J39" s="81"/>
      <c r="K39" s="81"/>
      <c r="L39" s="81"/>
      <c r="M39" s="81"/>
      <c r="N39" s="81"/>
      <c r="O39" s="81"/>
      <c r="P39" s="81"/>
      <c r="Q39" s="81"/>
      <c r="R39" s="81"/>
      <c r="S39" s="81"/>
      <c r="T39" s="81"/>
      <c r="U39" s="81"/>
      <c r="V39" s="81"/>
      <c r="W39" s="81"/>
      <c r="X39" s="81"/>
      <c r="Y39" s="81"/>
      <c r="Z39" s="81"/>
    </row>
    <row r="40" spans="2:26">
      <c r="B40" s="82" t="s">
        <v>2316</v>
      </c>
      <c r="C40" s="84"/>
      <c r="D40" s="10"/>
      <c r="E40" s="84"/>
      <c r="F40" s="5"/>
      <c r="G40" s="5"/>
      <c r="H40" s="10" t="str">
        <f t="shared" si="1"/>
        <v xml:space="preserve">No </v>
      </c>
      <c r="I40" s="82" t="s">
        <v>2727</v>
      </c>
      <c r="J40" s="81"/>
      <c r="K40" s="81"/>
      <c r="L40" s="81"/>
      <c r="M40" s="81"/>
      <c r="N40" s="81"/>
      <c r="O40" s="81"/>
      <c r="P40" s="81"/>
      <c r="Q40" s="81"/>
      <c r="R40" s="81"/>
      <c r="S40" s="81"/>
      <c r="T40" s="81"/>
      <c r="U40" s="81"/>
      <c r="V40" s="81"/>
      <c r="W40" s="81"/>
      <c r="X40" s="81"/>
      <c r="Y40" s="81"/>
      <c r="Z40" s="81"/>
    </row>
    <row r="41" spans="2:26">
      <c r="B41" s="82" t="s">
        <v>2333</v>
      </c>
      <c r="C41" s="84"/>
      <c r="D41" s="10"/>
      <c r="E41" s="84"/>
      <c r="F41" s="5"/>
      <c r="G41" s="5"/>
      <c r="H41" s="10" t="str">
        <f t="shared" si="1"/>
        <v xml:space="preserve">No </v>
      </c>
      <c r="I41" s="82" t="s">
        <v>2727</v>
      </c>
      <c r="J41" s="81"/>
      <c r="K41" s="81"/>
      <c r="L41" s="81"/>
      <c r="M41" s="81"/>
      <c r="N41" s="81"/>
      <c r="O41" s="81"/>
      <c r="P41" s="81"/>
      <c r="Q41" s="81"/>
      <c r="R41" s="81"/>
      <c r="S41" s="81"/>
      <c r="T41" s="81"/>
      <c r="U41" s="81"/>
      <c r="V41" s="81"/>
      <c r="W41" s="81"/>
      <c r="X41" s="81"/>
      <c r="Y41" s="81"/>
      <c r="Z41" s="81"/>
    </row>
    <row r="42" spans="2:26">
      <c r="B42" s="82" t="s">
        <v>2728</v>
      </c>
      <c r="C42" s="84" t="str" cm="1">
        <f t="array" ref="C42">_xlfn._xlws.FILTER('6. Codigo de Etica'!B3:F34,'6. Codigo de Etica'!D3:D34="NO CUMPLE CONDICIÓN","")</f>
        <v/>
      </c>
      <c r="D42" s="10"/>
      <c r="E42" s="84"/>
      <c r="F42" s="5"/>
      <c r="G42" s="5"/>
      <c r="H42" s="10" t="str">
        <f t="shared" si="1"/>
        <v xml:space="preserve">No </v>
      </c>
      <c r="I42" s="82" t="s">
        <v>2729</v>
      </c>
      <c r="J42" s="81"/>
      <c r="K42" s="81"/>
      <c r="L42" s="81"/>
      <c r="M42" s="81"/>
      <c r="N42" s="81"/>
      <c r="O42" s="81"/>
      <c r="P42" s="81"/>
      <c r="Q42" s="81"/>
      <c r="R42" s="81"/>
      <c r="S42" s="81"/>
      <c r="T42" s="81"/>
      <c r="U42" s="81"/>
      <c r="V42" s="81"/>
      <c r="W42" s="81"/>
      <c r="X42" s="81"/>
      <c r="Y42" s="81"/>
      <c r="Z42" s="81"/>
    </row>
    <row r="43" spans="2:26">
      <c r="B43" s="82" t="s">
        <v>2728</v>
      </c>
      <c r="C43" s="84"/>
      <c r="D43" s="10"/>
      <c r="E43" s="84"/>
      <c r="F43" s="5"/>
      <c r="G43" s="5"/>
      <c r="H43" s="10" t="str">
        <f t="shared" si="1"/>
        <v xml:space="preserve">No </v>
      </c>
      <c r="I43" s="82" t="s">
        <v>2729</v>
      </c>
      <c r="J43" s="81"/>
      <c r="K43" s="81"/>
      <c r="L43" s="81"/>
      <c r="M43" s="81"/>
      <c r="N43" s="81"/>
      <c r="O43" s="81"/>
      <c r="P43" s="81"/>
      <c r="Q43" s="81"/>
      <c r="R43" s="81"/>
      <c r="S43" s="81"/>
      <c r="T43" s="81"/>
      <c r="U43" s="81"/>
      <c r="V43" s="81"/>
      <c r="W43" s="81"/>
      <c r="X43" s="81"/>
      <c r="Y43" s="81"/>
      <c r="Z43" s="81"/>
    </row>
    <row r="44" spans="2:26">
      <c r="B44" s="82" t="s">
        <v>2728</v>
      </c>
      <c r="C44" s="84"/>
      <c r="D44" s="10"/>
      <c r="E44" s="84"/>
      <c r="F44" s="5"/>
      <c r="G44" s="5"/>
      <c r="H44" s="10" t="str">
        <f t="shared" si="1"/>
        <v xml:space="preserve">No </v>
      </c>
      <c r="I44" s="82" t="s">
        <v>2729</v>
      </c>
      <c r="J44" s="81"/>
      <c r="K44" s="81"/>
      <c r="L44" s="81"/>
      <c r="M44" s="81"/>
      <c r="N44" s="81"/>
      <c r="O44" s="81"/>
      <c r="P44" s="81"/>
      <c r="Q44" s="81"/>
      <c r="R44" s="81"/>
      <c r="S44" s="81"/>
      <c r="T44" s="81"/>
      <c r="U44" s="81"/>
      <c r="V44" s="81"/>
      <c r="W44" s="81"/>
      <c r="X44" s="81"/>
      <c r="Y44" s="81"/>
      <c r="Z44" s="81"/>
    </row>
    <row r="45" spans="2:26">
      <c r="B45" s="82" t="s">
        <v>2730</v>
      </c>
      <c r="C45" s="84" t="str" cm="1">
        <f t="array" ref="C45">_xlfn._xlws.FILTER('7. Talento Humano'!B3:F19,'7. Talento Humano'!D3:D19="NO CUMPLE CONDICIÓN","")</f>
        <v/>
      </c>
      <c r="D45" s="10"/>
      <c r="E45" s="84"/>
      <c r="F45" s="5"/>
      <c r="G45" s="5"/>
      <c r="H45" s="10" t="str">
        <f t="shared" si="1"/>
        <v xml:space="preserve">No </v>
      </c>
      <c r="I45" s="82" t="s">
        <v>2731</v>
      </c>
    </row>
    <row r="46" spans="2:26">
      <c r="B46" s="82" t="s">
        <v>2732</v>
      </c>
      <c r="H46" s="10" t="str">
        <f t="shared" si="1"/>
        <v xml:space="preserve">No </v>
      </c>
      <c r="I46" s="82" t="s">
        <v>2731</v>
      </c>
    </row>
    <row r="47" spans="2:26">
      <c r="B47" s="82" t="s">
        <v>2733</v>
      </c>
      <c r="H47" s="10" t="str">
        <f t="shared" si="1"/>
        <v xml:space="preserve">No </v>
      </c>
      <c r="I47" s="82" t="s">
        <v>2731</v>
      </c>
    </row>
    <row r="48" spans="2:26">
      <c r="B48" s="82" t="s">
        <v>2734</v>
      </c>
      <c r="H48" s="10" t="str">
        <f t="shared" si="1"/>
        <v xml:space="preserve">No </v>
      </c>
      <c r="I48" s="82" t="s">
        <v>2731</v>
      </c>
    </row>
    <row r="49" spans="2:9">
      <c r="B49" s="82" t="s">
        <v>2735</v>
      </c>
      <c r="H49" s="10" t="str">
        <f t="shared" si="1"/>
        <v xml:space="preserve">No </v>
      </c>
      <c r="I49" s="82" t="s">
        <v>2731</v>
      </c>
    </row>
    <row r="50" spans="2:9">
      <c r="B50" s="82" t="s">
        <v>2469</v>
      </c>
      <c r="C50" s="2" t="str" cm="1">
        <f t="array" ref="C50">_xlfn._xlws.FILTER('8. Financiero'!B3:F14,'8. Financiero'!D3:D14="NO CUMPLE CONDICIÓN","")</f>
        <v/>
      </c>
      <c r="H50" s="10" t="str">
        <f t="shared" si="1"/>
        <v xml:space="preserve">No </v>
      </c>
      <c r="I50" s="82" t="s">
        <v>2736</v>
      </c>
    </row>
    <row r="51" spans="2:9">
      <c r="B51" s="82" t="s">
        <v>2481</v>
      </c>
      <c r="H51" s="10" t="str">
        <f t="shared" si="1"/>
        <v xml:space="preserve">No </v>
      </c>
      <c r="I51" s="82" t="s">
        <v>2736</v>
      </c>
    </row>
    <row r="52" spans="2:9">
      <c r="B52" s="82" t="s">
        <v>2502</v>
      </c>
      <c r="C52" s="2" t="str" cm="1">
        <f t="array" ref="C52">_xlfn._xlws.FILTER('9. Dotacion'!B3:F21,'9. Dotacion'!D3:D21="NO CUMPLE CONDICIÓN","")</f>
        <v/>
      </c>
      <c r="H52" s="10" t="str">
        <f t="shared" si="1"/>
        <v xml:space="preserve">No </v>
      </c>
      <c r="I52" s="82" t="s">
        <v>2737</v>
      </c>
    </row>
    <row r="53" spans="2:9">
      <c r="B53" s="82" t="s">
        <v>2511</v>
      </c>
      <c r="H53" s="10" t="str">
        <f t="shared" si="1"/>
        <v xml:space="preserve">No </v>
      </c>
      <c r="I53" s="82" t="s">
        <v>2737</v>
      </c>
    </row>
    <row r="54" spans="2:9">
      <c r="B54" s="82" t="s">
        <v>2516</v>
      </c>
      <c r="H54" s="10" t="str">
        <f t="shared" si="1"/>
        <v xml:space="preserve">No </v>
      </c>
      <c r="I54" s="82" t="s">
        <v>2737</v>
      </c>
    </row>
    <row r="55" spans="2:9">
      <c r="B55" s="82" t="s">
        <v>2738</v>
      </c>
      <c r="H55" s="10" t="str">
        <f t="shared" si="1"/>
        <v xml:space="preserve">No </v>
      </c>
      <c r="I55" s="82" t="s">
        <v>2737</v>
      </c>
    </row>
    <row r="56" spans="2:9">
      <c r="B56" s="82" t="s">
        <v>2739</v>
      </c>
      <c r="H56" s="10" t="str">
        <f t="shared" si="1"/>
        <v xml:space="preserve">No </v>
      </c>
      <c r="I56" s="82" t="s">
        <v>2737</v>
      </c>
    </row>
    <row r="57" spans="2:9">
      <c r="B57" s="82" t="s">
        <v>2740</v>
      </c>
      <c r="H57" s="10" t="str">
        <f t="shared" si="1"/>
        <v xml:space="preserve">No </v>
      </c>
      <c r="I57" s="82" t="s">
        <v>2737</v>
      </c>
    </row>
    <row r="58" spans="2:9">
      <c r="B58" s="82" t="s">
        <v>2741</v>
      </c>
      <c r="C58" s="84" t="str" cm="1">
        <f t="array" ref="C58">_xlfn._xlws.FILTER('Anexo 1 Violencias '!B3:F9,'Anexo 1 Violencias '!D3:D9="NO CUMPLE CONDICIÓN","")</f>
        <v/>
      </c>
      <c r="H58" s="10" t="str">
        <f t="shared" si="1"/>
        <v xml:space="preserve">No </v>
      </c>
      <c r="I58" s="82" t="s">
        <v>2742</v>
      </c>
    </row>
    <row r="59" spans="2:9">
      <c r="B59" s="82" t="s">
        <v>2743</v>
      </c>
      <c r="C59" s="2" t="str" cm="1">
        <f t="array" ref="C59">_xlfn._xlws.FILTER('Anexo 2. Discapacidad '!B3:F18,'Anexo 2. Discapacidad '!D3:D18="NO CUMPLE CONDICIÓN","")</f>
        <v/>
      </c>
      <c r="H59" s="10" t="str">
        <f t="shared" si="1"/>
        <v xml:space="preserve">No </v>
      </c>
      <c r="I59" s="82" t="s">
        <v>2744</v>
      </c>
    </row>
    <row r="60" spans="2:9">
      <c r="B60" s="82" t="s">
        <v>2745</v>
      </c>
      <c r="H60" s="10" t="str">
        <f t="shared" si="1"/>
        <v xml:space="preserve">No </v>
      </c>
      <c r="I60" s="82" t="s">
        <v>2744</v>
      </c>
    </row>
    <row r="61" spans="2:9">
      <c r="B61" s="82" t="s">
        <v>2746</v>
      </c>
      <c r="H61" s="10" t="str">
        <f t="shared" si="1"/>
        <v xml:space="preserve">No </v>
      </c>
      <c r="I61" s="82" t="s">
        <v>2744</v>
      </c>
    </row>
    <row r="62" spans="2:9">
      <c r="B62" s="82" t="s">
        <v>2747</v>
      </c>
      <c r="H62" s="10" t="str">
        <f t="shared" si="1"/>
        <v xml:space="preserve">No </v>
      </c>
      <c r="I62" s="82" t="s">
        <v>2744</v>
      </c>
    </row>
    <row r="63" spans="2:9">
      <c r="I63" s="82"/>
    </row>
    <row r="64" spans="2:9">
      <c r="I64" s="82"/>
    </row>
  </sheetData>
  <sheetProtection algorithmName="SHA-512" hashValue="n6kukthAYOSFm05+mOnelG8qCeRhDPkaFwR3YvulMWHiD+Lgw7Sy6EtiICHQxnXCbAq3be7DrrY6OuM9/FraZQ==" saltValue="s4D2vpX5j1rf7Sv9Z57E9Q==" spinCount="100000" sheet="1" objects="1" scenarios="1"/>
  <printOptions horizontalCentered="1"/>
  <pageMargins left="0.11811023622047245" right="0.11811023622047245" top="1.1811023622047245" bottom="0.74803149606299213" header="0.31496062992125984" footer="0.31496062992125984"/>
  <pageSetup scale="55" fitToHeight="0" orientation="landscape" r:id="rId1"/>
  <headerFooter>
    <oddHeader>&amp;C
PROCESO DE INSPECCIÓN, VIGILANCIA Y CONTROL
INSTRUMENTO DE VERIFICACIÓN  DE LAS CONDICIONES  DE PRESTACIÓN DEL SERVICIO
INTERNADO&amp;RINXX.IVC
Versión 1
Página &amp;P de &amp;N 
XX/XX/2025
Clasificación de la Información
CLASIFICADA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38"/>
  <sheetViews>
    <sheetView showGridLines="0" tabSelected="1" zoomScale="90" zoomScaleNormal="90" workbookViewId="0">
      <selection activeCell="A16" sqref="A16"/>
    </sheetView>
  </sheetViews>
  <sheetFormatPr baseColWidth="10" defaultColWidth="11.42578125" defaultRowHeight="15"/>
  <cols>
    <col min="1" max="1" width="35.85546875" customWidth="1"/>
    <col min="2" max="2" width="38.85546875" customWidth="1"/>
    <col min="3" max="3" width="37.42578125" customWidth="1"/>
    <col min="4" max="4" width="74.140625" customWidth="1"/>
    <col min="5" max="5" width="26.42578125" customWidth="1"/>
  </cols>
  <sheetData>
    <row r="1" spans="1:5" ht="18" customHeight="1">
      <c r="A1" s="1"/>
      <c r="B1" s="1"/>
      <c r="C1" s="1"/>
      <c r="D1" s="1"/>
      <c r="E1" s="408" t="s">
        <v>2792</v>
      </c>
    </row>
    <row r="2" spans="1:5" ht="23.25" customHeight="1">
      <c r="A2" s="1"/>
      <c r="B2" s="410" t="s">
        <v>2791</v>
      </c>
      <c r="C2" s="410"/>
      <c r="D2" s="410"/>
      <c r="E2" s="409"/>
    </row>
    <row r="3" spans="1:5">
      <c r="B3" s="410"/>
      <c r="C3" s="410"/>
      <c r="D3" s="410"/>
      <c r="E3" s="409"/>
    </row>
    <row r="4" spans="1:5" ht="24" customHeight="1">
      <c r="A4" s="1"/>
      <c r="B4" s="410"/>
      <c r="C4" s="410"/>
      <c r="D4" s="410"/>
      <c r="E4" s="409"/>
    </row>
    <row r="5" spans="1:5" ht="30.6" customHeight="1">
      <c r="A5" s="1"/>
      <c r="B5" s="1"/>
      <c r="C5" s="1"/>
      <c r="D5" s="1"/>
      <c r="E5" s="409"/>
    </row>
    <row r="6" spans="1:5" ht="15.6" customHeight="1">
      <c r="A6" s="1"/>
      <c r="B6" s="1"/>
      <c r="C6" s="1"/>
      <c r="D6" s="1"/>
      <c r="E6" s="409"/>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ht="20.25" customHeight="1">
      <c r="A35" s="406"/>
      <c r="B35" s="407"/>
      <c r="C35" s="407"/>
      <c r="D35" s="407"/>
      <c r="E35" s="407"/>
    </row>
    <row r="38" spans="1:5" ht="54" customHeight="1">
      <c r="A38" s="406" t="s">
        <v>2790</v>
      </c>
      <c r="B38" s="407"/>
      <c r="C38" s="407"/>
      <c r="D38" s="407"/>
      <c r="E38" s="407"/>
    </row>
  </sheetData>
  <sheetProtection algorithmName="SHA-512" hashValue="TRejBMEdRxWLqjR1hL23kTXA92JiQLfxkGYgrADPZ9YtpPIyuTYDaGge3jGU1pzx6IyvGAt2IsbVcZcBTn4lcQ==" saltValue="g86CzeBbwc2nCmLgDmYUaA==" spinCount="100000" sheet="1" insertHyperlinks="0"/>
  <mergeCells count="4">
    <mergeCell ref="A38:E38"/>
    <mergeCell ref="E1:E6"/>
    <mergeCell ref="B2:D4"/>
    <mergeCell ref="A35:E35"/>
  </mergeCells>
  <printOptions horizontalCentered="1"/>
  <pageMargins left="0.11811023622047245" right="0.11811023622047245" top="0.74803149606299213" bottom="0.74803149606299213" header="0.31496062992125984" footer="0.31496062992125984"/>
  <pageSetup paperSize="9" scale="68"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0000"/>
    <pageSetUpPr fitToPage="1"/>
  </sheetPr>
  <dimension ref="A1:H46"/>
  <sheetViews>
    <sheetView zoomScaleNormal="100" workbookViewId="0">
      <selection activeCell="A16" sqref="A16"/>
    </sheetView>
  </sheetViews>
  <sheetFormatPr baseColWidth="10" defaultColWidth="11.42578125" defaultRowHeight="15.75"/>
  <cols>
    <col min="1" max="1" width="11.140625" style="164" customWidth="1"/>
    <col min="2" max="2" width="53.42578125" hidden="1" customWidth="1"/>
    <col min="3" max="3" width="32.140625" hidden="1" customWidth="1"/>
    <col min="4" max="4" width="115.140625" customWidth="1"/>
    <col min="5" max="5" width="33.85546875" customWidth="1"/>
    <col min="6" max="6" width="28.7109375" customWidth="1"/>
    <col min="7" max="7" width="18.140625" customWidth="1"/>
  </cols>
  <sheetData>
    <row r="1" spans="1:8" ht="21.75" customHeight="1">
      <c r="A1" s="454" t="s">
        <v>2748</v>
      </c>
      <c r="B1" s="455"/>
      <c r="C1" s="455"/>
      <c r="D1" s="455"/>
      <c r="E1" s="455"/>
      <c r="F1" s="455"/>
      <c r="G1" s="456"/>
    </row>
    <row r="2" spans="1:8" ht="45.75" thickBot="1">
      <c r="A2" s="163" t="s">
        <v>2749</v>
      </c>
      <c r="B2" s="85" t="s">
        <v>1679</v>
      </c>
      <c r="C2" s="85" t="s">
        <v>1680</v>
      </c>
      <c r="D2" s="85" t="s">
        <v>1681</v>
      </c>
      <c r="E2" s="85" t="s">
        <v>1682</v>
      </c>
      <c r="F2" s="85" t="s">
        <v>2750</v>
      </c>
      <c r="G2" s="86" t="s">
        <v>2751</v>
      </c>
      <c r="H2" s="363" t="s">
        <v>1481</v>
      </c>
    </row>
    <row r="3" spans="1:8" ht="15">
      <c r="A3" s="245" t="str" cm="1">
        <f t="array" ref="A3">_xlfn._xlws.FILTER(TEMP!C3:I63,TEMP!E3:E63="NO CUMPLE CONDICIÓN","")</f>
        <v/>
      </c>
      <c r="B3" s="242"/>
      <c r="C3" s="246"/>
      <c r="D3" s="242"/>
      <c r="E3" s="242"/>
      <c r="F3" s="247"/>
      <c r="G3" s="248"/>
    </row>
    <row r="4" spans="1:8" ht="15">
      <c r="A4" s="249"/>
      <c r="B4" s="243"/>
      <c r="C4" s="250"/>
      <c r="D4" s="243"/>
      <c r="E4" s="243"/>
      <c r="F4" s="251"/>
      <c r="G4" s="252"/>
    </row>
    <row r="5" spans="1:8" ht="15">
      <c r="A5" s="249"/>
      <c r="B5" s="243"/>
      <c r="C5" s="250"/>
      <c r="D5" s="243"/>
      <c r="E5" s="243"/>
      <c r="F5" s="251"/>
      <c r="G5" s="252"/>
    </row>
    <row r="6" spans="1:8" ht="15">
      <c r="A6" s="249"/>
      <c r="B6" s="243"/>
      <c r="C6" s="250"/>
      <c r="D6" s="243"/>
      <c r="E6" s="243"/>
      <c r="F6" s="251"/>
      <c r="G6" s="252"/>
    </row>
    <row r="7" spans="1:8" ht="15">
      <c r="A7" s="249"/>
      <c r="B7" s="243"/>
      <c r="C7" s="250"/>
      <c r="D7" s="243"/>
      <c r="E7" s="243"/>
      <c r="F7" s="251"/>
      <c r="G7" s="252"/>
    </row>
    <row r="8" spans="1:8" ht="15">
      <c r="A8" s="249"/>
      <c r="B8" s="243"/>
      <c r="C8" s="250"/>
      <c r="D8" s="243"/>
      <c r="E8" s="243"/>
      <c r="F8" s="251"/>
      <c r="G8" s="252"/>
    </row>
    <row r="9" spans="1:8" ht="15">
      <c r="A9" s="249"/>
      <c r="B9" s="243"/>
      <c r="C9" s="250"/>
      <c r="D9" s="243"/>
      <c r="E9" s="243"/>
      <c r="F9" s="251"/>
      <c r="G9" s="252"/>
    </row>
    <row r="10" spans="1:8" ht="15">
      <c r="A10" s="249"/>
      <c r="B10" s="243"/>
      <c r="C10" s="250"/>
      <c r="D10" s="243"/>
      <c r="E10" s="243"/>
      <c r="F10" s="251"/>
      <c r="G10" s="252"/>
    </row>
    <row r="11" spans="1:8" ht="15">
      <c r="A11" s="249"/>
      <c r="B11" s="243"/>
      <c r="C11" s="250"/>
      <c r="D11" s="243"/>
      <c r="E11" s="243"/>
      <c r="F11" s="251"/>
      <c r="G11" s="252"/>
    </row>
    <row r="12" spans="1:8" ht="15">
      <c r="A12" s="249"/>
      <c r="B12" s="243"/>
      <c r="C12" s="250"/>
      <c r="D12" s="243"/>
      <c r="E12" s="243"/>
      <c r="F12" s="251"/>
      <c r="G12" s="252"/>
    </row>
    <row r="13" spans="1:8" ht="50.1" customHeight="1">
      <c r="A13" s="249"/>
      <c r="B13" s="243"/>
      <c r="C13" s="250"/>
      <c r="D13" s="243"/>
      <c r="E13" s="243"/>
      <c r="F13" s="251"/>
      <c r="G13" s="252"/>
    </row>
    <row r="14" spans="1:8" ht="50.1" customHeight="1">
      <c r="A14" s="249"/>
      <c r="B14" s="243"/>
      <c r="C14" s="250"/>
      <c r="D14" s="243"/>
      <c r="E14" s="243"/>
      <c r="F14" s="251"/>
      <c r="G14" s="252"/>
    </row>
    <row r="15" spans="1:8" ht="50.1" customHeight="1">
      <c r="A15" s="249"/>
      <c r="B15" s="243"/>
      <c r="C15" s="250"/>
      <c r="D15" s="243"/>
      <c r="E15" s="243"/>
      <c r="F15" s="251"/>
      <c r="G15" s="252"/>
    </row>
    <row r="16" spans="1:8" ht="50.1" customHeight="1">
      <c r="A16" s="249"/>
      <c r="B16" s="243"/>
      <c r="C16" s="250"/>
      <c r="D16" s="243"/>
      <c r="E16" s="243"/>
      <c r="F16" s="251"/>
      <c r="G16" s="252"/>
    </row>
    <row r="17" spans="1:7" ht="50.1" customHeight="1">
      <c r="A17" s="249"/>
      <c r="B17" s="243"/>
      <c r="C17" s="250"/>
      <c r="D17" s="243"/>
      <c r="E17" s="243"/>
      <c r="F17" s="251"/>
      <c r="G17" s="252"/>
    </row>
    <row r="18" spans="1:7" ht="50.1" customHeight="1">
      <c r="A18" s="249"/>
      <c r="B18" s="243"/>
      <c r="C18" s="250"/>
      <c r="D18" s="243"/>
      <c r="E18" s="243"/>
      <c r="F18" s="251"/>
      <c r="G18" s="252"/>
    </row>
    <row r="19" spans="1:7" ht="50.1" customHeight="1">
      <c r="A19" s="249"/>
      <c r="B19" s="243"/>
      <c r="C19" s="250"/>
      <c r="D19" s="243"/>
      <c r="E19" s="243"/>
      <c r="F19" s="251"/>
      <c r="G19" s="252"/>
    </row>
    <row r="20" spans="1:7" ht="50.1" customHeight="1">
      <c r="A20" s="249"/>
      <c r="B20" s="243"/>
      <c r="C20" s="250"/>
      <c r="D20" s="243"/>
      <c r="E20" s="243"/>
      <c r="F20" s="251"/>
      <c r="G20" s="252"/>
    </row>
    <row r="21" spans="1:7" ht="50.1" customHeight="1">
      <c r="A21" s="249"/>
      <c r="B21" s="243"/>
      <c r="C21" s="250"/>
      <c r="D21" s="243"/>
      <c r="E21" s="243"/>
      <c r="F21" s="251"/>
      <c r="G21" s="252"/>
    </row>
    <row r="22" spans="1:7" ht="50.1" customHeight="1">
      <c r="A22" s="249"/>
      <c r="B22" s="243"/>
      <c r="C22" s="250"/>
      <c r="D22" s="243"/>
      <c r="E22" s="243"/>
      <c r="F22" s="251"/>
      <c r="G22" s="252"/>
    </row>
    <row r="23" spans="1:7" ht="50.1" customHeight="1">
      <c r="A23" s="249"/>
      <c r="B23" s="243"/>
      <c r="C23" s="250"/>
      <c r="D23" s="243"/>
      <c r="E23" s="243"/>
      <c r="F23" s="251"/>
      <c r="G23" s="252"/>
    </row>
    <row r="24" spans="1:7" ht="50.1" customHeight="1">
      <c r="A24" s="249"/>
      <c r="B24" s="243"/>
      <c r="C24" s="250"/>
      <c r="D24" s="243"/>
      <c r="E24" s="243"/>
      <c r="F24" s="251"/>
      <c r="G24" s="252"/>
    </row>
    <row r="25" spans="1:7" ht="50.1" customHeight="1">
      <c r="A25" s="249"/>
      <c r="B25" s="243"/>
      <c r="C25" s="250"/>
      <c r="D25" s="243"/>
      <c r="E25" s="243"/>
      <c r="F25" s="251"/>
      <c r="G25" s="252"/>
    </row>
    <row r="26" spans="1:7" ht="50.1" customHeight="1">
      <c r="A26" s="249"/>
      <c r="B26" s="243"/>
      <c r="C26" s="250"/>
      <c r="D26" s="243"/>
      <c r="E26" s="243"/>
      <c r="F26" s="251"/>
      <c r="G26" s="252"/>
    </row>
    <row r="27" spans="1:7" ht="50.1" customHeight="1">
      <c r="A27" s="249"/>
      <c r="B27" s="243"/>
      <c r="C27" s="250"/>
      <c r="D27" s="243"/>
      <c r="E27" s="243"/>
      <c r="F27" s="251"/>
      <c r="G27" s="252"/>
    </row>
    <row r="28" spans="1:7" ht="50.1" customHeight="1">
      <c r="A28" s="249"/>
      <c r="B28" s="243"/>
      <c r="C28" s="250"/>
      <c r="D28" s="243"/>
      <c r="E28" s="243"/>
      <c r="F28" s="251"/>
      <c r="G28" s="252"/>
    </row>
    <row r="29" spans="1:7" ht="50.1" customHeight="1">
      <c r="A29" s="249"/>
      <c r="B29" s="243"/>
      <c r="C29" s="250"/>
      <c r="D29" s="243"/>
      <c r="E29" s="243"/>
      <c r="F29" s="251"/>
      <c r="G29" s="252"/>
    </row>
    <row r="30" spans="1:7" ht="50.1" customHeight="1">
      <c r="A30" s="249"/>
      <c r="B30" s="243"/>
      <c r="C30" s="250"/>
      <c r="D30" s="243"/>
      <c r="E30" s="243"/>
      <c r="F30" s="251"/>
      <c r="G30" s="252"/>
    </row>
    <row r="31" spans="1:7" ht="50.1" customHeight="1">
      <c r="A31" s="249"/>
      <c r="B31" s="243"/>
      <c r="C31" s="250"/>
      <c r="D31" s="243"/>
      <c r="E31" s="243"/>
      <c r="F31" s="251"/>
      <c r="G31" s="252"/>
    </row>
    <row r="32" spans="1:7" ht="50.1" customHeight="1">
      <c r="A32" s="249"/>
      <c r="B32" s="243"/>
      <c r="C32" s="250"/>
      <c r="D32" s="243"/>
      <c r="E32" s="243"/>
      <c r="F32" s="251"/>
      <c r="G32" s="252"/>
    </row>
    <row r="33" spans="1:7" ht="50.1" customHeight="1">
      <c r="A33" s="249"/>
      <c r="B33" s="243"/>
      <c r="C33" s="250"/>
      <c r="D33" s="243"/>
      <c r="E33" s="243"/>
      <c r="F33" s="251"/>
      <c r="G33" s="252"/>
    </row>
    <row r="34" spans="1:7" ht="50.1" customHeight="1">
      <c r="A34" s="249"/>
      <c r="B34" s="243"/>
      <c r="C34" s="250"/>
      <c r="D34" s="243"/>
      <c r="E34" s="243"/>
      <c r="F34" s="251"/>
      <c r="G34" s="252"/>
    </row>
    <row r="35" spans="1:7" ht="50.1" customHeight="1">
      <c r="A35" s="249"/>
      <c r="B35" s="243"/>
      <c r="C35" s="250"/>
      <c r="D35" s="243"/>
      <c r="E35" s="243"/>
      <c r="F35" s="251"/>
      <c r="G35" s="252"/>
    </row>
    <row r="36" spans="1:7" ht="50.1" customHeight="1">
      <c r="A36" s="249"/>
      <c r="B36" s="243"/>
      <c r="C36" s="250"/>
      <c r="D36" s="243"/>
      <c r="E36" s="243"/>
      <c r="F36" s="251"/>
      <c r="G36" s="252"/>
    </row>
    <row r="37" spans="1:7" ht="50.1" customHeight="1">
      <c r="A37" s="249"/>
      <c r="B37" s="243"/>
      <c r="C37" s="250"/>
      <c r="D37" s="243"/>
      <c r="E37" s="243"/>
      <c r="F37" s="251"/>
      <c r="G37" s="252"/>
    </row>
    <row r="38" spans="1:7" ht="50.1" customHeight="1">
      <c r="A38" s="249"/>
      <c r="B38" s="243"/>
      <c r="C38" s="250"/>
      <c r="D38" s="243"/>
      <c r="E38" s="243"/>
      <c r="F38" s="251"/>
      <c r="G38" s="252"/>
    </row>
    <row r="39" spans="1:7" ht="50.1" customHeight="1">
      <c r="A39" s="249"/>
      <c r="B39" s="243"/>
      <c r="C39" s="250"/>
      <c r="D39" s="243"/>
      <c r="E39" s="243"/>
      <c r="F39" s="251"/>
      <c r="G39" s="252"/>
    </row>
    <row r="40" spans="1:7" ht="50.1" customHeight="1">
      <c r="A40" s="249"/>
      <c r="B40" s="243"/>
      <c r="C40" s="250"/>
      <c r="D40" s="243"/>
      <c r="E40" s="243"/>
      <c r="F40" s="251"/>
      <c r="G40" s="252"/>
    </row>
    <row r="41" spans="1:7" ht="50.1" customHeight="1">
      <c r="A41" s="249"/>
      <c r="B41" s="243"/>
      <c r="C41" s="250"/>
      <c r="D41" s="243"/>
      <c r="E41" s="243"/>
      <c r="F41" s="251"/>
      <c r="G41" s="252"/>
    </row>
    <row r="42" spans="1:7" ht="50.1" customHeight="1">
      <c r="A42" s="249"/>
      <c r="B42" s="243"/>
      <c r="C42" s="250"/>
      <c r="D42" s="243"/>
      <c r="E42" s="243"/>
      <c r="F42" s="251"/>
      <c r="G42" s="252"/>
    </row>
    <row r="43" spans="1:7" ht="50.1" customHeight="1">
      <c r="A43" s="249"/>
      <c r="B43" s="243"/>
      <c r="C43" s="250"/>
      <c r="D43" s="243"/>
      <c r="E43" s="243"/>
      <c r="F43" s="251"/>
      <c r="G43" s="252"/>
    </row>
    <row r="44" spans="1:7" ht="50.1" customHeight="1">
      <c r="A44" s="249"/>
      <c r="B44" s="243"/>
      <c r="C44" s="250"/>
      <c r="D44" s="243"/>
      <c r="E44" s="243"/>
      <c r="F44" s="251"/>
      <c r="G44" s="252"/>
    </row>
    <row r="45" spans="1:7" ht="50.1" customHeight="1">
      <c r="A45" s="249"/>
      <c r="B45" s="243"/>
      <c r="C45" s="250"/>
      <c r="D45" s="243"/>
      <c r="E45" s="243"/>
      <c r="F45" s="251"/>
      <c r="G45" s="252"/>
    </row>
    <row r="46" spans="1:7" ht="50.1" customHeight="1">
      <c r="A46" s="249"/>
      <c r="B46" s="243"/>
      <c r="C46" s="250"/>
      <c r="D46" s="243"/>
      <c r="E46" s="243"/>
      <c r="F46" s="251"/>
      <c r="G46" s="252"/>
    </row>
  </sheetData>
  <sheetProtection algorithmName="SHA-512" hashValue="6RpLmY+2epyi4PxnOKYzMbCRCiXh8tSZMp08XoLQuZ8/GoPQJCrNCK4JhNehoKaE+MaLbB2WgyOXDI//mXXqcg==" saltValue="F4bkOaPl5RuqofiVadYTcw==" spinCount="100000" sheet="1" formatRows="0"/>
  <mergeCells count="1">
    <mergeCell ref="A1:G1"/>
  </mergeCells>
  <hyperlinks>
    <hyperlink ref="H2" location="PORTADA!A1" display="Portada" xr:uid="{DBAB768C-F6C0-42F0-BDFA-BA9868DEEAEA}"/>
  </hyperlinks>
  <printOptions horizontalCentered="1"/>
  <pageMargins left="0.31496062992125984" right="0.31496062992125984" top="1.1417322834645669" bottom="0.74803149606299213" header="0.31496062992125984" footer="0.31496062992125984"/>
  <pageSetup scale="63" fitToHeight="0" orientation="landscape" r:id="rId1"/>
  <headerFooter>
    <oddHeader xml:space="preserve">&amp;L&amp;G&amp;C"PROCESO DE INSPECCIÓN, VIGILANCIA Y CONTROL
FORMATO INSTRUMENTO IV
CASA UNIVERSITARIA"  
&amp;R"IN101.IVC
Versión 1
28/07/2026
Clasificación de la Información
CLASIFICADA"
</oddHeader>
    <oddFooter>&amp;C&amp;G</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pageSetUpPr fitToPage="1"/>
  </sheetPr>
  <dimension ref="A1:J50"/>
  <sheetViews>
    <sheetView zoomScale="90" zoomScaleNormal="90" workbookViewId="0">
      <selection activeCell="A16" sqref="A16"/>
    </sheetView>
  </sheetViews>
  <sheetFormatPr baseColWidth="10" defaultColWidth="11.42578125" defaultRowHeight="15"/>
  <cols>
    <col min="1" max="1" width="10.85546875" customWidth="1"/>
    <col min="2" max="2" width="56.140625" customWidth="1"/>
    <col min="3" max="3" width="48.42578125" customWidth="1"/>
    <col min="4" max="4" width="35.85546875" customWidth="1"/>
    <col min="5" max="5" width="30.140625" customWidth="1"/>
    <col min="6" max="6" width="28.7109375" customWidth="1"/>
  </cols>
  <sheetData>
    <row r="1" spans="1:10" ht="21.75" thickBot="1">
      <c r="A1" s="502" t="s">
        <v>2752</v>
      </c>
      <c r="B1" s="503"/>
      <c r="C1" s="503"/>
      <c r="D1" s="503"/>
      <c r="E1" s="503"/>
      <c r="F1" s="504"/>
      <c r="G1" s="363" t="s">
        <v>1481</v>
      </c>
    </row>
    <row r="2" spans="1:10" ht="33" customHeight="1" thickBot="1">
      <c r="A2" s="546" t="s">
        <v>2753</v>
      </c>
      <c r="B2" s="547"/>
      <c r="C2" s="544" t="s">
        <v>2754</v>
      </c>
      <c r="D2" s="544"/>
      <c r="E2" s="544"/>
      <c r="F2" s="545"/>
    </row>
    <row r="3" spans="1:10" s="34" customFormat="1" ht="15.75" customHeight="1">
      <c r="A3" s="550" t="s">
        <v>2755</v>
      </c>
      <c r="B3" s="551"/>
      <c r="C3" s="509" t="s">
        <v>2756</v>
      </c>
      <c r="D3" s="509"/>
      <c r="E3" s="509"/>
      <c r="F3" s="510"/>
      <c r="G3" s="31"/>
      <c r="H3" s="31"/>
      <c r="I3" s="31"/>
      <c r="J3" s="31"/>
    </row>
    <row r="4" spans="1:10" ht="14.25" customHeight="1">
      <c r="A4" s="550"/>
      <c r="B4" s="551"/>
      <c r="C4" s="127" t="s">
        <v>2757</v>
      </c>
      <c r="D4" s="127" t="s">
        <v>2758</v>
      </c>
      <c r="E4" s="127" t="s">
        <v>2759</v>
      </c>
      <c r="F4" s="128" t="s">
        <v>2760</v>
      </c>
      <c r="G4" s="31"/>
      <c r="H4" s="31"/>
      <c r="I4" s="31"/>
      <c r="J4" s="31"/>
    </row>
    <row r="5" spans="1:10" s="14" customFormat="1" ht="15.75" customHeight="1">
      <c r="A5" s="505" t="s">
        <v>2761</v>
      </c>
      <c r="B5" s="506"/>
      <c r="C5" s="38">
        <f>+'2.Ambientes Adecuados y Seguros'!D109</f>
        <v>0</v>
      </c>
      <c r="D5" s="38">
        <f>+'2.Ambientes Adecuados y Seguros'!D110</f>
        <v>0</v>
      </c>
      <c r="E5" s="38">
        <f>+'2.Ambientes Adecuados y Seguros'!D111</f>
        <v>13</v>
      </c>
      <c r="F5" s="129">
        <f>SUM(C5:E5)</f>
        <v>13</v>
      </c>
      <c r="G5" s="31"/>
      <c r="H5" s="31"/>
      <c r="I5" s="31"/>
      <c r="J5" s="31"/>
    </row>
    <row r="6" spans="1:10">
      <c r="A6" s="505" t="s">
        <v>2762</v>
      </c>
      <c r="B6" s="506"/>
      <c r="C6" s="96">
        <f>+'3. Alimentacion y Nutrición'!D53</f>
        <v>0</v>
      </c>
      <c r="D6" s="96">
        <f>+'3. Alimentacion y Nutrición'!D54</f>
        <v>0</v>
      </c>
      <c r="E6" s="96">
        <f>+'3. Alimentacion y Nutrición'!D55</f>
        <v>10</v>
      </c>
      <c r="F6" s="129">
        <f t="shared" ref="F6:F14" si="0">SUM(C6:E6)</f>
        <v>10</v>
      </c>
      <c r="G6" s="31"/>
      <c r="H6" s="31"/>
      <c r="I6" s="31"/>
      <c r="J6" s="31"/>
    </row>
    <row r="7" spans="1:10">
      <c r="A7" s="505" t="s">
        <v>2763</v>
      </c>
      <c r="B7" s="506"/>
      <c r="C7" s="96">
        <f>+'4. Modelo de Atencion'!D33</f>
        <v>0</v>
      </c>
      <c r="D7" s="96">
        <f>+'4. Modelo de Atencion'!D34</f>
        <v>0</v>
      </c>
      <c r="E7" s="96">
        <f>+'4. Modelo de Atencion'!D35</f>
        <v>3</v>
      </c>
      <c r="F7" s="129">
        <f t="shared" si="0"/>
        <v>3</v>
      </c>
      <c r="G7" s="31"/>
      <c r="H7" s="31"/>
      <c r="I7" s="31"/>
      <c r="J7" s="31"/>
    </row>
    <row r="8" spans="1:10">
      <c r="A8" s="505" t="s">
        <v>2764</v>
      </c>
      <c r="B8" s="506"/>
      <c r="C8" s="96">
        <f>+'5. Situaciones de Riesgo'!D114</f>
        <v>0</v>
      </c>
      <c r="D8" s="96">
        <f>+'5. Situaciones de Riesgo'!D115</f>
        <v>0</v>
      </c>
      <c r="E8" s="96">
        <f>+'5. Situaciones de Riesgo'!D116</f>
        <v>13</v>
      </c>
      <c r="F8" s="129">
        <f t="shared" si="0"/>
        <v>13</v>
      </c>
      <c r="G8" s="31"/>
      <c r="H8" s="31"/>
      <c r="I8" s="31"/>
      <c r="J8" s="31"/>
    </row>
    <row r="9" spans="1:10">
      <c r="A9" s="505" t="s">
        <v>2765</v>
      </c>
      <c r="B9" s="506"/>
      <c r="C9" s="96">
        <f>+'6. Codigo de Etica'!D37</f>
        <v>0</v>
      </c>
      <c r="D9" s="96">
        <f>+'6. Codigo de Etica'!D38</f>
        <v>0</v>
      </c>
      <c r="E9" s="96">
        <f>+'6. Codigo de Etica'!D39</f>
        <v>3</v>
      </c>
      <c r="F9" s="129">
        <f t="shared" si="0"/>
        <v>3</v>
      </c>
      <c r="G9" s="31"/>
      <c r="H9" s="31"/>
      <c r="I9" s="31"/>
      <c r="J9" s="31"/>
    </row>
    <row r="10" spans="1:10">
      <c r="A10" s="505" t="s">
        <v>2766</v>
      </c>
      <c r="B10" s="506"/>
      <c r="C10" s="96">
        <f>+'7. Talento Humano'!D23</f>
        <v>0</v>
      </c>
      <c r="D10" s="96">
        <f>+'7. Talento Humano'!D24</f>
        <v>0</v>
      </c>
      <c r="E10" s="96">
        <f>+'7. Talento Humano'!D25</f>
        <v>5</v>
      </c>
      <c r="F10" s="129">
        <f t="shared" si="0"/>
        <v>5</v>
      </c>
      <c r="G10" s="31"/>
      <c r="H10" s="31"/>
      <c r="I10" s="31"/>
      <c r="J10" s="31"/>
    </row>
    <row r="11" spans="1:10" ht="14.45" customHeight="1">
      <c r="A11" s="505" t="s">
        <v>2767</v>
      </c>
      <c r="B11" s="506"/>
      <c r="C11" s="96">
        <f>+'8. Financiero'!D17</f>
        <v>0</v>
      </c>
      <c r="D11" s="96">
        <f>+'8. Financiero'!D18</f>
        <v>0</v>
      </c>
      <c r="E11" s="96">
        <f>+'8. Financiero'!D19</f>
        <v>2</v>
      </c>
      <c r="F11" s="129">
        <f t="shared" si="0"/>
        <v>2</v>
      </c>
      <c r="G11" s="31"/>
      <c r="H11" s="31"/>
      <c r="I11" s="31"/>
      <c r="J11" s="31"/>
    </row>
    <row r="12" spans="1:10" ht="14.45" customHeight="1">
      <c r="A12" s="505" t="s">
        <v>2768</v>
      </c>
      <c r="B12" s="506"/>
      <c r="C12" s="96">
        <f>+'9. Dotacion'!D23</f>
        <v>0</v>
      </c>
      <c r="D12" s="96">
        <f>+'9. Dotacion'!D24</f>
        <v>0</v>
      </c>
      <c r="E12" s="96">
        <f>+'9. Dotacion'!D25</f>
        <v>6</v>
      </c>
      <c r="F12" s="129">
        <f t="shared" si="0"/>
        <v>6</v>
      </c>
    </row>
    <row r="13" spans="1:10" ht="15" customHeight="1">
      <c r="A13" s="505" t="s">
        <v>2548</v>
      </c>
      <c r="B13" s="506"/>
      <c r="C13" s="96">
        <f>+'Anexo 1 Violencias '!D12</f>
        <v>0</v>
      </c>
      <c r="D13" s="96">
        <f>+'Anexo 1 Violencias '!D13</f>
        <v>0</v>
      </c>
      <c r="E13" s="96">
        <f>+'Anexo 1 Violencias '!D14</f>
        <v>1</v>
      </c>
      <c r="F13" s="129">
        <f t="shared" si="0"/>
        <v>1</v>
      </c>
    </row>
    <row r="14" spans="1:10" ht="15" customHeight="1">
      <c r="A14" s="505" t="s">
        <v>2769</v>
      </c>
      <c r="B14" s="506"/>
      <c r="C14" s="96">
        <f>+'Anexo 2. Discapacidad '!D21</f>
        <v>0</v>
      </c>
      <c r="D14" s="96">
        <f>+'Anexo 2. Discapacidad '!D22</f>
        <v>0</v>
      </c>
      <c r="E14" s="96">
        <f>+'Anexo 2. Discapacidad '!D23</f>
        <v>2</v>
      </c>
      <c r="F14" s="129">
        <f t="shared" si="0"/>
        <v>2</v>
      </c>
    </row>
    <row r="15" spans="1:10">
      <c r="A15" s="526" t="s">
        <v>2770</v>
      </c>
      <c r="B15" s="526"/>
      <c r="C15" s="130">
        <f>SUM(C5:C14)</f>
        <v>0</v>
      </c>
      <c r="D15" s="130">
        <f>SUM(D5:D14)</f>
        <v>0</v>
      </c>
      <c r="E15" s="130">
        <f>SUM(E5:E14)</f>
        <v>58</v>
      </c>
      <c r="F15" s="131">
        <f>SUM(F5:F14)</f>
        <v>58</v>
      </c>
    </row>
    <row r="16" spans="1:10" ht="33" customHeight="1" thickBot="1">
      <c r="A16" s="132"/>
      <c r="B16" s="133"/>
      <c r="C16" s="134" t="s">
        <v>2771</v>
      </c>
      <c r="D16" s="135" t="s">
        <v>2772</v>
      </c>
      <c r="E16" s="134" t="s">
        <v>2771</v>
      </c>
      <c r="F16" s="136"/>
    </row>
    <row r="17" spans="1:6" ht="36" customHeight="1">
      <c r="A17" s="514" t="s">
        <v>1637</v>
      </c>
      <c r="B17" s="515"/>
      <c r="C17" s="515"/>
      <c r="D17" s="515"/>
      <c r="E17" s="515"/>
      <c r="F17" s="516"/>
    </row>
    <row r="18" spans="1:6" ht="54.75" customHeight="1">
      <c r="A18" s="527"/>
      <c r="B18" s="528"/>
      <c r="C18" s="528"/>
      <c r="D18" s="528"/>
      <c r="E18" s="528"/>
      <c r="F18" s="529"/>
    </row>
    <row r="19" spans="1:6" ht="56.25" customHeight="1">
      <c r="A19" s="530"/>
      <c r="B19" s="531"/>
      <c r="C19" s="531"/>
      <c r="D19" s="531"/>
      <c r="E19" s="531"/>
      <c r="F19" s="532"/>
    </row>
    <row r="20" spans="1:6" ht="53.25" customHeight="1">
      <c r="A20" s="530"/>
      <c r="B20" s="531"/>
      <c r="C20" s="531"/>
      <c r="D20" s="531"/>
      <c r="E20" s="531"/>
      <c r="F20" s="532"/>
    </row>
    <row r="21" spans="1:6" ht="50.25" customHeight="1" thickBot="1">
      <c r="A21" s="533"/>
      <c r="B21" s="534"/>
      <c r="C21" s="534"/>
      <c r="D21" s="534"/>
      <c r="E21" s="534"/>
      <c r="F21" s="535"/>
    </row>
    <row r="22" spans="1:6" ht="25.5" customHeight="1">
      <c r="A22" s="514" t="s">
        <v>1639</v>
      </c>
      <c r="B22" s="515"/>
      <c r="C22" s="515"/>
      <c r="D22" s="515"/>
      <c r="E22" s="515"/>
      <c r="F22" s="516"/>
    </row>
    <row r="23" spans="1:6">
      <c r="A23" s="511"/>
      <c r="B23" s="512"/>
      <c r="C23" s="512"/>
      <c r="D23" s="512"/>
      <c r="E23" s="512"/>
      <c r="F23" s="513"/>
    </row>
    <row r="24" spans="1:6">
      <c r="A24" s="511"/>
      <c r="B24" s="512"/>
      <c r="C24" s="512"/>
      <c r="D24" s="512"/>
      <c r="E24" s="512"/>
      <c r="F24" s="513"/>
    </row>
    <row r="25" spans="1:6">
      <c r="A25" s="511"/>
      <c r="B25" s="512"/>
      <c r="C25" s="512"/>
      <c r="D25" s="512"/>
      <c r="E25" s="512"/>
      <c r="F25" s="513"/>
    </row>
    <row r="26" spans="1:6">
      <c r="A26" s="511"/>
      <c r="B26" s="512"/>
      <c r="C26" s="512"/>
      <c r="D26" s="512"/>
      <c r="E26" s="512"/>
      <c r="F26" s="513"/>
    </row>
    <row r="27" spans="1:6">
      <c r="A27" s="511"/>
      <c r="B27" s="512"/>
      <c r="C27" s="512"/>
      <c r="D27" s="512"/>
      <c r="E27" s="512"/>
      <c r="F27" s="513"/>
    </row>
    <row r="28" spans="1:6">
      <c r="A28" s="511"/>
      <c r="B28" s="512"/>
      <c r="C28" s="512"/>
      <c r="D28" s="512"/>
      <c r="E28" s="512"/>
      <c r="F28" s="513"/>
    </row>
    <row r="29" spans="1:6">
      <c r="A29" s="511"/>
      <c r="B29" s="512"/>
      <c r="C29" s="512"/>
      <c r="D29" s="512"/>
      <c r="E29" s="512"/>
      <c r="F29" s="513"/>
    </row>
    <row r="30" spans="1:6" ht="18" customHeight="1">
      <c r="A30" s="511"/>
      <c r="B30" s="512"/>
      <c r="C30" s="512"/>
      <c r="D30" s="512"/>
      <c r="E30" s="512"/>
      <c r="F30" s="513"/>
    </row>
    <row r="31" spans="1:6" ht="18" customHeight="1">
      <c r="A31" s="511"/>
      <c r="B31" s="512"/>
      <c r="C31" s="512"/>
      <c r="D31" s="512"/>
      <c r="E31" s="512"/>
      <c r="F31" s="513"/>
    </row>
    <row r="32" spans="1:6">
      <c r="A32" s="511"/>
      <c r="B32" s="512"/>
      <c r="C32" s="512"/>
      <c r="D32" s="512"/>
      <c r="E32" s="512"/>
      <c r="F32" s="513"/>
    </row>
    <row r="33" spans="1:10">
      <c r="A33" s="511"/>
      <c r="B33" s="512"/>
      <c r="C33" s="512"/>
      <c r="D33" s="512"/>
      <c r="E33" s="512"/>
      <c r="F33" s="513"/>
    </row>
    <row r="34" spans="1:10" ht="15" customHeight="1">
      <c r="A34" s="511"/>
      <c r="B34" s="512"/>
      <c r="C34" s="512"/>
      <c r="D34" s="512"/>
      <c r="E34" s="512"/>
      <c r="F34" s="513"/>
    </row>
    <row r="35" spans="1:10" ht="68.25" customHeight="1">
      <c r="A35" s="549" t="s">
        <v>2773</v>
      </c>
      <c r="B35" s="549"/>
      <c r="C35" s="548" t="s">
        <v>2774</v>
      </c>
      <c r="D35" s="548"/>
      <c r="E35" s="548"/>
      <c r="F35" s="548"/>
    </row>
    <row r="36" spans="1:10" ht="29.45" customHeight="1">
      <c r="A36" s="517" t="s">
        <v>2775</v>
      </c>
      <c r="B36" s="518"/>
      <c r="C36" s="518"/>
      <c r="D36" s="518"/>
      <c r="E36" s="518"/>
      <c r="F36" s="519"/>
      <c r="G36" s="40"/>
    </row>
    <row r="37" spans="1:10" ht="19.350000000000001" customHeight="1">
      <c r="A37" s="520" t="s">
        <v>2776</v>
      </c>
      <c r="B37" s="521"/>
      <c r="C37" s="522" t="s">
        <v>2777</v>
      </c>
      <c r="D37" s="523"/>
      <c r="E37" s="521"/>
      <c r="F37" s="41" t="s">
        <v>2778</v>
      </c>
      <c r="G37" s="40"/>
    </row>
    <row r="38" spans="1:10" ht="30" customHeight="1">
      <c r="A38" s="507"/>
      <c r="B38" s="508"/>
      <c r="C38" s="524"/>
      <c r="D38" s="525"/>
      <c r="E38" s="508"/>
      <c r="F38" s="137"/>
      <c r="G38" s="40"/>
      <c r="H38" s="39"/>
      <c r="I38" s="39"/>
      <c r="J38" s="39"/>
    </row>
    <row r="39" spans="1:10" ht="30" customHeight="1">
      <c r="A39" s="507"/>
      <c r="B39" s="508"/>
      <c r="C39" s="524"/>
      <c r="D39" s="525"/>
      <c r="E39" s="508"/>
      <c r="F39" s="137"/>
      <c r="G39" s="40"/>
    </row>
    <row r="40" spans="1:10" ht="30" customHeight="1">
      <c r="A40" s="507"/>
      <c r="B40" s="508"/>
      <c r="C40" s="524"/>
      <c r="D40" s="525"/>
      <c r="E40" s="508"/>
      <c r="F40" s="137"/>
      <c r="G40" s="40"/>
    </row>
    <row r="41" spans="1:10" ht="30" customHeight="1">
      <c r="A41" s="507"/>
      <c r="B41" s="508"/>
      <c r="C41" s="524"/>
      <c r="D41" s="525"/>
      <c r="E41" s="508"/>
      <c r="F41" s="137"/>
      <c r="G41" s="40"/>
    </row>
    <row r="42" spans="1:10" ht="30" customHeight="1" thickBot="1">
      <c r="A42" s="536"/>
      <c r="B42" s="537"/>
      <c r="C42" s="538"/>
      <c r="D42" s="539"/>
      <c r="E42" s="537"/>
      <c r="F42" s="138"/>
      <c r="G42" s="40"/>
    </row>
    <row r="43" spans="1:10" ht="15.75" thickBot="1">
      <c r="A43" s="540"/>
      <c r="B43" s="540"/>
      <c r="C43" s="540"/>
      <c r="D43" s="540"/>
      <c r="E43" s="540"/>
      <c r="F43" s="42"/>
      <c r="G43" s="40"/>
    </row>
    <row r="44" spans="1:10">
      <c r="A44" s="541" t="s">
        <v>2779</v>
      </c>
      <c r="B44" s="542"/>
      <c r="C44" s="542"/>
      <c r="D44" s="542"/>
      <c r="E44" s="542"/>
      <c r="F44" s="543"/>
      <c r="G44" s="40"/>
    </row>
    <row r="45" spans="1:10">
      <c r="A45" s="520" t="s">
        <v>2776</v>
      </c>
      <c r="B45" s="521"/>
      <c r="C45" s="522" t="s">
        <v>2780</v>
      </c>
      <c r="D45" s="523"/>
      <c r="E45" s="521"/>
      <c r="F45" s="41" t="s">
        <v>2778</v>
      </c>
      <c r="G45" s="40"/>
    </row>
    <row r="46" spans="1:10" ht="30" customHeight="1">
      <c r="A46" s="507"/>
      <c r="B46" s="508"/>
      <c r="C46" s="524"/>
      <c r="D46" s="525"/>
      <c r="E46" s="508"/>
      <c r="F46" s="137"/>
      <c r="G46" s="40"/>
    </row>
    <row r="47" spans="1:10" ht="30" customHeight="1">
      <c r="A47" s="507"/>
      <c r="B47" s="508"/>
      <c r="C47" s="524"/>
      <c r="D47" s="525"/>
      <c r="E47" s="508"/>
      <c r="F47" s="137"/>
      <c r="G47" s="40"/>
    </row>
    <row r="48" spans="1:10" ht="30" customHeight="1">
      <c r="A48" s="507"/>
      <c r="B48" s="508"/>
      <c r="C48" s="524"/>
      <c r="D48" s="525"/>
      <c r="E48" s="508"/>
      <c r="F48" s="137"/>
      <c r="G48" s="40"/>
    </row>
    <row r="49" spans="1:7" ht="30" customHeight="1">
      <c r="A49" s="507"/>
      <c r="B49" s="508"/>
      <c r="C49" s="524"/>
      <c r="D49" s="525"/>
      <c r="E49" s="508"/>
      <c r="F49" s="137"/>
      <c r="G49" s="40"/>
    </row>
    <row r="50" spans="1:7" ht="30" customHeight="1" thickBot="1">
      <c r="A50" s="536"/>
      <c r="B50" s="537"/>
      <c r="C50" s="538"/>
      <c r="D50" s="539"/>
      <c r="E50" s="537"/>
      <c r="F50" s="138"/>
      <c r="G50" s="40"/>
    </row>
  </sheetData>
  <sheetProtection algorithmName="SHA-512" hashValue="Mqrn78Ifd5hQpbQbEWAZnlpGrqgqfMJikflfp5YGR6O6cJCef/abrwoVBS42u9t+UDh7hlQg+LB4wZwCPgMz/w==" saltValue="qQoKz8CrrA8XsagJI3CW2w==" spinCount="100000" sheet="1" formatRows="0"/>
  <mergeCells count="50">
    <mergeCell ref="C2:F2"/>
    <mergeCell ref="A2:B2"/>
    <mergeCell ref="C35:F35"/>
    <mergeCell ref="A35:B35"/>
    <mergeCell ref="A17:F17"/>
    <mergeCell ref="A12:B12"/>
    <mergeCell ref="A3:B4"/>
    <mergeCell ref="A14:B14"/>
    <mergeCell ref="A50:B50"/>
    <mergeCell ref="C50:E50"/>
    <mergeCell ref="A47:B47"/>
    <mergeCell ref="C47:E47"/>
    <mergeCell ref="A48:B48"/>
    <mergeCell ref="C48:E48"/>
    <mergeCell ref="A49:B49"/>
    <mergeCell ref="C49:E49"/>
    <mergeCell ref="A44:F44"/>
    <mergeCell ref="A45:B45"/>
    <mergeCell ref="C45:E45"/>
    <mergeCell ref="A46:B46"/>
    <mergeCell ref="C46:E46"/>
    <mergeCell ref="A42:B42"/>
    <mergeCell ref="C42:E42"/>
    <mergeCell ref="A43:B43"/>
    <mergeCell ref="C43:E43"/>
    <mergeCell ref="A40:B40"/>
    <mergeCell ref="C40:E40"/>
    <mergeCell ref="A41:B41"/>
    <mergeCell ref="C41:E41"/>
    <mergeCell ref="A38:B38"/>
    <mergeCell ref="C38:E38"/>
    <mergeCell ref="A15:B15"/>
    <mergeCell ref="A18:F21"/>
    <mergeCell ref="C39:E39"/>
    <mergeCell ref="A1:F1"/>
    <mergeCell ref="A13:B13"/>
    <mergeCell ref="A39:B39"/>
    <mergeCell ref="C3:F3"/>
    <mergeCell ref="A5:B5"/>
    <mergeCell ref="A6:B6"/>
    <mergeCell ref="A7:B7"/>
    <mergeCell ref="A8:B8"/>
    <mergeCell ref="A9:B9"/>
    <mergeCell ref="A10:B10"/>
    <mergeCell ref="A23:F34"/>
    <mergeCell ref="A22:F22"/>
    <mergeCell ref="A36:F36"/>
    <mergeCell ref="A11:B11"/>
    <mergeCell ref="A37:B37"/>
    <mergeCell ref="C37:E37"/>
  </mergeCells>
  <hyperlinks>
    <hyperlink ref="G1" location="PORTADA!A1" display="Portada" xr:uid="{1D85F268-D873-4BF9-835C-79075D9087B2}"/>
  </hyperlinks>
  <printOptions horizontalCentered="1"/>
  <pageMargins left="0.31496062992125984" right="0.31496062992125984" top="1.1417322834645669" bottom="0.74803149606299213" header="0.31496062992125984" footer="0.31496062992125984"/>
  <pageSetup scale="62" fitToHeight="0" orientation="landscape" r:id="rId1"/>
  <headerFooter>
    <oddHeader xml:space="preserve">&amp;L&amp;G&amp;C"PROCESO DE INSPECCIÓN, VIGILANCIA Y CONTROL
FORMATO INSTRUMENTO IV
CASA UNIVERSITARIA"  
&amp;R"IN101.IVC
Versión 1
28/07/2026
Clasificación de la Información
CLASIFICADA"
</oddHeader>
    <oddFooter>&amp;C&amp;G</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A1276-1FAA-4DD8-AEF9-59DB2A3E6AFB}">
  <dimension ref="A1:QV4"/>
  <sheetViews>
    <sheetView topLeftCell="PU1" zoomScale="70" zoomScaleNormal="70" workbookViewId="0">
      <selection activeCell="QQ3" sqref="QQ3"/>
    </sheetView>
  </sheetViews>
  <sheetFormatPr baseColWidth="10" defaultColWidth="11.42578125" defaultRowHeight="15"/>
  <cols>
    <col min="1" max="1" width="33.7109375" customWidth="1"/>
    <col min="2" max="2" width="16.28515625" customWidth="1"/>
    <col min="3" max="3" width="24.28515625" customWidth="1"/>
    <col min="4" max="4" width="17.7109375" customWidth="1"/>
    <col min="5" max="5" width="21" customWidth="1"/>
    <col min="6" max="6" width="22" customWidth="1"/>
    <col min="7" max="7" width="21.140625" customWidth="1"/>
    <col min="8" max="8" width="22.28515625" customWidth="1"/>
    <col min="9" max="9" width="27.28515625" customWidth="1"/>
    <col min="10" max="10" width="41.85546875" customWidth="1"/>
    <col min="11" max="11" width="38.85546875" customWidth="1"/>
    <col min="12" max="12" width="17.7109375" customWidth="1"/>
    <col min="13" max="13" width="17.28515625" customWidth="1"/>
    <col min="14" max="14" width="19.42578125" customWidth="1"/>
    <col min="15" max="15" width="30.28515625" customWidth="1"/>
    <col min="16" max="16" width="37" customWidth="1"/>
    <col min="17" max="17" width="18.140625" customWidth="1"/>
    <col min="18" max="18" width="21.28515625" customWidth="1"/>
    <col min="19" max="19" width="24.7109375" customWidth="1"/>
    <col min="20" max="20" width="34.140625" customWidth="1"/>
    <col min="21" max="21" width="20.140625" customWidth="1"/>
    <col min="22" max="22" width="25.85546875" customWidth="1"/>
    <col min="23" max="23" width="40.42578125" customWidth="1"/>
    <col min="24" max="24" width="23.85546875" customWidth="1"/>
    <col min="25" max="25" width="20.42578125" customWidth="1"/>
    <col min="26" max="26" width="23" customWidth="1"/>
    <col min="27" max="27" width="39.140625" customWidth="1"/>
    <col min="28" max="28" width="20.7109375" customWidth="1"/>
    <col min="29" max="29" width="18.42578125" customWidth="1"/>
    <col min="30" max="30" width="16.140625" customWidth="1"/>
    <col min="31" max="31" width="33.7109375" customWidth="1"/>
    <col min="32" max="32" width="45.42578125" customWidth="1"/>
    <col min="33" max="33" width="23.7109375" customWidth="1"/>
    <col min="34" max="34" width="28" customWidth="1"/>
    <col min="35" max="35" width="19.42578125" customWidth="1"/>
    <col min="36" max="36" width="23" customWidth="1"/>
    <col min="37" max="39" width="20" customWidth="1"/>
    <col min="40" max="40" width="31.42578125" customWidth="1"/>
    <col min="41" max="41" width="41.140625" customWidth="1"/>
    <col min="42" max="42" width="61.85546875" customWidth="1"/>
    <col min="43" max="45" width="31.28515625" customWidth="1"/>
    <col min="46" max="46" width="30.28515625" customWidth="1"/>
    <col min="47" max="47" width="33.140625" customWidth="1"/>
    <col min="48" max="48" width="30.42578125" customWidth="1"/>
    <col min="49" max="49" width="42" customWidth="1"/>
    <col min="50" max="50" width="49.85546875" customWidth="1"/>
    <col min="51" max="51" width="23.85546875" customWidth="1"/>
    <col min="52" max="52" width="42.42578125" customWidth="1"/>
    <col min="53" max="53" width="19.42578125" customWidth="1"/>
    <col min="54" max="54" width="18.28515625" customWidth="1"/>
    <col min="55" max="55" width="18.42578125" customWidth="1"/>
    <col min="56" max="56" width="32" customWidth="1"/>
    <col min="57" max="57" width="27" customWidth="1"/>
    <col min="60" max="60" width="15.140625" customWidth="1"/>
    <col min="61" max="61" width="30.42578125" customWidth="1"/>
    <col min="62" max="62" width="40.140625" customWidth="1"/>
    <col min="63" max="63" width="19.140625" customWidth="1"/>
    <col min="64" max="64" width="17.85546875" customWidth="1"/>
    <col min="65" max="65" width="17.42578125" customWidth="1"/>
    <col min="66" max="66" width="42.7109375" customWidth="1"/>
    <col min="67" max="67" width="35.140625" customWidth="1"/>
    <col min="70" max="70" width="26.140625" customWidth="1"/>
  </cols>
  <sheetData>
    <row r="1" spans="1:464" ht="15.75" thickBot="1">
      <c r="A1" s="559"/>
      <c r="B1" s="559"/>
      <c r="C1" s="559"/>
      <c r="D1" s="559"/>
      <c r="E1" s="559"/>
      <c r="F1" s="559"/>
      <c r="G1" s="559"/>
      <c r="H1" s="559"/>
      <c r="I1" s="559"/>
      <c r="J1" s="559"/>
      <c r="K1" s="559"/>
      <c r="L1" s="559"/>
      <c r="M1" s="559"/>
      <c r="N1" s="559"/>
      <c r="O1" s="560"/>
      <c r="AY1" s="561"/>
      <c r="AZ1" s="562"/>
      <c r="BA1" s="562"/>
      <c r="BB1" s="562"/>
      <c r="BC1" s="562"/>
      <c r="BD1" s="562"/>
      <c r="BE1" s="562"/>
      <c r="BF1" s="562"/>
      <c r="BG1" s="562"/>
      <c r="BH1" s="562"/>
      <c r="BI1" s="562"/>
      <c r="BJ1" s="562"/>
      <c r="BK1" s="562"/>
      <c r="BL1" s="562"/>
      <c r="BM1" s="562"/>
      <c r="BN1" s="562"/>
      <c r="BO1" s="562"/>
      <c r="BP1" s="562"/>
      <c r="BQ1" s="562"/>
      <c r="BR1" s="562"/>
      <c r="BS1" s="557" t="s">
        <v>2721</v>
      </c>
      <c r="BT1" s="557"/>
      <c r="BU1" s="557"/>
      <c r="BV1" s="557"/>
      <c r="BW1" s="557"/>
      <c r="BX1" s="557"/>
      <c r="BY1" s="557"/>
      <c r="BZ1" s="557"/>
      <c r="CA1" s="557"/>
      <c r="CB1" s="557"/>
      <c r="CC1" s="557"/>
      <c r="CD1" s="557"/>
      <c r="CE1" s="557"/>
      <c r="CF1" s="557"/>
      <c r="CG1" s="557"/>
      <c r="CH1" s="557"/>
      <c r="CI1" s="557"/>
      <c r="CJ1" s="557"/>
      <c r="CK1" s="557"/>
      <c r="CL1" s="557"/>
      <c r="CM1" s="557"/>
      <c r="CN1" s="557"/>
      <c r="CO1" s="557"/>
      <c r="CP1" s="557"/>
      <c r="CQ1" s="557"/>
      <c r="CR1" s="557"/>
      <c r="CS1" s="557"/>
      <c r="CT1" s="557"/>
      <c r="CU1" s="557"/>
      <c r="CV1" s="557"/>
      <c r="CW1" s="557"/>
      <c r="CX1" s="557"/>
      <c r="CY1" s="557"/>
      <c r="CZ1" s="557"/>
      <c r="DA1" s="557"/>
      <c r="DB1" s="557"/>
      <c r="DC1" s="557"/>
      <c r="DD1" s="557"/>
      <c r="DE1" s="557"/>
      <c r="DF1" s="557"/>
      <c r="DG1" s="557"/>
      <c r="DH1" s="557"/>
      <c r="DI1" s="557"/>
      <c r="DJ1" s="557"/>
      <c r="DK1" s="557"/>
      <c r="DL1" s="557"/>
      <c r="DM1" s="557"/>
      <c r="DN1" s="557"/>
      <c r="DO1" s="557"/>
      <c r="DP1" s="557"/>
      <c r="DQ1" s="557"/>
      <c r="DR1" s="557"/>
      <c r="DS1" s="557"/>
      <c r="DT1" s="557"/>
      <c r="DU1" s="557"/>
      <c r="DV1" s="557"/>
      <c r="DW1" s="557"/>
      <c r="DX1" s="557"/>
      <c r="DY1" s="557"/>
      <c r="DZ1" s="557"/>
      <c r="EA1" s="557"/>
      <c r="EB1" s="557"/>
      <c r="EC1" s="557"/>
      <c r="ED1" s="557"/>
      <c r="EE1" s="557"/>
      <c r="EF1" s="557"/>
      <c r="EG1" s="557"/>
      <c r="EH1" s="557"/>
      <c r="EI1" s="557"/>
      <c r="EJ1" s="557"/>
      <c r="EK1" s="557"/>
      <c r="EL1" s="557"/>
      <c r="EM1" s="557"/>
      <c r="EN1" s="557"/>
      <c r="EO1" s="557"/>
      <c r="EP1" s="557"/>
      <c r="EQ1" s="557"/>
      <c r="ER1" s="557"/>
      <c r="ES1" s="557"/>
      <c r="ET1" s="557"/>
      <c r="EU1" s="557"/>
      <c r="EV1" s="557"/>
      <c r="EW1" s="557"/>
      <c r="EX1" s="557"/>
      <c r="EY1" s="557"/>
      <c r="EZ1" s="557"/>
      <c r="FA1" s="557"/>
      <c r="FB1" s="557"/>
      <c r="FC1" s="557"/>
      <c r="FD1" s="557"/>
      <c r="FE1" s="557"/>
      <c r="FF1" s="557"/>
      <c r="FG1" s="557"/>
      <c r="FH1" s="557"/>
      <c r="FI1" s="557"/>
      <c r="FJ1" s="557"/>
      <c r="FK1" s="557"/>
      <c r="FL1" s="557"/>
      <c r="FM1" s="557"/>
      <c r="FN1" s="557"/>
      <c r="FO1" s="557"/>
      <c r="FP1" s="557"/>
      <c r="FQ1" s="557"/>
      <c r="FR1" s="557"/>
      <c r="FS1" s="557"/>
      <c r="FT1" s="558" t="s">
        <v>2722</v>
      </c>
      <c r="FU1" s="558"/>
      <c r="FV1" s="558"/>
      <c r="FW1" s="558"/>
      <c r="FX1" s="558"/>
      <c r="FY1" s="558"/>
      <c r="FZ1" s="558"/>
      <c r="GA1" s="558"/>
      <c r="GB1" s="558"/>
      <c r="GC1" s="558"/>
      <c r="GD1" s="558"/>
      <c r="GE1" s="558"/>
      <c r="GF1" s="558"/>
      <c r="GG1" s="558"/>
      <c r="GH1" s="558"/>
      <c r="GI1" s="558"/>
      <c r="GJ1" s="558"/>
      <c r="GK1" s="558"/>
      <c r="GL1" s="558"/>
      <c r="GM1" s="558"/>
      <c r="GN1" s="558"/>
      <c r="GO1" s="558"/>
      <c r="GP1" s="558"/>
      <c r="GQ1" s="558"/>
      <c r="GR1" s="558"/>
      <c r="GS1" s="558"/>
      <c r="GT1" s="558"/>
      <c r="GU1" s="558"/>
      <c r="GV1" s="558"/>
      <c r="GW1" s="558"/>
      <c r="GX1" s="558"/>
      <c r="GY1" s="558"/>
      <c r="GZ1" s="558"/>
      <c r="HA1" s="558"/>
      <c r="HB1" s="558"/>
      <c r="HC1" s="558"/>
      <c r="HD1" s="558"/>
      <c r="HE1" s="558"/>
      <c r="HF1" s="558"/>
      <c r="HG1" s="558"/>
      <c r="HH1" s="558"/>
      <c r="HI1" s="558"/>
      <c r="HJ1" s="558"/>
      <c r="HK1" s="558"/>
      <c r="HL1" s="558"/>
      <c r="HM1" s="558"/>
      <c r="HN1" s="558"/>
      <c r="HO1" s="558"/>
      <c r="HP1" s="555" t="s">
        <v>2724</v>
      </c>
      <c r="HQ1" s="555"/>
      <c r="HR1" s="555"/>
      <c r="HS1" s="555"/>
      <c r="HT1" s="555"/>
      <c r="HU1" s="555"/>
      <c r="HV1" s="555"/>
      <c r="HW1" s="555"/>
      <c r="HX1" s="555"/>
      <c r="HY1" s="555"/>
      <c r="HZ1" s="555"/>
      <c r="IA1" s="555"/>
      <c r="IB1" s="555"/>
      <c r="IC1" s="555"/>
      <c r="ID1" s="555"/>
      <c r="IE1" s="555"/>
      <c r="IF1" s="555"/>
      <c r="IG1" s="555"/>
      <c r="IH1" s="555"/>
      <c r="II1" s="555"/>
      <c r="IJ1" s="555"/>
      <c r="IK1" s="555"/>
      <c r="IL1" s="555"/>
      <c r="IM1" s="555"/>
      <c r="IN1" s="555"/>
      <c r="IO1" s="555"/>
      <c r="IP1" s="555"/>
      <c r="IQ1" s="555"/>
      <c r="IR1" s="556" t="s">
        <v>2727</v>
      </c>
      <c r="IS1" s="556"/>
      <c r="IT1" s="556"/>
      <c r="IU1" s="556"/>
      <c r="IV1" s="556"/>
      <c r="IW1" s="556"/>
      <c r="IX1" s="556"/>
      <c r="IY1" s="556"/>
      <c r="IZ1" s="556"/>
      <c r="JA1" s="556"/>
      <c r="JB1" s="556"/>
      <c r="JC1" s="556"/>
      <c r="JD1" s="556"/>
      <c r="JE1" s="556"/>
      <c r="JF1" s="556"/>
      <c r="JG1" s="556"/>
      <c r="JH1" s="556"/>
      <c r="JI1" s="556"/>
      <c r="JJ1" s="556"/>
      <c r="JK1" s="556"/>
      <c r="JL1" s="556"/>
      <c r="JM1" s="556"/>
      <c r="JN1" s="556"/>
      <c r="JO1" s="556"/>
      <c r="JP1" s="556"/>
      <c r="JQ1" s="556"/>
      <c r="JR1" s="556"/>
      <c r="JS1" s="556"/>
      <c r="JT1" s="556"/>
      <c r="JU1" s="556"/>
      <c r="JV1" s="556"/>
      <c r="JW1" s="556"/>
      <c r="JX1" s="556"/>
      <c r="JY1" s="556"/>
      <c r="JZ1" s="556"/>
      <c r="KA1" s="556"/>
      <c r="KB1" s="556"/>
      <c r="KC1" s="556"/>
      <c r="KD1" s="556"/>
      <c r="KE1" s="556"/>
      <c r="KF1" s="556"/>
      <c r="KG1" s="556"/>
      <c r="KH1" s="556"/>
      <c r="KI1" s="556"/>
      <c r="KJ1" s="556"/>
      <c r="KK1" s="556"/>
      <c r="KL1" s="556"/>
      <c r="KM1" s="556"/>
      <c r="KN1" s="556"/>
      <c r="KO1" s="556"/>
      <c r="KP1" s="556"/>
      <c r="KQ1" s="556"/>
      <c r="KR1" s="556"/>
      <c r="KS1" s="556"/>
      <c r="KT1" s="556"/>
      <c r="KU1" s="556"/>
      <c r="KV1" s="556"/>
      <c r="KW1" s="556"/>
      <c r="KX1" s="556"/>
      <c r="KY1" s="556"/>
      <c r="KZ1" s="556"/>
      <c r="LA1" s="556"/>
      <c r="LB1" s="556"/>
      <c r="LC1" s="556"/>
      <c r="LD1" s="556"/>
      <c r="LE1" s="556"/>
      <c r="LF1" s="556"/>
      <c r="LG1" s="556"/>
      <c r="LH1" s="556"/>
      <c r="LI1" s="556"/>
      <c r="LJ1" s="556"/>
      <c r="LK1" s="556"/>
      <c r="LL1" s="556"/>
      <c r="LM1" s="556"/>
      <c r="LN1" s="556"/>
      <c r="LO1" s="556"/>
      <c r="LP1" s="556"/>
      <c r="LQ1" s="556"/>
      <c r="LR1" s="556"/>
      <c r="LS1" s="556"/>
      <c r="LT1" s="556"/>
      <c r="LU1" s="556"/>
      <c r="LV1" s="556"/>
      <c r="LW1" s="556"/>
      <c r="LX1" s="556"/>
      <c r="LY1" s="556"/>
      <c r="LZ1" s="556"/>
      <c r="MA1" s="556"/>
      <c r="MB1" s="556"/>
      <c r="MC1" s="556"/>
      <c r="MD1" s="556"/>
      <c r="ME1" s="556"/>
      <c r="MF1" s="556"/>
      <c r="MG1" s="556"/>
      <c r="MH1" s="556"/>
      <c r="MI1" s="556"/>
      <c r="MJ1" s="556"/>
      <c r="MK1" s="556"/>
      <c r="ML1" s="556"/>
      <c r="MM1" s="556"/>
      <c r="MN1" s="556"/>
      <c r="MO1" s="556"/>
      <c r="MP1" s="556"/>
      <c r="MQ1" s="556"/>
      <c r="MR1" s="556"/>
      <c r="MS1" s="556"/>
      <c r="MT1" s="556"/>
      <c r="MU1" s="556"/>
      <c r="MV1" s="555" t="s">
        <v>2781</v>
      </c>
      <c r="MW1" s="555"/>
      <c r="MX1" s="555"/>
      <c r="MY1" s="555"/>
      <c r="MZ1" s="555"/>
      <c r="NA1" s="555"/>
      <c r="NB1" s="555"/>
      <c r="NC1" s="555"/>
      <c r="ND1" s="555"/>
      <c r="NE1" s="555"/>
      <c r="NF1" s="555"/>
      <c r="NG1" s="555"/>
      <c r="NH1" s="555"/>
      <c r="NI1" s="555"/>
      <c r="NJ1" s="555"/>
      <c r="NK1" s="555"/>
      <c r="NL1" s="555"/>
      <c r="NM1" s="555"/>
      <c r="NN1" s="555"/>
      <c r="NO1" s="555"/>
      <c r="NP1" s="555"/>
      <c r="NQ1" s="555"/>
      <c r="NR1" s="555"/>
      <c r="NS1" s="555"/>
      <c r="NT1" s="555"/>
      <c r="NU1" s="555"/>
      <c r="NV1" s="555"/>
      <c r="NW1" s="555"/>
      <c r="NX1" s="555"/>
      <c r="NY1" s="555"/>
      <c r="NZ1" s="555"/>
      <c r="OA1" s="555"/>
      <c r="OB1" s="552" t="s">
        <v>2731</v>
      </c>
      <c r="OC1" s="552"/>
      <c r="OD1" s="552"/>
      <c r="OE1" s="552"/>
      <c r="OF1" s="552"/>
      <c r="OG1" s="552"/>
      <c r="OH1" s="552"/>
      <c r="OI1" s="552"/>
      <c r="OJ1" s="552"/>
      <c r="OK1" s="552"/>
      <c r="OL1" s="552"/>
      <c r="OM1" s="552"/>
      <c r="ON1" s="552"/>
      <c r="OO1" s="552"/>
      <c r="OP1" s="552"/>
      <c r="OQ1" s="552"/>
      <c r="OR1" s="552"/>
      <c r="OS1" s="552"/>
      <c r="OT1" s="552"/>
      <c r="OU1" s="553" t="s">
        <v>2736</v>
      </c>
      <c r="OV1" s="553"/>
      <c r="OW1" s="553"/>
      <c r="OX1" s="553"/>
      <c r="OY1" s="553"/>
      <c r="OZ1" s="553"/>
      <c r="PA1" s="553"/>
      <c r="PB1" s="553"/>
      <c r="PC1" s="553"/>
      <c r="PD1" s="553"/>
      <c r="PE1" s="553"/>
      <c r="PF1" s="553"/>
      <c r="PG1" s="554" t="s">
        <v>2782</v>
      </c>
      <c r="PH1" s="554"/>
      <c r="PI1" s="554"/>
      <c r="PJ1" s="554"/>
      <c r="PK1" s="554"/>
      <c r="PL1" s="554"/>
      <c r="PM1" s="554"/>
      <c r="PN1" s="554"/>
      <c r="PO1" s="554"/>
      <c r="PP1" s="554"/>
      <c r="PQ1" s="554"/>
      <c r="PR1" s="554"/>
      <c r="PS1" s="554"/>
      <c r="PT1" s="554"/>
      <c r="PU1" s="554"/>
      <c r="PV1" s="554"/>
      <c r="PW1" s="554"/>
      <c r="PX1" s="554"/>
      <c r="PY1" s="554"/>
      <c r="PZ1" s="555" t="s">
        <v>2783</v>
      </c>
      <c r="QA1" s="555"/>
      <c r="QB1" s="555"/>
      <c r="QC1" s="555"/>
      <c r="QD1" s="555"/>
      <c r="QE1" s="555"/>
      <c r="QF1" s="555"/>
      <c r="QG1" s="556" t="s">
        <v>2784</v>
      </c>
      <c r="QH1" s="556"/>
      <c r="QI1" s="556"/>
      <c r="QJ1" s="556"/>
      <c r="QK1" s="556"/>
      <c r="QL1" s="556"/>
      <c r="QM1" s="556"/>
      <c r="QN1" s="556"/>
      <c r="QO1" s="556"/>
      <c r="QP1" s="556"/>
      <c r="QQ1" s="556"/>
      <c r="QR1" s="556"/>
      <c r="QS1" s="556"/>
      <c r="QT1" s="556"/>
      <c r="QU1" s="556"/>
      <c r="QV1" s="556"/>
    </row>
    <row r="2" spans="1:464" ht="15.75" thickBot="1">
      <c r="A2" s="563" t="s">
        <v>2785</v>
      </c>
      <c r="B2" s="563"/>
      <c r="C2" s="563"/>
      <c r="D2" s="563"/>
      <c r="E2" s="563"/>
      <c r="F2" s="563"/>
      <c r="G2" s="563"/>
      <c r="H2" s="563"/>
      <c r="I2" s="563"/>
      <c r="J2" s="563"/>
      <c r="K2" s="563"/>
      <c r="L2" s="563"/>
      <c r="M2" s="563"/>
      <c r="N2" s="563"/>
      <c r="O2" s="564"/>
      <c r="P2" s="565" t="s">
        <v>1644</v>
      </c>
      <c r="Q2" s="565"/>
      <c r="R2" s="565"/>
      <c r="S2" s="565"/>
      <c r="T2" s="565"/>
      <c r="U2" s="565"/>
      <c r="V2" s="565"/>
      <c r="W2" s="565"/>
      <c r="X2" s="565"/>
      <c r="Y2" s="565"/>
      <c r="Z2" s="565"/>
      <c r="AA2" s="565"/>
      <c r="AB2" s="565"/>
      <c r="AC2" s="565"/>
      <c r="AD2" s="565"/>
      <c r="AE2" s="565"/>
      <c r="AF2" s="565"/>
      <c r="AG2" s="565"/>
      <c r="AH2" s="566"/>
      <c r="AI2" s="567" t="s">
        <v>1649</v>
      </c>
      <c r="AJ2" s="567"/>
      <c r="AK2" s="567"/>
      <c r="AL2" s="567"/>
      <c r="AM2" s="567"/>
      <c r="AN2" s="567"/>
      <c r="AO2" s="567"/>
      <c r="AP2" s="567"/>
      <c r="AQ2" s="567"/>
      <c r="AR2" s="567"/>
      <c r="AS2" s="567"/>
      <c r="AT2" s="567"/>
      <c r="AU2" s="567"/>
      <c r="AV2" s="567"/>
      <c r="AW2" s="567"/>
      <c r="AX2" s="567"/>
      <c r="AY2" s="568" t="s">
        <v>1673</v>
      </c>
      <c r="AZ2" s="569"/>
      <c r="BA2" s="569"/>
      <c r="BB2" s="569"/>
      <c r="BC2" s="569"/>
      <c r="BD2" s="569"/>
      <c r="BE2" s="569"/>
      <c r="BF2" s="569"/>
      <c r="BG2" s="569"/>
      <c r="BH2" s="569"/>
      <c r="BI2" s="569"/>
      <c r="BJ2" s="569"/>
      <c r="BK2" s="569"/>
      <c r="BL2" s="569"/>
      <c r="BM2" s="569"/>
      <c r="BN2" s="569"/>
      <c r="BO2" s="569"/>
      <c r="BP2" s="569"/>
      <c r="BQ2" s="569"/>
      <c r="BR2" s="569"/>
      <c r="BS2" s="269" t="s">
        <v>1683</v>
      </c>
      <c r="BT2" s="53" t="s">
        <v>1687</v>
      </c>
      <c r="BU2" s="53" t="s">
        <v>1690</v>
      </c>
      <c r="BV2" s="274" t="s">
        <v>1692</v>
      </c>
      <c r="BW2" s="53" t="s">
        <v>1695</v>
      </c>
      <c r="BX2" s="274" t="s">
        <v>1698</v>
      </c>
      <c r="BY2" s="53" t="s">
        <v>1700</v>
      </c>
      <c r="BZ2" s="274" t="s">
        <v>1702</v>
      </c>
      <c r="CA2" s="53" t="s">
        <v>1705</v>
      </c>
      <c r="CB2" s="274" t="s">
        <v>1707</v>
      </c>
      <c r="CC2" s="53" t="s">
        <v>1710</v>
      </c>
      <c r="CD2" s="53" t="s">
        <v>1712</v>
      </c>
      <c r="CE2" s="53" t="s">
        <v>1714</v>
      </c>
      <c r="CF2" s="53" t="s">
        <v>1716</v>
      </c>
      <c r="CG2" s="53" t="s">
        <v>1718</v>
      </c>
      <c r="CH2" s="53" t="s">
        <v>1720</v>
      </c>
      <c r="CI2" s="53" t="s">
        <v>1722</v>
      </c>
      <c r="CJ2" s="53" t="s">
        <v>1724</v>
      </c>
      <c r="CK2" s="280" t="s">
        <v>1726</v>
      </c>
      <c r="CL2" s="280" t="s">
        <v>1726</v>
      </c>
      <c r="CM2" s="280" t="s">
        <v>1726</v>
      </c>
      <c r="CN2" s="53" t="s">
        <v>1729</v>
      </c>
      <c r="CO2" s="53" t="s">
        <v>1731</v>
      </c>
      <c r="CP2" s="53" t="s">
        <v>1733</v>
      </c>
      <c r="CQ2" s="53" t="s">
        <v>1735</v>
      </c>
      <c r="CR2" s="53" t="s">
        <v>1737</v>
      </c>
      <c r="CS2" s="53" t="s">
        <v>1739</v>
      </c>
      <c r="CT2" s="53" t="s">
        <v>1741</v>
      </c>
      <c r="CU2" s="53" t="s">
        <v>1743</v>
      </c>
      <c r="CV2" s="53" t="s">
        <v>1745</v>
      </c>
      <c r="CW2" s="53" t="s">
        <v>1747</v>
      </c>
      <c r="CX2" s="53" t="s">
        <v>1749</v>
      </c>
      <c r="CY2" s="53" t="s">
        <v>1751</v>
      </c>
      <c r="CZ2" s="53" t="s">
        <v>1753</v>
      </c>
      <c r="DA2" s="53" t="s">
        <v>1755</v>
      </c>
      <c r="DB2" s="53" t="s">
        <v>1757</v>
      </c>
      <c r="DC2" s="53" t="s">
        <v>1759</v>
      </c>
      <c r="DD2" s="53" t="s">
        <v>1761</v>
      </c>
      <c r="DE2" s="53" t="s">
        <v>1763</v>
      </c>
      <c r="DF2" s="53" t="s">
        <v>1765</v>
      </c>
      <c r="DG2" s="53" t="s">
        <v>1767</v>
      </c>
      <c r="DH2" s="53" t="s">
        <v>1769</v>
      </c>
      <c r="DI2" s="53" t="s">
        <v>1771</v>
      </c>
      <c r="DJ2" s="53" t="s">
        <v>1773</v>
      </c>
      <c r="DK2" s="53" t="s">
        <v>1776</v>
      </c>
      <c r="DL2" s="53" t="s">
        <v>1778</v>
      </c>
      <c r="DM2" s="53" t="s">
        <v>1780</v>
      </c>
      <c r="DN2" s="53" t="s">
        <v>1782</v>
      </c>
      <c r="DO2" s="53" t="s">
        <v>1784</v>
      </c>
      <c r="DP2" s="53" t="s">
        <v>1786</v>
      </c>
      <c r="DQ2" s="53" t="s">
        <v>1788</v>
      </c>
      <c r="DR2" s="53" t="s">
        <v>1790</v>
      </c>
      <c r="DS2" s="53" t="s">
        <v>1792</v>
      </c>
      <c r="DT2" s="53" t="s">
        <v>1794</v>
      </c>
      <c r="DU2" s="53" t="s">
        <v>1796</v>
      </c>
      <c r="DV2" s="53" t="s">
        <v>1798</v>
      </c>
      <c r="DW2" s="53" t="s">
        <v>1800</v>
      </c>
      <c r="DX2" s="274" t="s">
        <v>1803</v>
      </c>
      <c r="DY2" s="53" t="s">
        <v>1806</v>
      </c>
      <c r="DZ2" s="53" t="s">
        <v>1808</v>
      </c>
      <c r="EA2" s="280" t="s">
        <v>1810</v>
      </c>
      <c r="EB2" s="280" t="s">
        <v>1810</v>
      </c>
      <c r="EC2" s="280" t="s">
        <v>1810</v>
      </c>
      <c r="ED2" s="280" t="s">
        <v>1810</v>
      </c>
      <c r="EE2" s="53" t="s">
        <v>1813</v>
      </c>
      <c r="EF2" s="53" t="s">
        <v>1815</v>
      </c>
      <c r="EG2" s="53" t="s">
        <v>1817</v>
      </c>
      <c r="EH2" s="53" t="s">
        <v>1819</v>
      </c>
      <c r="EI2" s="53" t="s">
        <v>1821</v>
      </c>
      <c r="EJ2" s="53" t="s">
        <v>1824</v>
      </c>
      <c r="EK2" s="53" t="s">
        <v>1826</v>
      </c>
      <c r="EL2" s="53" t="s">
        <v>1828</v>
      </c>
      <c r="EM2" s="53" t="s">
        <v>1830</v>
      </c>
      <c r="EN2" s="53" t="s">
        <v>1832</v>
      </c>
      <c r="EO2" s="53" t="s">
        <v>1834</v>
      </c>
      <c r="EP2" s="53" t="s">
        <v>1836</v>
      </c>
      <c r="EQ2" s="53" t="s">
        <v>1838</v>
      </c>
      <c r="ER2" s="53" t="s">
        <v>1840</v>
      </c>
      <c r="ES2" s="53" t="s">
        <v>1842</v>
      </c>
      <c r="ET2" s="53" t="s">
        <v>1844</v>
      </c>
      <c r="EU2" s="53" t="s">
        <v>1846</v>
      </c>
      <c r="EV2" s="53" t="s">
        <v>1848</v>
      </c>
      <c r="EW2" s="53" t="s">
        <v>1850</v>
      </c>
      <c r="EX2" s="53" t="s">
        <v>1852</v>
      </c>
      <c r="EY2" s="53" t="s">
        <v>1854</v>
      </c>
      <c r="EZ2" s="53" t="s">
        <v>1856</v>
      </c>
      <c r="FA2" s="53" t="s">
        <v>1858</v>
      </c>
      <c r="FB2" s="53" t="s">
        <v>1860</v>
      </c>
      <c r="FC2" s="53" t="s">
        <v>1862</v>
      </c>
      <c r="FD2" s="53" t="s">
        <v>1864</v>
      </c>
      <c r="FE2" s="53" t="s">
        <v>1866</v>
      </c>
      <c r="FF2" s="53" t="s">
        <v>1868</v>
      </c>
      <c r="FG2" s="53" t="s">
        <v>1870</v>
      </c>
      <c r="FH2" s="53" t="s">
        <v>1872</v>
      </c>
      <c r="FI2" s="53" t="s">
        <v>1874</v>
      </c>
      <c r="FJ2" s="53" t="s">
        <v>1876</v>
      </c>
      <c r="FK2" s="53" t="s">
        <v>1878</v>
      </c>
      <c r="FL2" s="53" t="s">
        <v>1880</v>
      </c>
      <c r="FM2" s="53" t="s">
        <v>1883</v>
      </c>
      <c r="FN2" s="53" t="s">
        <v>1885</v>
      </c>
      <c r="FO2" s="53" t="s">
        <v>1887</v>
      </c>
      <c r="FP2" s="53" t="s">
        <v>1889</v>
      </c>
      <c r="FQ2" s="53" t="s">
        <v>1891</v>
      </c>
      <c r="FR2" s="53" t="s">
        <v>1893</v>
      </c>
      <c r="FS2" s="286" t="s">
        <v>1895</v>
      </c>
      <c r="FT2" s="68" t="s">
        <v>1902</v>
      </c>
      <c r="FU2" s="87"/>
      <c r="FV2" s="53" t="s">
        <v>1907</v>
      </c>
      <c r="FW2" s="53" t="s">
        <v>1910</v>
      </c>
      <c r="FX2" s="53" t="s">
        <v>1912</v>
      </c>
      <c r="FY2" s="53" t="s">
        <v>1914</v>
      </c>
      <c r="FZ2" s="53" t="s">
        <v>1917</v>
      </c>
      <c r="GA2" s="57" t="s">
        <v>1920</v>
      </c>
      <c r="GB2" s="53" t="s">
        <v>1923</v>
      </c>
      <c r="GC2" s="53" t="s">
        <v>1926</v>
      </c>
      <c r="GD2" s="53" t="s">
        <v>1929</v>
      </c>
      <c r="GE2" s="57" t="s">
        <v>1932</v>
      </c>
      <c r="GF2" s="53" t="s">
        <v>1935</v>
      </c>
      <c r="GG2" s="53" t="s">
        <v>1938</v>
      </c>
      <c r="GH2" s="53" t="s">
        <v>1941</v>
      </c>
      <c r="GI2" s="57" t="s">
        <v>1944</v>
      </c>
      <c r="GJ2" s="53" t="s">
        <v>1947</v>
      </c>
      <c r="GK2" s="53" t="s">
        <v>1950</v>
      </c>
      <c r="GL2" s="53" t="s">
        <v>1952</v>
      </c>
      <c r="GM2" s="57" t="s">
        <v>1955</v>
      </c>
      <c r="GN2" s="53" t="s">
        <v>1958</v>
      </c>
      <c r="GO2" s="57" t="s">
        <v>1960</v>
      </c>
      <c r="GP2" s="53" t="s">
        <v>1963</v>
      </c>
      <c r="GQ2" s="53" t="s">
        <v>1966</v>
      </c>
      <c r="GR2" s="53" t="s">
        <v>1968</v>
      </c>
      <c r="GS2" s="53" t="s">
        <v>1970</v>
      </c>
      <c r="GT2" s="53" t="s">
        <v>1973</v>
      </c>
      <c r="GU2" s="57" t="s">
        <v>1975</v>
      </c>
      <c r="GV2" s="87"/>
      <c r="GW2" s="53" t="s">
        <v>1979</v>
      </c>
      <c r="GX2" s="53" t="s">
        <v>1982</v>
      </c>
      <c r="GY2" s="53" t="s">
        <v>1985</v>
      </c>
      <c r="GZ2" s="53" t="s">
        <v>1988</v>
      </c>
      <c r="HA2" s="53" t="s">
        <v>1991</v>
      </c>
      <c r="HB2" s="53" t="s">
        <v>1994</v>
      </c>
      <c r="HC2" s="53" t="s">
        <v>1997</v>
      </c>
      <c r="HD2" s="57" t="s">
        <v>2000</v>
      </c>
      <c r="HE2" s="53" t="s">
        <v>2003</v>
      </c>
      <c r="HF2" s="53" t="s">
        <v>2006</v>
      </c>
      <c r="HG2" s="53" t="s">
        <v>2008</v>
      </c>
      <c r="HH2" s="53" t="s">
        <v>2011</v>
      </c>
      <c r="HI2" s="53" t="s">
        <v>2014</v>
      </c>
      <c r="HJ2" s="53" t="s">
        <v>2016</v>
      </c>
      <c r="HK2" s="57" t="s">
        <v>2018</v>
      </c>
      <c r="HL2" s="53" t="s">
        <v>2021</v>
      </c>
      <c r="HM2" s="53" t="s">
        <v>2024</v>
      </c>
      <c r="HN2" s="57" t="s">
        <v>2026</v>
      </c>
      <c r="HO2" s="60" t="s">
        <v>2029</v>
      </c>
      <c r="HP2" s="52" t="s">
        <v>2033</v>
      </c>
      <c r="HQ2" s="53" t="s">
        <v>2037</v>
      </c>
      <c r="HR2" s="53" t="s">
        <v>2041</v>
      </c>
      <c r="HS2" s="53" t="s">
        <v>2043</v>
      </c>
      <c r="HT2" s="57" t="s">
        <v>2046</v>
      </c>
      <c r="HU2" s="346"/>
      <c r="HV2" s="53" t="s">
        <v>2049</v>
      </c>
      <c r="HW2" s="53" t="s">
        <v>2052</v>
      </c>
      <c r="HX2" s="53" t="s">
        <v>2055</v>
      </c>
      <c r="HY2" s="53" t="s">
        <v>2058</v>
      </c>
      <c r="HZ2" s="53" t="s">
        <v>2061</v>
      </c>
      <c r="IA2" s="53" t="s">
        <v>2064</v>
      </c>
      <c r="IB2" s="53" t="s">
        <v>2067</v>
      </c>
      <c r="IC2" s="53" t="s">
        <v>2070</v>
      </c>
      <c r="ID2" s="53" t="s">
        <v>2073</v>
      </c>
      <c r="IE2" s="53" t="s">
        <v>2076</v>
      </c>
      <c r="IF2" s="53" t="s">
        <v>2078</v>
      </c>
      <c r="IG2" s="53" t="s">
        <v>2081</v>
      </c>
      <c r="IH2" s="53" t="s">
        <v>2084</v>
      </c>
      <c r="II2" s="57" t="s">
        <v>2087</v>
      </c>
      <c r="IJ2" s="87"/>
      <c r="IK2" s="53" t="s">
        <v>2090</v>
      </c>
      <c r="IL2" s="53" t="s">
        <v>2093</v>
      </c>
      <c r="IM2" s="53" t="s">
        <v>2095</v>
      </c>
      <c r="IN2" s="53" t="s">
        <v>2098</v>
      </c>
      <c r="IO2" s="53" t="s">
        <v>2101</v>
      </c>
      <c r="IP2" s="53" t="s">
        <v>2104</v>
      </c>
      <c r="IQ2" s="60" t="s">
        <v>2107</v>
      </c>
      <c r="IR2" s="387" t="s">
        <v>2114</v>
      </c>
      <c r="IS2" s="332" t="s">
        <v>2117</v>
      </c>
      <c r="IT2" s="331" t="s">
        <v>2119</v>
      </c>
      <c r="IU2" s="333"/>
      <c r="IV2" s="334" t="s">
        <v>2124</v>
      </c>
      <c r="IW2" s="334" t="s">
        <v>2127</v>
      </c>
      <c r="IX2" s="334" t="s">
        <v>2130</v>
      </c>
      <c r="IY2" s="331" t="s">
        <v>2132</v>
      </c>
      <c r="IZ2" s="333"/>
      <c r="JA2" s="334" t="s">
        <v>2135</v>
      </c>
      <c r="JB2" s="334" t="s">
        <v>2138</v>
      </c>
      <c r="JC2" s="334" t="s">
        <v>2140</v>
      </c>
      <c r="JD2" s="334" t="s">
        <v>2143</v>
      </c>
      <c r="JE2" s="334" t="s">
        <v>2145</v>
      </c>
      <c r="JF2" s="334" t="s">
        <v>2147</v>
      </c>
      <c r="JG2" s="331" t="s">
        <v>2149</v>
      </c>
      <c r="JH2" s="333"/>
      <c r="JI2" s="334" t="s">
        <v>2152</v>
      </c>
      <c r="JJ2" s="334" t="s">
        <v>2155</v>
      </c>
      <c r="JK2" s="334" t="s">
        <v>2157</v>
      </c>
      <c r="JL2" s="334" t="s">
        <v>2160</v>
      </c>
      <c r="JM2" s="334" t="s">
        <v>2163</v>
      </c>
      <c r="JN2" s="334" t="s">
        <v>2165</v>
      </c>
      <c r="JO2" s="334" t="s">
        <v>2167</v>
      </c>
      <c r="JP2" s="334" t="s">
        <v>2170</v>
      </c>
      <c r="JQ2" s="334" t="s">
        <v>2172</v>
      </c>
      <c r="JR2" s="334" t="s">
        <v>2174</v>
      </c>
      <c r="JS2" s="334" t="s">
        <v>2177</v>
      </c>
      <c r="JT2" s="331" t="s">
        <v>2179</v>
      </c>
      <c r="JU2" s="331" t="s">
        <v>2179</v>
      </c>
      <c r="JV2" s="333"/>
      <c r="JW2" s="334" t="s">
        <v>2182</v>
      </c>
      <c r="JX2" s="334" t="s">
        <v>2185</v>
      </c>
      <c r="JY2" s="334" t="s">
        <v>2188</v>
      </c>
      <c r="JZ2" s="334" t="s">
        <v>2191</v>
      </c>
      <c r="KA2" s="334" t="s">
        <v>2194</v>
      </c>
      <c r="KB2" s="334" t="s">
        <v>2197</v>
      </c>
      <c r="KC2" s="334" t="s">
        <v>2199</v>
      </c>
      <c r="KD2" s="334" t="s">
        <v>2201</v>
      </c>
      <c r="KE2" s="334" t="s">
        <v>2203</v>
      </c>
      <c r="KF2" s="334" t="s">
        <v>2205</v>
      </c>
      <c r="KG2" s="334" t="s">
        <v>2207</v>
      </c>
      <c r="KH2" s="334" t="s">
        <v>2209</v>
      </c>
      <c r="KI2" s="334" t="s">
        <v>2211</v>
      </c>
      <c r="KJ2" s="334" t="s">
        <v>2214</v>
      </c>
      <c r="KK2" s="334" t="s">
        <v>2216</v>
      </c>
      <c r="KL2" s="334" t="s">
        <v>2218</v>
      </c>
      <c r="KM2" s="334" t="s">
        <v>2220</v>
      </c>
      <c r="KN2" s="334" t="s">
        <v>2222</v>
      </c>
      <c r="KO2" s="334" t="s">
        <v>2225</v>
      </c>
      <c r="KP2" s="334" t="s">
        <v>2227</v>
      </c>
      <c r="KQ2" s="334" t="s">
        <v>2230</v>
      </c>
      <c r="KR2" s="331" t="s">
        <v>2233</v>
      </c>
      <c r="KS2" s="333"/>
      <c r="KT2" s="334" t="s">
        <v>2236</v>
      </c>
      <c r="KU2" s="334" t="s">
        <v>2239</v>
      </c>
      <c r="KV2" s="334" t="s">
        <v>2241</v>
      </c>
      <c r="KW2" s="334" t="s">
        <v>2243</v>
      </c>
      <c r="KX2" s="334" t="s">
        <v>2245</v>
      </c>
      <c r="KY2" s="334" t="s">
        <v>2247</v>
      </c>
      <c r="KZ2" s="335" t="s">
        <v>2250</v>
      </c>
      <c r="LA2" s="333"/>
      <c r="LB2" s="334" t="s">
        <v>2254</v>
      </c>
      <c r="LC2" s="335" t="s">
        <v>2257</v>
      </c>
      <c r="LD2" s="333"/>
      <c r="LE2" s="334" t="s">
        <v>2260</v>
      </c>
      <c r="LF2" s="334" t="s">
        <v>2263</v>
      </c>
      <c r="LG2" s="334" t="s">
        <v>2265</v>
      </c>
      <c r="LH2" s="334" t="s">
        <v>2267</v>
      </c>
      <c r="LI2" s="334" t="s">
        <v>2270</v>
      </c>
      <c r="LJ2" s="334" t="s">
        <v>2272</v>
      </c>
      <c r="LK2" s="334" t="s">
        <v>2274</v>
      </c>
      <c r="LL2" s="334" t="s">
        <v>2276</v>
      </c>
      <c r="LM2" s="334" t="s">
        <v>2278</v>
      </c>
      <c r="LN2" s="331" t="s">
        <v>2280</v>
      </c>
      <c r="LO2" s="333"/>
      <c r="LP2" s="334" t="s">
        <v>2283</v>
      </c>
      <c r="LQ2" s="334" t="s">
        <v>2286</v>
      </c>
      <c r="LR2" s="334" t="s">
        <v>2288</v>
      </c>
      <c r="LS2" s="334" t="s">
        <v>2290</v>
      </c>
      <c r="LT2" s="334" t="s">
        <v>2292</v>
      </c>
      <c r="LU2" s="334" t="s">
        <v>2294</v>
      </c>
      <c r="LV2" s="334" t="s">
        <v>2296</v>
      </c>
      <c r="LW2" s="331" t="s">
        <v>2298</v>
      </c>
      <c r="LX2" s="333"/>
      <c r="LY2" s="334" t="s">
        <v>2301</v>
      </c>
      <c r="LZ2" s="334" t="s">
        <v>2304</v>
      </c>
      <c r="MA2" s="334" t="s">
        <v>2306</v>
      </c>
      <c r="MB2" s="334" t="s">
        <v>2309</v>
      </c>
      <c r="MC2" s="334" t="s">
        <v>2312</v>
      </c>
      <c r="MD2" s="334" t="s">
        <v>2314</v>
      </c>
      <c r="ME2" s="331" t="s">
        <v>2316</v>
      </c>
      <c r="MF2" s="333"/>
      <c r="MG2" s="334" t="s">
        <v>2319</v>
      </c>
      <c r="MH2" s="334" t="s">
        <v>2322</v>
      </c>
      <c r="MI2" s="334" t="s">
        <v>2325</v>
      </c>
      <c r="MJ2" s="334" t="s">
        <v>2327</v>
      </c>
      <c r="MK2" s="334" t="s">
        <v>2329</v>
      </c>
      <c r="ML2" s="334" t="s">
        <v>2331</v>
      </c>
      <c r="MM2" s="331" t="s">
        <v>2333</v>
      </c>
      <c r="MN2" s="333"/>
      <c r="MO2" s="334" t="s">
        <v>2336</v>
      </c>
      <c r="MP2" s="334" t="s">
        <v>2339</v>
      </c>
      <c r="MQ2" s="334" t="s">
        <v>2341</v>
      </c>
      <c r="MR2" s="334" t="s">
        <v>2343</v>
      </c>
      <c r="MS2" s="334" t="s">
        <v>2346</v>
      </c>
      <c r="MT2" s="334" t="s">
        <v>2348</v>
      </c>
      <c r="MU2" s="389" t="s">
        <v>2351</v>
      </c>
      <c r="MV2" s="57" t="s">
        <v>2354</v>
      </c>
      <c r="MW2" s="57" t="s">
        <v>2354</v>
      </c>
      <c r="MX2" s="57" t="s">
        <v>2354</v>
      </c>
      <c r="MY2" s="53" t="s">
        <v>2357</v>
      </c>
      <c r="MZ2" s="53" t="s">
        <v>2360</v>
      </c>
      <c r="NA2" s="265"/>
      <c r="NB2" s="53" t="s">
        <v>2364</v>
      </c>
      <c r="NC2" s="53" t="s">
        <v>2367</v>
      </c>
      <c r="ND2" s="53" t="s">
        <v>2369</v>
      </c>
      <c r="NE2" s="53" t="s">
        <v>2371</v>
      </c>
      <c r="NF2" s="53" t="s">
        <v>2373</v>
      </c>
      <c r="NG2" s="53" t="s">
        <v>2375</v>
      </c>
      <c r="NH2" s="53" t="s">
        <v>2377</v>
      </c>
      <c r="NI2" s="53" t="s">
        <v>2379</v>
      </c>
      <c r="NJ2" s="53" t="s">
        <v>2381</v>
      </c>
      <c r="NK2" s="53" t="s">
        <v>2383</v>
      </c>
      <c r="NL2" s="53" t="s">
        <v>2385</v>
      </c>
      <c r="NM2" s="53" t="s">
        <v>2387</v>
      </c>
      <c r="NN2" s="53" t="s">
        <v>2389</v>
      </c>
      <c r="NO2" s="53" t="s">
        <v>2391</v>
      </c>
      <c r="NP2" s="53" t="s">
        <v>2393</v>
      </c>
      <c r="NQ2" s="53" t="s">
        <v>2395</v>
      </c>
      <c r="NR2" s="53" t="s">
        <v>2397</v>
      </c>
      <c r="NS2" s="53" t="s">
        <v>2399</v>
      </c>
      <c r="NT2" s="53" t="s">
        <v>2401</v>
      </c>
      <c r="NU2" s="53" t="s">
        <v>2403</v>
      </c>
      <c r="NV2" s="53" t="s">
        <v>2405</v>
      </c>
      <c r="NW2" s="53" t="s">
        <v>2407</v>
      </c>
      <c r="NX2" s="53" t="s">
        <v>2409</v>
      </c>
      <c r="NY2" s="53" t="s">
        <v>2411</v>
      </c>
      <c r="NZ2" s="53" t="s">
        <v>2413</v>
      </c>
      <c r="OA2" s="60" t="s">
        <v>2415</v>
      </c>
      <c r="OB2" s="68" t="s">
        <v>2418</v>
      </c>
      <c r="OC2" s="53" t="s">
        <v>2421</v>
      </c>
      <c r="OD2" s="53" t="s">
        <v>2423</v>
      </c>
      <c r="OE2" s="53" t="s">
        <v>2426</v>
      </c>
      <c r="OF2" s="57" t="s">
        <v>2429</v>
      </c>
      <c r="OG2" s="53" t="s">
        <v>2432</v>
      </c>
      <c r="OH2" s="53" t="s">
        <v>2435</v>
      </c>
      <c r="OI2" s="53" t="s">
        <v>2437</v>
      </c>
      <c r="OJ2" s="57" t="s">
        <v>2439</v>
      </c>
      <c r="OK2" s="53" t="s">
        <v>2442</v>
      </c>
      <c r="OL2" s="53" t="s">
        <v>2445</v>
      </c>
      <c r="OM2" s="53" t="s">
        <v>2448</v>
      </c>
      <c r="ON2" s="57" t="s">
        <v>2451</v>
      </c>
      <c r="OO2" s="396" t="s">
        <v>2454</v>
      </c>
      <c r="OP2" s="396" t="s">
        <v>2456</v>
      </c>
      <c r="OQ2" s="57" t="s">
        <v>2458</v>
      </c>
      <c r="OR2" s="53" t="s">
        <v>2461</v>
      </c>
      <c r="OS2" s="53" t="s">
        <v>2463</v>
      </c>
      <c r="OT2" s="60" t="s">
        <v>2465</v>
      </c>
      <c r="OU2" s="52" t="s">
        <v>2469</v>
      </c>
      <c r="OV2" s="53" t="s">
        <v>2472</v>
      </c>
      <c r="OW2" s="53" t="s">
        <v>2475</v>
      </c>
      <c r="OX2" s="53" t="s">
        <v>2477</v>
      </c>
      <c r="OY2" s="53" t="s">
        <v>2479</v>
      </c>
      <c r="OZ2" s="57" t="s">
        <v>2481</v>
      </c>
      <c r="PA2" s="53" t="s">
        <v>2484</v>
      </c>
      <c r="PB2" s="53" t="s">
        <v>2487</v>
      </c>
      <c r="PC2" s="53" t="s">
        <v>2489</v>
      </c>
      <c r="PD2" s="53" t="s">
        <v>2492</v>
      </c>
      <c r="PE2" s="53" t="s">
        <v>2495</v>
      </c>
      <c r="PF2" s="60" t="s">
        <v>2498</v>
      </c>
      <c r="PG2" s="52" t="s">
        <v>2502</v>
      </c>
      <c r="PH2" s="53" t="s">
        <v>2505</v>
      </c>
      <c r="PI2" s="53" t="s">
        <v>2507</v>
      </c>
      <c r="PJ2" s="53" t="s">
        <v>2509</v>
      </c>
      <c r="PK2" s="57" t="s">
        <v>2511</v>
      </c>
      <c r="PL2" s="55" t="s">
        <v>2514</v>
      </c>
      <c r="PM2" s="57" t="s">
        <v>2516</v>
      </c>
      <c r="PN2" s="55" t="s">
        <v>2519</v>
      </c>
      <c r="PO2" s="55" t="s">
        <v>2521</v>
      </c>
      <c r="PP2" s="55" t="s">
        <v>2523</v>
      </c>
      <c r="PQ2" s="53" t="s">
        <v>2525</v>
      </c>
      <c r="PR2" s="57" t="s">
        <v>2527</v>
      </c>
      <c r="PS2" s="53" t="s">
        <v>2530</v>
      </c>
      <c r="PT2" s="53" t="s">
        <v>2533</v>
      </c>
      <c r="PU2" s="53" t="s">
        <v>2535</v>
      </c>
      <c r="PV2" s="57" t="s">
        <v>2538</v>
      </c>
      <c r="PW2" s="53" t="s">
        <v>2540</v>
      </c>
      <c r="PX2" s="57" t="s">
        <v>2542</v>
      </c>
      <c r="PY2" s="60" t="s">
        <v>2545</v>
      </c>
      <c r="PZ2" s="52" t="s">
        <v>2549</v>
      </c>
      <c r="QA2" s="87"/>
      <c r="QB2" s="53" t="s">
        <v>2553</v>
      </c>
      <c r="QC2" s="53" t="s">
        <v>2556</v>
      </c>
      <c r="QD2" s="53" t="s">
        <v>2559</v>
      </c>
      <c r="QE2" s="53" t="s">
        <v>2562</v>
      </c>
      <c r="QF2" s="60" t="s">
        <v>2565</v>
      </c>
      <c r="QG2" s="52" t="s">
        <v>2569</v>
      </c>
      <c r="QH2" s="160" t="s">
        <v>2572</v>
      </c>
      <c r="QI2" s="160" t="s">
        <v>2574</v>
      </c>
      <c r="QJ2" s="160" t="s">
        <v>2577</v>
      </c>
      <c r="QK2" s="160" t="s">
        <v>2580</v>
      </c>
      <c r="QL2" s="160" t="s">
        <v>2582</v>
      </c>
      <c r="QM2" s="160" t="s">
        <v>2585</v>
      </c>
      <c r="QN2" s="160" t="s">
        <v>2588</v>
      </c>
      <c r="QO2" s="160" t="s">
        <v>2591</v>
      </c>
      <c r="QP2" s="160" t="s">
        <v>2594</v>
      </c>
      <c r="QQ2" s="160" t="s">
        <v>2597</v>
      </c>
      <c r="QR2" s="160" t="s">
        <v>2600</v>
      </c>
      <c r="QS2" s="160" t="s">
        <v>2604</v>
      </c>
      <c r="QT2" s="57" t="s">
        <v>2607</v>
      </c>
      <c r="QU2" s="53" t="s">
        <v>2609</v>
      </c>
      <c r="QV2" s="53" t="s">
        <v>2612</v>
      </c>
    </row>
    <row r="3" spans="1:464" ht="396" customHeight="1" thickBot="1">
      <c r="A3" s="227" t="s">
        <v>1642</v>
      </c>
      <c r="B3" s="227" t="s">
        <v>1488</v>
      </c>
      <c r="C3" s="227" t="s">
        <v>1490</v>
      </c>
      <c r="D3" s="227" t="s">
        <v>1492</v>
      </c>
      <c r="E3" s="227" t="s">
        <v>1494</v>
      </c>
      <c r="F3" s="227" t="s">
        <v>1496</v>
      </c>
      <c r="G3" s="227" t="s">
        <v>1498</v>
      </c>
      <c r="H3" s="227" t="s">
        <v>1500</v>
      </c>
      <c r="I3" s="227" t="s">
        <v>1502</v>
      </c>
      <c r="J3" s="227" t="s">
        <v>1643</v>
      </c>
      <c r="K3" s="227" t="s">
        <v>1506</v>
      </c>
      <c r="L3" s="227" t="s">
        <v>1537</v>
      </c>
      <c r="M3" s="227" t="s">
        <v>1508</v>
      </c>
      <c r="N3" s="227" t="s">
        <v>1510</v>
      </c>
      <c r="O3" s="228" t="s">
        <v>1512</v>
      </c>
      <c r="P3" s="227" t="s">
        <v>1517</v>
      </c>
      <c r="Q3" s="227" t="s">
        <v>1645</v>
      </c>
      <c r="R3" s="227" t="s">
        <v>1520</v>
      </c>
      <c r="S3" s="227" t="s">
        <v>1522</v>
      </c>
      <c r="T3" s="227" t="s">
        <v>1524</v>
      </c>
      <c r="U3" s="227" t="s">
        <v>1492</v>
      </c>
      <c r="V3" s="227" t="s">
        <v>1647</v>
      </c>
      <c r="W3" s="227" t="s">
        <v>1529</v>
      </c>
      <c r="X3" s="227" t="s">
        <v>1648</v>
      </c>
      <c r="Y3" s="227" t="s">
        <v>1531</v>
      </c>
      <c r="Z3" s="227" t="s">
        <v>1533</v>
      </c>
      <c r="AA3" s="227" t="s">
        <v>1535</v>
      </c>
      <c r="AB3" s="227" t="s">
        <v>1537</v>
      </c>
      <c r="AC3" s="227" t="s">
        <v>1508</v>
      </c>
      <c r="AD3" s="227" t="s">
        <v>1510</v>
      </c>
      <c r="AE3" s="227" t="s">
        <v>1541</v>
      </c>
      <c r="AF3" s="227" t="s">
        <v>1543</v>
      </c>
      <c r="AG3" s="229" t="s">
        <v>1545</v>
      </c>
      <c r="AH3" s="230" t="s">
        <v>1547</v>
      </c>
      <c r="AI3" s="227" t="s">
        <v>1549</v>
      </c>
      <c r="AJ3" s="227" t="s">
        <v>1551</v>
      </c>
      <c r="AK3" s="227" t="s">
        <v>2786</v>
      </c>
      <c r="AL3" s="227" t="str">
        <f>+'[2]1. Información General'!A22</f>
        <v>Número de auto de la visita</v>
      </c>
      <c r="AM3" s="227" t="str">
        <f>+'[2]1. Información General'!E22</f>
        <v>Número de la bitácora</v>
      </c>
      <c r="AN3" s="227" t="s">
        <v>1555</v>
      </c>
      <c r="AO3" s="231" t="s">
        <v>1557</v>
      </c>
      <c r="AP3" s="227" t="s">
        <v>1654</v>
      </c>
      <c r="AQ3" s="227" t="str">
        <f>+'[3]1. Información General'!D27</f>
        <v>Primera Infancia</v>
      </c>
      <c r="AR3" s="227" t="str">
        <f>+'[3]1. Información General'!D28</f>
        <v>Infancia</v>
      </c>
      <c r="AS3" s="227" t="str">
        <f>+'[3]1. Información General'!D29</f>
        <v>Adolescencia</v>
      </c>
      <c r="AT3" s="227" t="str">
        <f>+'[3]1. Información General'!D30</f>
        <v>Juventud</v>
      </c>
      <c r="AU3" s="227" t="str">
        <f>+'[3]1. Información General'!D31</f>
        <v>Adultez</v>
      </c>
      <c r="AV3" s="227" t="str">
        <f>+'[3]1. Información General'!D32</f>
        <v>Persona Mayor</v>
      </c>
      <c r="AW3" s="227" t="s">
        <v>1563</v>
      </c>
      <c r="AX3" s="228" t="s">
        <v>1565</v>
      </c>
      <c r="AY3" s="227" t="s">
        <v>1674</v>
      </c>
      <c r="AZ3" s="227" t="s">
        <v>1570</v>
      </c>
      <c r="BA3" s="227" t="s">
        <v>1572</v>
      </c>
      <c r="BB3" s="227" t="s">
        <v>1574</v>
      </c>
      <c r="BC3" s="227" t="s">
        <v>1576</v>
      </c>
      <c r="BD3" s="227" t="s">
        <v>1578</v>
      </c>
      <c r="BE3" s="227" t="s">
        <v>1582</v>
      </c>
      <c r="BF3" s="227" t="s">
        <v>1584</v>
      </c>
      <c r="BG3" s="227" t="s">
        <v>1586</v>
      </c>
      <c r="BH3" s="227" t="s">
        <v>1533</v>
      </c>
      <c r="BI3" s="227" t="s">
        <v>1675</v>
      </c>
      <c r="BJ3" s="227" t="s">
        <v>1570</v>
      </c>
      <c r="BK3" s="227" t="s">
        <v>1572</v>
      </c>
      <c r="BL3" s="227" t="s">
        <v>1574</v>
      </c>
      <c r="BM3" s="227" t="s">
        <v>1576</v>
      </c>
      <c r="BN3" s="227" t="s">
        <v>1578</v>
      </c>
      <c r="BO3" s="227" t="s">
        <v>1582</v>
      </c>
      <c r="BP3" s="227" t="s">
        <v>1584</v>
      </c>
      <c r="BQ3" s="227" t="s">
        <v>1586</v>
      </c>
      <c r="BR3" s="228" t="s">
        <v>1533</v>
      </c>
      <c r="BS3" s="270" t="s">
        <v>1684</v>
      </c>
      <c r="BT3" s="54" t="s">
        <v>1688</v>
      </c>
      <c r="BU3" s="296" t="s">
        <v>1691</v>
      </c>
      <c r="BV3" s="275" t="s">
        <v>1693</v>
      </c>
      <c r="BW3" s="54" t="s">
        <v>1696</v>
      </c>
      <c r="BX3" s="275" t="s">
        <v>1699</v>
      </c>
      <c r="BY3" s="54" t="s">
        <v>1701</v>
      </c>
      <c r="BZ3" s="275" t="s">
        <v>1703</v>
      </c>
      <c r="CA3" s="54" t="s">
        <v>1706</v>
      </c>
      <c r="CB3" s="279" t="s">
        <v>1708</v>
      </c>
      <c r="CC3" s="59" t="s">
        <v>1711</v>
      </c>
      <c r="CD3" s="59" t="s">
        <v>1713</v>
      </c>
      <c r="CE3" s="59" t="s">
        <v>1715</v>
      </c>
      <c r="CF3" s="59" t="s">
        <v>1717</v>
      </c>
      <c r="CG3" s="59" t="s">
        <v>1719</v>
      </c>
      <c r="CH3" s="59" t="s">
        <v>1721</v>
      </c>
      <c r="CI3" s="59" t="s">
        <v>1723</v>
      </c>
      <c r="CJ3" s="59" t="s">
        <v>1725</v>
      </c>
      <c r="CK3" s="281" t="s">
        <v>1727</v>
      </c>
      <c r="CL3" s="281" t="s">
        <v>1727</v>
      </c>
      <c r="CM3" s="281" t="s">
        <v>1727</v>
      </c>
      <c r="CN3" s="59" t="s">
        <v>1730</v>
      </c>
      <c r="CO3" s="59" t="s">
        <v>1732</v>
      </c>
      <c r="CP3" s="59" t="s">
        <v>1734</v>
      </c>
      <c r="CQ3" s="59" t="s">
        <v>1736</v>
      </c>
      <c r="CR3" s="59" t="s">
        <v>1738</v>
      </c>
      <c r="CS3" s="59" t="s">
        <v>1740</v>
      </c>
      <c r="CT3" s="59" t="s">
        <v>1742</v>
      </c>
      <c r="CU3" s="59" t="s">
        <v>1744</v>
      </c>
      <c r="CV3" s="59" t="s">
        <v>1746</v>
      </c>
      <c r="CW3" s="59" t="s">
        <v>1748</v>
      </c>
      <c r="CX3" s="67" t="s">
        <v>1750</v>
      </c>
      <c r="CY3" s="59" t="s">
        <v>1752</v>
      </c>
      <c r="CZ3" s="59" t="s">
        <v>1754</v>
      </c>
      <c r="DA3" s="59" t="s">
        <v>1756</v>
      </c>
      <c r="DB3" s="59" t="s">
        <v>1758</v>
      </c>
      <c r="DC3" s="59" t="s">
        <v>1760</v>
      </c>
      <c r="DD3" s="59" t="s">
        <v>1762</v>
      </c>
      <c r="DE3" s="59" t="s">
        <v>1764</v>
      </c>
      <c r="DF3" s="59" t="s">
        <v>1766</v>
      </c>
      <c r="DG3" s="59" t="s">
        <v>1768</v>
      </c>
      <c r="DH3" s="59" t="s">
        <v>1770</v>
      </c>
      <c r="DI3" s="59" t="s">
        <v>1772</v>
      </c>
      <c r="DJ3" s="59" t="s">
        <v>1774</v>
      </c>
      <c r="DK3" s="59" t="s">
        <v>1777</v>
      </c>
      <c r="DL3" s="59" t="s">
        <v>1779</v>
      </c>
      <c r="DM3" s="59" t="s">
        <v>1781</v>
      </c>
      <c r="DN3" s="59" t="s">
        <v>1783</v>
      </c>
      <c r="DO3" s="59" t="s">
        <v>1785</v>
      </c>
      <c r="DP3" s="59" t="s">
        <v>1787</v>
      </c>
      <c r="DQ3" s="59" t="s">
        <v>1789</v>
      </c>
      <c r="DR3" s="59" t="s">
        <v>1791</v>
      </c>
      <c r="DS3" s="59" t="s">
        <v>1793</v>
      </c>
      <c r="DT3" s="59" t="s">
        <v>1795</v>
      </c>
      <c r="DU3" s="67" t="s">
        <v>1797</v>
      </c>
      <c r="DV3" s="67" t="s">
        <v>1799</v>
      </c>
      <c r="DW3" s="67" t="s">
        <v>1801</v>
      </c>
      <c r="DX3" s="279" t="s">
        <v>1804</v>
      </c>
      <c r="DY3" s="59" t="s">
        <v>1807</v>
      </c>
      <c r="DZ3" s="59" t="s">
        <v>1809</v>
      </c>
      <c r="EA3" s="281" t="s">
        <v>1811</v>
      </c>
      <c r="EB3" s="281" t="s">
        <v>1811</v>
      </c>
      <c r="EC3" s="281" t="s">
        <v>1811</v>
      </c>
      <c r="ED3" s="281" t="s">
        <v>1811</v>
      </c>
      <c r="EE3" s="59" t="s">
        <v>1814</v>
      </c>
      <c r="EF3" s="67" t="s">
        <v>1816</v>
      </c>
      <c r="EG3" s="67" t="s">
        <v>1818</v>
      </c>
      <c r="EH3" s="67" t="s">
        <v>1820</v>
      </c>
      <c r="EI3" s="67" t="s">
        <v>1822</v>
      </c>
      <c r="EJ3" s="67" t="s">
        <v>1825</v>
      </c>
      <c r="EK3" s="67" t="s">
        <v>1827</v>
      </c>
      <c r="EL3" s="327" t="s">
        <v>1829</v>
      </c>
      <c r="EM3" s="67" t="s">
        <v>1831</v>
      </c>
      <c r="EN3" s="67" t="s">
        <v>1833</v>
      </c>
      <c r="EO3" s="67" t="s">
        <v>1835</v>
      </c>
      <c r="EP3" s="67" t="s">
        <v>1837</v>
      </c>
      <c r="EQ3" s="67" t="s">
        <v>1839</v>
      </c>
      <c r="ER3" s="67" t="s">
        <v>1841</v>
      </c>
      <c r="ES3" s="67" t="s">
        <v>1843</v>
      </c>
      <c r="ET3" s="67" t="s">
        <v>1845</v>
      </c>
      <c r="EU3" s="67" t="s">
        <v>1847</v>
      </c>
      <c r="EV3" s="67" t="s">
        <v>1849</v>
      </c>
      <c r="EW3" s="67" t="s">
        <v>1851</v>
      </c>
      <c r="EX3" s="67" t="s">
        <v>1853</v>
      </c>
      <c r="EY3" s="67" t="s">
        <v>1855</v>
      </c>
      <c r="EZ3" s="67" t="s">
        <v>1857</v>
      </c>
      <c r="FA3" s="67" t="s">
        <v>1859</v>
      </c>
      <c r="FB3" s="59" t="s">
        <v>1861</v>
      </c>
      <c r="FC3" s="59" t="s">
        <v>1863</v>
      </c>
      <c r="FD3" s="59" t="s">
        <v>1865</v>
      </c>
      <c r="FE3" s="59" t="s">
        <v>1867</v>
      </c>
      <c r="FF3" s="59" t="s">
        <v>1869</v>
      </c>
      <c r="FG3" s="59" t="s">
        <v>1871</v>
      </c>
      <c r="FH3" s="59" t="s">
        <v>1873</v>
      </c>
      <c r="FI3" s="59" t="s">
        <v>1875</v>
      </c>
      <c r="FJ3" s="59" t="s">
        <v>1877</v>
      </c>
      <c r="FK3" s="59" t="s">
        <v>1879</v>
      </c>
      <c r="FL3" s="59" t="s">
        <v>1881</v>
      </c>
      <c r="FM3" s="59" t="s">
        <v>1884</v>
      </c>
      <c r="FN3" s="59" t="s">
        <v>1886</v>
      </c>
      <c r="FO3" s="59" t="s">
        <v>1888</v>
      </c>
      <c r="FP3" s="59" t="s">
        <v>1890</v>
      </c>
      <c r="FQ3" s="59" t="s">
        <v>1892</v>
      </c>
      <c r="FR3" s="59" t="s">
        <v>1894</v>
      </c>
      <c r="FS3" s="326" t="s">
        <v>1896</v>
      </c>
      <c r="FT3" s="92" t="s">
        <v>1903</v>
      </c>
      <c r="FU3" s="89" t="s">
        <v>1905</v>
      </c>
      <c r="FV3" s="67" t="s">
        <v>1908</v>
      </c>
      <c r="FW3" s="67" t="s">
        <v>1911</v>
      </c>
      <c r="FX3" s="67" t="s">
        <v>1913</v>
      </c>
      <c r="FY3" s="67" t="s">
        <v>1915</v>
      </c>
      <c r="FZ3" s="67" t="s">
        <v>1918</v>
      </c>
      <c r="GA3" s="93" t="s">
        <v>1921</v>
      </c>
      <c r="GB3" s="327" t="s">
        <v>1924</v>
      </c>
      <c r="GC3" s="59" t="s">
        <v>1927</v>
      </c>
      <c r="GD3" s="67" t="s">
        <v>1930</v>
      </c>
      <c r="GE3" s="93" t="s">
        <v>1933</v>
      </c>
      <c r="GF3" s="67" t="s">
        <v>1936</v>
      </c>
      <c r="GG3" s="67" t="s">
        <v>1939</v>
      </c>
      <c r="GH3" s="67" t="s">
        <v>1942</v>
      </c>
      <c r="GI3" s="93" t="s">
        <v>1945</v>
      </c>
      <c r="GJ3" s="327" t="s">
        <v>1948</v>
      </c>
      <c r="GK3" s="67" t="s">
        <v>1951</v>
      </c>
      <c r="GL3" s="67" t="s">
        <v>1953</v>
      </c>
      <c r="GM3" s="93" t="s">
        <v>1956</v>
      </c>
      <c r="GN3" s="67" t="s">
        <v>1959</v>
      </c>
      <c r="GO3" s="93" t="s">
        <v>1961</v>
      </c>
      <c r="GP3" s="65" t="s">
        <v>1964</v>
      </c>
      <c r="GQ3" s="67" t="s">
        <v>1967</v>
      </c>
      <c r="GR3" s="67" t="s">
        <v>1969</v>
      </c>
      <c r="GS3" s="67" t="s">
        <v>1971</v>
      </c>
      <c r="GT3" s="67" t="s">
        <v>1974</v>
      </c>
      <c r="GU3" s="93" t="s">
        <v>1976</v>
      </c>
      <c r="GV3" s="89" t="s">
        <v>1978</v>
      </c>
      <c r="GW3" s="298" t="s">
        <v>1980</v>
      </c>
      <c r="GX3" s="65" t="s">
        <v>1983</v>
      </c>
      <c r="GY3" s="65" t="s">
        <v>1986</v>
      </c>
      <c r="GZ3" s="310" t="s">
        <v>1989</v>
      </c>
      <c r="HA3" s="67" t="s">
        <v>1992</v>
      </c>
      <c r="HB3" s="67" t="s">
        <v>1995</v>
      </c>
      <c r="HC3" s="67" t="s">
        <v>1998</v>
      </c>
      <c r="HD3" s="93" t="s">
        <v>2001</v>
      </c>
      <c r="HE3" s="65" t="s">
        <v>2004</v>
      </c>
      <c r="HF3" s="65" t="s">
        <v>2007</v>
      </c>
      <c r="HG3" s="65" t="s">
        <v>2009</v>
      </c>
      <c r="HH3" s="67" t="s">
        <v>2012</v>
      </c>
      <c r="HI3" s="67" t="s">
        <v>2015</v>
      </c>
      <c r="HJ3" s="67" t="s">
        <v>2017</v>
      </c>
      <c r="HK3" s="93" t="s">
        <v>2019</v>
      </c>
      <c r="HL3" s="65" t="s">
        <v>2022</v>
      </c>
      <c r="HM3" s="65" t="s">
        <v>2025</v>
      </c>
      <c r="HN3" s="93" t="s">
        <v>2027</v>
      </c>
      <c r="HO3" s="294" t="s">
        <v>2030</v>
      </c>
      <c r="HP3" s="401" t="s">
        <v>2034</v>
      </c>
      <c r="HQ3" s="65" t="s">
        <v>2038</v>
      </c>
      <c r="HR3" s="67" t="s">
        <v>2042</v>
      </c>
      <c r="HS3" s="67" t="s">
        <v>2044</v>
      </c>
      <c r="HT3" s="66" t="s">
        <v>2047</v>
      </c>
      <c r="HU3" s="257" t="s">
        <v>2048</v>
      </c>
      <c r="HV3" s="364" t="s">
        <v>2050</v>
      </c>
      <c r="HW3" s="365" t="s">
        <v>2053</v>
      </c>
      <c r="HX3" s="258" t="s">
        <v>2056</v>
      </c>
      <c r="HY3" s="258" t="s">
        <v>2059</v>
      </c>
      <c r="HZ3" s="258" t="s">
        <v>2062</v>
      </c>
      <c r="IA3" s="264" t="s">
        <v>2065</v>
      </c>
      <c r="IB3" s="258" t="s">
        <v>2068</v>
      </c>
      <c r="IC3" s="264" t="s">
        <v>2071</v>
      </c>
      <c r="ID3" s="366" t="s">
        <v>2074</v>
      </c>
      <c r="IE3" s="258" t="s">
        <v>2077</v>
      </c>
      <c r="IF3" s="258" t="s">
        <v>2079</v>
      </c>
      <c r="IG3" s="264" t="s">
        <v>2082</v>
      </c>
      <c r="IH3" s="258" t="s">
        <v>2085</v>
      </c>
      <c r="II3" s="66" t="s">
        <v>2088</v>
      </c>
      <c r="IJ3" s="257" t="s">
        <v>2048</v>
      </c>
      <c r="IK3" s="258" t="s">
        <v>2091</v>
      </c>
      <c r="IL3" s="258" t="s">
        <v>2094</v>
      </c>
      <c r="IM3" s="258" t="s">
        <v>2096</v>
      </c>
      <c r="IN3" s="258" t="s">
        <v>2099</v>
      </c>
      <c r="IO3" s="258" t="s">
        <v>2102</v>
      </c>
      <c r="IP3" s="258" t="s">
        <v>2105</v>
      </c>
      <c r="IQ3" s="385" t="s">
        <v>2108</v>
      </c>
      <c r="IR3" s="162" t="s">
        <v>2115</v>
      </c>
      <c r="IS3" s="67" t="s">
        <v>2118</v>
      </c>
      <c r="IT3" s="93" t="s">
        <v>2120</v>
      </c>
      <c r="IU3" s="89" t="s">
        <v>2122</v>
      </c>
      <c r="IV3" s="296" t="s">
        <v>2125</v>
      </c>
      <c r="IW3" s="54" t="s">
        <v>2128</v>
      </c>
      <c r="IX3" s="54" t="s">
        <v>2131</v>
      </c>
      <c r="IY3" s="93" t="s">
        <v>2133</v>
      </c>
      <c r="IZ3" s="89" t="s">
        <v>2122</v>
      </c>
      <c r="JA3" s="54" t="s">
        <v>2136</v>
      </c>
      <c r="JB3" s="54" t="s">
        <v>2139</v>
      </c>
      <c r="JC3" s="54" t="s">
        <v>2141</v>
      </c>
      <c r="JD3" s="386" t="s">
        <v>2787</v>
      </c>
      <c r="JE3" s="54" t="s">
        <v>2146</v>
      </c>
      <c r="JF3" s="54" t="s">
        <v>2148</v>
      </c>
      <c r="JG3" s="295" t="s">
        <v>2150</v>
      </c>
      <c r="JH3" s="89" t="s">
        <v>2122</v>
      </c>
      <c r="JI3" s="54" t="s">
        <v>2153</v>
      </c>
      <c r="JJ3" s="54" t="s">
        <v>2156</v>
      </c>
      <c r="JK3" s="54" t="s">
        <v>2158</v>
      </c>
      <c r="JL3" s="54" t="s">
        <v>2161</v>
      </c>
      <c r="JM3" s="54" t="s">
        <v>2164</v>
      </c>
      <c r="JN3" s="54" t="s">
        <v>2166</v>
      </c>
      <c r="JO3" s="54" t="s">
        <v>2168</v>
      </c>
      <c r="JP3" s="54" t="s">
        <v>2171</v>
      </c>
      <c r="JQ3" s="54" t="s">
        <v>2173</v>
      </c>
      <c r="JR3" s="386" t="s">
        <v>2788</v>
      </c>
      <c r="JS3" s="54" t="s">
        <v>2178</v>
      </c>
      <c r="JT3" s="295" t="s">
        <v>2180</v>
      </c>
      <c r="JU3" s="295" t="s">
        <v>2180</v>
      </c>
      <c r="JV3" s="89" t="s">
        <v>2122</v>
      </c>
      <c r="JW3" s="54" t="s">
        <v>2183</v>
      </c>
      <c r="JX3" s="54" t="s">
        <v>2186</v>
      </c>
      <c r="JY3" s="54" t="s">
        <v>2189</v>
      </c>
      <c r="JZ3" s="59" t="s">
        <v>2192</v>
      </c>
      <c r="KA3" s="59" t="s">
        <v>2195</v>
      </c>
      <c r="KB3" s="59" t="s">
        <v>2198</v>
      </c>
      <c r="KC3" s="59" t="s">
        <v>2200</v>
      </c>
      <c r="KD3" s="59" t="s">
        <v>2202</v>
      </c>
      <c r="KE3" s="59" t="s">
        <v>2204</v>
      </c>
      <c r="KF3" s="59" t="s">
        <v>2206</v>
      </c>
      <c r="KG3" s="59" t="s">
        <v>2208</v>
      </c>
      <c r="KH3" s="59" t="s">
        <v>2210</v>
      </c>
      <c r="KI3" s="298" t="s">
        <v>2212</v>
      </c>
      <c r="KJ3" s="298" t="s">
        <v>2215</v>
      </c>
      <c r="KK3" s="59" t="s">
        <v>2217</v>
      </c>
      <c r="KL3" s="59" t="s">
        <v>2219</v>
      </c>
      <c r="KM3" s="59" t="s">
        <v>2221</v>
      </c>
      <c r="KN3" s="59" t="s">
        <v>2223</v>
      </c>
      <c r="KO3" s="59" t="s">
        <v>2226</v>
      </c>
      <c r="KP3" s="59" t="s">
        <v>2228</v>
      </c>
      <c r="KQ3" s="297" t="s">
        <v>2789</v>
      </c>
      <c r="KR3" s="295" t="s">
        <v>2234</v>
      </c>
      <c r="KS3" s="89" t="s">
        <v>2122</v>
      </c>
      <c r="KT3" s="59" t="s">
        <v>2237</v>
      </c>
      <c r="KU3" s="59" t="s">
        <v>2240</v>
      </c>
      <c r="KV3" s="59" t="s">
        <v>2242</v>
      </c>
      <c r="KW3" s="59" t="s">
        <v>2244</v>
      </c>
      <c r="KX3" s="59" t="s">
        <v>2246</v>
      </c>
      <c r="KY3" s="59" t="s">
        <v>2248</v>
      </c>
      <c r="KZ3" s="295" t="s">
        <v>2251</v>
      </c>
      <c r="LA3" s="89" t="s">
        <v>2253</v>
      </c>
      <c r="LB3" s="59" t="s">
        <v>2255</v>
      </c>
      <c r="LC3" s="295" t="s">
        <v>2258</v>
      </c>
      <c r="LD3" s="89" t="s">
        <v>2122</v>
      </c>
      <c r="LE3" s="59" t="s">
        <v>2261</v>
      </c>
      <c r="LF3" s="59" t="s">
        <v>2264</v>
      </c>
      <c r="LG3" s="59" t="s">
        <v>2266</v>
      </c>
      <c r="LH3" s="59" t="s">
        <v>2268</v>
      </c>
      <c r="LI3" s="59" t="s">
        <v>2271</v>
      </c>
      <c r="LJ3" s="59" t="s">
        <v>2273</v>
      </c>
      <c r="LK3" s="59" t="s">
        <v>2275</v>
      </c>
      <c r="LL3" s="59" t="s">
        <v>2277</v>
      </c>
      <c r="LM3" s="59" t="s">
        <v>2279</v>
      </c>
      <c r="LN3" s="295" t="s">
        <v>2281</v>
      </c>
      <c r="LO3" s="89" t="s">
        <v>2122</v>
      </c>
      <c r="LP3" s="59" t="s">
        <v>2284</v>
      </c>
      <c r="LQ3" s="59" t="s">
        <v>2287</v>
      </c>
      <c r="LR3" s="59" t="s">
        <v>2289</v>
      </c>
      <c r="LS3" s="59" t="s">
        <v>2291</v>
      </c>
      <c r="LT3" s="59" t="s">
        <v>2293</v>
      </c>
      <c r="LU3" s="59" t="s">
        <v>2295</v>
      </c>
      <c r="LV3" s="297" t="s">
        <v>2787</v>
      </c>
      <c r="LW3" s="295" t="s">
        <v>2299</v>
      </c>
      <c r="LX3" s="89" t="s">
        <v>2253</v>
      </c>
      <c r="LY3" s="59" t="s">
        <v>2302</v>
      </c>
      <c r="LZ3" s="59" t="s">
        <v>2305</v>
      </c>
      <c r="MA3" s="59" t="s">
        <v>2307</v>
      </c>
      <c r="MB3" s="59" t="s">
        <v>2310</v>
      </c>
      <c r="MC3" s="59" t="s">
        <v>2313</v>
      </c>
      <c r="MD3" s="59" t="s">
        <v>2315</v>
      </c>
      <c r="ME3" s="295" t="s">
        <v>2317</v>
      </c>
      <c r="MF3" s="336" t="s">
        <v>2122</v>
      </c>
      <c r="MG3" s="59" t="s">
        <v>2320</v>
      </c>
      <c r="MH3" s="59" t="s">
        <v>2323</v>
      </c>
      <c r="MI3" s="59" t="s">
        <v>2326</v>
      </c>
      <c r="MJ3" s="59" t="s">
        <v>2328</v>
      </c>
      <c r="MK3" s="59" t="s">
        <v>2330</v>
      </c>
      <c r="ML3" s="59" t="s">
        <v>2332</v>
      </c>
      <c r="MM3" s="295" t="s">
        <v>2334</v>
      </c>
      <c r="MN3" s="336" t="s">
        <v>2253</v>
      </c>
      <c r="MO3" s="59" t="s">
        <v>2337</v>
      </c>
      <c r="MP3" s="59" t="s">
        <v>2340</v>
      </c>
      <c r="MQ3" s="59" t="s">
        <v>2342</v>
      </c>
      <c r="MR3" s="59" t="s">
        <v>2344</v>
      </c>
      <c r="MS3" s="59" t="s">
        <v>2347</v>
      </c>
      <c r="MT3" s="59" t="s">
        <v>2349</v>
      </c>
      <c r="MU3" s="91" t="s">
        <v>2352</v>
      </c>
      <c r="MV3" s="66" t="s">
        <v>2355</v>
      </c>
      <c r="MW3" s="66" t="s">
        <v>2355</v>
      </c>
      <c r="MX3" s="66" t="s">
        <v>2355</v>
      </c>
      <c r="MY3" s="264" t="s">
        <v>2358</v>
      </c>
      <c r="MZ3" s="59" t="s">
        <v>2361</v>
      </c>
      <c r="NA3" s="257" t="s">
        <v>2363</v>
      </c>
      <c r="NB3" s="258" t="s">
        <v>2365</v>
      </c>
      <c r="NC3" s="59" t="s">
        <v>2368</v>
      </c>
      <c r="ND3" s="59" t="s">
        <v>2370</v>
      </c>
      <c r="NE3" s="59" t="s">
        <v>2372</v>
      </c>
      <c r="NF3" s="59" t="s">
        <v>2374</v>
      </c>
      <c r="NG3" s="59" t="s">
        <v>2376</v>
      </c>
      <c r="NH3" s="59" t="s">
        <v>2378</v>
      </c>
      <c r="NI3" s="59" t="s">
        <v>2380</v>
      </c>
      <c r="NJ3" s="59" t="s">
        <v>2382</v>
      </c>
      <c r="NK3" s="59" t="s">
        <v>2384</v>
      </c>
      <c r="NL3" s="59" t="s">
        <v>2386</v>
      </c>
      <c r="NM3" s="59" t="s">
        <v>2388</v>
      </c>
      <c r="NN3" s="59" t="s">
        <v>2390</v>
      </c>
      <c r="NO3" s="59" t="s">
        <v>2392</v>
      </c>
      <c r="NP3" s="59" t="s">
        <v>2394</v>
      </c>
      <c r="NQ3" s="59" t="s">
        <v>2396</v>
      </c>
      <c r="NR3" s="67" t="s">
        <v>2398</v>
      </c>
      <c r="NS3" s="59" t="s">
        <v>2400</v>
      </c>
      <c r="NT3" s="59" t="s">
        <v>2402</v>
      </c>
      <c r="NU3" s="67" t="s">
        <v>2404</v>
      </c>
      <c r="NV3" s="67" t="s">
        <v>2406</v>
      </c>
      <c r="NW3" s="67" t="s">
        <v>2408</v>
      </c>
      <c r="NX3" s="67" t="s">
        <v>2410</v>
      </c>
      <c r="NY3" s="67" t="s">
        <v>2412</v>
      </c>
      <c r="NZ3" s="67" t="s">
        <v>2414</v>
      </c>
      <c r="OA3" s="294" t="s">
        <v>2416</v>
      </c>
      <c r="OB3" s="92" t="s">
        <v>2419</v>
      </c>
      <c r="OC3" s="67" t="s">
        <v>2422</v>
      </c>
      <c r="OD3" s="67" t="s">
        <v>2424</v>
      </c>
      <c r="OE3" s="67" t="s">
        <v>2427</v>
      </c>
      <c r="OF3" s="93" t="s">
        <v>2430</v>
      </c>
      <c r="OG3" s="67" t="s">
        <v>2433</v>
      </c>
      <c r="OH3" s="67" t="s">
        <v>2436</v>
      </c>
      <c r="OI3" s="67" t="s">
        <v>2438</v>
      </c>
      <c r="OJ3" s="93" t="s">
        <v>2440</v>
      </c>
      <c r="OK3" s="67" t="s">
        <v>2443</v>
      </c>
      <c r="OL3" s="67" t="s">
        <v>2446</v>
      </c>
      <c r="OM3" s="67" t="s">
        <v>2449</v>
      </c>
      <c r="ON3" s="93" t="s">
        <v>2452</v>
      </c>
      <c r="OO3" s="296" t="s">
        <v>2455</v>
      </c>
      <c r="OP3" s="296" t="s">
        <v>2457</v>
      </c>
      <c r="OQ3" s="93" t="s">
        <v>2459</v>
      </c>
      <c r="OR3" s="67" t="s">
        <v>2462</v>
      </c>
      <c r="OS3" s="67" t="s">
        <v>2464</v>
      </c>
      <c r="OT3" s="294" t="s">
        <v>2466</v>
      </c>
      <c r="OU3" s="162" t="s">
        <v>2470</v>
      </c>
      <c r="OV3" s="59" t="s">
        <v>2473</v>
      </c>
      <c r="OW3" s="59" t="s">
        <v>2476</v>
      </c>
      <c r="OX3" s="59" t="s">
        <v>2478</v>
      </c>
      <c r="OY3" s="59" t="s">
        <v>2480</v>
      </c>
      <c r="OZ3" s="93" t="s">
        <v>2482</v>
      </c>
      <c r="PA3" s="59" t="s">
        <v>2485</v>
      </c>
      <c r="PB3" s="59" t="s">
        <v>2488</v>
      </c>
      <c r="PC3" s="54" t="s">
        <v>2490</v>
      </c>
      <c r="PD3" s="59" t="s">
        <v>2493</v>
      </c>
      <c r="PE3" s="358" t="s">
        <v>2496</v>
      </c>
      <c r="PF3" s="359" t="s">
        <v>2499</v>
      </c>
      <c r="PG3" s="288" t="s">
        <v>2503</v>
      </c>
      <c r="PH3" s="54" t="s">
        <v>2506</v>
      </c>
      <c r="PI3" s="54" t="s">
        <v>2508</v>
      </c>
      <c r="PJ3" s="56" t="s">
        <v>2510</v>
      </c>
      <c r="PK3" s="58" t="s">
        <v>2512</v>
      </c>
      <c r="PL3" s="56" t="s">
        <v>2515</v>
      </c>
      <c r="PM3" s="58" t="s">
        <v>2517</v>
      </c>
      <c r="PN3" s="59" t="s">
        <v>2520</v>
      </c>
      <c r="PO3" s="59" t="s">
        <v>2522</v>
      </c>
      <c r="PP3" s="59" t="s">
        <v>2524</v>
      </c>
      <c r="PQ3" s="59" t="s">
        <v>2526</v>
      </c>
      <c r="PR3" s="58" t="s">
        <v>2528</v>
      </c>
      <c r="PS3" s="67" t="s">
        <v>2531</v>
      </c>
      <c r="PT3" s="67" t="s">
        <v>2534</v>
      </c>
      <c r="PU3" s="67" t="s">
        <v>2536</v>
      </c>
      <c r="PV3" s="58" t="s">
        <v>2539</v>
      </c>
      <c r="PW3" s="67" t="s">
        <v>2541</v>
      </c>
      <c r="PX3" s="58" t="s">
        <v>2543</v>
      </c>
      <c r="PY3" s="340" t="s">
        <v>2546</v>
      </c>
      <c r="PZ3" s="171" t="s">
        <v>2550</v>
      </c>
      <c r="QA3" s="89" t="s">
        <v>2552</v>
      </c>
      <c r="QB3" s="54" t="s">
        <v>2554</v>
      </c>
      <c r="QC3" s="59" t="s">
        <v>2557</v>
      </c>
      <c r="QD3" s="54" t="s">
        <v>2560</v>
      </c>
      <c r="QE3" s="54" t="s">
        <v>2563</v>
      </c>
      <c r="QF3" s="63" t="s">
        <v>2566</v>
      </c>
      <c r="QG3" s="162" t="s">
        <v>2570</v>
      </c>
      <c r="QH3" s="161" t="s">
        <v>2573</v>
      </c>
      <c r="QI3" s="298" t="s">
        <v>2575</v>
      </c>
      <c r="QJ3" s="65" t="s">
        <v>2578</v>
      </c>
      <c r="QK3" s="65" t="s">
        <v>2581</v>
      </c>
      <c r="QL3" s="59" t="s">
        <v>2583</v>
      </c>
      <c r="QM3" s="59" t="s">
        <v>2586</v>
      </c>
      <c r="QN3" s="59" t="s">
        <v>2589</v>
      </c>
      <c r="QO3" s="59" t="s">
        <v>2592</v>
      </c>
      <c r="QP3" s="59" t="s">
        <v>2595</v>
      </c>
      <c r="QQ3" s="59" t="s">
        <v>2598</v>
      </c>
      <c r="QR3" s="59" t="s">
        <v>2601</v>
      </c>
      <c r="QS3" s="59" t="s">
        <v>2605</v>
      </c>
      <c r="QT3" s="66" t="s">
        <v>2001</v>
      </c>
      <c r="QU3" s="59" t="s">
        <v>2610</v>
      </c>
      <c r="QV3" s="59" t="s">
        <v>2613</v>
      </c>
    </row>
    <row r="4" spans="1:464">
      <c r="A4">
        <f>'1. Información General'!B2</f>
        <v>0</v>
      </c>
      <c r="B4">
        <f>'1. Información General'!F2</f>
        <v>0</v>
      </c>
      <c r="C4">
        <f>'1. Información General'!B3</f>
        <v>0</v>
      </c>
      <c r="D4" s="361">
        <f>'1. Información General'!F3</f>
        <v>0</v>
      </c>
      <c r="E4">
        <f>'1. Información General'!B4</f>
        <v>0</v>
      </c>
      <c r="F4">
        <f>'1. Información General'!D4</f>
        <v>0</v>
      </c>
      <c r="G4">
        <f>'1. Información General'!B5</f>
        <v>0</v>
      </c>
      <c r="H4">
        <f>'1. Información General'!D5</f>
        <v>0</v>
      </c>
      <c r="I4">
        <f>'1. Información General'!B6</f>
        <v>0</v>
      </c>
      <c r="J4">
        <f>'1. Información General'!D6</f>
        <v>0</v>
      </c>
      <c r="K4">
        <f>'1. Información General'!B7</f>
        <v>0</v>
      </c>
      <c r="L4" s="361">
        <f>'1. Información General'!F7</f>
        <v>0</v>
      </c>
      <c r="M4">
        <f>'1. Información General'!B8</f>
        <v>0</v>
      </c>
      <c r="N4">
        <f>'1. Información General'!D8</f>
        <v>0</v>
      </c>
      <c r="O4">
        <f>'1. Información General'!F8</f>
        <v>0</v>
      </c>
      <c r="P4">
        <f>'1. Información General'!B11</f>
        <v>0</v>
      </c>
      <c r="Q4" t="str">
        <f>'1. Información General'!F11</f>
        <v>Rural</v>
      </c>
      <c r="R4">
        <f>'1. Información General'!B12</f>
        <v>0</v>
      </c>
      <c r="S4">
        <f>'1. Información General'!D12</f>
        <v>0</v>
      </c>
      <c r="T4">
        <f>'1. Información General'!B13</f>
        <v>0</v>
      </c>
      <c r="U4" s="361">
        <f>'1. Información General'!F13</f>
        <v>0</v>
      </c>
      <c r="V4">
        <f>'1. Información General'!B14</f>
        <v>0</v>
      </c>
      <c r="W4">
        <f>'1. Información General'!D14</f>
        <v>0</v>
      </c>
      <c r="X4">
        <f>'1. Información General'!B15</f>
        <v>0</v>
      </c>
      <c r="Y4">
        <f>'1. Información General'!D15</f>
        <v>0</v>
      </c>
      <c r="Z4">
        <f>'1. Información General'!F15</f>
        <v>0</v>
      </c>
      <c r="AA4">
        <f>'1. Información General'!B16</f>
        <v>0</v>
      </c>
      <c r="AB4" s="361">
        <f>'1. Información General'!F16</f>
        <v>0</v>
      </c>
      <c r="AC4">
        <f>'1. Información General'!B17</f>
        <v>0</v>
      </c>
      <c r="AD4">
        <f>'1. Información General'!D17</f>
        <v>0</v>
      </c>
      <c r="AE4">
        <f>'1. Información General'!F17</f>
        <v>0</v>
      </c>
      <c r="AF4">
        <f>'1. Información General'!B18</f>
        <v>0</v>
      </c>
      <c r="AI4">
        <f>'1. Información General'!B21</f>
        <v>0</v>
      </c>
      <c r="AJ4" s="362">
        <f>'1. Información General'!D21</f>
        <v>0</v>
      </c>
      <c r="AK4" s="362">
        <f>'1. Información General'!F21</f>
        <v>0</v>
      </c>
      <c r="AL4" s="361">
        <f>'1. Información General'!B22</f>
        <v>0</v>
      </c>
      <c r="AM4" s="361">
        <f>'1. Información General'!F22</f>
        <v>0</v>
      </c>
      <c r="AN4" t="str">
        <f>'1. Información General'!B23</f>
        <v>PROTECCION</v>
      </c>
      <c r="AO4" t="str">
        <f>'1. Información General'!D23</f>
        <v>RESTABLECIMIENTO DE DERECHOS</v>
      </c>
      <c r="AP4">
        <f>'1. Información General'!B24</f>
        <v>0</v>
      </c>
      <c r="AQ4" t="b">
        <f>'1. Información General'!C27</f>
        <v>0</v>
      </c>
      <c r="AR4" t="b">
        <f>'1. Información General'!C28</f>
        <v>0</v>
      </c>
      <c r="AS4" t="b">
        <f>'1. Información General'!C29</f>
        <v>0</v>
      </c>
      <c r="AT4" t="b">
        <f>'1. Información General'!C30</f>
        <v>0</v>
      </c>
      <c r="AU4" t="b">
        <f>'1. Información General'!C31</f>
        <v>0</v>
      </c>
      <c r="AV4" t="b">
        <f>'1. Información General'!C32</f>
        <v>0</v>
      </c>
      <c r="AW4" t="str">
        <f>'1. Información General'!B33</f>
        <v>ACOGIMIENTO RESIDENCIAL</v>
      </c>
      <c r="AX4" t="str">
        <f>'1. Información General'!E33</f>
        <v>CASA UNIVERSITARIA</v>
      </c>
      <c r="AY4">
        <f>'1. Información General'!B36</f>
        <v>0</v>
      </c>
      <c r="AZ4">
        <f>'1. Información General'!D36</f>
        <v>0</v>
      </c>
      <c r="BA4">
        <f>'1. Información General'!B37</f>
        <v>0</v>
      </c>
      <c r="BB4" s="362">
        <f>'1. Información General'!D37</f>
        <v>0</v>
      </c>
      <c r="BC4" s="362">
        <f>'1. Información General'!F37</f>
        <v>0</v>
      </c>
      <c r="BD4">
        <f>'1. Información General'!B38</f>
        <v>0</v>
      </c>
      <c r="BE4">
        <f>'1. Información General'!F38</f>
        <v>0</v>
      </c>
      <c r="BF4">
        <f>'1. Información General'!B39</f>
        <v>0</v>
      </c>
      <c r="BG4">
        <f>'1. Información General'!D39</f>
        <v>0</v>
      </c>
      <c r="BH4">
        <f>'1. Información General'!F39</f>
        <v>0</v>
      </c>
      <c r="BI4">
        <f>'1. Información General'!B40</f>
        <v>0</v>
      </c>
      <c r="BJ4">
        <f>'1. Información General'!D40</f>
        <v>0</v>
      </c>
      <c r="BK4">
        <f>'1. Información General'!B41</f>
        <v>0</v>
      </c>
      <c r="BL4" s="362">
        <f>'1. Información General'!D41</f>
        <v>0</v>
      </c>
      <c r="BM4" s="362">
        <f>'1. Información General'!F41</f>
        <v>0</v>
      </c>
      <c r="BN4">
        <f>'1. Información General'!B42</f>
        <v>0</v>
      </c>
      <c r="BO4">
        <f>'1. Información General'!F42</f>
        <v>0</v>
      </c>
      <c r="BP4">
        <f>'1. Información General'!B43</f>
        <v>0</v>
      </c>
      <c r="BQ4">
        <f>'1. Información General'!D43</f>
        <v>0</v>
      </c>
      <c r="BR4">
        <f>'1. Información General'!F43</f>
        <v>0</v>
      </c>
      <c r="BS4" t="str">
        <f>+'2.Ambientes Adecuados y Seguros'!$D3</f>
        <v>NO APLICA</v>
      </c>
      <c r="BT4">
        <f>+'2.Ambientes Adecuados y Seguros'!$D4</f>
        <v>0</v>
      </c>
      <c r="BU4">
        <f>+'2.Ambientes Adecuados y Seguros'!$D5</f>
        <v>0</v>
      </c>
      <c r="BV4" t="str">
        <f>+'2.Ambientes Adecuados y Seguros'!$D6</f>
        <v>NO APLICA</v>
      </c>
      <c r="BW4">
        <f>+'2.Ambientes Adecuados y Seguros'!$D7</f>
        <v>0</v>
      </c>
      <c r="BX4" t="str">
        <f>+'2.Ambientes Adecuados y Seguros'!$D8</f>
        <v>NO APLICA</v>
      </c>
      <c r="BY4">
        <f>+'2.Ambientes Adecuados y Seguros'!$D9</f>
        <v>0</v>
      </c>
      <c r="BZ4" t="str">
        <f>+'2.Ambientes Adecuados y Seguros'!$D10</f>
        <v>NO APLICA</v>
      </c>
      <c r="CA4">
        <f>+'2.Ambientes Adecuados y Seguros'!$D11</f>
        <v>0</v>
      </c>
      <c r="CB4" t="str">
        <f>+'2.Ambientes Adecuados y Seguros'!$D12</f>
        <v>NO APLICA</v>
      </c>
      <c r="CC4">
        <f>+'2.Ambientes Adecuados y Seguros'!$D13</f>
        <v>0</v>
      </c>
      <c r="CD4">
        <f>+'2.Ambientes Adecuados y Seguros'!$D14</f>
        <v>0</v>
      </c>
      <c r="CE4">
        <f>+'2.Ambientes Adecuados y Seguros'!$D15</f>
        <v>0</v>
      </c>
      <c r="CF4">
        <f>+'2.Ambientes Adecuados y Seguros'!$D16</f>
        <v>0</v>
      </c>
      <c r="CG4">
        <f>+'2.Ambientes Adecuados y Seguros'!$D17</f>
        <v>0</v>
      </c>
      <c r="CH4">
        <f>+'2.Ambientes Adecuados y Seguros'!$D18</f>
        <v>0</v>
      </c>
      <c r="CI4">
        <f>+'2.Ambientes Adecuados y Seguros'!$D19</f>
        <v>0</v>
      </c>
      <c r="CJ4">
        <f>+'2.Ambientes Adecuados y Seguros'!$D20</f>
        <v>0</v>
      </c>
      <c r="CK4" t="str">
        <f>+'2.Ambientes Adecuados y Seguros'!$D21</f>
        <v>NO APLICA</v>
      </c>
      <c r="CL4" t="str">
        <f>+'2.Ambientes Adecuados y Seguros'!$D22</f>
        <v>NO APLICA</v>
      </c>
      <c r="CM4" t="str">
        <f>+'2.Ambientes Adecuados y Seguros'!$D23</f>
        <v>NO APLICA</v>
      </c>
      <c r="CN4">
        <f>+'2.Ambientes Adecuados y Seguros'!$D24</f>
        <v>0</v>
      </c>
      <c r="CO4">
        <f>+'2.Ambientes Adecuados y Seguros'!$D25</f>
        <v>0</v>
      </c>
      <c r="CP4">
        <f>+'2.Ambientes Adecuados y Seguros'!$D26</f>
        <v>0</v>
      </c>
      <c r="CQ4">
        <f>+'2.Ambientes Adecuados y Seguros'!$D27</f>
        <v>0</v>
      </c>
      <c r="CR4">
        <f>+'2.Ambientes Adecuados y Seguros'!$D28</f>
        <v>0</v>
      </c>
      <c r="CS4">
        <f>+'2.Ambientes Adecuados y Seguros'!$D29</f>
        <v>0</v>
      </c>
      <c r="CT4">
        <f>+'2.Ambientes Adecuados y Seguros'!$D30</f>
        <v>0</v>
      </c>
      <c r="CU4">
        <f>+'2.Ambientes Adecuados y Seguros'!$D31</f>
        <v>0</v>
      </c>
      <c r="CV4">
        <f>+'2.Ambientes Adecuados y Seguros'!$D32</f>
        <v>0</v>
      </c>
      <c r="CW4">
        <f>+'2.Ambientes Adecuados y Seguros'!$D33</f>
        <v>0</v>
      </c>
      <c r="CX4">
        <f>+'2.Ambientes Adecuados y Seguros'!$D34</f>
        <v>0</v>
      </c>
      <c r="CY4">
        <f>+'2.Ambientes Adecuados y Seguros'!$D35</f>
        <v>0</v>
      </c>
      <c r="CZ4">
        <f>+'2.Ambientes Adecuados y Seguros'!$D36</f>
        <v>0</v>
      </c>
      <c r="DA4">
        <f>+'2.Ambientes Adecuados y Seguros'!$D37</f>
        <v>0</v>
      </c>
      <c r="DB4">
        <f>+'2.Ambientes Adecuados y Seguros'!$D38</f>
        <v>0</v>
      </c>
      <c r="DC4">
        <f>+'2.Ambientes Adecuados y Seguros'!$D39</f>
        <v>0</v>
      </c>
      <c r="DD4">
        <f>+'2.Ambientes Adecuados y Seguros'!$D40</f>
        <v>0</v>
      </c>
      <c r="DE4">
        <f>+'2.Ambientes Adecuados y Seguros'!$D41</f>
        <v>0</v>
      </c>
      <c r="DF4">
        <f>+'2.Ambientes Adecuados y Seguros'!$D42</f>
        <v>0</v>
      </c>
      <c r="DG4">
        <f>+'2.Ambientes Adecuados y Seguros'!$D43</f>
        <v>0</v>
      </c>
      <c r="DH4">
        <f>+'2.Ambientes Adecuados y Seguros'!$D44</f>
        <v>0</v>
      </c>
      <c r="DI4">
        <f>+'2.Ambientes Adecuados y Seguros'!$D45</f>
        <v>0</v>
      </c>
      <c r="DJ4">
        <f>+'2.Ambientes Adecuados y Seguros'!$D46</f>
        <v>0</v>
      </c>
      <c r="DK4">
        <f>+'2.Ambientes Adecuados y Seguros'!$D47</f>
        <v>0</v>
      </c>
      <c r="DL4">
        <f>+'2.Ambientes Adecuados y Seguros'!$D48</f>
        <v>0</v>
      </c>
      <c r="DM4">
        <f>+'2.Ambientes Adecuados y Seguros'!$D49</f>
        <v>0</v>
      </c>
      <c r="DN4">
        <f>+'2.Ambientes Adecuados y Seguros'!$D50</f>
        <v>0</v>
      </c>
      <c r="DO4">
        <f>+'2.Ambientes Adecuados y Seguros'!$D51</f>
        <v>0</v>
      </c>
      <c r="DP4">
        <f>+'2.Ambientes Adecuados y Seguros'!$D52</f>
        <v>0</v>
      </c>
      <c r="DQ4">
        <f>+'2.Ambientes Adecuados y Seguros'!$D53</f>
        <v>0</v>
      </c>
      <c r="DR4">
        <f>+'2.Ambientes Adecuados y Seguros'!$D54</f>
        <v>0</v>
      </c>
      <c r="DS4">
        <f>+'2.Ambientes Adecuados y Seguros'!$D55</f>
        <v>0</v>
      </c>
      <c r="DT4">
        <f>+'2.Ambientes Adecuados y Seguros'!$D56</f>
        <v>0</v>
      </c>
      <c r="DU4">
        <f>+'2.Ambientes Adecuados y Seguros'!$D57</f>
        <v>0</v>
      </c>
      <c r="DV4">
        <f>+'2.Ambientes Adecuados y Seguros'!$D58</f>
        <v>0</v>
      </c>
      <c r="DW4">
        <f>+'2.Ambientes Adecuados y Seguros'!$D59</f>
        <v>0</v>
      </c>
      <c r="DX4" t="str">
        <f>+'2.Ambientes Adecuados y Seguros'!$D60</f>
        <v>NO APLICA</v>
      </c>
      <c r="DY4">
        <f>+'2.Ambientes Adecuados y Seguros'!$D61</f>
        <v>0</v>
      </c>
      <c r="DZ4">
        <f>+'2.Ambientes Adecuados y Seguros'!$D62</f>
        <v>0</v>
      </c>
      <c r="EA4" t="str">
        <f>+'2.Ambientes Adecuados y Seguros'!$D63</f>
        <v>NO APLICA</v>
      </c>
      <c r="EB4" t="str">
        <f>+'2.Ambientes Adecuados y Seguros'!$D64</f>
        <v>NO APLICA</v>
      </c>
      <c r="EC4" t="str">
        <f>+'2.Ambientes Adecuados y Seguros'!$D65</f>
        <v>NO APLICA</v>
      </c>
      <c r="ED4" t="str">
        <f>+'2.Ambientes Adecuados y Seguros'!$D66</f>
        <v>NO APLICA</v>
      </c>
      <c r="EE4">
        <f>+'2.Ambientes Adecuados y Seguros'!$D67</f>
        <v>0</v>
      </c>
      <c r="EF4">
        <f>+'2.Ambientes Adecuados y Seguros'!$D68</f>
        <v>0</v>
      </c>
      <c r="EG4">
        <f>+'2.Ambientes Adecuados y Seguros'!$D69</f>
        <v>0</v>
      </c>
      <c r="EH4">
        <f>+'2.Ambientes Adecuados y Seguros'!$D70</f>
        <v>0</v>
      </c>
      <c r="EI4">
        <f>+'2.Ambientes Adecuados y Seguros'!$D71</f>
        <v>0</v>
      </c>
      <c r="EJ4">
        <f>+'2.Ambientes Adecuados y Seguros'!$D72</f>
        <v>0</v>
      </c>
      <c r="EK4">
        <f>+'2.Ambientes Adecuados y Seguros'!$D73</f>
        <v>0</v>
      </c>
      <c r="EL4">
        <f>+'2.Ambientes Adecuados y Seguros'!$D74</f>
        <v>0</v>
      </c>
      <c r="EM4">
        <f>+'2.Ambientes Adecuados y Seguros'!$D75</f>
        <v>0</v>
      </c>
      <c r="EN4">
        <f>+'2.Ambientes Adecuados y Seguros'!$D76</f>
        <v>0</v>
      </c>
      <c r="EO4">
        <f>+'2.Ambientes Adecuados y Seguros'!$D77</f>
        <v>0</v>
      </c>
      <c r="EP4">
        <f>+'2.Ambientes Adecuados y Seguros'!$D78</f>
        <v>0</v>
      </c>
      <c r="EQ4">
        <f>+'2.Ambientes Adecuados y Seguros'!$D79</f>
        <v>0</v>
      </c>
      <c r="ER4">
        <f>+'2.Ambientes Adecuados y Seguros'!$D80</f>
        <v>0</v>
      </c>
      <c r="ES4">
        <f>+'2.Ambientes Adecuados y Seguros'!$D81</f>
        <v>0</v>
      </c>
      <c r="ET4">
        <f>+'2.Ambientes Adecuados y Seguros'!$D82</f>
        <v>0</v>
      </c>
      <c r="EU4">
        <f>+'2.Ambientes Adecuados y Seguros'!$D83</f>
        <v>0</v>
      </c>
      <c r="EV4">
        <f>+'2.Ambientes Adecuados y Seguros'!$D84</f>
        <v>0</v>
      </c>
      <c r="EW4">
        <f>+'2.Ambientes Adecuados y Seguros'!$D85</f>
        <v>0</v>
      </c>
      <c r="EX4">
        <f>+'2.Ambientes Adecuados y Seguros'!$D86</f>
        <v>0</v>
      </c>
      <c r="EY4">
        <f>+'2.Ambientes Adecuados y Seguros'!$D87</f>
        <v>0</v>
      </c>
      <c r="EZ4">
        <f>+'2.Ambientes Adecuados y Seguros'!$D88</f>
        <v>0</v>
      </c>
      <c r="FA4">
        <f>+'2.Ambientes Adecuados y Seguros'!$D89</f>
        <v>0</v>
      </c>
      <c r="FB4">
        <f>+'2.Ambientes Adecuados y Seguros'!$D90</f>
        <v>0</v>
      </c>
      <c r="FC4">
        <f>+'2.Ambientes Adecuados y Seguros'!$D91</f>
        <v>0</v>
      </c>
      <c r="FD4">
        <f>+'2.Ambientes Adecuados y Seguros'!$D92</f>
        <v>0</v>
      </c>
      <c r="FE4">
        <f>+'2.Ambientes Adecuados y Seguros'!$D93</f>
        <v>0</v>
      </c>
      <c r="FF4">
        <f>+'2.Ambientes Adecuados y Seguros'!$D94</f>
        <v>0</v>
      </c>
      <c r="FG4">
        <f>+'2.Ambientes Adecuados y Seguros'!$D95</f>
        <v>0</v>
      </c>
      <c r="FH4">
        <f>+'2.Ambientes Adecuados y Seguros'!$D96</f>
        <v>0</v>
      </c>
      <c r="FI4">
        <f>+'2.Ambientes Adecuados y Seguros'!$D97</f>
        <v>0</v>
      </c>
      <c r="FJ4">
        <f>+'2.Ambientes Adecuados y Seguros'!$D98</f>
        <v>0</v>
      </c>
      <c r="FK4">
        <f>+'2.Ambientes Adecuados y Seguros'!$D99</f>
        <v>0</v>
      </c>
      <c r="FL4">
        <f>+'2.Ambientes Adecuados y Seguros'!$D100</f>
        <v>0</v>
      </c>
      <c r="FM4">
        <f>+'2.Ambientes Adecuados y Seguros'!$D101</f>
        <v>0</v>
      </c>
      <c r="FN4">
        <f>+'2.Ambientes Adecuados y Seguros'!$D102</f>
        <v>0</v>
      </c>
      <c r="FO4">
        <f>+'2.Ambientes Adecuados y Seguros'!$D103</f>
        <v>0</v>
      </c>
      <c r="FP4">
        <f>+'2.Ambientes Adecuados y Seguros'!$D104</f>
        <v>0</v>
      </c>
      <c r="FQ4">
        <f>+'2.Ambientes Adecuados y Seguros'!$D105</f>
        <v>0</v>
      </c>
      <c r="FR4">
        <f>+'2.Ambientes Adecuados y Seguros'!$D106</f>
        <v>0</v>
      </c>
      <c r="FS4">
        <f>+'2.Ambientes Adecuados y Seguros'!$D107</f>
        <v>0</v>
      </c>
      <c r="FT4" t="str">
        <f>+'3. Alimentacion y Nutrición'!$D3</f>
        <v>NO APLICA</v>
      </c>
      <c r="FU4">
        <f>+'3. Alimentacion y Nutrición'!$D4</f>
        <v>0</v>
      </c>
      <c r="FV4">
        <f>+'3. Alimentacion y Nutrición'!$D5</f>
        <v>0</v>
      </c>
      <c r="FW4">
        <f>+'3. Alimentacion y Nutrición'!$D6</f>
        <v>0</v>
      </c>
      <c r="FX4">
        <f>+'3. Alimentacion y Nutrición'!$D7</f>
        <v>0</v>
      </c>
      <c r="FY4">
        <f>+'3. Alimentacion y Nutrición'!$D8</f>
        <v>0</v>
      </c>
      <c r="FZ4">
        <f>+'3. Alimentacion y Nutrición'!$D9</f>
        <v>0</v>
      </c>
      <c r="GA4" t="str">
        <f>+'3. Alimentacion y Nutrición'!$D10</f>
        <v>NO APLICA</v>
      </c>
      <c r="GB4">
        <f>+'3. Alimentacion y Nutrición'!$D11</f>
        <v>0</v>
      </c>
      <c r="GC4">
        <f>+'3. Alimentacion y Nutrición'!$D12</f>
        <v>0</v>
      </c>
      <c r="GD4">
        <f>+'3. Alimentacion y Nutrición'!$D13</f>
        <v>0</v>
      </c>
      <c r="GE4" t="str">
        <f>+'3. Alimentacion y Nutrición'!$D14</f>
        <v>NO APLICA</v>
      </c>
      <c r="GF4">
        <f>+'3. Alimentacion y Nutrición'!$D15</f>
        <v>0</v>
      </c>
      <c r="GG4">
        <f>+'3. Alimentacion y Nutrición'!$D16</f>
        <v>0</v>
      </c>
      <c r="GH4">
        <f>+'3. Alimentacion y Nutrición'!$D17</f>
        <v>0</v>
      </c>
      <c r="GI4" t="str">
        <f>+'3. Alimentacion y Nutrición'!$D18</f>
        <v>NO APLICA</v>
      </c>
      <c r="GJ4">
        <f>+'3. Alimentacion y Nutrición'!$D19</f>
        <v>0</v>
      </c>
      <c r="GK4">
        <f>+'3. Alimentacion y Nutrición'!$D20</f>
        <v>0</v>
      </c>
      <c r="GL4">
        <f>+'3. Alimentacion y Nutrición'!$D21</f>
        <v>0</v>
      </c>
      <c r="GM4" t="str">
        <f>+'3. Alimentacion y Nutrición'!$D22</f>
        <v>NO APLICA</v>
      </c>
      <c r="GN4">
        <f>+'3. Alimentacion y Nutrición'!$D23</f>
        <v>0</v>
      </c>
      <c r="GO4" t="str">
        <f>+'3. Alimentacion y Nutrición'!$D24</f>
        <v>NO APLICA</v>
      </c>
      <c r="GP4">
        <f>+'3. Alimentacion y Nutrición'!$D25</f>
        <v>0</v>
      </c>
      <c r="GQ4">
        <f>+'3. Alimentacion y Nutrición'!$D26</f>
        <v>0</v>
      </c>
      <c r="GR4">
        <f>+'3. Alimentacion y Nutrición'!$D27</f>
        <v>0</v>
      </c>
      <c r="GS4">
        <f>+'3. Alimentacion y Nutrición'!$D28</f>
        <v>0</v>
      </c>
      <c r="GT4">
        <f>+'3. Alimentacion y Nutrición'!$D29</f>
        <v>0</v>
      </c>
      <c r="GU4" t="str">
        <f>+'3. Alimentacion y Nutrición'!$D30</f>
        <v>NO APLICA</v>
      </c>
      <c r="GV4">
        <f>+'3. Alimentacion y Nutrición'!$D31</f>
        <v>0</v>
      </c>
      <c r="GW4">
        <f>+'3. Alimentacion y Nutrición'!$D32</f>
        <v>0</v>
      </c>
      <c r="GX4">
        <f>+'3. Alimentacion y Nutrición'!$D33</f>
        <v>0</v>
      </c>
      <c r="GY4">
        <f>+'3. Alimentacion y Nutrición'!$D34</f>
        <v>0</v>
      </c>
      <c r="GZ4">
        <f>+'3. Alimentacion y Nutrición'!$D35</f>
        <v>0</v>
      </c>
      <c r="HA4">
        <f>+'3. Alimentacion y Nutrición'!$D36</f>
        <v>0</v>
      </c>
      <c r="HB4">
        <f>+'3. Alimentacion y Nutrición'!$D37</f>
        <v>0</v>
      </c>
      <c r="HC4">
        <f>+'3. Alimentacion y Nutrición'!$D38</f>
        <v>0</v>
      </c>
      <c r="HD4" t="str">
        <f>+'3. Alimentacion y Nutrición'!$D39</f>
        <v>NO APLICA</v>
      </c>
      <c r="HE4">
        <f>+'3. Alimentacion y Nutrición'!$D40</f>
        <v>0</v>
      </c>
      <c r="HF4">
        <f>+'3. Alimentacion y Nutrición'!$D41</f>
        <v>0</v>
      </c>
      <c r="HG4">
        <f>+'3. Alimentacion y Nutrición'!$D42</f>
        <v>0</v>
      </c>
      <c r="HH4">
        <f>+'3. Alimentacion y Nutrición'!$D43</f>
        <v>0</v>
      </c>
      <c r="HI4">
        <f>+'3. Alimentacion y Nutrición'!$D44</f>
        <v>0</v>
      </c>
      <c r="HJ4">
        <f>+'3. Alimentacion y Nutrición'!$D45</f>
        <v>0</v>
      </c>
      <c r="HK4" t="str">
        <f>+'3. Alimentacion y Nutrición'!$D46</f>
        <v>NO APLICA</v>
      </c>
      <c r="HL4">
        <f>+'3. Alimentacion y Nutrición'!$D47</f>
        <v>0</v>
      </c>
      <c r="HM4">
        <f>+'3. Alimentacion y Nutrición'!$D48</f>
        <v>0</v>
      </c>
      <c r="HN4" t="str">
        <f>+'3. Alimentacion y Nutrición'!$D49</f>
        <v>NO APLICA</v>
      </c>
      <c r="HO4">
        <f>+'3. Alimentacion y Nutrición'!$D50</f>
        <v>0</v>
      </c>
      <c r="HP4" t="str">
        <f>+'4. Modelo de Atencion'!$D3</f>
        <v>NO APLICA</v>
      </c>
      <c r="HQ4">
        <f>+'4. Modelo de Atencion'!$D4</f>
        <v>0</v>
      </c>
      <c r="HR4">
        <f>+'4. Modelo de Atencion'!$D5</f>
        <v>0</v>
      </c>
      <c r="HS4">
        <f>+'4. Modelo de Atencion'!$D6</f>
        <v>0</v>
      </c>
      <c r="HT4" t="str">
        <f>+'4. Modelo de Atencion'!$D7</f>
        <v>NO APLICA</v>
      </c>
      <c r="HU4">
        <f>+'4. Modelo de Atencion'!$D8</f>
        <v>0</v>
      </c>
      <c r="HV4">
        <f>+'4. Modelo de Atencion'!$D9</f>
        <v>0</v>
      </c>
      <c r="HW4">
        <f>+'4. Modelo de Atencion'!$D10</f>
        <v>0</v>
      </c>
      <c r="HX4">
        <f>+'4. Modelo de Atencion'!$D11</f>
        <v>0</v>
      </c>
      <c r="HY4">
        <f>+'4. Modelo de Atencion'!$D12</f>
        <v>0</v>
      </c>
      <c r="HZ4">
        <f>+'4. Modelo de Atencion'!$D13</f>
        <v>0</v>
      </c>
      <c r="IA4">
        <f>+'4. Modelo de Atencion'!$D14</f>
        <v>0</v>
      </c>
      <c r="IB4">
        <f>+'4. Modelo de Atencion'!$D15</f>
        <v>0</v>
      </c>
      <c r="IC4">
        <f>+'4. Modelo de Atencion'!$D16</f>
        <v>0</v>
      </c>
      <c r="ID4">
        <f>+'4. Modelo de Atencion'!$D17</f>
        <v>0</v>
      </c>
      <c r="IE4">
        <f>+'4. Modelo de Atencion'!$D18</f>
        <v>0</v>
      </c>
      <c r="IF4">
        <f>+'4. Modelo de Atencion'!$D19</f>
        <v>0</v>
      </c>
      <c r="IG4">
        <f>+'4. Modelo de Atencion'!$D20</f>
        <v>0</v>
      </c>
      <c r="IH4">
        <f>+'4. Modelo de Atencion'!$D21</f>
        <v>0</v>
      </c>
      <c r="II4" t="str">
        <f>+'4. Modelo de Atencion'!$D22</f>
        <v>NO APLICA</v>
      </c>
      <c r="IJ4">
        <f>+'4. Modelo de Atencion'!$D23</f>
        <v>0</v>
      </c>
      <c r="IK4">
        <f>+'4. Modelo de Atencion'!$D24</f>
        <v>0</v>
      </c>
      <c r="IL4">
        <f>+'4. Modelo de Atencion'!$D25</f>
        <v>0</v>
      </c>
      <c r="IM4">
        <f>+'4. Modelo de Atencion'!$D26</f>
        <v>0</v>
      </c>
      <c r="IN4">
        <f>+'4. Modelo de Atencion'!$D27</f>
        <v>0</v>
      </c>
      <c r="IO4">
        <f>+'4. Modelo de Atencion'!$D28</f>
        <v>0</v>
      </c>
      <c r="IP4">
        <f>+'4. Modelo de Atencion'!$D29</f>
        <v>0</v>
      </c>
      <c r="IQ4">
        <f>+'4. Modelo de Atencion'!$D30</f>
        <v>0</v>
      </c>
      <c r="IR4" t="str">
        <f>+'5. Situaciones de Riesgo'!$D3</f>
        <v>NO APLICA</v>
      </c>
      <c r="IS4">
        <f>+'5. Situaciones de Riesgo'!$D4</f>
        <v>0</v>
      </c>
      <c r="IT4" t="str">
        <f>+'5. Situaciones de Riesgo'!$D5</f>
        <v>NO APLICA</v>
      </c>
      <c r="IU4">
        <f>+'5. Situaciones de Riesgo'!$D6</f>
        <v>0</v>
      </c>
      <c r="IV4">
        <f>+'5. Situaciones de Riesgo'!$D7</f>
        <v>0</v>
      </c>
      <c r="IW4">
        <f>+'5. Situaciones de Riesgo'!$D8</f>
        <v>0</v>
      </c>
      <c r="IX4">
        <f>+'5. Situaciones de Riesgo'!$D9</f>
        <v>0</v>
      </c>
      <c r="IY4" t="str">
        <f>+'5. Situaciones de Riesgo'!$D10</f>
        <v>NO APLICA</v>
      </c>
      <c r="IZ4">
        <f>+'5. Situaciones de Riesgo'!$D11</f>
        <v>0</v>
      </c>
      <c r="JA4">
        <f>+'5. Situaciones de Riesgo'!$D12</f>
        <v>0</v>
      </c>
      <c r="JB4">
        <f>+'5. Situaciones de Riesgo'!$D13</f>
        <v>0</v>
      </c>
      <c r="JC4">
        <f>+'5. Situaciones de Riesgo'!$D14</f>
        <v>0</v>
      </c>
      <c r="JD4">
        <f>+'5. Situaciones de Riesgo'!$D15</f>
        <v>0</v>
      </c>
      <c r="JE4">
        <f>+'5. Situaciones de Riesgo'!$D16</f>
        <v>0</v>
      </c>
      <c r="JF4">
        <f>+'5. Situaciones de Riesgo'!$D17</f>
        <v>0</v>
      </c>
      <c r="JG4" t="str">
        <f>+'5. Situaciones de Riesgo'!$D18</f>
        <v>NO APLICA</v>
      </c>
      <c r="JH4">
        <f>+'5. Situaciones de Riesgo'!$D19</f>
        <v>0</v>
      </c>
      <c r="JI4">
        <f>+'5. Situaciones de Riesgo'!$D20</f>
        <v>0</v>
      </c>
      <c r="JJ4">
        <f>+'5. Situaciones de Riesgo'!$D21</f>
        <v>0</v>
      </c>
      <c r="JK4">
        <f>+'5. Situaciones de Riesgo'!$D22</f>
        <v>0</v>
      </c>
      <c r="JL4">
        <f>+'5. Situaciones de Riesgo'!$D23</f>
        <v>0</v>
      </c>
      <c r="JM4">
        <f>+'5. Situaciones de Riesgo'!$D24</f>
        <v>0</v>
      </c>
      <c r="JN4">
        <f>+'5. Situaciones de Riesgo'!$D25</f>
        <v>0</v>
      </c>
      <c r="JO4">
        <f>+'5. Situaciones de Riesgo'!$D26</f>
        <v>0</v>
      </c>
      <c r="JP4">
        <f>+'5. Situaciones de Riesgo'!$D27</f>
        <v>0</v>
      </c>
      <c r="JQ4">
        <f>+'5. Situaciones de Riesgo'!$D28</f>
        <v>0</v>
      </c>
      <c r="JR4">
        <f>+'5. Situaciones de Riesgo'!$D29</f>
        <v>0</v>
      </c>
      <c r="JS4">
        <f>+'5. Situaciones de Riesgo'!$D30</f>
        <v>0</v>
      </c>
      <c r="JT4" t="str">
        <f>+'5. Situaciones de Riesgo'!$D31</f>
        <v>NO APLICA</v>
      </c>
      <c r="JU4" t="str">
        <f>+'5. Situaciones de Riesgo'!$D32</f>
        <v>NO APLICA</v>
      </c>
      <c r="JV4">
        <f>+'5. Situaciones de Riesgo'!$D33</f>
        <v>0</v>
      </c>
      <c r="JW4">
        <f>+'5. Situaciones de Riesgo'!$D34</f>
        <v>0</v>
      </c>
      <c r="JX4">
        <f>+'5. Situaciones de Riesgo'!$D35</f>
        <v>0</v>
      </c>
      <c r="JY4">
        <f>+'5. Situaciones de Riesgo'!$D36</f>
        <v>0</v>
      </c>
      <c r="JZ4">
        <f>+'5. Situaciones de Riesgo'!$D37</f>
        <v>0</v>
      </c>
      <c r="KA4">
        <f>+'5. Situaciones de Riesgo'!$D38</f>
        <v>0</v>
      </c>
      <c r="KB4">
        <f>+'5. Situaciones de Riesgo'!$D39</f>
        <v>0</v>
      </c>
      <c r="KC4">
        <f>+'5. Situaciones de Riesgo'!$D40</f>
        <v>0</v>
      </c>
      <c r="KD4">
        <f>+'5. Situaciones de Riesgo'!$D41</f>
        <v>0</v>
      </c>
      <c r="KE4">
        <f>+'5. Situaciones de Riesgo'!$D42</f>
        <v>0</v>
      </c>
      <c r="KF4">
        <f>+'5. Situaciones de Riesgo'!$D43</f>
        <v>0</v>
      </c>
      <c r="KG4">
        <f>+'5. Situaciones de Riesgo'!$D44</f>
        <v>0</v>
      </c>
      <c r="KH4">
        <f>+'5. Situaciones de Riesgo'!$D45</f>
        <v>0</v>
      </c>
      <c r="KI4">
        <f>+'5. Situaciones de Riesgo'!$D46</f>
        <v>0</v>
      </c>
      <c r="KJ4">
        <f>+'5. Situaciones de Riesgo'!$D47</f>
        <v>0</v>
      </c>
      <c r="KK4">
        <f>+'5. Situaciones de Riesgo'!$D48</f>
        <v>0</v>
      </c>
      <c r="KL4">
        <f>+'5. Situaciones de Riesgo'!$D49</f>
        <v>0</v>
      </c>
      <c r="KM4">
        <f>+'5. Situaciones de Riesgo'!$D50</f>
        <v>0</v>
      </c>
      <c r="KN4">
        <f>+'5. Situaciones de Riesgo'!$D51</f>
        <v>0</v>
      </c>
      <c r="KO4">
        <f>+'5. Situaciones de Riesgo'!$D52</f>
        <v>0</v>
      </c>
      <c r="KP4">
        <f>+'5. Situaciones de Riesgo'!$D53</f>
        <v>0</v>
      </c>
      <c r="KQ4">
        <f>+'5. Situaciones de Riesgo'!$D54</f>
        <v>0</v>
      </c>
      <c r="KR4" t="str">
        <f>+'5. Situaciones de Riesgo'!$D55</f>
        <v>NO APLICA</v>
      </c>
      <c r="KS4">
        <f>+'5. Situaciones de Riesgo'!$D56</f>
        <v>0</v>
      </c>
      <c r="KT4">
        <f>+'5. Situaciones de Riesgo'!$D57</f>
        <v>0</v>
      </c>
      <c r="KU4">
        <f>+'5. Situaciones de Riesgo'!$D58</f>
        <v>0</v>
      </c>
      <c r="KV4">
        <f>+'5. Situaciones de Riesgo'!$D59</f>
        <v>0</v>
      </c>
      <c r="KW4">
        <f>+'5. Situaciones de Riesgo'!$D60</f>
        <v>0</v>
      </c>
      <c r="KX4">
        <f>+'5. Situaciones de Riesgo'!$D61</f>
        <v>0</v>
      </c>
      <c r="KY4">
        <f>+'5. Situaciones de Riesgo'!$D62</f>
        <v>0</v>
      </c>
      <c r="KZ4" t="str">
        <f>+'5. Situaciones de Riesgo'!$D63</f>
        <v>NO APLICA</v>
      </c>
      <c r="LA4">
        <f>+'5. Situaciones de Riesgo'!$D64</f>
        <v>0</v>
      </c>
      <c r="LB4">
        <f>+'5. Situaciones de Riesgo'!$D65</f>
        <v>0</v>
      </c>
      <c r="LC4" t="str">
        <f>+'5. Situaciones de Riesgo'!$D66</f>
        <v>NO APLICA</v>
      </c>
      <c r="LD4">
        <f>+'5. Situaciones de Riesgo'!$D67</f>
        <v>0</v>
      </c>
      <c r="LE4">
        <f>+'5. Situaciones de Riesgo'!$D68</f>
        <v>0</v>
      </c>
      <c r="LF4">
        <f>+'5. Situaciones de Riesgo'!$D69</f>
        <v>0</v>
      </c>
      <c r="LG4">
        <f>+'5. Situaciones de Riesgo'!$D70</f>
        <v>0</v>
      </c>
      <c r="LH4">
        <f>+'5. Situaciones de Riesgo'!$D71</f>
        <v>0</v>
      </c>
      <c r="LI4">
        <f>+'5. Situaciones de Riesgo'!$D72</f>
        <v>0</v>
      </c>
      <c r="LJ4">
        <f>+'5. Situaciones de Riesgo'!$D73</f>
        <v>0</v>
      </c>
      <c r="LK4">
        <f>+'5. Situaciones de Riesgo'!$D74</f>
        <v>0</v>
      </c>
      <c r="LL4">
        <f>+'5. Situaciones de Riesgo'!$D75</f>
        <v>0</v>
      </c>
      <c r="LM4">
        <f>+'5. Situaciones de Riesgo'!$D76</f>
        <v>0</v>
      </c>
      <c r="LN4" t="str">
        <f>+'5. Situaciones de Riesgo'!$D77</f>
        <v>NO APLICA</v>
      </c>
      <c r="LO4">
        <f>+'5. Situaciones de Riesgo'!$D78</f>
        <v>0</v>
      </c>
      <c r="LP4">
        <f>+'5. Situaciones de Riesgo'!$D79</f>
        <v>0</v>
      </c>
      <c r="LQ4">
        <f>+'5. Situaciones de Riesgo'!$D80</f>
        <v>0</v>
      </c>
      <c r="LR4">
        <f>+'5. Situaciones de Riesgo'!$D81</f>
        <v>0</v>
      </c>
      <c r="LS4">
        <f>+'5. Situaciones de Riesgo'!$D82</f>
        <v>0</v>
      </c>
      <c r="LT4">
        <f>+'5. Situaciones de Riesgo'!$D83</f>
        <v>0</v>
      </c>
      <c r="LU4">
        <f>+'5. Situaciones de Riesgo'!$D84</f>
        <v>0</v>
      </c>
      <c r="LV4">
        <f>+'5. Situaciones de Riesgo'!$D85</f>
        <v>0</v>
      </c>
      <c r="LW4" t="str">
        <f>+'5. Situaciones de Riesgo'!$D86</f>
        <v>NO APLICA</v>
      </c>
      <c r="LX4">
        <f>+'5. Situaciones de Riesgo'!$D87</f>
        <v>0</v>
      </c>
      <c r="LY4">
        <f>+'5. Situaciones de Riesgo'!$D88</f>
        <v>0</v>
      </c>
      <c r="LZ4">
        <f>+'5. Situaciones de Riesgo'!$D89</f>
        <v>0</v>
      </c>
      <c r="MA4">
        <f>+'5. Situaciones de Riesgo'!$D90</f>
        <v>0</v>
      </c>
      <c r="MB4">
        <f>+'5. Situaciones de Riesgo'!$D91</f>
        <v>0</v>
      </c>
      <c r="MC4">
        <f>+'5. Situaciones de Riesgo'!$D92</f>
        <v>0</v>
      </c>
      <c r="MD4">
        <f>+'5. Situaciones de Riesgo'!$D93</f>
        <v>0</v>
      </c>
      <c r="ME4" t="str">
        <f>+'5. Situaciones de Riesgo'!$D94</f>
        <v>NO APLICA</v>
      </c>
      <c r="MF4">
        <f>+'5. Situaciones de Riesgo'!$D95</f>
        <v>0</v>
      </c>
      <c r="MG4">
        <f>+'5. Situaciones de Riesgo'!$D96</f>
        <v>0</v>
      </c>
      <c r="MH4">
        <f>+'5. Situaciones de Riesgo'!$D97</f>
        <v>0</v>
      </c>
      <c r="MI4">
        <f>+'5. Situaciones de Riesgo'!$D98</f>
        <v>0</v>
      </c>
      <c r="MJ4">
        <f>+'5. Situaciones de Riesgo'!$D99</f>
        <v>0</v>
      </c>
      <c r="MK4">
        <f>+'5. Situaciones de Riesgo'!$D100</f>
        <v>0</v>
      </c>
      <c r="ML4">
        <f>+'5. Situaciones de Riesgo'!$D101</f>
        <v>0</v>
      </c>
      <c r="MM4" t="str">
        <f>+'5. Situaciones de Riesgo'!$D102</f>
        <v>NO APLICA</v>
      </c>
      <c r="MN4">
        <f>+'5. Situaciones de Riesgo'!$D103</f>
        <v>0</v>
      </c>
      <c r="MO4">
        <f>+'5. Situaciones de Riesgo'!$D104</f>
        <v>0</v>
      </c>
      <c r="MP4">
        <f>+'5. Situaciones de Riesgo'!$D105</f>
        <v>0</v>
      </c>
      <c r="MQ4">
        <f>+'5. Situaciones de Riesgo'!$D106</f>
        <v>0</v>
      </c>
      <c r="MR4">
        <f>+'5. Situaciones de Riesgo'!$D107</f>
        <v>0</v>
      </c>
      <c r="MS4">
        <f>+'5. Situaciones de Riesgo'!$D108</f>
        <v>0</v>
      </c>
      <c r="MT4">
        <f>+'5. Situaciones de Riesgo'!$D109</f>
        <v>0</v>
      </c>
      <c r="MU4">
        <f>+'5. Situaciones de Riesgo'!$D110</f>
        <v>0</v>
      </c>
      <c r="MV4" t="str">
        <f>+'6. Codigo de Etica'!$D3</f>
        <v>NO APLICA</v>
      </c>
      <c r="MW4" t="str">
        <f>+'6. Codigo de Etica'!$D4</f>
        <v>NO APLICA</v>
      </c>
      <c r="MX4" t="str">
        <f>+'6. Codigo de Etica'!$D5</f>
        <v>NO APLICA</v>
      </c>
      <c r="MY4">
        <f>+'6. Codigo de Etica'!$D6</f>
        <v>0</v>
      </c>
      <c r="MZ4">
        <f>+'6. Codigo de Etica'!$D7</f>
        <v>0</v>
      </c>
      <c r="NA4">
        <f>+'6. Codigo de Etica'!$D8</f>
        <v>0</v>
      </c>
      <c r="NB4">
        <f>+'6. Codigo de Etica'!$D9</f>
        <v>0</v>
      </c>
      <c r="NC4">
        <f>+'6. Codigo de Etica'!$D10</f>
        <v>0</v>
      </c>
      <c r="ND4">
        <f>+'6. Codigo de Etica'!$D11</f>
        <v>0</v>
      </c>
      <c r="NE4">
        <f>+'6. Codigo de Etica'!$D12</f>
        <v>0</v>
      </c>
      <c r="NF4">
        <f>+'6. Codigo de Etica'!$D13</f>
        <v>0</v>
      </c>
      <c r="NG4">
        <f>+'6. Codigo de Etica'!$D14</f>
        <v>0</v>
      </c>
      <c r="NH4">
        <f>+'6. Codigo de Etica'!$D15</f>
        <v>0</v>
      </c>
      <c r="NI4">
        <f>+'6. Codigo de Etica'!$D16</f>
        <v>0</v>
      </c>
      <c r="NJ4">
        <f>+'6. Codigo de Etica'!$D17</f>
        <v>0</v>
      </c>
      <c r="NK4">
        <f>+'6. Codigo de Etica'!$D18</f>
        <v>0</v>
      </c>
      <c r="NL4">
        <f>+'6. Codigo de Etica'!$D19</f>
        <v>0</v>
      </c>
      <c r="NM4">
        <f>+'6. Codigo de Etica'!$D20</f>
        <v>0</v>
      </c>
      <c r="NN4">
        <f>+'6. Codigo de Etica'!$D21</f>
        <v>0</v>
      </c>
      <c r="NO4">
        <f>+'6. Codigo de Etica'!$D22</f>
        <v>0</v>
      </c>
      <c r="NP4">
        <f>+'6. Codigo de Etica'!$D23</f>
        <v>0</v>
      </c>
      <c r="NQ4">
        <f>+'6. Codigo de Etica'!$D24</f>
        <v>0</v>
      </c>
      <c r="NR4">
        <f>+'6. Codigo de Etica'!$D25</f>
        <v>0</v>
      </c>
      <c r="NS4">
        <f>+'6. Codigo de Etica'!$D26</f>
        <v>0</v>
      </c>
      <c r="NT4">
        <f>+'6. Codigo de Etica'!$D27</f>
        <v>0</v>
      </c>
      <c r="NU4">
        <f>+'6. Codigo de Etica'!$D28</f>
        <v>0</v>
      </c>
      <c r="NV4">
        <f>+'6. Codigo de Etica'!$D29</f>
        <v>0</v>
      </c>
      <c r="NW4">
        <f>+'6. Codigo de Etica'!$D30</f>
        <v>0</v>
      </c>
      <c r="NX4">
        <f>+'6. Codigo de Etica'!$D31</f>
        <v>0</v>
      </c>
      <c r="NY4">
        <f>+'6. Codigo de Etica'!$D32</f>
        <v>0</v>
      </c>
      <c r="NZ4">
        <f>+'6. Codigo de Etica'!$D33</f>
        <v>0</v>
      </c>
      <c r="OA4">
        <f>+'6. Codigo de Etica'!$D34</f>
        <v>0</v>
      </c>
      <c r="OB4" t="str">
        <f>+'7. Talento Humano'!$D3</f>
        <v>NO APLICA</v>
      </c>
      <c r="OC4">
        <f>+'7. Talento Humano'!$D4</f>
        <v>0</v>
      </c>
      <c r="OD4">
        <f>+'7. Talento Humano'!$D5</f>
        <v>0</v>
      </c>
      <c r="OE4">
        <f>+'7. Talento Humano'!$D6</f>
        <v>0</v>
      </c>
      <c r="OF4" t="str">
        <f>+'7. Talento Humano'!$D7</f>
        <v>NO APLICA</v>
      </c>
      <c r="OG4">
        <f>+'7. Talento Humano'!$D8</f>
        <v>0</v>
      </c>
      <c r="OH4">
        <f>+'7. Talento Humano'!$D9</f>
        <v>0</v>
      </c>
      <c r="OI4">
        <f>+'7. Talento Humano'!$D10</f>
        <v>0</v>
      </c>
      <c r="OJ4" t="str">
        <f>+'7. Talento Humano'!$D11</f>
        <v>NO APLICA</v>
      </c>
      <c r="OK4">
        <f>+'7. Talento Humano'!$D12</f>
        <v>0</v>
      </c>
      <c r="OL4">
        <f>+'7. Talento Humano'!$D13</f>
        <v>0</v>
      </c>
      <c r="OM4">
        <f>+'7. Talento Humano'!$D14</f>
        <v>0</v>
      </c>
      <c r="ON4" t="str">
        <f>+'7. Talento Humano'!$D15</f>
        <v>NO APLICA</v>
      </c>
      <c r="OO4">
        <f>+'7. Talento Humano'!$D16</f>
        <v>0</v>
      </c>
      <c r="OP4">
        <f>+'7. Talento Humano'!$D17</f>
        <v>0</v>
      </c>
      <c r="OQ4" t="str">
        <f>+'7. Talento Humano'!$D18</f>
        <v>NO APLICA</v>
      </c>
      <c r="OR4">
        <f>+'7. Talento Humano'!$D19</f>
        <v>0</v>
      </c>
      <c r="OS4">
        <f>+'7. Talento Humano'!$D20</f>
        <v>0</v>
      </c>
      <c r="OT4">
        <f>+'7. Talento Humano'!$D21</f>
        <v>0</v>
      </c>
      <c r="OU4" t="str">
        <f>+'8. Financiero'!$D3</f>
        <v>NO APLICA</v>
      </c>
      <c r="OV4">
        <f>+'8. Financiero'!$D4</f>
        <v>0</v>
      </c>
      <c r="OW4">
        <f>+'8. Financiero'!$D5</f>
        <v>0</v>
      </c>
      <c r="OX4">
        <f>+'8. Financiero'!$D6</f>
        <v>0</v>
      </c>
      <c r="OY4">
        <f>+'8. Financiero'!$D7</f>
        <v>0</v>
      </c>
      <c r="OZ4" t="str">
        <f>+'8. Financiero'!$D8</f>
        <v>NO APLICA</v>
      </c>
      <c r="PA4">
        <f>+'8. Financiero'!$D9</f>
        <v>0</v>
      </c>
      <c r="PB4">
        <f>+'8. Financiero'!$D10</f>
        <v>0</v>
      </c>
      <c r="PC4">
        <f>+'8. Financiero'!$D11</f>
        <v>0</v>
      </c>
      <c r="PD4">
        <f>+'8. Financiero'!$D12</f>
        <v>0</v>
      </c>
      <c r="PE4">
        <f>+'8. Financiero'!$D13</f>
        <v>0</v>
      </c>
      <c r="PF4">
        <f>+'8. Financiero'!$D14</f>
        <v>0</v>
      </c>
      <c r="PG4" t="str">
        <f>+'9. Dotacion'!$D3</f>
        <v>NO APLICA</v>
      </c>
      <c r="PH4">
        <f>+'9. Dotacion'!$D4</f>
        <v>0</v>
      </c>
      <c r="PI4">
        <f>+'9. Dotacion'!$D5</f>
        <v>0</v>
      </c>
      <c r="PJ4">
        <f>+'9. Dotacion'!$D6</f>
        <v>0</v>
      </c>
      <c r="PK4" t="str">
        <f>+'9. Dotacion'!$D7</f>
        <v>NO APLICA</v>
      </c>
      <c r="PL4">
        <f>+'9. Dotacion'!$D8</f>
        <v>0</v>
      </c>
      <c r="PM4" t="str">
        <f>+'9. Dotacion'!$D9</f>
        <v>NO APLICA</v>
      </c>
      <c r="PN4">
        <f>+'9. Dotacion'!$D10</f>
        <v>0</v>
      </c>
      <c r="PO4">
        <f>+'9. Dotacion'!$D11</f>
        <v>0</v>
      </c>
      <c r="PP4">
        <f>+'9. Dotacion'!$D12</f>
        <v>0</v>
      </c>
      <c r="PQ4">
        <f>+'9. Dotacion'!$D13</f>
        <v>0</v>
      </c>
      <c r="PR4" t="str">
        <f>+'9. Dotacion'!$D14</f>
        <v>NO APLICA</v>
      </c>
      <c r="PS4">
        <f>+'9. Dotacion'!$D15</f>
        <v>0</v>
      </c>
      <c r="PT4">
        <f>+'9. Dotacion'!$D16</f>
        <v>0</v>
      </c>
      <c r="PU4">
        <f>+'9. Dotacion'!$D17</f>
        <v>0</v>
      </c>
      <c r="PV4" t="str">
        <f>+'9. Dotacion'!$D18</f>
        <v>NO APLICA</v>
      </c>
      <c r="PW4">
        <f>+'9. Dotacion'!$D19</f>
        <v>0</v>
      </c>
      <c r="PX4" t="str">
        <f>+'9. Dotacion'!$D20</f>
        <v>NO APLICA</v>
      </c>
      <c r="PY4">
        <f>+'9. Dotacion'!$D21</f>
        <v>0</v>
      </c>
      <c r="PZ4" t="str">
        <f>+'Anexo 1 Violencias '!$D3</f>
        <v>NO APLICA</v>
      </c>
      <c r="QA4">
        <f>+'Anexo 1 Violencias '!$D4</f>
        <v>0</v>
      </c>
      <c r="QB4">
        <f>+'Anexo 1 Violencias '!$D5</f>
        <v>0</v>
      </c>
      <c r="QC4">
        <f>+'Anexo 1 Violencias '!$D6</f>
        <v>0</v>
      </c>
      <c r="QD4">
        <f>+'Anexo 1 Violencias '!$D7</f>
        <v>0</v>
      </c>
      <c r="QE4">
        <f>+'Anexo 1 Violencias '!$D8</f>
        <v>0</v>
      </c>
      <c r="QF4">
        <f>+'Anexo 1 Violencias '!$D9</f>
        <v>0</v>
      </c>
      <c r="QG4" t="str">
        <f>+'Anexo 2. Discapacidad '!$D3</f>
        <v>NO APLICA</v>
      </c>
      <c r="QH4">
        <f>+'Anexo 2. Discapacidad '!$D4</f>
        <v>0</v>
      </c>
      <c r="QI4">
        <f>+'Anexo 2. Discapacidad '!$D5</f>
        <v>0</v>
      </c>
      <c r="QJ4">
        <f>+'Anexo 2. Discapacidad '!$D6</f>
        <v>0</v>
      </c>
      <c r="QK4">
        <f>+'Anexo 2. Discapacidad '!$D7</f>
        <v>0</v>
      </c>
      <c r="QL4">
        <f>+'Anexo 2. Discapacidad '!$D8</f>
        <v>0</v>
      </c>
      <c r="QM4">
        <f>+'Anexo 2. Discapacidad '!$D9</f>
        <v>0</v>
      </c>
      <c r="QN4">
        <f>+'Anexo 2. Discapacidad '!$D10</f>
        <v>0</v>
      </c>
      <c r="QO4">
        <f>+'Anexo 2. Discapacidad '!$D11</f>
        <v>0</v>
      </c>
      <c r="QP4">
        <f>+'Anexo 2. Discapacidad '!$D12</f>
        <v>0</v>
      </c>
      <c r="QQ4">
        <f>+'Anexo 2. Discapacidad '!$D13</f>
        <v>0</v>
      </c>
      <c r="QR4">
        <f>+'Anexo 2. Discapacidad '!$D14</f>
        <v>0</v>
      </c>
      <c r="QS4">
        <f>+'Anexo 2. Discapacidad '!$D15</f>
        <v>0</v>
      </c>
      <c r="QT4" t="str">
        <f>+'Anexo 2. Discapacidad '!$D16</f>
        <v>NO APLICA</v>
      </c>
      <c r="QU4">
        <f>+'Anexo 2. Discapacidad '!$D17</f>
        <v>0</v>
      </c>
      <c r="QV4">
        <f>+'Anexo 2. Discapacidad '!$D18</f>
        <v>0</v>
      </c>
    </row>
  </sheetData>
  <sheetProtection algorithmName="SHA-512" hashValue="ZWVg6D72G0v+2QEWjzvx9oa+Oq2Er3xntb9s3+si4nUyFloGt05v40N6m08zKwrwl5hj2xYtjylda4PhabpW1Q==" saltValue="8Ni6f5MTWzvV/xrX3IjB5Q==" spinCount="100000" sheet="1" formatRows="0"/>
  <mergeCells count="16">
    <mergeCell ref="A1:O1"/>
    <mergeCell ref="AY1:BR1"/>
    <mergeCell ref="A2:O2"/>
    <mergeCell ref="P2:AH2"/>
    <mergeCell ref="AI2:AX2"/>
    <mergeCell ref="AY2:BR2"/>
    <mergeCell ref="BS1:FS1"/>
    <mergeCell ref="FT1:HO1"/>
    <mergeCell ref="HP1:IQ1"/>
    <mergeCell ref="IR1:MU1"/>
    <mergeCell ref="MV1:OA1"/>
    <mergeCell ref="OB1:OT1"/>
    <mergeCell ref="OU1:PF1"/>
    <mergeCell ref="PG1:PY1"/>
    <mergeCell ref="PZ1:QF1"/>
    <mergeCell ref="QG1:QV1"/>
  </mergeCells>
  <conditionalFormatting sqref="PG2:PG3">
    <cfRule type="cellIs" dxfId="0" priority="1" operator="equal">
      <formula>"No Cumple"</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94"/>
  <sheetViews>
    <sheetView zoomScale="90" zoomScaleNormal="90" workbookViewId="0">
      <selection activeCell="A16" sqref="A16"/>
    </sheetView>
  </sheetViews>
  <sheetFormatPr baseColWidth="10" defaultColWidth="11.42578125" defaultRowHeight="15"/>
  <cols>
    <col min="1" max="1" width="86.85546875" style="98" customWidth="1"/>
    <col min="2" max="2" width="150.85546875" style="29" customWidth="1"/>
  </cols>
  <sheetData>
    <row r="1" spans="1:5" ht="9" customHeight="1"/>
    <row r="2" spans="1:5" ht="17.25" thickBot="1">
      <c r="A2" s="415" t="s">
        <v>1480</v>
      </c>
      <c r="B2" s="416"/>
      <c r="C2" s="363" t="s">
        <v>1481</v>
      </c>
    </row>
    <row r="3" spans="1:5" ht="17.25" customHeight="1">
      <c r="A3" s="193" t="s">
        <v>1482</v>
      </c>
      <c r="B3" s="193" t="s">
        <v>1483</v>
      </c>
      <c r="E3" t="str">
        <f>UPPER(D2)</f>
        <v/>
      </c>
    </row>
    <row r="4" spans="1:5" ht="17.25" thickBot="1">
      <c r="A4" s="415" t="s">
        <v>1484</v>
      </c>
      <c r="B4" s="416"/>
    </row>
    <row r="5" spans="1:5" ht="16.5">
      <c r="A5" s="417" t="s">
        <v>1485</v>
      </c>
      <c r="B5" s="417"/>
    </row>
    <row r="6" spans="1:5">
      <c r="A6" s="98" t="s">
        <v>1486</v>
      </c>
      <c r="B6" s="29" t="s">
        <v>1487</v>
      </c>
    </row>
    <row r="7" spans="1:5">
      <c r="A7" s="98" t="s">
        <v>1488</v>
      </c>
      <c r="B7" s="29" t="s">
        <v>1489</v>
      </c>
    </row>
    <row r="8" spans="1:5">
      <c r="A8" s="98" t="s">
        <v>1490</v>
      </c>
      <c r="B8" s="29" t="s">
        <v>1491</v>
      </c>
    </row>
    <row r="9" spans="1:5">
      <c r="A9" s="98" t="s">
        <v>1492</v>
      </c>
      <c r="B9" s="29" t="s">
        <v>1493</v>
      </c>
    </row>
    <row r="10" spans="1:5" ht="17.25" customHeight="1">
      <c r="A10" s="98" t="s">
        <v>1494</v>
      </c>
      <c r="B10" s="29" t="s">
        <v>1495</v>
      </c>
    </row>
    <row r="11" spans="1:5">
      <c r="A11" s="98" t="s">
        <v>1496</v>
      </c>
      <c r="B11" s="29" t="s">
        <v>1497</v>
      </c>
    </row>
    <row r="12" spans="1:5">
      <c r="A12" s="98" t="s">
        <v>1498</v>
      </c>
      <c r="B12" s="29" t="s">
        <v>1499</v>
      </c>
    </row>
    <row r="13" spans="1:5">
      <c r="A13" s="98" t="s">
        <v>1500</v>
      </c>
      <c r="B13" s="29" t="s">
        <v>1501</v>
      </c>
    </row>
    <row r="14" spans="1:5">
      <c r="A14" s="98" t="s">
        <v>1502</v>
      </c>
      <c r="B14" s="29" t="s">
        <v>1503</v>
      </c>
    </row>
    <row r="15" spans="1:5" ht="17.25" customHeight="1">
      <c r="A15" s="98" t="s">
        <v>1504</v>
      </c>
      <c r="B15" s="29" t="s">
        <v>1505</v>
      </c>
    </row>
    <row r="16" spans="1:5">
      <c r="A16" s="98" t="s">
        <v>1506</v>
      </c>
      <c r="B16" s="29" t="s">
        <v>1507</v>
      </c>
    </row>
    <row r="17" spans="1:2">
      <c r="A17" s="98" t="s">
        <v>1508</v>
      </c>
      <c r="B17" s="29" t="s">
        <v>1509</v>
      </c>
    </row>
    <row r="18" spans="1:2">
      <c r="A18" s="98" t="s">
        <v>1510</v>
      </c>
      <c r="B18" s="29" t="s">
        <v>1511</v>
      </c>
    </row>
    <row r="19" spans="1:2" ht="15.75" thickBot="1">
      <c r="A19" s="98" t="s">
        <v>1512</v>
      </c>
      <c r="B19" s="29" t="s">
        <v>1513</v>
      </c>
    </row>
    <row r="20" spans="1:2" ht="16.5">
      <c r="A20" s="417" t="s">
        <v>1514</v>
      </c>
      <c r="B20" s="417"/>
    </row>
    <row r="21" spans="1:2" ht="30">
      <c r="A21" s="194" t="s">
        <v>1515</v>
      </c>
      <c r="B21" s="195" t="s">
        <v>1516</v>
      </c>
    </row>
    <row r="22" spans="1:2">
      <c r="A22" s="98" t="s">
        <v>1517</v>
      </c>
      <c r="B22" s="29" t="s">
        <v>1487</v>
      </c>
    </row>
    <row r="23" spans="1:2">
      <c r="A23" s="98" t="s">
        <v>1518</v>
      </c>
      <c r="B23" s="29" t="s">
        <v>1519</v>
      </c>
    </row>
    <row r="24" spans="1:2">
      <c r="A24" s="98" t="s">
        <v>1520</v>
      </c>
      <c r="B24" s="29" t="s">
        <v>1521</v>
      </c>
    </row>
    <row r="25" spans="1:2">
      <c r="A25" s="98" t="s">
        <v>1522</v>
      </c>
      <c r="B25" s="29" t="s">
        <v>1523</v>
      </c>
    </row>
    <row r="26" spans="1:2">
      <c r="A26" s="98" t="s">
        <v>1524</v>
      </c>
      <c r="B26" s="29" t="s">
        <v>1525</v>
      </c>
    </row>
    <row r="27" spans="1:2">
      <c r="A27" s="98" t="s">
        <v>1492</v>
      </c>
      <c r="B27" s="29" t="s">
        <v>1526</v>
      </c>
    </row>
    <row r="28" spans="1:2">
      <c r="A28" s="98" t="s">
        <v>1527</v>
      </c>
      <c r="B28" s="29" t="s">
        <v>1528</v>
      </c>
    </row>
    <row r="29" spans="1:2" ht="30">
      <c r="A29" s="98" t="s">
        <v>1529</v>
      </c>
      <c r="B29" s="29" t="s">
        <v>1530</v>
      </c>
    </row>
    <row r="30" spans="1:2">
      <c r="A30" s="98" t="s">
        <v>1531</v>
      </c>
      <c r="B30" s="29" t="s">
        <v>1532</v>
      </c>
    </row>
    <row r="31" spans="1:2">
      <c r="A31" s="98" t="s">
        <v>1533</v>
      </c>
      <c r="B31" s="29" t="s">
        <v>1534</v>
      </c>
    </row>
    <row r="32" spans="1:2">
      <c r="A32" s="98" t="s">
        <v>1535</v>
      </c>
      <c r="B32" s="29" t="s">
        <v>1536</v>
      </c>
    </row>
    <row r="33" spans="1:2">
      <c r="A33" s="98" t="s">
        <v>1537</v>
      </c>
      <c r="B33" s="29" t="s">
        <v>1538</v>
      </c>
    </row>
    <row r="34" spans="1:2">
      <c r="A34" s="98" t="s">
        <v>1508</v>
      </c>
      <c r="B34" s="29" t="s">
        <v>1539</v>
      </c>
    </row>
    <row r="35" spans="1:2">
      <c r="A35" s="98" t="s">
        <v>1510</v>
      </c>
      <c r="B35" s="29" t="s">
        <v>1540</v>
      </c>
    </row>
    <row r="36" spans="1:2">
      <c r="A36" s="98" t="s">
        <v>1541</v>
      </c>
      <c r="B36" s="29" t="s">
        <v>1542</v>
      </c>
    </row>
    <row r="37" spans="1:2" ht="75">
      <c r="A37" s="98" t="s">
        <v>1543</v>
      </c>
      <c r="B37" s="29" t="s">
        <v>1544</v>
      </c>
    </row>
    <row r="38" spans="1:2">
      <c r="A38" s="98" t="s">
        <v>1545</v>
      </c>
      <c r="B38" s="29" t="s">
        <v>1546</v>
      </c>
    </row>
    <row r="39" spans="1:2" ht="15.75" thickBot="1">
      <c r="A39" s="98" t="s">
        <v>1547</v>
      </c>
      <c r="B39" s="29" t="s">
        <v>1546</v>
      </c>
    </row>
    <row r="40" spans="1:2" ht="16.5">
      <c r="A40" s="417" t="s">
        <v>1548</v>
      </c>
      <c r="B40" s="417"/>
    </row>
    <row r="41" spans="1:2">
      <c r="A41" s="98" t="s">
        <v>1549</v>
      </c>
      <c r="B41" s="29" t="s">
        <v>1550</v>
      </c>
    </row>
    <row r="42" spans="1:2">
      <c r="A42" s="98" t="s">
        <v>1551</v>
      </c>
      <c r="B42" s="29" t="s">
        <v>1552</v>
      </c>
    </row>
    <row r="43" spans="1:2">
      <c r="A43" s="98" t="s">
        <v>1553</v>
      </c>
      <c r="B43" s="29" t="s">
        <v>1554</v>
      </c>
    </row>
    <row r="44" spans="1:2">
      <c r="A44" s="98" t="s">
        <v>1555</v>
      </c>
      <c r="B44" s="29" t="s">
        <v>1556</v>
      </c>
    </row>
    <row r="45" spans="1:2">
      <c r="A45" s="98" t="s">
        <v>1557</v>
      </c>
      <c r="B45" s="29" t="s">
        <v>1558</v>
      </c>
    </row>
    <row r="46" spans="1:2">
      <c r="A46" s="98" t="s">
        <v>1559</v>
      </c>
      <c r="B46" s="195" t="s">
        <v>1560</v>
      </c>
    </row>
    <row r="47" spans="1:2">
      <c r="A47" s="98" t="s">
        <v>1561</v>
      </c>
      <c r="B47" s="195" t="s">
        <v>1562</v>
      </c>
    </row>
    <row r="48" spans="1:2">
      <c r="A48" s="98" t="s">
        <v>1563</v>
      </c>
      <c r="B48" s="29" t="s">
        <v>1564</v>
      </c>
    </row>
    <row r="49" spans="1:2" ht="15.75" thickBot="1">
      <c r="A49" s="98" t="s">
        <v>1565</v>
      </c>
      <c r="B49" s="29" t="s">
        <v>1566</v>
      </c>
    </row>
    <row r="50" spans="1:2" ht="16.5">
      <c r="A50" s="417" t="s">
        <v>1567</v>
      </c>
      <c r="B50" s="417"/>
    </row>
    <row r="51" spans="1:2">
      <c r="A51" s="98" t="s">
        <v>1568</v>
      </c>
      <c r="B51" s="29" t="s">
        <v>1569</v>
      </c>
    </row>
    <row r="52" spans="1:2">
      <c r="A52" s="98" t="s">
        <v>1570</v>
      </c>
      <c r="B52" s="29" t="s">
        <v>1571</v>
      </c>
    </row>
    <row r="53" spans="1:2">
      <c r="A53" s="98" t="s">
        <v>1572</v>
      </c>
      <c r="B53" s="29" t="s">
        <v>1573</v>
      </c>
    </row>
    <row r="54" spans="1:2">
      <c r="A54" s="98" t="s">
        <v>1574</v>
      </c>
      <c r="B54" s="29" t="s">
        <v>1575</v>
      </c>
    </row>
    <row r="55" spans="1:2">
      <c r="A55" s="98" t="s">
        <v>1576</v>
      </c>
      <c r="B55" s="29" t="s">
        <v>1577</v>
      </c>
    </row>
    <row r="56" spans="1:2">
      <c r="A56" s="98" t="s">
        <v>1578</v>
      </c>
      <c r="B56" s="29" t="s">
        <v>1579</v>
      </c>
    </row>
    <row r="57" spans="1:2">
      <c r="A57" s="98" t="s">
        <v>1580</v>
      </c>
      <c r="B57" s="29" t="s">
        <v>1581</v>
      </c>
    </row>
    <row r="58" spans="1:2">
      <c r="A58" s="98" t="s">
        <v>1582</v>
      </c>
      <c r="B58" s="29" t="s">
        <v>1583</v>
      </c>
    </row>
    <row r="59" spans="1:2">
      <c r="A59" s="98" t="s">
        <v>1584</v>
      </c>
      <c r="B59" s="29" t="s">
        <v>1585</v>
      </c>
    </row>
    <row r="60" spans="1:2">
      <c r="A60" s="98" t="s">
        <v>1586</v>
      </c>
      <c r="B60" s="29" t="s">
        <v>1587</v>
      </c>
    </row>
    <row r="61" spans="1:2">
      <c r="A61" s="98" t="s">
        <v>1533</v>
      </c>
      <c r="B61" s="29" t="s">
        <v>1588</v>
      </c>
    </row>
    <row r="62" spans="1:2" ht="16.5">
      <c r="A62" s="411" t="s">
        <v>1589</v>
      </c>
      <c r="B62" s="412"/>
    </row>
    <row r="63" spans="1:2">
      <c r="A63" s="419" t="s">
        <v>1590</v>
      </c>
      <c r="B63" s="196" t="s">
        <v>1591</v>
      </c>
    </row>
    <row r="64" spans="1:2">
      <c r="A64" s="419"/>
      <c r="B64" s="197" t="s">
        <v>1592</v>
      </c>
    </row>
    <row r="65" spans="1:2">
      <c r="A65" s="419"/>
      <c r="B65" s="198" t="s">
        <v>1593</v>
      </c>
    </row>
    <row r="66" spans="1:2">
      <c r="A66" s="419"/>
      <c r="B66" s="344" t="s">
        <v>1594</v>
      </c>
    </row>
    <row r="67" spans="1:2">
      <c r="A67" s="419"/>
      <c r="B67" s="199" t="s">
        <v>1595</v>
      </c>
    </row>
    <row r="68" spans="1:2">
      <c r="A68" s="98" t="s">
        <v>1596</v>
      </c>
      <c r="B68" s="29" t="s">
        <v>1597</v>
      </c>
    </row>
    <row r="69" spans="1:2" ht="90">
      <c r="A69" s="98" t="s">
        <v>1598</v>
      </c>
      <c r="B69" s="29" t="s">
        <v>1599</v>
      </c>
    </row>
    <row r="70" spans="1:2" ht="45.75" thickBot="1">
      <c r="A70" s="98" t="s">
        <v>1600</v>
      </c>
      <c r="B70" s="29" t="s">
        <v>1601</v>
      </c>
    </row>
    <row r="71" spans="1:2" ht="16.5">
      <c r="A71" s="413" t="s">
        <v>1602</v>
      </c>
      <c r="B71" s="413"/>
    </row>
    <row r="72" spans="1:2" ht="192.75" customHeight="1">
      <c r="A72" s="98" t="s">
        <v>1603</v>
      </c>
      <c r="B72" s="405" t="s">
        <v>1604</v>
      </c>
    </row>
    <row r="73" spans="1:2" ht="63" customHeight="1">
      <c r="A73" s="98" t="s">
        <v>1605</v>
      </c>
      <c r="B73" s="29" t="s">
        <v>1606</v>
      </c>
    </row>
    <row r="74" spans="1:2" ht="214.5" customHeight="1">
      <c r="A74" s="98" t="s">
        <v>1607</v>
      </c>
      <c r="B74" s="29" t="s">
        <v>1608</v>
      </c>
    </row>
    <row r="75" spans="1:2" ht="278.25" customHeight="1">
      <c r="A75" s="98" t="s">
        <v>1609</v>
      </c>
      <c r="B75" s="29" t="s">
        <v>1610</v>
      </c>
    </row>
    <row r="76" spans="1:2" ht="87.6" customHeight="1" thickBot="1">
      <c r="A76" s="98" t="s">
        <v>1611</v>
      </c>
      <c r="B76" s="29" t="s">
        <v>1612</v>
      </c>
    </row>
    <row r="77" spans="1:2" ht="16.5">
      <c r="A77" s="413" t="s">
        <v>1613</v>
      </c>
      <c r="B77" s="413"/>
    </row>
    <row r="78" spans="1:2" ht="30">
      <c r="A78" s="98" t="s">
        <v>1614</v>
      </c>
      <c r="B78" s="29" t="s">
        <v>1615</v>
      </c>
    </row>
    <row r="79" spans="1:2" ht="75.75" thickBot="1">
      <c r="A79" s="98" t="s">
        <v>1616</v>
      </c>
      <c r="B79" s="29" t="s">
        <v>1617</v>
      </c>
    </row>
    <row r="80" spans="1:2" ht="21" customHeight="1">
      <c r="A80" s="413" t="s">
        <v>1618</v>
      </c>
      <c r="B80" s="413"/>
    </row>
    <row r="81" spans="1:2" ht="54.75" customHeight="1">
      <c r="A81" s="98" t="s">
        <v>1619</v>
      </c>
      <c r="B81" s="195" t="s">
        <v>1620</v>
      </c>
    </row>
    <row r="82" spans="1:2" ht="90.75" customHeight="1" thickBot="1">
      <c r="A82" s="345" t="s">
        <v>1621</v>
      </c>
      <c r="B82" s="195" t="s">
        <v>1622</v>
      </c>
    </row>
    <row r="83" spans="1:2" ht="16.5">
      <c r="A83" s="420" t="s">
        <v>1623</v>
      </c>
      <c r="B83" s="420"/>
    </row>
    <row r="84" spans="1:2" ht="135">
      <c r="A84" s="98" t="s">
        <v>1624</v>
      </c>
      <c r="B84" s="29" t="s">
        <v>1625</v>
      </c>
    </row>
    <row r="85" spans="1:2" ht="120">
      <c r="A85" s="98" t="s">
        <v>1626</v>
      </c>
      <c r="B85" s="29" t="s">
        <v>1625</v>
      </c>
    </row>
    <row r="86" spans="1:2" ht="105.75" thickBot="1">
      <c r="A86" s="98" t="s">
        <v>1627</v>
      </c>
      <c r="B86" s="29" t="s">
        <v>1625</v>
      </c>
    </row>
    <row r="87" spans="1:2" ht="16.5">
      <c r="A87" s="418" t="s">
        <v>1628</v>
      </c>
      <c r="B87" s="418"/>
    </row>
    <row r="88" spans="1:2" ht="44.25" customHeight="1" thickBot="1">
      <c r="A88" s="98" t="s">
        <v>1629</v>
      </c>
      <c r="B88" s="195" t="s">
        <v>1630</v>
      </c>
    </row>
    <row r="89" spans="1:2" ht="16.5">
      <c r="A89" s="420" t="s">
        <v>1631</v>
      </c>
      <c r="B89" s="420"/>
    </row>
    <row r="90" spans="1:2" ht="25.5" customHeight="1" thickBot="1">
      <c r="A90" s="98" t="s">
        <v>1632</v>
      </c>
      <c r="B90" s="29" t="s">
        <v>1633</v>
      </c>
    </row>
    <row r="91" spans="1:2" ht="16.5">
      <c r="A91" s="414" t="s">
        <v>1634</v>
      </c>
      <c r="B91" s="414"/>
    </row>
    <row r="92" spans="1:2" ht="30">
      <c r="A92" s="98" t="s">
        <v>1635</v>
      </c>
      <c r="B92" s="29" t="s">
        <v>1636</v>
      </c>
    </row>
    <row r="93" spans="1:2" ht="30">
      <c r="A93" s="98" t="s">
        <v>1637</v>
      </c>
      <c r="B93" s="29" t="s">
        <v>1638</v>
      </c>
    </row>
    <row r="94" spans="1:2" ht="30.75" customHeight="1">
      <c r="A94" s="98" t="s">
        <v>1639</v>
      </c>
      <c r="B94" s="29" t="s">
        <v>1640</v>
      </c>
    </row>
  </sheetData>
  <sheetProtection algorithmName="SHA-512" hashValue="4NHAuOy8iUfLBLNfdY+AtI2Jb2MB60zLFhIOY3ED53dvmVBJ7HgV0Wt5/BhtC+9789DHaAfaRRBeerFU/mvoZQ==" saltValue="Jhk8iWaKKXa8NRBVY1rv+Q==" spinCount="100000" sheet="1" formatRows="0"/>
  <mergeCells count="15">
    <mergeCell ref="A62:B62"/>
    <mergeCell ref="A71:B71"/>
    <mergeCell ref="A91:B91"/>
    <mergeCell ref="A2:B2"/>
    <mergeCell ref="A4:B4"/>
    <mergeCell ref="A5:B5"/>
    <mergeCell ref="A20:B20"/>
    <mergeCell ref="A40:B40"/>
    <mergeCell ref="A50:B50"/>
    <mergeCell ref="A87:B87"/>
    <mergeCell ref="A63:A67"/>
    <mergeCell ref="A83:B83"/>
    <mergeCell ref="A77:B77"/>
    <mergeCell ref="A89:B89"/>
    <mergeCell ref="A80:B80"/>
  </mergeCells>
  <hyperlinks>
    <hyperlink ref="C2" location="PORTADA!A1" display="Portada" xr:uid="{3FA82A7F-0ED3-4FAF-935F-02EB7CA7AAA0}"/>
  </hyperlinks>
  <printOptions horizontalCentered="1"/>
  <pageMargins left="0.31496062992125984" right="0.31496062992125984" top="1.1417322834645669" bottom="0.74803149606299213" header="0.31496062992125984" footer="0.31496062992125984"/>
  <pageSetup scale="55" fitToHeight="0" orientation="landscape" r:id="rId1"/>
  <headerFooter>
    <oddHeader xml:space="preserve">&amp;L&amp;G&amp;C"PROCESO DE INSPECCIÓN, VIGILANCIA Y CONTROL
FORMATO INSTRUMENTO IV
CASA UNIVERSITARIA"  
&amp;R"IN101.IVC
Versión 1
28/07/2026
Clasificación de la Información
CLASIFICADA"
</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43"/>
  <sheetViews>
    <sheetView zoomScale="110" zoomScaleNormal="110" workbookViewId="0">
      <selection activeCell="A16" sqref="A16"/>
    </sheetView>
  </sheetViews>
  <sheetFormatPr baseColWidth="10" defaultColWidth="11.42578125" defaultRowHeight="15"/>
  <cols>
    <col min="1" max="1" width="23.85546875" style="1" customWidth="1"/>
    <col min="2" max="2" width="37.42578125" style="1" customWidth="1"/>
    <col min="3" max="3" width="30.140625" style="1" customWidth="1"/>
    <col min="4" max="4" width="18.85546875" style="1" customWidth="1"/>
    <col min="5" max="5" width="21.140625" style="1" customWidth="1"/>
    <col min="6" max="6" width="49.42578125" style="1" customWidth="1"/>
    <col min="7" max="7" width="7.42578125" style="1" customWidth="1"/>
    <col min="8" max="16384" width="11.42578125" style="1"/>
  </cols>
  <sheetData>
    <row r="1" spans="1:7" ht="15.75" thickBot="1">
      <c r="A1" s="424" t="s">
        <v>1641</v>
      </c>
      <c r="B1" s="425"/>
      <c r="C1" s="425"/>
      <c r="D1" s="425"/>
      <c r="E1" s="425"/>
      <c r="F1" s="426"/>
      <c r="G1" s="363" t="s">
        <v>1481</v>
      </c>
    </row>
    <row r="2" spans="1:7" ht="29.25" customHeight="1" thickBot="1">
      <c r="A2" s="12" t="s">
        <v>1642</v>
      </c>
      <c r="B2" s="423"/>
      <c r="C2" s="423"/>
      <c r="D2" s="427"/>
      <c r="E2" s="12" t="s">
        <v>1488</v>
      </c>
      <c r="F2" s="235"/>
    </row>
    <row r="3" spans="1:7" ht="36" customHeight="1" thickBot="1">
      <c r="A3" s="12" t="s">
        <v>1490</v>
      </c>
      <c r="B3" s="423"/>
      <c r="C3" s="423"/>
      <c r="D3" s="423"/>
      <c r="E3" s="12" t="s">
        <v>1492</v>
      </c>
      <c r="F3" s="236"/>
    </row>
    <row r="4" spans="1:7" ht="33.6" customHeight="1" thickBot="1">
      <c r="A4" s="12" t="s">
        <v>1494</v>
      </c>
      <c r="B4" s="117"/>
      <c r="C4" s="12" t="s">
        <v>1496</v>
      </c>
      <c r="D4" s="421"/>
      <c r="E4" s="421"/>
      <c r="F4" s="422"/>
    </row>
    <row r="5" spans="1:7" ht="30.75" thickBot="1">
      <c r="A5" s="12" t="s">
        <v>1498</v>
      </c>
      <c r="B5" s="235"/>
      <c r="C5" s="12" t="s">
        <v>1500</v>
      </c>
      <c r="D5" s="423"/>
      <c r="E5" s="423"/>
      <c r="F5" s="427"/>
    </row>
    <row r="6" spans="1:7" ht="45.75" thickBot="1">
      <c r="A6" s="12" t="s">
        <v>1502</v>
      </c>
      <c r="B6" s="235"/>
      <c r="C6" s="21" t="s">
        <v>1643</v>
      </c>
      <c r="D6" s="423"/>
      <c r="E6" s="423"/>
      <c r="F6" s="427"/>
    </row>
    <row r="7" spans="1:7" ht="31.5" customHeight="1" thickBot="1">
      <c r="A7" s="12" t="s">
        <v>1506</v>
      </c>
      <c r="B7" s="423"/>
      <c r="C7" s="423"/>
      <c r="D7" s="427"/>
      <c r="E7" s="12" t="s">
        <v>1537</v>
      </c>
      <c r="F7" s="236"/>
    </row>
    <row r="8" spans="1:7" ht="30" customHeight="1" thickBot="1">
      <c r="A8" s="12" t="s">
        <v>1508</v>
      </c>
      <c r="B8" s="235"/>
      <c r="C8" s="12" t="s">
        <v>1510</v>
      </c>
      <c r="D8" s="235"/>
      <c r="E8" s="12" t="s">
        <v>1512</v>
      </c>
      <c r="F8" s="235"/>
    </row>
    <row r="9" spans="1:7" ht="9" customHeight="1" thickBot="1">
      <c r="A9" s="232"/>
      <c r="B9" s="232"/>
      <c r="C9" s="232"/>
      <c r="D9" s="232"/>
      <c r="E9" s="232"/>
      <c r="F9" s="232"/>
    </row>
    <row r="10" spans="1:7" ht="15.75" thickBot="1">
      <c r="A10" s="436" t="s">
        <v>1644</v>
      </c>
      <c r="B10" s="437"/>
      <c r="C10" s="437"/>
      <c r="D10" s="437"/>
      <c r="E10" s="437"/>
      <c r="F10" s="438"/>
    </row>
    <row r="11" spans="1:7" ht="30.75" thickBot="1">
      <c r="A11" s="12" t="s">
        <v>1517</v>
      </c>
      <c r="B11" s="423"/>
      <c r="C11" s="423"/>
      <c r="D11" s="427"/>
      <c r="E11" s="12" t="s">
        <v>1645</v>
      </c>
      <c r="F11" s="235" t="s">
        <v>1646</v>
      </c>
    </row>
    <row r="12" spans="1:7" ht="33.75" customHeight="1" thickBot="1">
      <c r="A12" s="12" t="s">
        <v>1520</v>
      </c>
      <c r="B12" s="117"/>
      <c r="C12" s="12" t="s">
        <v>1522</v>
      </c>
      <c r="D12" s="421"/>
      <c r="E12" s="421"/>
      <c r="F12" s="422"/>
    </row>
    <row r="13" spans="1:7" ht="30.75" thickBot="1">
      <c r="A13" s="12" t="s">
        <v>1524</v>
      </c>
      <c r="B13" s="423"/>
      <c r="C13" s="423"/>
      <c r="D13" s="423"/>
      <c r="E13" s="12" t="s">
        <v>1492</v>
      </c>
      <c r="F13" s="236"/>
    </row>
    <row r="14" spans="1:7" ht="60.75" thickBot="1">
      <c r="A14" s="12" t="s">
        <v>1647</v>
      </c>
      <c r="B14" s="233"/>
      <c r="C14" s="12" t="s">
        <v>1529</v>
      </c>
      <c r="D14" s="423"/>
      <c r="E14" s="423"/>
      <c r="F14" s="427"/>
    </row>
    <row r="15" spans="1:7" ht="37.5" customHeight="1" thickBot="1">
      <c r="A15" s="12" t="s">
        <v>1648</v>
      </c>
      <c r="B15" s="235"/>
      <c r="C15" s="12" t="s">
        <v>1531</v>
      </c>
      <c r="D15" s="235"/>
      <c r="E15" s="12" t="s">
        <v>1533</v>
      </c>
      <c r="F15" s="235"/>
    </row>
    <row r="16" spans="1:7" ht="45.75" thickBot="1">
      <c r="A16" s="12" t="s">
        <v>1535</v>
      </c>
      <c r="B16" s="423"/>
      <c r="C16" s="423"/>
      <c r="D16" s="427"/>
      <c r="E16" s="12" t="s">
        <v>1537</v>
      </c>
      <c r="F16" s="236"/>
    </row>
    <row r="17" spans="1:6" ht="22.35" customHeight="1" thickBot="1">
      <c r="A17" s="12" t="s">
        <v>1508</v>
      </c>
      <c r="B17" s="235"/>
      <c r="C17" s="12" t="s">
        <v>1510</v>
      </c>
      <c r="D17" s="235"/>
      <c r="E17" s="12" t="s">
        <v>1541</v>
      </c>
      <c r="F17" s="235"/>
    </row>
    <row r="18" spans="1:6" ht="48.6" customHeight="1" thickBot="1">
      <c r="A18" s="12" t="s">
        <v>1543</v>
      </c>
      <c r="B18" s="237"/>
      <c r="C18" s="191" t="s">
        <v>1545</v>
      </c>
      <c r="D18" s="238" t="str">
        <f>IFERROR(LEFT($B$18,FIND(",",$B$18)-1)," ")</f>
        <v xml:space="preserve"> </v>
      </c>
      <c r="E18" s="192" t="s">
        <v>1547</v>
      </c>
      <c r="F18" s="238" t="str">
        <f>IFERROR(RIGHT($B$18,FIND(",",$B$18))," ")</f>
        <v xml:space="preserve"> </v>
      </c>
    </row>
    <row r="19" spans="1:6" ht="57.75" customHeight="1" thickBot="1">
      <c r="A19" s="232"/>
      <c r="B19" s="232"/>
      <c r="C19" s="232"/>
      <c r="D19" s="232"/>
      <c r="E19" s="232"/>
      <c r="F19" s="232"/>
    </row>
    <row r="20" spans="1:6" ht="15.75" thickBot="1">
      <c r="A20" s="424" t="s">
        <v>1649</v>
      </c>
      <c r="B20" s="425"/>
      <c r="C20" s="425"/>
      <c r="D20" s="425"/>
      <c r="E20" s="425"/>
      <c r="F20" s="426"/>
    </row>
    <row r="21" spans="1:6" ht="30.75" thickBot="1">
      <c r="A21" s="12" t="s">
        <v>1549</v>
      </c>
      <c r="B21" s="117"/>
      <c r="C21" s="12" t="s">
        <v>1551</v>
      </c>
      <c r="D21" s="118"/>
      <c r="E21" s="12" t="s">
        <v>1650</v>
      </c>
      <c r="F21" s="118"/>
    </row>
    <row r="22" spans="1:6" ht="30.75" thickBot="1">
      <c r="A22" s="12" t="s">
        <v>1651</v>
      </c>
      <c r="B22" s="421"/>
      <c r="C22" s="421"/>
      <c r="D22" s="421"/>
      <c r="E22" s="12" t="s">
        <v>1652</v>
      </c>
      <c r="F22" s="117"/>
    </row>
    <row r="23" spans="1:6" ht="35.25" customHeight="1" thickBot="1">
      <c r="A23" s="12" t="s">
        <v>1555</v>
      </c>
      <c r="B23" s="117" t="s">
        <v>99</v>
      </c>
      <c r="C23" s="13" t="s">
        <v>1557</v>
      </c>
      <c r="D23" s="428" t="s">
        <v>1653</v>
      </c>
      <c r="E23" s="428"/>
      <c r="F23" s="429"/>
    </row>
    <row r="24" spans="1:6" ht="45.75" customHeight="1" thickBot="1">
      <c r="A24" s="12" t="s">
        <v>1654</v>
      </c>
      <c r="B24" s="430"/>
      <c r="C24" s="430"/>
      <c r="D24" s="430"/>
      <c r="E24" s="430"/>
      <c r="F24" s="431"/>
    </row>
    <row r="25" spans="1:6" ht="23.25" customHeight="1" thickBot="1">
      <c r="A25" s="442" t="s">
        <v>1655</v>
      </c>
      <c r="B25" s="439" t="s">
        <v>1656</v>
      </c>
      <c r="C25" s="440"/>
      <c r="D25" s="440"/>
      <c r="E25" s="440"/>
      <c r="F25" s="441"/>
    </row>
    <row r="26" spans="1:6" ht="20.25" customHeight="1" thickBot="1">
      <c r="A26" s="443"/>
      <c r="B26" s="445"/>
      <c r="C26" s="100" t="s">
        <v>1657</v>
      </c>
      <c r="D26" s="100" t="s">
        <v>1658</v>
      </c>
      <c r="E26" s="100" t="s">
        <v>1659</v>
      </c>
      <c r="F26" s="448"/>
    </row>
    <row r="27" spans="1:6" ht="19.5" customHeight="1">
      <c r="A27" s="443"/>
      <c r="B27" s="446"/>
      <c r="C27" s="119" t="b">
        <v>0</v>
      </c>
      <c r="D27" s="64" t="s">
        <v>1660</v>
      </c>
      <c r="E27" s="64" t="s">
        <v>1661</v>
      </c>
      <c r="F27" s="449"/>
    </row>
    <row r="28" spans="1:6" ht="19.5" customHeight="1">
      <c r="A28" s="443"/>
      <c r="B28" s="446"/>
      <c r="C28" s="119" t="b">
        <v>0</v>
      </c>
      <c r="D28" s="64" t="s">
        <v>1662</v>
      </c>
      <c r="E28" s="64" t="s">
        <v>1663</v>
      </c>
      <c r="F28" s="449"/>
    </row>
    <row r="29" spans="1:6" ht="18" customHeight="1">
      <c r="A29" s="443"/>
      <c r="B29" s="446"/>
      <c r="C29" s="119" t="b">
        <v>0</v>
      </c>
      <c r="D29" s="64" t="s">
        <v>1664</v>
      </c>
      <c r="E29" s="64" t="s">
        <v>1665</v>
      </c>
      <c r="F29" s="449"/>
    </row>
    <row r="30" spans="1:6" ht="18" customHeight="1">
      <c r="A30" s="443"/>
      <c r="B30" s="446"/>
      <c r="C30" s="119" t="b">
        <v>0</v>
      </c>
      <c r="D30" s="64" t="s">
        <v>1666</v>
      </c>
      <c r="E30" s="64" t="s">
        <v>1667</v>
      </c>
      <c r="F30" s="449"/>
    </row>
    <row r="31" spans="1:6" ht="21" customHeight="1">
      <c r="A31" s="443"/>
      <c r="B31" s="446"/>
      <c r="C31" s="119" t="b">
        <v>0</v>
      </c>
      <c r="D31" s="64" t="s">
        <v>1668</v>
      </c>
      <c r="E31" s="64" t="s">
        <v>1669</v>
      </c>
      <c r="F31" s="449"/>
    </row>
    <row r="32" spans="1:6" ht="20.25" customHeight="1" thickBot="1">
      <c r="A32" s="444"/>
      <c r="B32" s="447"/>
      <c r="C32" s="119" t="b">
        <v>0</v>
      </c>
      <c r="D32" s="64" t="s">
        <v>1670</v>
      </c>
      <c r="E32" s="64" t="s">
        <v>1671</v>
      </c>
      <c r="F32" s="450"/>
    </row>
    <row r="33" spans="1:6" ht="31.5" customHeight="1" thickBot="1">
      <c r="A33" s="12" t="s">
        <v>1563</v>
      </c>
      <c r="B33" s="432" t="s">
        <v>18</v>
      </c>
      <c r="C33" s="433"/>
      <c r="D33" s="99" t="s">
        <v>1565</v>
      </c>
      <c r="E33" s="434" t="s">
        <v>1672</v>
      </c>
      <c r="F33" s="435"/>
    </row>
    <row r="34" spans="1:6" ht="8.25" customHeight="1" thickBot="1">
      <c r="A34" s="70"/>
      <c r="B34" s="70"/>
      <c r="C34" s="70"/>
      <c r="D34" s="70"/>
      <c r="E34" s="70"/>
      <c r="F34" s="70"/>
    </row>
    <row r="35" spans="1:6" ht="15.75" thickBot="1">
      <c r="A35" s="424" t="s">
        <v>1673</v>
      </c>
      <c r="B35" s="425"/>
      <c r="C35" s="425"/>
      <c r="D35" s="425"/>
      <c r="E35" s="425"/>
      <c r="F35" s="426"/>
    </row>
    <row r="36" spans="1:6" ht="20.25" customHeight="1" thickBot="1">
      <c r="A36" s="12" t="s">
        <v>1674</v>
      </c>
      <c r="B36" s="117"/>
      <c r="C36" s="12" t="s">
        <v>1570</v>
      </c>
      <c r="D36" s="421"/>
      <c r="E36" s="421"/>
      <c r="F36" s="422"/>
    </row>
    <row r="37" spans="1:6" ht="30.75" thickBot="1">
      <c r="A37" s="12" t="s">
        <v>1572</v>
      </c>
      <c r="B37" s="234"/>
      <c r="C37" s="12" t="s">
        <v>1574</v>
      </c>
      <c r="D37" s="222"/>
      <c r="E37" s="12" t="s">
        <v>1576</v>
      </c>
      <c r="F37" s="222"/>
    </row>
    <row r="38" spans="1:6" ht="30.75" thickBot="1">
      <c r="A38" s="12" t="s">
        <v>1578</v>
      </c>
      <c r="B38" s="423"/>
      <c r="C38" s="423"/>
      <c r="D38" s="423"/>
      <c r="E38" s="12" t="s">
        <v>1582</v>
      </c>
      <c r="F38" s="235"/>
    </row>
    <row r="39" spans="1:6" ht="30.75" thickBot="1">
      <c r="A39" s="12" t="s">
        <v>1584</v>
      </c>
      <c r="B39" s="235"/>
      <c r="C39" s="12" t="s">
        <v>1586</v>
      </c>
      <c r="D39" s="235"/>
      <c r="E39" s="12" t="s">
        <v>1533</v>
      </c>
      <c r="F39" s="235"/>
    </row>
    <row r="40" spans="1:6" ht="20.25" customHeight="1" thickBot="1">
      <c r="A40" s="12" t="s">
        <v>1675</v>
      </c>
      <c r="B40" s="117"/>
      <c r="C40" s="12" t="s">
        <v>1570</v>
      </c>
      <c r="D40" s="421"/>
      <c r="E40" s="421"/>
      <c r="F40" s="422"/>
    </row>
    <row r="41" spans="1:6" ht="30.75" thickBot="1">
      <c r="A41" s="12" t="s">
        <v>1572</v>
      </c>
      <c r="B41" s="234"/>
      <c r="C41" s="12" t="s">
        <v>1574</v>
      </c>
      <c r="D41" s="222"/>
      <c r="E41" s="12" t="s">
        <v>1576</v>
      </c>
      <c r="F41" s="222"/>
    </row>
    <row r="42" spans="1:6" ht="30.75" thickBot="1">
      <c r="A42" s="12" t="s">
        <v>1578</v>
      </c>
      <c r="B42" s="423"/>
      <c r="C42" s="423"/>
      <c r="D42" s="423"/>
      <c r="E42" s="12" t="s">
        <v>1582</v>
      </c>
      <c r="F42" s="234"/>
    </row>
    <row r="43" spans="1:6" ht="30.75" thickBot="1">
      <c r="A43" s="12" t="s">
        <v>1584</v>
      </c>
      <c r="B43" s="234"/>
      <c r="C43" s="12" t="s">
        <v>1586</v>
      </c>
      <c r="D43" s="234"/>
      <c r="E43" s="12" t="s">
        <v>1533</v>
      </c>
      <c r="F43" s="234"/>
    </row>
  </sheetData>
  <sheetProtection algorithmName="SHA-512" hashValue="GGhu1OzSjo0/lZvqi4rui3VX3tYeLmgIAf9+it1oauO8O96WW9Yqp83Xeetbgbj4U8l5SxTV/JQIHl7xxfle7w==" saltValue="/JZjdTbo5hTP7Eds/kzA9A==" spinCount="100000" sheet="1" objects="1" scenarios="1" formatRows="0"/>
  <mergeCells count="28">
    <mergeCell ref="B13:D13"/>
    <mergeCell ref="B16:D16"/>
    <mergeCell ref="D14:F14"/>
    <mergeCell ref="B38:D38"/>
    <mergeCell ref="A20:F20"/>
    <mergeCell ref="A35:F35"/>
    <mergeCell ref="D36:F36"/>
    <mergeCell ref="B25:F25"/>
    <mergeCell ref="A25:A32"/>
    <mergeCell ref="B26:B32"/>
    <mergeCell ref="F26:F32"/>
    <mergeCell ref="B22:D22"/>
    <mergeCell ref="D40:F40"/>
    <mergeCell ref="B42:D42"/>
    <mergeCell ref="A1:F1"/>
    <mergeCell ref="B2:D2"/>
    <mergeCell ref="D23:F23"/>
    <mergeCell ref="B24:F24"/>
    <mergeCell ref="B33:C33"/>
    <mergeCell ref="E33:F33"/>
    <mergeCell ref="D4:F4"/>
    <mergeCell ref="D5:F5"/>
    <mergeCell ref="B3:D3"/>
    <mergeCell ref="D12:F12"/>
    <mergeCell ref="D6:F6"/>
    <mergeCell ref="B11:D11"/>
    <mergeCell ref="B7:D7"/>
    <mergeCell ref="A10:F10"/>
  </mergeCells>
  <dataValidations disablePrompts="1" count="9">
    <dataValidation type="list" allowBlank="1" showInputMessage="1" showErrorMessage="1" sqref="B21" xr:uid="{00000000-0002-0000-0300-000000000000}">
      <formula1>"Visita de Inspección,Visita de Vigilancia"</formula1>
    </dataValidation>
    <dataValidation type="list" allowBlank="1" showInputMessage="1" showErrorMessage="1" sqref="D23:F23" xr:uid="{00000000-0002-0000-0300-000001000000}">
      <formula1>INDIRECT(CONCATENATE("DIR_",$B$23))</formula1>
    </dataValidation>
    <dataValidation type="list" allowBlank="1" showInputMessage="1" showErrorMessage="1" sqref="B8 B17" xr:uid="{00000000-0002-0000-0300-000002000000}">
      <formula1>"Cédula,Cédula de Extranjeria,Pasaporte,PPT"</formula1>
    </dataValidation>
    <dataValidation type="list" allowBlank="1" showInputMessage="1" showErrorMessage="1" sqref="F11" xr:uid="{00000000-0002-0000-0300-000003000000}">
      <formula1>"Rural,Úrbano"</formula1>
    </dataValidation>
    <dataValidation type="list" allowBlank="1" showInputMessage="1" showErrorMessage="1" sqref="D36:F36" xr:uid="{00000000-0002-0000-0300-000004000000}">
      <formula1>INDIRECT($B$36)</formula1>
    </dataValidation>
    <dataValidation type="list" allowBlank="1" showInputMessage="1" showErrorMessage="1" sqref="D4:F4" xr:uid="{00000000-0002-0000-0300-000005000000}">
      <formula1>INDIRECT($B$4)</formula1>
    </dataValidation>
    <dataValidation type="list" allowBlank="1" showInputMessage="1" showErrorMessage="1" sqref="D12:F12" xr:uid="{00000000-0002-0000-0300-000006000000}">
      <formula1>INDIRECT($B$12)</formula1>
    </dataValidation>
    <dataValidation showInputMessage="1" showErrorMessage="1" promptTitle="RANGOS DE EDAD: ETAPA DE LA VIDA" sqref="B25:B26 C26:E32 F26" xr:uid="{00000000-0002-0000-0300-000007000000}"/>
    <dataValidation type="list" allowBlank="1" showInputMessage="1" showErrorMessage="1" sqref="D40:F40" xr:uid="{00000000-0002-0000-0300-000008000000}">
      <formula1>INDIRECT($B$40)</formula1>
    </dataValidation>
  </dataValidations>
  <hyperlinks>
    <hyperlink ref="G1" location="PORTADA!A1" display="Portada" xr:uid="{B852082F-8BDC-4492-92DE-D345C103B4FE}"/>
  </hyperlinks>
  <printOptions horizontalCentered="1"/>
  <pageMargins left="0.31496062992125984" right="0.31496062992125984" top="1.1417322834645669" bottom="0.74803149606299213" header="0.31496062992125984" footer="0.31496062992125984"/>
  <pageSetup scale="70" fitToHeight="0" orientation="landscape" r:id="rId1"/>
  <headerFooter>
    <oddHeader xml:space="preserve">&amp;L&amp;G&amp;C"PROCESO DE INSPECCIÓN, VIGILANCIA Y CONTROL
FORMATO INSTRUMENTO IV
CASA UNIVERSITARIA"  
&amp;R"IN101.IVC
Versión 1
28/07/2026
Clasificación de la Información
CLASIFICADA"
</oddHeader>
    <oddFooter>&amp;C&amp;G</oddFooter>
  </headerFooter>
  <legacyDrawingHF r:id="rId2"/>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00000000-0002-0000-0300-000009000000}">
          <x14:formula1>
            <xm:f>LISTAS!$D$135:$D$144</xm:f>
          </x14:formula1>
          <xm:sqref>B14</xm:sqref>
        </x14:dataValidation>
        <x14:dataValidation type="list" allowBlank="1" showInputMessage="1" showErrorMessage="1" xr:uid="{00000000-0002-0000-0300-00000A000000}">
          <x14:formula1>
            <xm:f>INDIRECT(LISTAS!$B$89)</xm:f>
          </x14:formula1>
          <xm:sqref>B23</xm:sqref>
        </x14:dataValidation>
        <x14:dataValidation type="list" allowBlank="1" showInputMessage="1" showErrorMessage="1" xr:uid="{00000000-0002-0000-0300-00000B000000}">
          <x14:formula1>
            <xm:f>LISTAS!$D$171:$AJ$171</xm:f>
          </x14:formula1>
          <xm:sqref>B36 B40</xm:sqref>
        </x14:dataValidation>
        <x14:dataValidation type="list" allowBlank="1" showInputMessage="1" showErrorMessage="1" xr:uid="{00000000-0002-0000-0300-00000C000000}">
          <x14:formula1>
            <xm:f>LISTAS!$D$204:$AJ$204</xm:f>
          </x14:formula1>
          <xm:sqref>B4 B12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G111"/>
  <sheetViews>
    <sheetView topLeftCell="A104" zoomScaleNormal="100" zoomScalePageLayoutView="60" workbookViewId="0">
      <selection activeCell="A16" sqref="A16"/>
    </sheetView>
  </sheetViews>
  <sheetFormatPr baseColWidth="10" defaultColWidth="11.42578125" defaultRowHeight="15"/>
  <cols>
    <col min="1" max="1" width="10.85546875" style="105" customWidth="1"/>
    <col min="2" max="2" width="7.85546875" style="14" customWidth="1"/>
    <col min="3" max="3" width="75.42578125" customWidth="1"/>
    <col min="4" max="4" width="21.140625" customWidth="1"/>
    <col min="5" max="5" width="81.28515625" customWidth="1"/>
    <col min="6" max="6" width="37.42578125" customWidth="1"/>
    <col min="7" max="7" width="15.28515625" hidden="1" customWidth="1"/>
  </cols>
  <sheetData>
    <row r="1" spans="1:7" s="34" customFormat="1" ht="21.75" customHeight="1" thickBot="1">
      <c r="A1" s="363" t="s">
        <v>1481</v>
      </c>
      <c r="B1" s="451" t="s">
        <v>1676</v>
      </c>
      <c r="C1" s="452"/>
      <c r="D1" s="452"/>
      <c r="E1" s="453"/>
      <c r="F1" s="30"/>
    </row>
    <row r="2" spans="1:7" s="32" customFormat="1" ht="59.25" customHeight="1" thickBot="1">
      <c r="A2" s="102" t="s">
        <v>1677</v>
      </c>
      <c r="B2" s="61" t="s">
        <v>1678</v>
      </c>
      <c r="C2" s="62" t="s">
        <v>1679</v>
      </c>
      <c r="D2" s="266" t="s">
        <v>1680</v>
      </c>
      <c r="E2" s="267" t="s">
        <v>1681</v>
      </c>
      <c r="F2" s="268" t="s">
        <v>1682</v>
      </c>
    </row>
    <row r="3" spans="1:7" ht="57" customHeight="1">
      <c r="A3" s="103"/>
      <c r="B3" s="269" t="s">
        <v>1683</v>
      </c>
      <c r="C3" s="270" t="s">
        <v>1684</v>
      </c>
      <c r="D3" s="271" t="str">
        <f>IF(COUNTIF(D4:D5,"NO CUMPLE")&gt;0,"NO CUMPLE CONDICIÓN",IF(COUNTIF(D4:D5,"CUMPLE")=0,"NO APLICA","CUMPLE"))</f>
        <v>NO APLICA</v>
      </c>
      <c r="E3" s="272" t="str">
        <f>CONCATENATE(IF(D4="NO CUMPLE",CONCATENATE(E4," / "),""),IF(D5="NO CUMPLE",CONCATENATE(E5,"  "),""))</f>
        <v/>
      </c>
      <c r="F3" s="273" t="s">
        <v>1685</v>
      </c>
      <c r="G3" s="14">
        <f>IF(D3="CUMPLE",1,IF(D3="NO CUMPLE CONDICIÓN",2,3))</f>
        <v>3</v>
      </c>
    </row>
    <row r="4" spans="1:7" ht="60.75" customHeight="1">
      <c r="A4" s="104" t="s">
        <v>1686</v>
      </c>
      <c r="B4" s="53" t="s">
        <v>1687</v>
      </c>
      <c r="C4" s="54" t="s">
        <v>1688</v>
      </c>
      <c r="D4" s="123"/>
      <c r="E4" s="120"/>
      <c r="F4" s="239" t="s">
        <v>1689</v>
      </c>
      <c r="G4" s="14"/>
    </row>
    <row r="5" spans="1:7" ht="140.25">
      <c r="A5" s="104" t="s">
        <v>1686</v>
      </c>
      <c r="B5" s="53" t="s">
        <v>1690</v>
      </c>
      <c r="C5" s="296" t="s">
        <v>1691</v>
      </c>
      <c r="D5" s="123"/>
      <c r="E5" s="120"/>
      <c r="F5" s="239" t="s">
        <v>1689</v>
      </c>
      <c r="G5" s="14"/>
    </row>
    <row r="6" spans="1:7" ht="35.25" customHeight="1">
      <c r="B6" s="274" t="s">
        <v>1692</v>
      </c>
      <c r="C6" s="275" t="s">
        <v>1693</v>
      </c>
      <c r="D6" s="276" t="str">
        <f>IF(COUNTIF(D7:D7,"NO CUMPLE")&gt;0,"NO CUMPLE CONDICIÓN",IF(COUNTIF(D7:D7,"CUMPLE")=0,"NO APLICA","CUMPLE"))</f>
        <v>NO APLICA</v>
      </c>
      <c r="E6" s="277" t="str">
        <f>CONCATENATE(IF(D7="NO CUMPLE",CONCATENATE(E7," "),""))</f>
        <v/>
      </c>
      <c r="F6" s="278" t="s">
        <v>1694</v>
      </c>
      <c r="G6" s="14">
        <f t="shared" ref="G6:G66" si="0">IF(D6="CUMPLE",1,IF(D6="NO CUMPLE CONDICIÓN",2,3))</f>
        <v>3</v>
      </c>
    </row>
    <row r="7" spans="1:7" ht="66" customHeight="1">
      <c r="A7" s="104" t="s">
        <v>1686</v>
      </c>
      <c r="B7" s="53" t="s">
        <v>1695</v>
      </c>
      <c r="C7" s="54" t="s">
        <v>1696</v>
      </c>
      <c r="D7" s="123"/>
      <c r="E7" s="120"/>
      <c r="F7" s="239" t="s">
        <v>1697</v>
      </c>
      <c r="G7" s="14"/>
    </row>
    <row r="8" spans="1:7" ht="33.75" customHeight="1">
      <c r="B8" s="274" t="s">
        <v>1698</v>
      </c>
      <c r="C8" s="275" t="s">
        <v>1699</v>
      </c>
      <c r="D8" s="276" t="str">
        <f>IF(COUNTIF(D9:D9,"NO CUMPLE")&gt;0,"NO CUMPLE CONDICIÓN",IF(COUNTIF(D9:D9,"CUMPLE")=0,"NO APLICA","CUMPLE"))</f>
        <v>NO APLICA</v>
      </c>
      <c r="E8" s="277" t="str">
        <f>CONCATENATE(IF(D9="NO CUMPLE",CONCATENATE(E9," "),""))</f>
        <v/>
      </c>
      <c r="F8" s="278" t="s">
        <v>1694</v>
      </c>
      <c r="G8" s="14">
        <f t="shared" si="0"/>
        <v>3</v>
      </c>
    </row>
    <row r="9" spans="1:7" ht="63.75" customHeight="1">
      <c r="A9" s="104" t="s">
        <v>1686</v>
      </c>
      <c r="B9" s="53" t="s">
        <v>1700</v>
      </c>
      <c r="C9" s="54" t="s">
        <v>1701</v>
      </c>
      <c r="D9" s="123"/>
      <c r="E9" s="120"/>
      <c r="F9" s="239" t="s">
        <v>1697</v>
      </c>
      <c r="G9" s="14"/>
    </row>
    <row r="10" spans="1:7" ht="37.5" customHeight="1">
      <c r="B10" s="274" t="s">
        <v>1702</v>
      </c>
      <c r="C10" s="275" t="s">
        <v>1703</v>
      </c>
      <c r="D10" s="276" t="str">
        <f>IF(COUNTIF(D11:D11,"NO CUMPLE")&gt;0,"NO CUMPLE CONDICIÓN",IF(COUNTIF(D11:D11,"CUMPLE")=0,"NO APLICA","CUMPLE"))</f>
        <v>NO APLICA</v>
      </c>
      <c r="E10" s="277" t="str">
        <f>CONCATENATE(IF(D11="NO CUMPLE",CONCATENATE(E11," "),""))</f>
        <v/>
      </c>
      <c r="F10" s="278" t="s">
        <v>1704</v>
      </c>
      <c r="G10" s="14">
        <f t="shared" si="0"/>
        <v>3</v>
      </c>
    </row>
    <row r="11" spans="1:7" ht="37.5" customHeight="1">
      <c r="A11" s="104" t="s">
        <v>1686</v>
      </c>
      <c r="B11" s="53" t="s">
        <v>1705</v>
      </c>
      <c r="C11" s="54" t="s">
        <v>1706</v>
      </c>
      <c r="D11" s="123"/>
      <c r="E11" s="120"/>
      <c r="F11" s="239" t="s">
        <v>1704</v>
      </c>
      <c r="G11" s="14"/>
    </row>
    <row r="12" spans="1:7" ht="33" customHeight="1">
      <c r="B12" s="274" t="s">
        <v>1707</v>
      </c>
      <c r="C12" s="279" t="s">
        <v>1708</v>
      </c>
      <c r="D12" s="276" t="str">
        <f>IF(COUNTIF(D13:D20,"NO CUMPLE")&gt;0,"NO CUMPLE CONDICIÓN",IF(COUNTIF(D13:D20,"CUMPLE")=0,"NO APLICA","CUMPLE"))</f>
        <v>NO APLICA</v>
      </c>
      <c r="E12" s="277" t="str">
        <f>CONCATENATE(IF(D13="NO CUMPLE",CONCATENATE(E13," / "),""),IF(D14="NO CUMPLE",CONCATENATE(E14," / "),""),IF(D15="NO CUMPLE",CONCATENATE(E15," / "),""),IF(D16="NO CUMPLE",CONCATENATE(E16," / "),""),IF(D17="NO CUMPLE",CONCATENATE(E17," / "),""),IF(D18="NO CUMPLE",CONCATENATE(E18," / "),""),IF(D19="NO CUMPLE",CONCATENATE(E19," / "),""),IF(D20="NO CUMPLE",CONCATENATE(E20," / "),""))</f>
        <v/>
      </c>
      <c r="F12" s="278" t="s">
        <v>1709</v>
      </c>
      <c r="G12" s="14">
        <f t="shared" si="0"/>
        <v>3</v>
      </c>
    </row>
    <row r="13" spans="1:7" ht="25.5" customHeight="1">
      <c r="A13" s="104" t="s">
        <v>1686</v>
      </c>
      <c r="B13" s="53" t="s">
        <v>1710</v>
      </c>
      <c r="C13" s="59" t="s">
        <v>1711</v>
      </c>
      <c r="D13" s="123"/>
      <c r="E13" s="120"/>
      <c r="F13" s="239" t="s">
        <v>1709</v>
      </c>
      <c r="G13" s="14"/>
    </row>
    <row r="14" spans="1:7" ht="28.5" customHeight="1">
      <c r="A14" s="104" t="s">
        <v>1686</v>
      </c>
      <c r="B14" s="53" t="s">
        <v>1712</v>
      </c>
      <c r="C14" s="59" t="s">
        <v>1713</v>
      </c>
      <c r="D14" s="123"/>
      <c r="E14" s="120"/>
      <c r="F14" s="239" t="s">
        <v>1709</v>
      </c>
      <c r="G14" s="14"/>
    </row>
    <row r="15" spans="1:7" ht="43.5">
      <c r="A15" s="104" t="s">
        <v>1686</v>
      </c>
      <c r="B15" s="53" t="s">
        <v>1714</v>
      </c>
      <c r="C15" s="59" t="s">
        <v>1715</v>
      </c>
      <c r="D15" s="123"/>
      <c r="E15" s="120"/>
      <c r="F15" s="239" t="s">
        <v>1709</v>
      </c>
      <c r="G15" s="14"/>
    </row>
    <row r="16" spans="1:7" ht="31.5" customHeight="1">
      <c r="A16" s="104" t="s">
        <v>1686</v>
      </c>
      <c r="B16" s="53" t="s">
        <v>1716</v>
      </c>
      <c r="C16" s="59" t="s">
        <v>1717</v>
      </c>
      <c r="D16" s="123"/>
      <c r="E16" s="120"/>
      <c r="F16" s="239" t="s">
        <v>1709</v>
      </c>
      <c r="G16" s="14"/>
    </row>
    <row r="17" spans="1:7" ht="33" customHeight="1">
      <c r="A17" s="104" t="s">
        <v>1686</v>
      </c>
      <c r="B17" s="53" t="s">
        <v>1718</v>
      </c>
      <c r="C17" s="59" t="s">
        <v>1719</v>
      </c>
      <c r="D17" s="123"/>
      <c r="E17" s="120"/>
      <c r="F17" s="239" t="s">
        <v>1709</v>
      </c>
      <c r="G17" s="14"/>
    </row>
    <row r="18" spans="1:7" ht="45.75" customHeight="1">
      <c r="A18" s="104" t="s">
        <v>1686</v>
      </c>
      <c r="B18" s="53" t="s">
        <v>1720</v>
      </c>
      <c r="C18" s="59" t="s">
        <v>1721</v>
      </c>
      <c r="D18" s="123"/>
      <c r="E18" s="120"/>
      <c r="F18" s="239" t="s">
        <v>1709</v>
      </c>
      <c r="G18" s="14"/>
    </row>
    <row r="19" spans="1:7" ht="58.5" customHeight="1">
      <c r="A19" s="104" t="s">
        <v>1686</v>
      </c>
      <c r="B19" s="53" t="s">
        <v>1722</v>
      </c>
      <c r="C19" s="59" t="s">
        <v>1723</v>
      </c>
      <c r="D19" s="123"/>
      <c r="E19" s="120"/>
      <c r="F19" s="239" t="s">
        <v>1709</v>
      </c>
      <c r="G19" s="14"/>
    </row>
    <row r="20" spans="1:7" ht="171" customHeight="1">
      <c r="A20" s="104" t="s">
        <v>1686</v>
      </c>
      <c r="B20" s="53" t="s">
        <v>1724</v>
      </c>
      <c r="C20" s="59" t="s">
        <v>1725</v>
      </c>
      <c r="D20" s="123"/>
      <c r="E20" s="120"/>
      <c r="F20" s="239" t="s">
        <v>1709</v>
      </c>
      <c r="G20" s="14"/>
    </row>
    <row r="21" spans="1:7" ht="51.6" customHeight="1">
      <c r="B21" s="280" t="s">
        <v>1726</v>
      </c>
      <c r="C21" s="281" t="s">
        <v>1727</v>
      </c>
      <c r="D21" s="282" t="str">
        <f>IF(COUNTIF(D24:D34,"NO CUMPLE")&gt;0,"NO CUMPLE CONDICIÓN",IF(COUNTIF(D24:D34,"CUMPLE")=0,"NO APLICA","CUMPLE"))</f>
        <v>NO APLICA</v>
      </c>
      <c r="E21" s="283" t="str">
        <f>CONCATENATE(IF(D24="NO CUMPLE",CONCATENATE(E24," / "),""),IF(D25="NO CUMPLE",CONCATENATE(E25," / "),""),IF(D26="NO CUMPLE",CONCATENATE(E26," / "),""),IF(D27="NO CUMPLE",CONCATENATE(E27," / "),""),IF(D28="NO CUMPLE",CONCATENATE(E28," / "),""),IF(D29="NO CUMPLE",CONCATENATE(E29," / "),""),IF(D30="NO CUMPLE",CONCATENATE(E30," / "),""),IF(D31="NO CUMPLE",CONCATENATE(E31," / "),""),IF(D32="NO CUMPLE",CONCATENATE(E32," / "),""),IF(D33="NO CUMPLE",CONCATENATE(E33," / "),""),IF(D34="NO CUMPLE",CONCATENATE(E34," / "),""))</f>
        <v/>
      </c>
      <c r="F21" s="284" t="s">
        <v>1728</v>
      </c>
      <c r="G21" s="14">
        <f t="shared" si="0"/>
        <v>3</v>
      </c>
    </row>
    <row r="22" spans="1:7" ht="36.75" customHeight="1">
      <c r="B22" s="280" t="s">
        <v>1726</v>
      </c>
      <c r="C22" s="281" t="s">
        <v>1727</v>
      </c>
      <c r="D22" s="282" t="str">
        <f>IF(COUNTIF(D35:D45,"NO CUMPLE")&gt;0,"NO CUMPLE CONDICIÓN",IF(COUNTIF(D35:D45,"CUMPLE")=0,"NO APLICA","CUMPLE"))</f>
        <v>NO APLICA</v>
      </c>
      <c r="E22" s="283" t="str">
        <f>CONCATENATE(IF(D35="NO CUMPLE",CONCATENATE(E35," / "),""),CONCATENATE(IF(D36="NO CUMPLE",CONCATENATE(E36," / "),""),IF(D37="NO CUMPLE",CONCATENATE(E37," / "),""),IF(D38="NO CUMPLE",CONCATENATE(E38," / "),""),IF(D39="NO CUMPLE",CONCATENATE(E39," / "),""),IF(D40="NO CUMPLE",CONCATENATE(E40," / "),""),IF(D41="NO CUMPLE",CONCATENATE(E41," / "),""),IF(D42="NO CUMPLE",CONCATENATE(E42," / "),""),IF(D43="NO CUMPLE",CONCATENATE(E43," / "),""),IF(D44="NO CUMPLE",CONCATENATE(E44," / "),""),IF(D45="NO CUMPLE",CONCATENATE(E45," / "),"")))</f>
        <v/>
      </c>
      <c r="F22" s="284" t="s">
        <v>1728</v>
      </c>
      <c r="G22" s="14">
        <f t="shared" si="0"/>
        <v>3</v>
      </c>
    </row>
    <row r="23" spans="1:7" ht="36.75" customHeight="1">
      <c r="B23" s="280" t="s">
        <v>1726</v>
      </c>
      <c r="C23" s="281" t="s">
        <v>1727</v>
      </c>
      <c r="D23" s="282" t="str">
        <f>IF(COUNTIF(D46:D59,"NO CUMPLE")&gt;0,"NO CUMPLE CONDICIÓN",IF(COUNTIF(D46:D59,"CUMPLE")=0,"NO APLICA","CUMPLE"))</f>
        <v>NO APLICA</v>
      </c>
      <c r="E23" s="283" t="str">
        <f>CONCATENATE(IF(D46="NO CUMPLE",CONCATENATE(E46," / "),""),IF(D47="NO CUMPLE",CONCATENATE(E47," / "),""),IF(D48="NO CUMPLE",CONCATENATE(E48," / "),""),IF(D49="NO CUMPLE",CONCATENATE(E49," / "),""),IF(D50="NO CUMPLE",CONCATENATE(E50," / "),""),IF(D51="NO CUMPLE",CONCATENATE(E51," / "),""),IF(D52="NO CUMPLE",CONCATENATE(E52," / "),""),IF(D53="NO CUMPLE",CONCATENATE(E53," / "),""),IF(D54="NO CUMPLE",CONCATENATE(E54," / "),""),IF(D55="NO CUMPLE",CONCATENATE(E55," / "),""),IF(D56="NO CUMPLE",CONCATENATE(E56," / "),""),IF(D57="NO CUMPLE",CONCATENATE(E57," / "),""),IF(D58="NO CUMPLE",CONCATENATE(E58," / "),""),IF(D59="NO CUMPLE",CONCATENATE(E59," / "),""))</f>
        <v/>
      </c>
      <c r="F23" s="284" t="s">
        <v>1728</v>
      </c>
      <c r="G23" s="14">
        <f t="shared" si="0"/>
        <v>3</v>
      </c>
    </row>
    <row r="24" spans="1:7" ht="27" customHeight="1">
      <c r="A24" s="104" t="s">
        <v>1686</v>
      </c>
      <c r="B24" s="53" t="s">
        <v>1729</v>
      </c>
      <c r="C24" s="59" t="s">
        <v>1730</v>
      </c>
      <c r="D24" s="123"/>
      <c r="E24" s="120"/>
      <c r="F24" s="239" t="s">
        <v>1728</v>
      </c>
      <c r="G24" s="14"/>
    </row>
    <row r="25" spans="1:7" ht="47.25" customHeight="1">
      <c r="A25" s="104" t="s">
        <v>1686</v>
      </c>
      <c r="B25" s="53" t="s">
        <v>1731</v>
      </c>
      <c r="C25" s="59" t="s">
        <v>1732</v>
      </c>
      <c r="D25" s="123"/>
      <c r="E25" s="120"/>
      <c r="F25" s="239" t="s">
        <v>1728</v>
      </c>
      <c r="G25" s="14"/>
    </row>
    <row r="26" spans="1:7" ht="32.25" customHeight="1">
      <c r="A26" s="104" t="s">
        <v>1686</v>
      </c>
      <c r="B26" s="53" t="s">
        <v>1733</v>
      </c>
      <c r="C26" s="59" t="s">
        <v>1734</v>
      </c>
      <c r="D26" s="123"/>
      <c r="E26" s="120"/>
      <c r="F26" s="239" t="s">
        <v>1728</v>
      </c>
      <c r="G26" s="14"/>
    </row>
    <row r="27" spans="1:7" ht="47.25" customHeight="1">
      <c r="A27" s="104" t="s">
        <v>1686</v>
      </c>
      <c r="B27" s="53" t="s">
        <v>1735</v>
      </c>
      <c r="C27" s="59" t="s">
        <v>1736</v>
      </c>
      <c r="D27" s="123"/>
      <c r="E27" s="120"/>
      <c r="F27" s="239" t="s">
        <v>1728</v>
      </c>
      <c r="G27" s="14"/>
    </row>
    <row r="28" spans="1:7" ht="48.75" customHeight="1">
      <c r="A28" s="104" t="s">
        <v>1686</v>
      </c>
      <c r="B28" s="53" t="s">
        <v>1737</v>
      </c>
      <c r="C28" s="59" t="s">
        <v>1738</v>
      </c>
      <c r="D28" s="123"/>
      <c r="E28" s="120"/>
      <c r="F28" s="239" t="s">
        <v>1728</v>
      </c>
      <c r="G28" s="14"/>
    </row>
    <row r="29" spans="1:7" ht="27.75" customHeight="1">
      <c r="A29" s="104" t="s">
        <v>1686</v>
      </c>
      <c r="B29" s="53" t="s">
        <v>1739</v>
      </c>
      <c r="C29" s="59" t="s">
        <v>1740</v>
      </c>
      <c r="D29" s="123"/>
      <c r="E29" s="120"/>
      <c r="F29" s="239" t="s">
        <v>1728</v>
      </c>
      <c r="G29" s="14"/>
    </row>
    <row r="30" spans="1:7" ht="36.75" customHeight="1">
      <c r="A30" s="104" t="s">
        <v>1686</v>
      </c>
      <c r="B30" s="53" t="s">
        <v>1741</v>
      </c>
      <c r="C30" s="59" t="s">
        <v>1742</v>
      </c>
      <c r="D30" s="123"/>
      <c r="E30" s="120"/>
      <c r="F30" s="239" t="s">
        <v>1728</v>
      </c>
      <c r="G30" s="14"/>
    </row>
    <row r="31" spans="1:7" ht="52.7" customHeight="1">
      <c r="A31" s="104" t="s">
        <v>1686</v>
      </c>
      <c r="B31" s="53" t="s">
        <v>1743</v>
      </c>
      <c r="C31" s="59" t="s">
        <v>1744</v>
      </c>
      <c r="D31" s="123"/>
      <c r="E31" s="120"/>
      <c r="F31" s="239" t="s">
        <v>1728</v>
      </c>
      <c r="G31" s="14"/>
    </row>
    <row r="32" spans="1:7" ht="45" customHeight="1">
      <c r="A32" s="104" t="s">
        <v>1686</v>
      </c>
      <c r="B32" s="53" t="s">
        <v>1745</v>
      </c>
      <c r="C32" s="59" t="s">
        <v>1746</v>
      </c>
      <c r="D32" s="123"/>
      <c r="E32" s="120"/>
      <c r="F32" s="239" t="s">
        <v>1728</v>
      </c>
      <c r="G32" s="14"/>
    </row>
    <row r="33" spans="1:7" ht="37.5" customHeight="1">
      <c r="A33" s="104" t="s">
        <v>1686</v>
      </c>
      <c r="B33" s="53" t="s">
        <v>1747</v>
      </c>
      <c r="C33" s="59" t="s">
        <v>1748</v>
      </c>
      <c r="D33" s="123"/>
      <c r="E33" s="120"/>
      <c r="F33" s="239" t="s">
        <v>1728</v>
      </c>
      <c r="G33" s="14"/>
    </row>
    <row r="34" spans="1:7" ht="37.5" customHeight="1">
      <c r="A34" s="104" t="s">
        <v>1686</v>
      </c>
      <c r="B34" s="53" t="s">
        <v>1749</v>
      </c>
      <c r="C34" s="67" t="s">
        <v>1750</v>
      </c>
      <c r="D34" s="123"/>
      <c r="E34" s="120"/>
      <c r="F34" s="323" t="s">
        <v>1728</v>
      </c>
      <c r="G34" s="14"/>
    </row>
    <row r="35" spans="1:7" ht="54.75" customHeight="1">
      <c r="A35" s="104" t="s">
        <v>1686</v>
      </c>
      <c r="B35" s="53" t="s">
        <v>1751</v>
      </c>
      <c r="C35" s="59" t="s">
        <v>1752</v>
      </c>
      <c r="D35" s="123"/>
      <c r="E35" s="120"/>
      <c r="F35" s="239" t="s">
        <v>1728</v>
      </c>
      <c r="G35" s="14"/>
    </row>
    <row r="36" spans="1:7" ht="87.6" customHeight="1">
      <c r="A36" s="104" t="s">
        <v>1686</v>
      </c>
      <c r="B36" s="53" t="s">
        <v>1753</v>
      </c>
      <c r="C36" s="59" t="s">
        <v>1754</v>
      </c>
      <c r="D36" s="123"/>
      <c r="E36" s="120"/>
      <c r="F36" s="239" t="s">
        <v>1728</v>
      </c>
      <c r="G36" s="14"/>
    </row>
    <row r="37" spans="1:7" ht="42.75" customHeight="1">
      <c r="A37" s="104" t="s">
        <v>1686</v>
      </c>
      <c r="B37" s="53" t="s">
        <v>1755</v>
      </c>
      <c r="C37" s="59" t="s">
        <v>1756</v>
      </c>
      <c r="D37" s="123"/>
      <c r="E37" s="120"/>
      <c r="F37" s="239" t="s">
        <v>1728</v>
      </c>
      <c r="G37" s="14"/>
    </row>
    <row r="38" spans="1:7" ht="42.75" customHeight="1">
      <c r="A38" s="104" t="s">
        <v>1686</v>
      </c>
      <c r="B38" s="53" t="s">
        <v>1757</v>
      </c>
      <c r="C38" s="59" t="s">
        <v>1758</v>
      </c>
      <c r="D38" s="123"/>
      <c r="E38" s="120"/>
      <c r="F38" s="239" t="s">
        <v>1728</v>
      </c>
      <c r="G38" s="14"/>
    </row>
    <row r="39" spans="1:7" ht="42.75" customHeight="1">
      <c r="A39" s="104" t="s">
        <v>1686</v>
      </c>
      <c r="B39" s="53" t="s">
        <v>1759</v>
      </c>
      <c r="C39" s="59" t="s">
        <v>1760</v>
      </c>
      <c r="D39" s="123"/>
      <c r="E39" s="120"/>
      <c r="F39" s="239" t="s">
        <v>1728</v>
      </c>
      <c r="G39" s="14"/>
    </row>
    <row r="40" spans="1:7" ht="33.75" customHeight="1">
      <c r="A40" s="104" t="s">
        <v>1686</v>
      </c>
      <c r="B40" s="53" t="s">
        <v>1761</v>
      </c>
      <c r="C40" s="59" t="s">
        <v>1762</v>
      </c>
      <c r="D40" s="123"/>
      <c r="E40" s="120"/>
      <c r="F40" s="239" t="s">
        <v>1728</v>
      </c>
      <c r="G40" s="14"/>
    </row>
    <row r="41" spans="1:7" ht="33.75" customHeight="1">
      <c r="A41" s="104" t="s">
        <v>1686</v>
      </c>
      <c r="B41" s="53" t="s">
        <v>1763</v>
      </c>
      <c r="C41" s="59" t="s">
        <v>1764</v>
      </c>
      <c r="D41" s="123"/>
      <c r="E41" s="120"/>
      <c r="F41" s="239" t="s">
        <v>1728</v>
      </c>
      <c r="G41" s="14"/>
    </row>
    <row r="42" spans="1:7" ht="39" customHeight="1">
      <c r="A42" s="104" t="s">
        <v>1686</v>
      </c>
      <c r="B42" s="53" t="s">
        <v>1765</v>
      </c>
      <c r="C42" s="59" t="s">
        <v>1766</v>
      </c>
      <c r="D42" s="123"/>
      <c r="E42" s="120"/>
      <c r="F42" s="239" t="s">
        <v>1728</v>
      </c>
      <c r="G42" s="14"/>
    </row>
    <row r="43" spans="1:7" ht="33.75" customHeight="1">
      <c r="A43" s="104" t="s">
        <v>1686</v>
      </c>
      <c r="B43" s="53" t="s">
        <v>1767</v>
      </c>
      <c r="C43" s="59" t="s">
        <v>1768</v>
      </c>
      <c r="D43" s="123"/>
      <c r="E43" s="120"/>
      <c r="F43" s="239" t="s">
        <v>1728</v>
      </c>
      <c r="G43" s="14"/>
    </row>
    <row r="44" spans="1:7" ht="33.75" customHeight="1">
      <c r="A44" s="104" t="s">
        <v>1686</v>
      </c>
      <c r="B44" s="53" t="s">
        <v>1769</v>
      </c>
      <c r="C44" s="59" t="s">
        <v>1770</v>
      </c>
      <c r="D44" s="123"/>
      <c r="E44" s="120"/>
      <c r="F44" s="239" t="s">
        <v>1728</v>
      </c>
      <c r="G44" s="14"/>
    </row>
    <row r="45" spans="1:7" ht="33.75" customHeight="1">
      <c r="A45" s="104" t="s">
        <v>1686</v>
      </c>
      <c r="B45" s="53" t="s">
        <v>1771</v>
      </c>
      <c r="C45" s="59" t="s">
        <v>1772</v>
      </c>
      <c r="D45" s="123"/>
      <c r="E45" s="120"/>
      <c r="F45" s="239" t="s">
        <v>1728</v>
      </c>
      <c r="G45" s="14"/>
    </row>
    <row r="46" spans="1:7" ht="35.25" customHeight="1">
      <c r="A46" s="104" t="s">
        <v>1686</v>
      </c>
      <c r="B46" s="53" t="s">
        <v>1773</v>
      </c>
      <c r="C46" s="59" t="s">
        <v>1774</v>
      </c>
      <c r="D46" s="123"/>
      <c r="E46" s="120"/>
      <c r="F46" s="239" t="s">
        <v>1775</v>
      </c>
      <c r="G46" s="14"/>
    </row>
    <row r="47" spans="1:7" ht="228" customHeight="1">
      <c r="A47" s="104" t="s">
        <v>1686</v>
      </c>
      <c r="B47" s="53" t="s">
        <v>1776</v>
      </c>
      <c r="C47" s="59" t="s">
        <v>1777</v>
      </c>
      <c r="D47" s="123"/>
      <c r="E47" s="120"/>
      <c r="F47" s="239" t="s">
        <v>1775</v>
      </c>
      <c r="G47" s="14"/>
    </row>
    <row r="48" spans="1:7" ht="18" customHeight="1">
      <c r="A48" s="104" t="s">
        <v>1686</v>
      </c>
      <c r="B48" s="53" t="s">
        <v>1778</v>
      </c>
      <c r="C48" s="59" t="s">
        <v>1779</v>
      </c>
      <c r="D48" s="123"/>
      <c r="E48" s="120"/>
      <c r="F48" s="239" t="s">
        <v>1728</v>
      </c>
      <c r="G48" s="14"/>
    </row>
    <row r="49" spans="1:7" ht="36.75" customHeight="1">
      <c r="A49" s="104" t="s">
        <v>1686</v>
      </c>
      <c r="B49" s="53" t="s">
        <v>1780</v>
      </c>
      <c r="C49" s="59" t="s">
        <v>1781</v>
      </c>
      <c r="D49" s="123"/>
      <c r="E49" s="120"/>
      <c r="F49" s="239" t="s">
        <v>1728</v>
      </c>
      <c r="G49" s="14"/>
    </row>
    <row r="50" spans="1:7" ht="28.5" customHeight="1">
      <c r="A50" s="104" t="s">
        <v>1686</v>
      </c>
      <c r="B50" s="53" t="s">
        <v>1782</v>
      </c>
      <c r="C50" s="59" t="s">
        <v>1783</v>
      </c>
      <c r="D50" s="123"/>
      <c r="E50" s="120"/>
      <c r="F50" s="239" t="s">
        <v>1728</v>
      </c>
      <c r="G50" s="14"/>
    </row>
    <row r="51" spans="1:7" ht="32.25" customHeight="1">
      <c r="A51" s="104" t="s">
        <v>1686</v>
      </c>
      <c r="B51" s="53" t="s">
        <v>1784</v>
      </c>
      <c r="C51" s="59" t="s">
        <v>1785</v>
      </c>
      <c r="D51" s="123"/>
      <c r="E51" s="120"/>
      <c r="F51" s="239" t="s">
        <v>1728</v>
      </c>
      <c r="G51" s="14"/>
    </row>
    <row r="52" spans="1:7" ht="41.25" customHeight="1">
      <c r="A52" s="104" t="s">
        <v>1686</v>
      </c>
      <c r="B52" s="53" t="s">
        <v>1786</v>
      </c>
      <c r="C52" s="59" t="s">
        <v>1787</v>
      </c>
      <c r="D52" s="123"/>
      <c r="E52" s="120"/>
      <c r="F52" s="239" t="s">
        <v>1728</v>
      </c>
      <c r="G52" s="14"/>
    </row>
    <row r="53" spans="1:7" ht="38.25" customHeight="1">
      <c r="A53" s="104" t="s">
        <v>1686</v>
      </c>
      <c r="B53" s="53" t="s">
        <v>1788</v>
      </c>
      <c r="C53" s="59" t="s">
        <v>1789</v>
      </c>
      <c r="D53" s="123"/>
      <c r="E53" s="120"/>
      <c r="F53" s="239" t="s">
        <v>1728</v>
      </c>
      <c r="G53" s="14"/>
    </row>
    <row r="54" spans="1:7" ht="36.75" customHeight="1">
      <c r="A54" s="104" t="s">
        <v>1686</v>
      </c>
      <c r="B54" s="53" t="s">
        <v>1790</v>
      </c>
      <c r="C54" s="59" t="s">
        <v>1791</v>
      </c>
      <c r="D54" s="123"/>
      <c r="E54" s="120"/>
      <c r="F54" s="239" t="s">
        <v>1728</v>
      </c>
      <c r="G54" s="14"/>
    </row>
    <row r="55" spans="1:7" ht="82.5" customHeight="1">
      <c r="A55" s="104" t="s">
        <v>1686</v>
      </c>
      <c r="B55" s="53" t="s">
        <v>1792</v>
      </c>
      <c r="C55" s="59" t="s">
        <v>1793</v>
      </c>
      <c r="D55" s="123"/>
      <c r="E55" s="120"/>
      <c r="F55" s="239" t="s">
        <v>1728</v>
      </c>
      <c r="G55" s="14"/>
    </row>
    <row r="56" spans="1:7" ht="47.25" customHeight="1">
      <c r="A56" s="104" t="s">
        <v>1686</v>
      </c>
      <c r="B56" s="53" t="s">
        <v>1794</v>
      </c>
      <c r="C56" s="59" t="s">
        <v>1795</v>
      </c>
      <c r="D56" s="123"/>
      <c r="E56" s="120"/>
      <c r="F56" s="239" t="s">
        <v>1728</v>
      </c>
      <c r="G56" s="14"/>
    </row>
    <row r="57" spans="1:7" ht="69" customHeight="1">
      <c r="A57" s="104" t="s">
        <v>1686</v>
      </c>
      <c r="B57" s="53" t="s">
        <v>1796</v>
      </c>
      <c r="C57" s="67" t="s">
        <v>1797</v>
      </c>
      <c r="D57" s="123"/>
      <c r="E57" s="120"/>
      <c r="F57" s="239" t="s">
        <v>1728</v>
      </c>
      <c r="G57" s="14"/>
    </row>
    <row r="58" spans="1:7" ht="69" customHeight="1">
      <c r="A58" s="104" t="s">
        <v>1686</v>
      </c>
      <c r="B58" s="53" t="s">
        <v>1798</v>
      </c>
      <c r="C58" s="67" t="s">
        <v>1799</v>
      </c>
      <c r="D58" s="123"/>
      <c r="E58" s="120"/>
      <c r="F58" s="239" t="s">
        <v>1728</v>
      </c>
      <c r="G58" s="14"/>
    </row>
    <row r="59" spans="1:7" ht="66.75" customHeight="1">
      <c r="A59" s="104" t="s">
        <v>1686</v>
      </c>
      <c r="B59" s="53" t="s">
        <v>1800</v>
      </c>
      <c r="C59" s="67" t="s">
        <v>1801</v>
      </c>
      <c r="D59" s="123"/>
      <c r="E59" s="120"/>
      <c r="F59" s="239" t="s">
        <v>1728</v>
      </c>
      <c r="G59" s="14"/>
    </row>
    <row r="60" spans="1:7" ht="38.25" customHeight="1">
      <c r="A60" s="285" t="s">
        <v>1802</v>
      </c>
      <c r="B60" s="274" t="s">
        <v>1803</v>
      </c>
      <c r="C60" s="279" t="s">
        <v>1804</v>
      </c>
      <c r="D60" s="276" t="str">
        <f>IF(COUNTIF(D61:D62,"NO CUMPLE")&gt;0,"NO CUMPLE CONDICIÓN",IF(COUNTIF(D61:D62,"CUMPLE")=0,"NO APLICA","CUMPLE"))</f>
        <v>NO APLICA</v>
      </c>
      <c r="E60" s="277" t="str">
        <f>CONCATENATE(IF(D61="NO CUMPLE",CONCATENATE(E61," "),""),IF(D62="NO CUMPLE",CONCATENATE(E62," "),""))</f>
        <v/>
      </c>
      <c r="F60" s="278" t="s">
        <v>1805</v>
      </c>
      <c r="G60" s="14">
        <f t="shared" si="0"/>
        <v>3</v>
      </c>
    </row>
    <row r="61" spans="1:7" ht="105" customHeight="1">
      <c r="A61" s="104" t="s">
        <v>1686</v>
      </c>
      <c r="B61" s="53" t="s">
        <v>1806</v>
      </c>
      <c r="C61" s="59" t="s">
        <v>1807</v>
      </c>
      <c r="D61" s="123"/>
      <c r="E61" s="120"/>
      <c r="F61" s="239" t="s">
        <v>1805</v>
      </c>
      <c r="G61" s="14"/>
    </row>
    <row r="62" spans="1:7" ht="31.5" customHeight="1">
      <c r="A62" s="104" t="s">
        <v>1686</v>
      </c>
      <c r="B62" s="53" t="s">
        <v>1808</v>
      </c>
      <c r="C62" s="59" t="s">
        <v>1809</v>
      </c>
      <c r="D62" s="123"/>
      <c r="E62" s="120"/>
      <c r="F62" s="239" t="s">
        <v>1805</v>
      </c>
      <c r="G62" s="14"/>
    </row>
    <row r="63" spans="1:7" s="14" customFormat="1" ht="60" customHeight="1">
      <c r="A63" s="103"/>
      <c r="B63" s="280" t="s">
        <v>1810</v>
      </c>
      <c r="C63" s="281" t="s">
        <v>1811</v>
      </c>
      <c r="D63" s="282" t="str">
        <f>IF(COUNTIF(D67:D76,"NO CUMPLE")&gt;0,"NO CUMPLE CONDICIÓN",IF(COUNTIF(D67:D76,"CUMPLE")=0,"NO APLICA","CUMPLE"))</f>
        <v>NO APLICA</v>
      </c>
      <c r="E63" s="283" t="str">
        <f>CONCATENATE(IF(D67="NO CUMPLE",CONCATENATE(E67," / "),""),IF(D68="NO CUMPLE",CONCATENATE(E68," / "),""),IF(D69="NO CUMPLE",CONCATENATE(E69," / "),""),IF(D70="NO CUMPLE",CONCATENATE(E70," / "),""),IF(D71="NO CUMPLE",CONCATENATE(E71," / "),""),IF(D72="NO CUMPLE",CONCATENATE(E72," / "),""),IF(D73="NO CUMPLE",CONCATENATE(E73," / "),""),IF(D74="NO CUMPLE",CONCATENATE(E74," / "),""),IF(D75="NO CUMPLE",CONCATENATE(E75," / "),""),IF(D76="NO CUMPLE",CONCATENATE(E76," / "),""))</f>
        <v/>
      </c>
      <c r="F63" s="284" t="s">
        <v>1812</v>
      </c>
      <c r="G63" s="14">
        <f t="shared" si="0"/>
        <v>3</v>
      </c>
    </row>
    <row r="64" spans="1:7" s="14" customFormat="1" ht="60" customHeight="1">
      <c r="A64" s="103"/>
      <c r="B64" s="280" t="s">
        <v>1810</v>
      </c>
      <c r="C64" s="281" t="s">
        <v>1811</v>
      </c>
      <c r="D64" s="282" t="str">
        <f>IF(COUNTIF(D77:D88,"NO CUMPLE")&gt;0,"NO CUMPLE CONDICIÓN",IF(COUNTIF(D77:D88,"CUMPLE")=0,"NO APLICA","CUMPLE"))</f>
        <v>NO APLICA</v>
      </c>
      <c r="E64" s="283" t="str">
        <f>CONCATENATE(IF(D77="NO CUMPLE",CONCATENATE(E77," / "),""),IF(D78="NO CUMPLE",CONCATENATE(E78," / "),""),IF(D79="NO CUMPLE",CONCATENATE(E79," / "),""),IF(D80="NO CUMPLE",CONCATENATE(E80," / "),""),IF(D81="NO CUMPLE",CONCATENATE(E81," / "),""),IF(D82="NO CUMPLE",CONCATENATE(E82," / "),""),IF(D83="NO CUMPLE",CONCATENATE(E83," / "),""),IF(D84="NO CUMPLE",CONCATENATE(E84," / "),""),IF(D85="NO CUMPLE",CONCATENATE(E85," / "),""),IF(D86="NO CUMPLE",CONCATENATE(E86," / "),""),IF(D87="NO CUMPLE",CONCATENATE(E87," / "),""),IF(D88="NO CUMPLE",CONCATENATE(E88," / "),""))</f>
        <v/>
      </c>
      <c r="F64" s="284" t="s">
        <v>1812</v>
      </c>
      <c r="G64" s="14">
        <f t="shared" si="0"/>
        <v>3</v>
      </c>
    </row>
    <row r="65" spans="1:7" s="14" customFormat="1" ht="60" customHeight="1">
      <c r="A65" s="103"/>
      <c r="B65" s="280" t="s">
        <v>1810</v>
      </c>
      <c r="C65" s="281" t="s">
        <v>1811</v>
      </c>
      <c r="D65" s="282" t="str">
        <f>IF(COUNTIF(D89:D99,"NO CUMPLE")&gt;0,"NO CUMPLE CONDICIÓN",IF(COUNTIF(D89:D99,"CUMPLE")=0,"NO APLICA","CUMPLE"))</f>
        <v>NO APLICA</v>
      </c>
      <c r="E65" s="283" t="str">
        <f>CONCATENATE(IF(D89="NO CUMPLE",CONCATENATE(E89," / "),""),IF(D90="NO CUMPLE",CONCATENATE(E90," / "),""),IF(D91="NO CUMPLE",CONCATENATE(E91," / "),""),IF(D92="NO CUMPLE",CONCATENATE(E92," / "),""),IF(D93="NO CUMPLE",CONCATENATE(E93," / "),""),IF(D94="NO CUMPLE",CONCATENATE(E94," / "),""),IF(D95="NO CUMPLE",CONCATENATE(E95," / "),""),IF(D96="NO CUMPLE",CONCATENATE(E96," / "),""),IF(D97="NO CUMPLE",CONCATENATE(E97," / "),""),IF(D98="NO CUMPLE",CONCATENATE(E98," / "),""),IF(D99="NO CUMPLE",CONCATENATE(E99," / "),""))</f>
        <v/>
      </c>
      <c r="F65" s="284" t="s">
        <v>1812</v>
      </c>
      <c r="G65" s="14">
        <f t="shared" si="0"/>
        <v>3</v>
      </c>
    </row>
    <row r="66" spans="1:7" s="14" customFormat="1" ht="60" customHeight="1">
      <c r="A66" s="103"/>
      <c r="B66" s="280" t="s">
        <v>1810</v>
      </c>
      <c r="C66" s="281" t="s">
        <v>1811</v>
      </c>
      <c r="D66" s="282" t="str">
        <f>IF(COUNTIF(D100:D107,"NO CUMPLE")&gt;0,"NO CUMPLE CONDICIÓN",IF(COUNTIF(D100:D107,"CUMPLE")=0,"NO APLICA","CUMPLE"))</f>
        <v>NO APLICA</v>
      </c>
      <c r="E66" s="283" t="str">
        <f>CONCATENATE(IF(D100="NO CUMPLE",CONCATENATE(E100," / "),""),IF(D101="NO CUMPLE",CONCATENATE(E101," / "),""),IF(D102="NO CUMPLE",CONCATENATE(E102," / "),""),IF(D103="NO CUMPLE",CONCATENATE(E103," / "),""),IF(D104="NO CUMPLE",CONCATENATE(E104," / "),""),IF(D105="NO CUMPLE",CONCATENATE(E105," / "),""),IF(D106="NO CUMPLE",CONCATENATE(E106," / "),""),IF(D107="NO CUMPLE",CONCATENATE(E107," / "),""))</f>
        <v/>
      </c>
      <c r="F66" s="284" t="s">
        <v>1812</v>
      </c>
      <c r="G66" s="14">
        <f t="shared" si="0"/>
        <v>3</v>
      </c>
    </row>
    <row r="67" spans="1:7" ht="33.75" customHeight="1">
      <c r="A67" s="104" t="s">
        <v>1686</v>
      </c>
      <c r="B67" s="53" t="s">
        <v>1813</v>
      </c>
      <c r="C67" s="59" t="s">
        <v>1814</v>
      </c>
      <c r="D67" s="123"/>
      <c r="E67" s="120"/>
      <c r="F67" s="239" t="s">
        <v>1812</v>
      </c>
      <c r="G67" s="14"/>
    </row>
    <row r="68" spans="1:7" ht="108" customHeight="1">
      <c r="A68" s="104" t="s">
        <v>1686</v>
      </c>
      <c r="B68" s="53" t="s">
        <v>1815</v>
      </c>
      <c r="C68" s="67" t="s">
        <v>1816</v>
      </c>
      <c r="D68" s="123"/>
      <c r="E68" s="120"/>
      <c r="F68" s="239" t="s">
        <v>1812</v>
      </c>
      <c r="G68" s="14"/>
    </row>
    <row r="69" spans="1:7" ht="157.5" customHeight="1">
      <c r="A69" s="104" t="s">
        <v>1686</v>
      </c>
      <c r="B69" s="53" t="s">
        <v>1817</v>
      </c>
      <c r="C69" s="67" t="s">
        <v>1818</v>
      </c>
      <c r="D69" s="123"/>
      <c r="E69" s="120"/>
      <c r="F69" s="239" t="s">
        <v>1812</v>
      </c>
      <c r="G69" s="14"/>
    </row>
    <row r="70" spans="1:7" ht="51" customHeight="1">
      <c r="A70" s="104" t="s">
        <v>1686</v>
      </c>
      <c r="B70" s="53" t="s">
        <v>1819</v>
      </c>
      <c r="C70" s="67" t="s">
        <v>1820</v>
      </c>
      <c r="D70" s="123"/>
      <c r="E70" s="120"/>
      <c r="F70" s="239" t="s">
        <v>1812</v>
      </c>
      <c r="G70" s="14"/>
    </row>
    <row r="71" spans="1:7" ht="54.75" customHeight="1">
      <c r="A71" s="104" t="s">
        <v>1686</v>
      </c>
      <c r="B71" s="53" t="s">
        <v>1821</v>
      </c>
      <c r="C71" s="67" t="s">
        <v>1822</v>
      </c>
      <c r="D71" s="123"/>
      <c r="E71" s="120"/>
      <c r="F71" s="323" t="s">
        <v>1823</v>
      </c>
      <c r="G71" s="325"/>
    </row>
    <row r="72" spans="1:7" ht="61.5" customHeight="1">
      <c r="A72" s="104" t="s">
        <v>1686</v>
      </c>
      <c r="B72" s="53" t="s">
        <v>1824</v>
      </c>
      <c r="C72" s="67" t="s">
        <v>1825</v>
      </c>
      <c r="D72" s="123"/>
      <c r="E72" s="120"/>
      <c r="F72" s="323" t="s">
        <v>1823</v>
      </c>
      <c r="G72" s="325"/>
    </row>
    <row r="73" spans="1:7" ht="71.25" customHeight="1">
      <c r="A73" s="104" t="s">
        <v>1686</v>
      </c>
      <c r="B73" s="53" t="s">
        <v>1826</v>
      </c>
      <c r="C73" s="67" t="s">
        <v>1827</v>
      </c>
      <c r="D73" s="123"/>
      <c r="E73" s="120"/>
      <c r="F73" s="323" t="s">
        <v>1823</v>
      </c>
      <c r="G73" s="325"/>
    </row>
    <row r="74" spans="1:7" ht="75" customHeight="1">
      <c r="A74" s="104" t="s">
        <v>1686</v>
      </c>
      <c r="B74" s="53" t="s">
        <v>1828</v>
      </c>
      <c r="C74" s="327" t="s">
        <v>1829</v>
      </c>
      <c r="D74" s="123"/>
      <c r="E74" s="120"/>
      <c r="F74" s="323" t="s">
        <v>1823</v>
      </c>
      <c r="G74" s="325"/>
    </row>
    <row r="75" spans="1:7" ht="77.25" customHeight="1">
      <c r="A75" s="104" t="s">
        <v>1686</v>
      </c>
      <c r="B75" s="53" t="s">
        <v>1830</v>
      </c>
      <c r="C75" s="67" t="s">
        <v>1831</v>
      </c>
      <c r="D75" s="123"/>
      <c r="E75" s="120"/>
      <c r="F75" s="323" t="s">
        <v>1823</v>
      </c>
      <c r="G75" s="325"/>
    </row>
    <row r="76" spans="1:7" ht="66.75" customHeight="1">
      <c r="A76" s="104" t="s">
        <v>1686</v>
      </c>
      <c r="B76" s="53" t="s">
        <v>1832</v>
      </c>
      <c r="C76" s="67" t="s">
        <v>1833</v>
      </c>
      <c r="D76" s="123"/>
      <c r="E76" s="120"/>
      <c r="F76" s="323" t="s">
        <v>1823</v>
      </c>
      <c r="G76" s="325"/>
    </row>
    <row r="77" spans="1:7" ht="80.25" customHeight="1">
      <c r="A77" s="104" t="s">
        <v>1686</v>
      </c>
      <c r="B77" s="53" t="s">
        <v>1834</v>
      </c>
      <c r="C77" s="67" t="s">
        <v>1835</v>
      </c>
      <c r="D77" s="123"/>
      <c r="E77" s="120"/>
      <c r="F77" s="323" t="s">
        <v>1823</v>
      </c>
      <c r="G77" s="325"/>
    </row>
    <row r="78" spans="1:7" ht="77.25" customHeight="1">
      <c r="A78" s="104" t="s">
        <v>1686</v>
      </c>
      <c r="B78" s="53" t="s">
        <v>1836</v>
      </c>
      <c r="C78" s="67" t="s">
        <v>1837</v>
      </c>
      <c r="D78" s="123"/>
      <c r="E78" s="120"/>
      <c r="F78" s="323" t="s">
        <v>1823</v>
      </c>
      <c r="G78" s="325"/>
    </row>
    <row r="79" spans="1:7" ht="107.25">
      <c r="A79" s="104" t="s">
        <v>1686</v>
      </c>
      <c r="B79" s="53" t="s">
        <v>1838</v>
      </c>
      <c r="C79" s="67" t="s">
        <v>1839</v>
      </c>
      <c r="D79" s="123"/>
      <c r="E79" s="120"/>
      <c r="F79" s="323" t="s">
        <v>1823</v>
      </c>
      <c r="G79" s="325"/>
    </row>
    <row r="80" spans="1:7" ht="107.25">
      <c r="A80" s="104" t="s">
        <v>1686</v>
      </c>
      <c r="B80" s="53" t="s">
        <v>1840</v>
      </c>
      <c r="C80" s="67" t="s">
        <v>1841</v>
      </c>
      <c r="D80" s="123"/>
      <c r="E80" s="120"/>
      <c r="F80" s="323" t="s">
        <v>1823</v>
      </c>
      <c r="G80" s="325"/>
    </row>
    <row r="81" spans="1:7" ht="107.25">
      <c r="A81" s="104" t="s">
        <v>1686</v>
      </c>
      <c r="B81" s="53" t="s">
        <v>1842</v>
      </c>
      <c r="C81" s="67" t="s">
        <v>1843</v>
      </c>
      <c r="D81" s="123"/>
      <c r="E81" s="120"/>
      <c r="F81" s="323" t="s">
        <v>1823</v>
      </c>
      <c r="G81" s="325"/>
    </row>
    <row r="82" spans="1:7" ht="107.25">
      <c r="A82" s="104" t="s">
        <v>1686</v>
      </c>
      <c r="B82" s="53" t="s">
        <v>1844</v>
      </c>
      <c r="C82" s="67" t="s">
        <v>1845</v>
      </c>
      <c r="D82" s="123"/>
      <c r="E82" s="120"/>
      <c r="F82" s="323" t="s">
        <v>1823</v>
      </c>
      <c r="G82" s="325"/>
    </row>
    <row r="83" spans="1:7" ht="107.25">
      <c r="A83" s="104" t="s">
        <v>1686</v>
      </c>
      <c r="B83" s="53" t="s">
        <v>1846</v>
      </c>
      <c r="C83" s="67" t="s">
        <v>1847</v>
      </c>
      <c r="D83" s="123"/>
      <c r="E83" s="120"/>
      <c r="F83" s="323" t="s">
        <v>1823</v>
      </c>
      <c r="G83" s="325"/>
    </row>
    <row r="84" spans="1:7" ht="107.25">
      <c r="A84" s="104" t="s">
        <v>1686</v>
      </c>
      <c r="B84" s="53" t="s">
        <v>1848</v>
      </c>
      <c r="C84" s="67" t="s">
        <v>1849</v>
      </c>
      <c r="D84" s="123"/>
      <c r="E84" s="120"/>
      <c r="F84" s="323" t="s">
        <v>1823</v>
      </c>
      <c r="G84" s="325"/>
    </row>
    <row r="85" spans="1:7" ht="85.5" customHeight="1">
      <c r="A85" s="104" t="s">
        <v>1686</v>
      </c>
      <c r="B85" s="53" t="s">
        <v>1850</v>
      </c>
      <c r="C85" s="67" t="s">
        <v>1851</v>
      </c>
      <c r="D85" s="123"/>
      <c r="E85" s="120"/>
      <c r="F85" s="323" t="s">
        <v>1823</v>
      </c>
      <c r="G85" s="325"/>
    </row>
    <row r="86" spans="1:7" ht="84" customHeight="1">
      <c r="A86" s="104" t="s">
        <v>1686</v>
      </c>
      <c r="B86" s="53" t="s">
        <v>1852</v>
      </c>
      <c r="C86" s="67" t="s">
        <v>1853</v>
      </c>
      <c r="D86" s="123"/>
      <c r="E86" s="120"/>
      <c r="F86" s="323" t="s">
        <v>1823</v>
      </c>
      <c r="G86" s="325"/>
    </row>
    <row r="87" spans="1:7" ht="99.75" customHeight="1">
      <c r="A87" s="104" t="s">
        <v>1686</v>
      </c>
      <c r="B87" s="53" t="s">
        <v>1854</v>
      </c>
      <c r="C87" s="67" t="s">
        <v>1855</v>
      </c>
      <c r="D87" s="123"/>
      <c r="E87" s="120"/>
      <c r="F87" s="323" t="s">
        <v>1823</v>
      </c>
      <c r="G87" s="325"/>
    </row>
    <row r="88" spans="1:7" ht="78.75" customHeight="1">
      <c r="A88" s="104" t="s">
        <v>1686</v>
      </c>
      <c r="B88" s="53" t="s">
        <v>1856</v>
      </c>
      <c r="C88" s="67" t="s">
        <v>1857</v>
      </c>
      <c r="D88" s="123"/>
      <c r="E88" s="120"/>
      <c r="F88" s="323" t="s">
        <v>1823</v>
      </c>
      <c r="G88" s="325"/>
    </row>
    <row r="89" spans="1:7" ht="85.5" customHeight="1">
      <c r="A89" s="104" t="s">
        <v>1686</v>
      </c>
      <c r="B89" s="53" t="s">
        <v>1858</v>
      </c>
      <c r="C89" s="67" t="s">
        <v>1859</v>
      </c>
      <c r="D89" s="123"/>
      <c r="E89" s="120"/>
      <c r="F89" s="323" t="s">
        <v>1823</v>
      </c>
      <c r="G89" s="325"/>
    </row>
    <row r="90" spans="1:7" ht="57.75">
      <c r="A90" s="104" t="s">
        <v>1686</v>
      </c>
      <c r="B90" s="53" t="s">
        <v>1860</v>
      </c>
      <c r="C90" s="59" t="s">
        <v>1861</v>
      </c>
      <c r="D90" s="123"/>
      <c r="E90" s="120"/>
      <c r="F90" s="239" t="s">
        <v>1812</v>
      </c>
      <c r="G90" s="14"/>
    </row>
    <row r="91" spans="1:7" ht="49.5">
      <c r="A91" s="104" t="s">
        <v>1686</v>
      </c>
      <c r="B91" s="53" t="s">
        <v>1862</v>
      </c>
      <c r="C91" s="59" t="s">
        <v>1863</v>
      </c>
      <c r="D91" s="123"/>
      <c r="E91" s="120"/>
      <c r="F91" s="239" t="s">
        <v>1812</v>
      </c>
      <c r="G91" s="14"/>
    </row>
    <row r="92" spans="1:7" ht="49.5">
      <c r="A92" s="104" t="s">
        <v>1686</v>
      </c>
      <c r="B92" s="53" t="s">
        <v>1864</v>
      </c>
      <c r="C92" s="59" t="s">
        <v>1865</v>
      </c>
      <c r="D92" s="123"/>
      <c r="E92" s="120"/>
      <c r="F92" s="239" t="s">
        <v>1812</v>
      </c>
      <c r="G92" s="14"/>
    </row>
    <row r="93" spans="1:7" ht="49.5">
      <c r="A93" s="104" t="s">
        <v>1686</v>
      </c>
      <c r="B93" s="53" t="s">
        <v>1866</v>
      </c>
      <c r="C93" s="59" t="s">
        <v>1867</v>
      </c>
      <c r="D93" s="123"/>
      <c r="E93" s="120"/>
      <c r="F93" s="239" t="s">
        <v>1812</v>
      </c>
      <c r="G93" s="14"/>
    </row>
    <row r="94" spans="1:7" ht="49.5">
      <c r="A94" s="104" t="s">
        <v>1686</v>
      </c>
      <c r="B94" s="53" t="s">
        <v>1868</v>
      </c>
      <c r="C94" s="59" t="s">
        <v>1869</v>
      </c>
      <c r="D94" s="123"/>
      <c r="E94" s="120"/>
      <c r="F94" s="239" t="s">
        <v>1812</v>
      </c>
      <c r="G94" s="14"/>
    </row>
    <row r="95" spans="1:7" ht="49.5">
      <c r="A95" s="104" t="s">
        <v>1686</v>
      </c>
      <c r="B95" s="53" t="s">
        <v>1870</v>
      </c>
      <c r="C95" s="59" t="s">
        <v>1871</v>
      </c>
      <c r="D95" s="123"/>
      <c r="E95" s="120"/>
      <c r="F95" s="239" t="s">
        <v>1812</v>
      </c>
      <c r="G95" s="14"/>
    </row>
    <row r="96" spans="1:7" ht="49.5">
      <c r="A96" s="104" t="s">
        <v>1686</v>
      </c>
      <c r="B96" s="53" t="s">
        <v>1872</v>
      </c>
      <c r="C96" s="59" t="s">
        <v>1873</v>
      </c>
      <c r="D96" s="123"/>
      <c r="E96" s="120"/>
      <c r="F96" s="239" t="s">
        <v>1812</v>
      </c>
      <c r="G96" s="14"/>
    </row>
    <row r="97" spans="1:7" ht="63.6" customHeight="1">
      <c r="A97" s="104" t="s">
        <v>1686</v>
      </c>
      <c r="B97" s="53" t="s">
        <v>1874</v>
      </c>
      <c r="C97" s="59" t="s">
        <v>1875</v>
      </c>
      <c r="D97" s="123"/>
      <c r="E97" s="120"/>
      <c r="F97" s="239" t="s">
        <v>1812</v>
      </c>
      <c r="G97" s="14"/>
    </row>
    <row r="98" spans="1:7" ht="49.5">
      <c r="A98" s="104" t="s">
        <v>1686</v>
      </c>
      <c r="B98" s="53" t="s">
        <v>1876</v>
      </c>
      <c r="C98" s="59" t="s">
        <v>1877</v>
      </c>
      <c r="D98" s="123"/>
      <c r="E98" s="120"/>
      <c r="F98" s="239" t="s">
        <v>1812</v>
      </c>
      <c r="G98" s="14"/>
    </row>
    <row r="99" spans="1:7" ht="82.5" customHeight="1">
      <c r="A99" s="104" t="s">
        <v>1686</v>
      </c>
      <c r="B99" s="53" t="s">
        <v>1878</v>
      </c>
      <c r="C99" s="403" t="s">
        <v>1879</v>
      </c>
      <c r="D99" s="123"/>
      <c r="E99" s="120"/>
      <c r="F99" s="239" t="s">
        <v>1812</v>
      </c>
      <c r="G99" s="14"/>
    </row>
    <row r="100" spans="1:7" ht="99">
      <c r="A100" s="104" t="s">
        <v>1686</v>
      </c>
      <c r="B100" s="53" t="s">
        <v>1880</v>
      </c>
      <c r="C100" s="59" t="s">
        <v>1881</v>
      </c>
      <c r="D100" s="123"/>
      <c r="E100" s="120"/>
      <c r="F100" s="239" t="s">
        <v>1882</v>
      </c>
      <c r="G100" s="14"/>
    </row>
    <row r="101" spans="1:7" ht="72" customHeight="1">
      <c r="A101" s="104" t="s">
        <v>1686</v>
      </c>
      <c r="B101" s="53" t="s">
        <v>1883</v>
      </c>
      <c r="C101" s="59" t="s">
        <v>1884</v>
      </c>
      <c r="D101" s="123"/>
      <c r="E101" s="120"/>
      <c r="F101" s="239" t="s">
        <v>1882</v>
      </c>
      <c r="G101" s="14"/>
    </row>
    <row r="102" spans="1:7" ht="63" customHeight="1">
      <c r="A102" s="104" t="s">
        <v>1686</v>
      </c>
      <c r="B102" s="53" t="s">
        <v>1885</v>
      </c>
      <c r="C102" s="59" t="s">
        <v>1886</v>
      </c>
      <c r="D102" s="123"/>
      <c r="E102" s="120"/>
      <c r="F102" s="239" t="s">
        <v>1882</v>
      </c>
      <c r="G102" s="14"/>
    </row>
    <row r="103" spans="1:7" ht="99">
      <c r="A103" s="104" t="s">
        <v>1686</v>
      </c>
      <c r="B103" s="53" t="s">
        <v>1887</v>
      </c>
      <c r="C103" s="59" t="s">
        <v>1888</v>
      </c>
      <c r="D103" s="123"/>
      <c r="E103" s="120"/>
      <c r="F103" s="239" t="s">
        <v>1882</v>
      </c>
      <c r="G103" s="14"/>
    </row>
    <row r="104" spans="1:7" ht="99">
      <c r="A104" s="104" t="s">
        <v>1686</v>
      </c>
      <c r="B104" s="53" t="s">
        <v>1889</v>
      </c>
      <c r="C104" s="59" t="s">
        <v>1890</v>
      </c>
      <c r="D104" s="123"/>
      <c r="E104" s="120"/>
      <c r="F104" s="239" t="s">
        <v>1882</v>
      </c>
      <c r="G104" s="14"/>
    </row>
    <row r="105" spans="1:7" ht="99">
      <c r="A105" s="104" t="s">
        <v>1686</v>
      </c>
      <c r="B105" s="53" t="s">
        <v>1891</v>
      </c>
      <c r="C105" s="59" t="s">
        <v>1892</v>
      </c>
      <c r="D105" s="123"/>
      <c r="E105" s="120"/>
      <c r="F105" s="239" t="s">
        <v>1882</v>
      </c>
      <c r="G105" s="14"/>
    </row>
    <row r="106" spans="1:7" ht="99">
      <c r="A106" s="104" t="s">
        <v>1686</v>
      </c>
      <c r="B106" s="53" t="s">
        <v>1893</v>
      </c>
      <c r="C106" s="59" t="s">
        <v>1894</v>
      </c>
      <c r="D106" s="123"/>
      <c r="E106" s="120"/>
      <c r="F106" s="239" t="s">
        <v>1882</v>
      </c>
      <c r="G106" s="14"/>
    </row>
    <row r="107" spans="1:7" ht="99.75" thickBot="1">
      <c r="A107" s="104" t="s">
        <v>1686</v>
      </c>
      <c r="B107" s="286" t="s">
        <v>1895</v>
      </c>
      <c r="C107" s="326" t="s">
        <v>1896</v>
      </c>
      <c r="D107" s="124"/>
      <c r="E107" s="121"/>
      <c r="F107" s="287" t="s">
        <v>1882</v>
      </c>
      <c r="G107" s="14"/>
    </row>
    <row r="108" spans="1:7">
      <c r="D108" s="367"/>
      <c r="E108" s="368"/>
    </row>
    <row r="109" spans="1:7" hidden="1">
      <c r="C109" s="94" t="s">
        <v>1897</v>
      </c>
      <c r="D109" s="14">
        <f>COUNTIF(G3:G107,1)</f>
        <v>0</v>
      </c>
    </row>
    <row r="110" spans="1:7" hidden="1">
      <c r="C110" s="94" t="s">
        <v>1898</v>
      </c>
      <c r="D110" s="14">
        <f>COUNTIF(G3:G107,2)</f>
        <v>0</v>
      </c>
    </row>
    <row r="111" spans="1:7" hidden="1">
      <c r="C111" s="94" t="s">
        <v>1899</v>
      </c>
      <c r="D111" s="14">
        <f>COUNTIF(G3:G107,3)</f>
        <v>13</v>
      </c>
    </row>
  </sheetData>
  <sheetProtection algorithmName="SHA-512" hashValue="/QSN75waCksn5lzu3rNadWPVySTXBfB4CcyoXli0Xrkj0OMAbtKqjk2gpSXgzFY9BbPuO2UYIH3tHlVrP3KUmA==" saltValue="27qiyAE+h6cRGHxMdjCWaQ==" spinCount="100000" sheet="1" formatRows="0" autoFilter="0"/>
  <mergeCells count="1">
    <mergeCell ref="B1:E1"/>
  </mergeCells>
  <conditionalFormatting sqref="D3">
    <cfRule type="cellIs" dxfId="106" priority="15" operator="equal">
      <formula>"NO CUMPLE CONDICIÓN"</formula>
    </cfRule>
    <cfRule type="cellIs" dxfId="105" priority="16" operator="equal">
      <formula>"No Cumple"</formula>
    </cfRule>
  </conditionalFormatting>
  <conditionalFormatting sqref="D6">
    <cfRule type="cellIs" dxfId="104" priority="13" operator="equal">
      <formula>"NO CUMPLE CONDICIÓN"</formula>
    </cfRule>
    <cfRule type="cellIs" dxfId="103" priority="14" operator="equal">
      <formula>"No Cumple"</formula>
    </cfRule>
  </conditionalFormatting>
  <conditionalFormatting sqref="D8">
    <cfRule type="cellIs" dxfId="102" priority="11" operator="equal">
      <formula>"NO CUMPLE CONDICIÓN"</formula>
    </cfRule>
    <cfRule type="cellIs" dxfId="101" priority="12" operator="equal">
      <formula>"No Cumple"</formula>
    </cfRule>
  </conditionalFormatting>
  <conditionalFormatting sqref="D10">
    <cfRule type="cellIs" dxfId="100" priority="9" operator="equal">
      <formula>"NO CUMPLE CONDICIÓN"</formula>
    </cfRule>
    <cfRule type="cellIs" dxfId="99" priority="10" operator="equal">
      <formula>"No Cumple"</formula>
    </cfRule>
  </conditionalFormatting>
  <conditionalFormatting sqref="D12">
    <cfRule type="cellIs" dxfId="98" priority="7" operator="equal">
      <formula>"NO CUMPLE CONDICIÓN"</formula>
    </cfRule>
    <cfRule type="cellIs" dxfId="97" priority="8" operator="equal">
      <formula>"No Cumple"</formula>
    </cfRule>
  </conditionalFormatting>
  <conditionalFormatting sqref="D21:D23">
    <cfRule type="cellIs" dxfId="96" priority="5" operator="equal">
      <formula>"NO CUMPLE CONDICIÓN"</formula>
    </cfRule>
    <cfRule type="cellIs" dxfId="95" priority="6" operator="equal">
      <formula>"No Cumple"</formula>
    </cfRule>
  </conditionalFormatting>
  <conditionalFormatting sqref="D60">
    <cfRule type="cellIs" dxfId="94" priority="3" operator="equal">
      <formula>"NO CUMPLE CONDICIÓN"</formula>
    </cfRule>
    <cfRule type="cellIs" dxfId="93" priority="4" operator="equal">
      <formula>"No Cumple"</formula>
    </cfRule>
  </conditionalFormatting>
  <conditionalFormatting sqref="D63:D66">
    <cfRule type="cellIs" dxfId="92" priority="1" operator="equal">
      <formula>"NO CUMPLE CONDICIÓN"</formula>
    </cfRule>
    <cfRule type="cellIs" dxfId="91" priority="2" operator="equal">
      <formula>"No Cumple"</formula>
    </cfRule>
  </conditionalFormatting>
  <dataValidations count="2">
    <dataValidation type="list" allowBlank="1" showInputMessage="1" showErrorMessage="1" sqref="D36:D37 D42:D44 D46:D59 D24:D34 D11 D4:D5 D61:D62 D13:D14 D16:D17 D67:D70 D94:D108" xr:uid="{00000000-0002-0000-0400-000000000000}">
      <formula1>"CUMPLE,NO CUMPLE"</formula1>
    </dataValidation>
    <dataValidation type="list" allowBlank="1" showInputMessage="1" showErrorMessage="1" sqref="D15 D35 D38:D41 D45 D7 D9 D18:D20 D71:D93" xr:uid="{00000000-0002-0000-0400-000001000000}">
      <formula1>"CUMPLE,NO CUMPLE,NO APLICA"</formula1>
    </dataValidation>
  </dataValidations>
  <hyperlinks>
    <hyperlink ref="A1" location="PORTADA!A1" display="Portada" xr:uid="{00000000-0004-0000-0400-000000000000}"/>
    <hyperlink ref="A60" location="'Tabla 3. Amb Adec y Seg - Áreas'!A1" display="Click" xr:uid="{00000000-0004-0000-0400-000001000000}"/>
  </hyperlinks>
  <printOptions horizontalCentered="1"/>
  <pageMargins left="0.31496062992125984" right="0.31496062992125984" top="1.1417322834645669" bottom="0.74803149606299213" header="0.31496062992125984" footer="0.31496062992125984"/>
  <pageSetup scale="71" fitToHeight="0" orientation="landscape" r:id="rId1"/>
  <headerFooter>
    <oddHeader xml:space="preserve">&amp;L&amp;G&amp;C"PROCESO DE INSPECCIÓN, VIGILANCIA Y CONTROL
FORMATO INSTRUMENTO IV
CASA UNIVERSITARIA"  
&amp;R"IN101.IVC
Versión 1
28/07/2026
Clasificación de la Información
CLASIFICADA"
</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2CEEF"/>
    <pageSetUpPr fitToPage="1"/>
  </sheetPr>
  <dimension ref="A1:H60"/>
  <sheetViews>
    <sheetView topLeftCell="A9" zoomScaleNormal="100" workbookViewId="0">
      <selection activeCell="A16" sqref="A16"/>
    </sheetView>
  </sheetViews>
  <sheetFormatPr baseColWidth="10" defaultColWidth="11.42578125" defaultRowHeight="15"/>
  <cols>
    <col min="1" max="1" width="9.140625" style="105" customWidth="1"/>
    <col min="2" max="2" width="7.140625" style="14" customWidth="1"/>
    <col min="3" max="3" width="71.140625" customWidth="1"/>
    <col min="4" max="4" width="19.85546875" customWidth="1"/>
    <col min="5" max="5" width="92" customWidth="1"/>
    <col min="6" max="6" width="46.28515625" style="318" customWidth="1"/>
    <col min="7" max="7" width="8.140625" style="14" hidden="1" customWidth="1"/>
    <col min="8" max="8" width="37" customWidth="1"/>
  </cols>
  <sheetData>
    <row r="1" spans="1:8" s="34" customFormat="1" ht="20.25" customHeight="1" thickBot="1">
      <c r="A1" s="363" t="s">
        <v>1481</v>
      </c>
      <c r="B1" s="454" t="s">
        <v>1900</v>
      </c>
      <c r="C1" s="455"/>
      <c r="D1" s="455"/>
      <c r="E1" s="456"/>
      <c r="F1" s="312"/>
      <c r="G1" s="255"/>
    </row>
    <row r="2" spans="1:8" s="32" customFormat="1" ht="74.25" customHeight="1" thickBot="1">
      <c r="A2" s="374" t="s">
        <v>1677</v>
      </c>
      <c r="B2" s="380" t="s">
        <v>1678</v>
      </c>
      <c r="C2" s="381" t="s">
        <v>1679</v>
      </c>
      <c r="D2" s="382" t="s">
        <v>1680</v>
      </c>
      <c r="E2" s="77" t="s">
        <v>1901</v>
      </c>
      <c r="F2" s="313" t="s">
        <v>1682</v>
      </c>
      <c r="G2" s="291"/>
    </row>
    <row r="3" spans="1:8" ht="63.75" customHeight="1">
      <c r="A3" s="375"/>
      <c r="B3" s="68" t="s">
        <v>1902</v>
      </c>
      <c r="C3" s="92" t="s">
        <v>1903</v>
      </c>
      <c r="D3" s="73" t="str">
        <f>IF(COUNTIF(D5:D9,"NO CUMPLE")&gt;0,"NO CUMPLE CONDICIÓN",IF(COUNTIF(D5:D9,"CUMPLE")=0,"NO APLICA","CUMPLE"))</f>
        <v>NO APLICA</v>
      </c>
      <c r="E3" s="379" t="str">
        <f>CONCATENATE(IF(D5="NO CUMPLE",CONCATENATE(E5," / "),""),IF(D6="NO CUMPLE",CONCATENATE(E6," / "),""),IF(D7="NO CUMPLE",CONCATENATE(E7," / "),""),IF(D8="NO CUMPLE",CONCATENATE(E8," / "),""),IF(D9="NO CUMPLE",CONCATENATE(E9," / "),""))</f>
        <v/>
      </c>
      <c r="F3" s="311" t="s">
        <v>1904</v>
      </c>
      <c r="G3" s="14">
        <f>IF(D3="CUMPLE",1,IF(D3="NO CUMPLE CONDICIÓN",2,3))</f>
        <v>3</v>
      </c>
    </row>
    <row r="4" spans="1:8" ht="30.95" customHeight="1">
      <c r="A4" s="375"/>
      <c r="B4" s="87"/>
      <c r="C4" s="89" t="s">
        <v>1905</v>
      </c>
      <c r="D4" s="261"/>
      <c r="E4" s="370"/>
      <c r="F4" s="311"/>
    </row>
    <row r="5" spans="1:8" ht="96.75" customHeight="1">
      <c r="A5" s="376" t="s">
        <v>1906</v>
      </c>
      <c r="B5" s="53" t="s">
        <v>1907</v>
      </c>
      <c r="C5" s="67" t="s">
        <v>1908</v>
      </c>
      <c r="D5" s="123"/>
      <c r="E5" s="371"/>
      <c r="F5" s="311" t="s">
        <v>1909</v>
      </c>
      <c r="H5" s="293"/>
    </row>
    <row r="6" spans="1:8" ht="79.5" customHeight="1">
      <c r="A6" s="376" t="s">
        <v>1906</v>
      </c>
      <c r="B6" s="53" t="s">
        <v>1910</v>
      </c>
      <c r="C6" s="67" t="s">
        <v>1911</v>
      </c>
      <c r="D6" s="123"/>
      <c r="E6" s="371"/>
      <c r="F6" s="311" t="s">
        <v>1909</v>
      </c>
      <c r="H6" s="293"/>
    </row>
    <row r="7" spans="1:8" ht="77.25" customHeight="1">
      <c r="A7" s="376" t="s">
        <v>1906</v>
      </c>
      <c r="B7" s="53" t="s">
        <v>1912</v>
      </c>
      <c r="C7" s="67" t="s">
        <v>1913</v>
      </c>
      <c r="D7" s="123"/>
      <c r="E7" s="371"/>
      <c r="F7" s="311" t="s">
        <v>1909</v>
      </c>
      <c r="H7" s="293"/>
    </row>
    <row r="8" spans="1:8" ht="101.25" customHeight="1">
      <c r="A8" s="376" t="s">
        <v>1906</v>
      </c>
      <c r="B8" s="53" t="s">
        <v>1914</v>
      </c>
      <c r="C8" s="67" t="s">
        <v>1915</v>
      </c>
      <c r="D8" s="123"/>
      <c r="E8" s="371"/>
      <c r="F8" s="311" t="s">
        <v>1916</v>
      </c>
      <c r="H8" s="293"/>
    </row>
    <row r="9" spans="1:8" ht="106.5" customHeight="1">
      <c r="A9" s="376" t="s">
        <v>1906</v>
      </c>
      <c r="B9" s="53" t="s">
        <v>1917</v>
      </c>
      <c r="C9" s="67" t="s">
        <v>1918</v>
      </c>
      <c r="D9" s="123"/>
      <c r="E9" s="371"/>
      <c r="F9" s="311" t="s">
        <v>1919</v>
      </c>
      <c r="H9" s="293"/>
    </row>
    <row r="10" spans="1:8" ht="70.5" customHeight="1">
      <c r="A10" s="375"/>
      <c r="B10" s="57" t="s">
        <v>1920</v>
      </c>
      <c r="C10" s="93" t="s">
        <v>1921</v>
      </c>
      <c r="D10" s="276" t="str">
        <f>IF(COUNTIF(D11:D13,"NO CUMPLE")&gt;0,"NO CUMPLE CONDICIÓN",IF(COUNTIF(D11:D13,"CUMPLE")=0,"NO APLICA","CUMPLE"))</f>
        <v>NO APLICA</v>
      </c>
      <c r="E10" s="277" t="str">
        <f>CONCATENATE(IF(D11="NO CUMPLE",CONCATENATE(E11," "),""),IF(D12="NO CUMPLE",CONCATENATE(E12," "),""),IF(D13="NO CUMPLE",CONCATENATE(E13," "),""))</f>
        <v/>
      </c>
      <c r="F10" s="311" t="s">
        <v>1922</v>
      </c>
      <c r="G10" s="14">
        <f>IF(D10="CUMPLE",1,IF(D10="NO CUMPLE CONDICIÓN",2,3))</f>
        <v>3</v>
      </c>
    </row>
    <row r="11" spans="1:8" ht="316.5">
      <c r="A11" s="376" t="s">
        <v>1906</v>
      </c>
      <c r="B11" s="53" t="s">
        <v>1923</v>
      </c>
      <c r="C11" s="327" t="s">
        <v>1924</v>
      </c>
      <c r="D11" s="123"/>
      <c r="E11" s="372"/>
      <c r="F11" s="314" t="s">
        <v>1925</v>
      </c>
      <c r="H11" s="293"/>
    </row>
    <row r="12" spans="1:8" s="1" customFormat="1" ht="127.5" customHeight="1">
      <c r="A12" s="376" t="s">
        <v>1906</v>
      </c>
      <c r="B12" s="53" t="s">
        <v>1926</v>
      </c>
      <c r="C12" s="59" t="s">
        <v>1927</v>
      </c>
      <c r="D12" s="123"/>
      <c r="E12" s="372"/>
      <c r="F12" s="311" t="s">
        <v>1928</v>
      </c>
      <c r="G12" s="14"/>
      <c r="H12" s="328"/>
    </row>
    <row r="13" spans="1:8" ht="107.45" customHeight="1">
      <c r="A13" s="376" t="s">
        <v>1906</v>
      </c>
      <c r="B13" s="53" t="s">
        <v>1929</v>
      </c>
      <c r="C13" s="67" t="s">
        <v>1930</v>
      </c>
      <c r="D13" s="123"/>
      <c r="E13" s="372"/>
      <c r="F13" s="311" t="s">
        <v>1931</v>
      </c>
      <c r="H13" s="293"/>
    </row>
    <row r="14" spans="1:8" ht="57.75" customHeight="1">
      <c r="A14" s="375"/>
      <c r="B14" s="57" t="s">
        <v>1932</v>
      </c>
      <c r="C14" s="93" t="s">
        <v>1933</v>
      </c>
      <c r="D14" s="276" t="str">
        <f>IF(COUNTIF(D15:D17,"NO CUMPLE")&gt;0,"NO CUMPLE CONDICIÓN",IF(COUNTIF(D15:D17,"CUMPLE")=0,"NO APLICA","CUMPLE"))</f>
        <v>NO APLICA</v>
      </c>
      <c r="E14" s="277" t="str">
        <f>CONCATENATE(IF(D15="NO CUMPLE",CONCATENATE(E15," "),""),IF(D16="NO CUMPLE",CONCATENATE(E16," "),""),IF(D17="NO CUMPLE",CONCATENATE(E17," "),""))</f>
        <v/>
      </c>
      <c r="F14" s="311" t="s">
        <v>1934</v>
      </c>
      <c r="G14" s="14">
        <f>IF(D14="CUMPLE",1,IF(D14="NO CUMPLE CONDICIÓN",2,3))</f>
        <v>3</v>
      </c>
      <c r="H14" s="329"/>
    </row>
    <row r="15" spans="1:8" ht="159" customHeight="1">
      <c r="A15" s="376" t="s">
        <v>1906</v>
      </c>
      <c r="B15" s="53" t="s">
        <v>1935</v>
      </c>
      <c r="C15" s="67" t="s">
        <v>1936</v>
      </c>
      <c r="D15" s="123"/>
      <c r="E15" s="372"/>
      <c r="F15" s="311" t="s">
        <v>1937</v>
      </c>
    </row>
    <row r="16" spans="1:8" ht="84" customHeight="1">
      <c r="A16" s="292" t="s">
        <v>1906</v>
      </c>
      <c r="B16" s="53" t="s">
        <v>1938</v>
      </c>
      <c r="C16" s="67" t="s">
        <v>1939</v>
      </c>
      <c r="D16" s="123"/>
      <c r="E16" s="372"/>
      <c r="F16" s="315" t="s">
        <v>1940</v>
      </c>
      <c r="H16" s="324"/>
    </row>
    <row r="17" spans="1:7" s="293" customFormat="1" ht="117" customHeight="1">
      <c r="A17" s="376" t="s">
        <v>1906</v>
      </c>
      <c r="B17" s="53" t="s">
        <v>1941</v>
      </c>
      <c r="C17" s="67" t="s">
        <v>1942</v>
      </c>
      <c r="D17" s="123"/>
      <c r="E17" s="372"/>
      <c r="F17" s="314" t="s">
        <v>1943</v>
      </c>
      <c r="G17" s="14"/>
    </row>
    <row r="18" spans="1:7" s="293" customFormat="1" ht="45" customHeight="1">
      <c r="A18" s="377"/>
      <c r="B18" s="57" t="s">
        <v>1944</v>
      </c>
      <c r="C18" s="93" t="s">
        <v>1945</v>
      </c>
      <c r="D18" s="276" t="str">
        <f>IF(COUNTIF(D19:D21,"NO CUMPLE")&gt;0,"NO CUMPLE CONDICIÓN",IF(COUNTIF(D19:D21,"CUMPLE")=0,"NO APLICA","CUMPLE"))</f>
        <v>NO APLICA</v>
      </c>
      <c r="E18" s="277" t="str">
        <f>CONCATENATE(IF(D19="NO CUMPLE",CONCATENATE(E19," "),""),IF(D20="NO CUMPLE",CONCATENATE(E20," "),""),IF(D21="NO CUMPLE",CONCATENATE(E21," "),""))</f>
        <v/>
      </c>
      <c r="F18" s="314" t="s">
        <v>1946</v>
      </c>
      <c r="G18" s="14">
        <f>IF(D18="CUMPLE",1,IF(D18="NO CUMPLE CONDICIÓN",2,3))</f>
        <v>3</v>
      </c>
    </row>
    <row r="19" spans="1:7" s="293" customFormat="1" ht="86.45" customHeight="1">
      <c r="A19" s="376" t="s">
        <v>1906</v>
      </c>
      <c r="B19" s="53" t="s">
        <v>1947</v>
      </c>
      <c r="C19" s="327" t="s">
        <v>1948</v>
      </c>
      <c r="D19" s="123"/>
      <c r="E19" s="372"/>
      <c r="F19" s="314" t="s">
        <v>1949</v>
      </c>
      <c r="G19" s="14"/>
    </row>
    <row r="20" spans="1:7" s="293" customFormat="1" ht="63" customHeight="1">
      <c r="A20" s="376" t="s">
        <v>1906</v>
      </c>
      <c r="B20" s="53" t="s">
        <v>1950</v>
      </c>
      <c r="C20" s="67" t="s">
        <v>1951</v>
      </c>
      <c r="D20" s="123"/>
      <c r="E20" s="372"/>
      <c r="F20" s="314" t="s">
        <v>1949</v>
      </c>
      <c r="G20" s="14"/>
    </row>
    <row r="21" spans="1:7" s="293" customFormat="1" ht="65.45" customHeight="1">
      <c r="A21" s="376" t="s">
        <v>1906</v>
      </c>
      <c r="B21" s="53" t="s">
        <v>1952</v>
      </c>
      <c r="C21" s="67" t="s">
        <v>1953</v>
      </c>
      <c r="D21" s="123"/>
      <c r="E21" s="372"/>
      <c r="F21" s="314" t="s">
        <v>1954</v>
      </c>
      <c r="G21" s="14"/>
    </row>
    <row r="22" spans="1:7" ht="58.5" customHeight="1">
      <c r="A22" s="375"/>
      <c r="B22" s="57" t="s">
        <v>1955</v>
      </c>
      <c r="C22" s="93" t="s">
        <v>1956</v>
      </c>
      <c r="D22" s="276" t="str">
        <f>IF(COUNTIF(D23:D23,"NO CUMPLE")&gt;0,"NO CUMPLE CONDICIÓN",IF(COUNTIF(D23:D23,"CUMPLE")=0,"NO APLICA","CUMPLE"))</f>
        <v>NO APLICA</v>
      </c>
      <c r="E22" s="277" t="str">
        <f>CONCATENATE(IF(D23="NO CUMPLE",CONCATENATE(E23," "),""))</f>
        <v/>
      </c>
      <c r="F22" s="314" t="s">
        <v>1957</v>
      </c>
      <c r="G22" s="14">
        <f>IF(D22="CUMPLE",1,IF(D22="NO CUMPLE CONDICIÓN",2,3))</f>
        <v>3</v>
      </c>
    </row>
    <row r="23" spans="1:7" ht="131.44999999999999" customHeight="1">
      <c r="A23" s="376" t="s">
        <v>1906</v>
      </c>
      <c r="B23" s="53" t="s">
        <v>1958</v>
      </c>
      <c r="C23" s="67" t="s">
        <v>1959</v>
      </c>
      <c r="D23" s="123"/>
      <c r="E23" s="372"/>
      <c r="F23" s="314" t="s">
        <v>1957</v>
      </c>
    </row>
    <row r="24" spans="1:7" ht="66" customHeight="1">
      <c r="A24" s="375"/>
      <c r="B24" s="57" t="s">
        <v>1960</v>
      </c>
      <c r="C24" s="93" t="s">
        <v>1961</v>
      </c>
      <c r="D24" s="276" t="str">
        <f>IF(COUNTIF(D25:D29,"NO CUMPLE")&gt;0,"NO CUMPLE CONDICIÓN",IF(COUNTIF(D25:D29,"CUMPLE")=0,"NO APLICA","CUMPLE"))</f>
        <v>NO APLICA</v>
      </c>
      <c r="E24" s="277" t="str">
        <f>CONCATENATE(IF(D25="NO CUMPLE",CONCATENATE(E25," "),""),IF(D26="NO CUMPLE",CONCATENATE(E26," "),""),IF(D27="NO CUMPLE",CONCATENATE(E27," "),""),IF(D28="NO CUMPLE",CONCATENATE(E28," "),""),IF(D29="NO CUMPLE",CONCATENATE(E29," "),""))</f>
        <v/>
      </c>
      <c r="F24" s="311" t="s">
        <v>1962</v>
      </c>
      <c r="G24" s="14">
        <f>IF(D24="CUMPLE",1,IF(D24="NO CUMPLE CONDICIÓN",2,3))</f>
        <v>3</v>
      </c>
    </row>
    <row r="25" spans="1:7" ht="125.25" customHeight="1">
      <c r="A25" s="376" t="s">
        <v>1906</v>
      </c>
      <c r="B25" s="53" t="s">
        <v>1963</v>
      </c>
      <c r="C25" s="65" t="s">
        <v>1964</v>
      </c>
      <c r="D25" s="123"/>
      <c r="E25" s="371"/>
      <c r="F25" s="311" t="s">
        <v>1965</v>
      </c>
    </row>
    <row r="26" spans="1:7" ht="129.75" customHeight="1">
      <c r="A26" s="376" t="s">
        <v>1906</v>
      </c>
      <c r="B26" s="53" t="s">
        <v>1966</v>
      </c>
      <c r="C26" s="67" t="s">
        <v>1967</v>
      </c>
      <c r="D26" s="123"/>
      <c r="E26" s="371"/>
      <c r="F26" s="311" t="s">
        <v>1965</v>
      </c>
    </row>
    <row r="27" spans="1:7" ht="123.75" customHeight="1">
      <c r="A27" s="376" t="s">
        <v>1906</v>
      </c>
      <c r="B27" s="53" t="s">
        <v>1968</v>
      </c>
      <c r="C27" s="67" t="s">
        <v>1969</v>
      </c>
      <c r="D27" s="123"/>
      <c r="E27" s="371"/>
      <c r="F27" s="311" t="s">
        <v>1965</v>
      </c>
    </row>
    <row r="28" spans="1:7" ht="68.45" customHeight="1">
      <c r="A28" s="376" t="s">
        <v>1906</v>
      </c>
      <c r="B28" s="53" t="s">
        <v>1970</v>
      </c>
      <c r="C28" s="67" t="s">
        <v>1971</v>
      </c>
      <c r="D28" s="123"/>
      <c r="E28" s="371"/>
      <c r="F28" s="311" t="s">
        <v>1972</v>
      </c>
    </row>
    <row r="29" spans="1:7" ht="63" customHeight="1">
      <c r="A29" s="376" t="s">
        <v>1906</v>
      </c>
      <c r="B29" s="53" t="s">
        <v>1973</v>
      </c>
      <c r="C29" s="67" t="s">
        <v>1974</v>
      </c>
      <c r="D29" s="123"/>
      <c r="E29" s="371"/>
      <c r="F29" s="311" t="s">
        <v>1972</v>
      </c>
    </row>
    <row r="30" spans="1:7" s="293" customFormat="1" ht="55.5" customHeight="1">
      <c r="A30" s="377"/>
      <c r="B30" s="57" t="s">
        <v>1975</v>
      </c>
      <c r="C30" s="93" t="s">
        <v>1976</v>
      </c>
      <c r="D30" s="72" t="str">
        <f>IF(COUNTIF(D32:D38,"NO CUMPLE")&gt;0,"NO CUMPLE CONDICIÓN",IF(COUNTIF(D32:D38,"CUMPLE")=0,"NO APLICA","CUMPLE"))</f>
        <v>NO APLICA</v>
      </c>
      <c r="E30" s="369" t="str">
        <f>CONCATENATE(IF(D32="NO CUMPLE",CONCATENATE(E32," / "),""),IF(D33="NO CUMPLE",CONCATENATE(E33," / "),""),IF(D34="NO CUMPLE",CONCATENATE(E34," / "),""),IF(D35="NO CUMPLE",CONCATENATE(E35," / "),""),IF(D36="NO CUMPLE",CONCATENATE(E36," / "),""),IF(D37="NO CUMPLE",CONCATENATE(E37," / "),""),IF(D38="NO CUMPLE",CONCATENATE(E38," / "),""))</f>
        <v/>
      </c>
      <c r="F30" s="314" t="s">
        <v>1977</v>
      </c>
      <c r="G30" s="14">
        <f>IF(D30="CUMPLE",1,IF(D30="NO CUMPLE CONDICIÓN",2,3))</f>
        <v>3</v>
      </c>
    </row>
    <row r="31" spans="1:7" s="293" customFormat="1" ht="21" customHeight="1">
      <c r="A31" s="377"/>
      <c r="B31" s="87"/>
      <c r="C31" s="89" t="s">
        <v>1978</v>
      </c>
      <c r="D31" s="261"/>
      <c r="E31" s="370"/>
      <c r="F31" s="314"/>
      <c r="G31" s="14"/>
    </row>
    <row r="32" spans="1:7" ht="119.1" customHeight="1">
      <c r="A32" s="376" t="s">
        <v>1906</v>
      </c>
      <c r="B32" s="53" t="s">
        <v>1979</v>
      </c>
      <c r="C32" s="298" t="s">
        <v>1980</v>
      </c>
      <c r="D32" s="123"/>
      <c r="E32" s="371"/>
      <c r="F32" s="311" t="s">
        <v>1981</v>
      </c>
    </row>
    <row r="33" spans="1:8" ht="195.95" customHeight="1">
      <c r="A33" s="376" t="s">
        <v>1906</v>
      </c>
      <c r="B33" s="53" t="s">
        <v>1982</v>
      </c>
      <c r="C33" s="65" t="s">
        <v>1983</v>
      </c>
      <c r="D33" s="123"/>
      <c r="E33" s="371"/>
      <c r="F33" s="311" t="s">
        <v>1984</v>
      </c>
    </row>
    <row r="34" spans="1:8" ht="231.95" customHeight="1">
      <c r="A34" s="376" t="s">
        <v>1906</v>
      </c>
      <c r="B34" s="53" t="s">
        <v>1985</v>
      </c>
      <c r="C34" s="65" t="s">
        <v>1986</v>
      </c>
      <c r="D34" s="123"/>
      <c r="E34" s="371"/>
      <c r="F34" s="315" t="s">
        <v>1987</v>
      </c>
    </row>
    <row r="35" spans="1:8" ht="179.25" customHeight="1">
      <c r="A35" s="376" t="s">
        <v>1906</v>
      </c>
      <c r="B35" s="53" t="s">
        <v>1988</v>
      </c>
      <c r="C35" s="310" t="s">
        <v>1989</v>
      </c>
      <c r="D35" s="123"/>
      <c r="E35" s="371"/>
      <c r="F35" s="311" t="s">
        <v>1990</v>
      </c>
    </row>
    <row r="36" spans="1:8" ht="141" customHeight="1">
      <c r="A36" s="376" t="s">
        <v>1906</v>
      </c>
      <c r="B36" s="53" t="s">
        <v>1991</v>
      </c>
      <c r="C36" s="67" t="s">
        <v>1992</v>
      </c>
      <c r="D36" s="123"/>
      <c r="E36" s="371"/>
      <c r="F36" s="311" t="s">
        <v>1993</v>
      </c>
      <c r="H36" s="324"/>
    </row>
    <row r="37" spans="1:8" ht="165.75" customHeight="1">
      <c r="A37" s="376" t="s">
        <v>1906</v>
      </c>
      <c r="B37" s="53" t="s">
        <v>1994</v>
      </c>
      <c r="C37" s="67" t="s">
        <v>1995</v>
      </c>
      <c r="D37" s="123"/>
      <c r="E37" s="371"/>
      <c r="F37" s="311" t="s">
        <v>1996</v>
      </c>
    </row>
    <row r="38" spans="1:8" s="293" customFormat="1" ht="147" customHeight="1">
      <c r="A38" s="376" t="s">
        <v>1906</v>
      </c>
      <c r="B38" s="53" t="s">
        <v>1997</v>
      </c>
      <c r="C38" s="67" t="s">
        <v>1998</v>
      </c>
      <c r="D38" s="123"/>
      <c r="E38" s="371"/>
      <c r="F38" s="314" t="s">
        <v>1999</v>
      </c>
      <c r="G38" s="14"/>
    </row>
    <row r="39" spans="1:8" ht="57.75" customHeight="1">
      <c r="A39" s="375"/>
      <c r="B39" s="57" t="s">
        <v>2000</v>
      </c>
      <c r="C39" s="93" t="s">
        <v>2001</v>
      </c>
      <c r="D39" s="72" t="str">
        <f>IF(COUNTIF(D40:D45,"NO CUMPLE")&gt;0,"NO CUMPLE CONDICIÓN",IF(COUNTIF(D40:D45,"CUMPLE")=0,"NO APLICA","CUMPLE"))</f>
        <v>NO APLICA</v>
      </c>
      <c r="E39" s="369" t="str">
        <f>CONCATENATE(IF(D40="NO CUMPLE",CONCATENATE(E40," / "),""),IF(D41="NO CUMPLE",CONCATENATE(E41," / "),""),IF(D42="NO CUMPLE",CONCATENATE(E42," / "),""),IF(D43="NO CUMPLE",CONCATENATE(E43," / "),""),IF(D44="NO CUMPLE",CONCATENATE(E44," / "),""),IF(D45="NO CUMPLE",CONCATENATE(E45," / "),""))</f>
        <v/>
      </c>
      <c r="F39" s="311" t="s">
        <v>2002</v>
      </c>
      <c r="G39" s="14">
        <f>IF(D39="CUMPLE",1,IF(D39="NO CUMPLE CONDICIÓN",2,3))</f>
        <v>3</v>
      </c>
    </row>
    <row r="40" spans="1:8" ht="181.5" customHeight="1">
      <c r="A40" s="376" t="s">
        <v>1906</v>
      </c>
      <c r="B40" s="53" t="s">
        <v>2003</v>
      </c>
      <c r="C40" s="65" t="s">
        <v>2004</v>
      </c>
      <c r="D40" s="123"/>
      <c r="E40" s="371"/>
      <c r="F40" s="311" t="s">
        <v>2005</v>
      </c>
    </row>
    <row r="41" spans="1:8" ht="190.5" customHeight="1">
      <c r="A41" s="376" t="s">
        <v>1906</v>
      </c>
      <c r="B41" s="53" t="s">
        <v>2006</v>
      </c>
      <c r="C41" s="65" t="s">
        <v>2007</v>
      </c>
      <c r="D41" s="123"/>
      <c r="E41" s="371"/>
      <c r="F41" s="311" t="s">
        <v>2005</v>
      </c>
    </row>
    <row r="42" spans="1:8" ht="130.5" customHeight="1">
      <c r="A42" s="376" t="s">
        <v>1906</v>
      </c>
      <c r="B42" s="53" t="s">
        <v>2008</v>
      </c>
      <c r="C42" s="65" t="s">
        <v>2009</v>
      </c>
      <c r="D42" s="123"/>
      <c r="E42" s="371"/>
      <c r="F42" s="311" t="s">
        <v>2010</v>
      </c>
    </row>
    <row r="43" spans="1:8" ht="96" customHeight="1">
      <c r="A43" s="376" t="s">
        <v>1906</v>
      </c>
      <c r="B43" s="53" t="s">
        <v>2011</v>
      </c>
      <c r="C43" s="67" t="s">
        <v>2012</v>
      </c>
      <c r="D43" s="123"/>
      <c r="E43" s="371"/>
      <c r="F43" s="311" t="s">
        <v>2013</v>
      </c>
    </row>
    <row r="44" spans="1:8" ht="170.25" customHeight="1">
      <c r="A44" s="376" t="s">
        <v>1906</v>
      </c>
      <c r="B44" s="53" t="s">
        <v>2014</v>
      </c>
      <c r="C44" s="67" t="s">
        <v>2015</v>
      </c>
      <c r="D44" s="123"/>
      <c r="E44" s="371"/>
      <c r="F44" s="311" t="s">
        <v>2013</v>
      </c>
    </row>
    <row r="45" spans="1:8" ht="168.75" customHeight="1" thickBot="1">
      <c r="A45" s="376" t="s">
        <v>1906</v>
      </c>
      <c r="B45" s="53" t="s">
        <v>2016</v>
      </c>
      <c r="C45" s="67" t="s">
        <v>2017</v>
      </c>
      <c r="D45" s="124"/>
      <c r="E45" s="373"/>
      <c r="F45" s="311" t="s">
        <v>2013</v>
      </c>
    </row>
    <row r="46" spans="1:8" ht="34.5" customHeight="1">
      <c r="A46" s="375"/>
      <c r="B46" s="57" t="s">
        <v>2018</v>
      </c>
      <c r="C46" s="93" t="s">
        <v>2019</v>
      </c>
      <c r="D46" s="276" t="str">
        <f>IF(COUNTIF(D47:D48,"NO CUMPLE")&gt;0,"NO CUMPLE CONDICIÓN",IF(COUNTIF(D47:D48,"CUMPLE")=0,"NO APLICA","CUMPLE"))</f>
        <v>NO APLICA</v>
      </c>
      <c r="E46" s="277" t="str">
        <f>CONCATENATE(IF(D47="NO CUMPLE",CONCATENATE(E47," "),""),IF(D48="NO CUMPLE",CONCATENATE(E48," "),""))</f>
        <v/>
      </c>
      <c r="F46" s="311" t="s">
        <v>2020</v>
      </c>
      <c r="G46" s="14">
        <f>IF(D46="CUMPLE",1,IF(D46="NO CUMPLE CONDICIÓN",2,3))</f>
        <v>3</v>
      </c>
    </row>
    <row r="47" spans="1:8" ht="173.45" customHeight="1">
      <c r="A47" s="376" t="s">
        <v>1906</v>
      </c>
      <c r="B47" s="53" t="s">
        <v>2021</v>
      </c>
      <c r="C47" s="65" t="s">
        <v>2022</v>
      </c>
      <c r="D47" s="123"/>
      <c r="E47" s="371"/>
      <c r="F47" s="311" t="s">
        <v>2023</v>
      </c>
    </row>
    <row r="48" spans="1:8" ht="154.5" customHeight="1">
      <c r="A48" s="376" t="s">
        <v>1906</v>
      </c>
      <c r="B48" s="53" t="s">
        <v>2024</v>
      </c>
      <c r="C48" s="65" t="s">
        <v>2025</v>
      </c>
      <c r="D48" s="123"/>
      <c r="E48" s="371"/>
      <c r="F48" s="311" t="s">
        <v>2023</v>
      </c>
    </row>
    <row r="49" spans="1:7" ht="39" customHeight="1">
      <c r="A49" s="375"/>
      <c r="B49" s="57" t="s">
        <v>2026</v>
      </c>
      <c r="C49" s="93" t="s">
        <v>2027</v>
      </c>
      <c r="D49" s="276" t="str">
        <f>IF(COUNTIF(D50:D50,"NO CUMPLE")&gt;0,"NO CUMPLE CONDICIÓN",IF(COUNTIF(D50:D50,"CUMPLE")=0,"NO APLICA","CUMPLE"))</f>
        <v>NO APLICA</v>
      </c>
      <c r="E49" s="277" t="str">
        <f>CONCATENATE(IF(D50="NO CUMPLE",CONCATENATE(E50," "),""))</f>
        <v/>
      </c>
      <c r="F49" s="311" t="s">
        <v>2028</v>
      </c>
      <c r="G49" s="14">
        <f>IF(D49="CUMPLE",1,IF(D49="NO CUMPLE CONDICIÓN",2,3))</f>
        <v>3</v>
      </c>
    </row>
    <row r="50" spans="1:7" ht="140.25" customHeight="1" thickBot="1">
      <c r="A50" s="378" t="s">
        <v>1906</v>
      </c>
      <c r="B50" s="60" t="s">
        <v>2029</v>
      </c>
      <c r="C50" s="294" t="s">
        <v>2030</v>
      </c>
      <c r="D50" s="124"/>
      <c r="E50" s="373"/>
      <c r="F50" s="316" t="s">
        <v>2031</v>
      </c>
    </row>
    <row r="51" spans="1:7">
      <c r="C51" s="14"/>
      <c r="D51" s="14"/>
      <c r="E51" s="14"/>
      <c r="F51" s="317"/>
    </row>
    <row r="52" spans="1:7">
      <c r="C52" s="14"/>
      <c r="D52" s="14"/>
      <c r="E52" s="14"/>
      <c r="F52" s="317"/>
    </row>
    <row r="53" spans="1:7" hidden="1">
      <c r="C53" s="94" t="s">
        <v>1897</v>
      </c>
      <c r="D53" s="14">
        <f>COUNTIF(G3:G50,1)</f>
        <v>0</v>
      </c>
      <c r="E53" s="14"/>
      <c r="F53" s="317"/>
    </row>
    <row r="54" spans="1:7" hidden="1">
      <c r="C54" s="94" t="s">
        <v>1898</v>
      </c>
      <c r="D54" s="14">
        <f>COUNTIF(G3:G50,2)</f>
        <v>0</v>
      </c>
      <c r="E54" s="14"/>
      <c r="F54" s="317"/>
    </row>
    <row r="55" spans="1:7" hidden="1">
      <c r="C55" s="94" t="s">
        <v>1899</v>
      </c>
      <c r="D55" s="14">
        <f>COUNTIF(G3:G50,3)</f>
        <v>10</v>
      </c>
      <c r="E55" s="14"/>
      <c r="F55" s="317"/>
    </row>
    <row r="56" spans="1:7">
      <c r="C56" s="14"/>
      <c r="D56" s="14"/>
      <c r="E56" s="14"/>
      <c r="F56" s="317"/>
    </row>
    <row r="57" spans="1:7">
      <c r="C57" s="14"/>
      <c r="D57" s="14"/>
      <c r="E57" s="14"/>
      <c r="F57" s="317"/>
    </row>
    <row r="58" spans="1:7">
      <c r="C58" s="14"/>
      <c r="D58" s="14"/>
      <c r="E58" s="14"/>
      <c r="F58" s="317"/>
    </row>
    <row r="59" spans="1:7">
      <c r="C59" s="14"/>
      <c r="D59" s="14"/>
      <c r="E59" s="14"/>
      <c r="F59" s="317"/>
    </row>
    <row r="60" spans="1:7">
      <c r="C60" s="14"/>
      <c r="D60" s="14"/>
      <c r="E60" s="14"/>
      <c r="F60" s="317"/>
    </row>
  </sheetData>
  <sheetProtection algorithmName="SHA-512" hashValue="ZvOR56nt31x4Cc7DtSLqpxp0AnrqOI4QYMF88kG+UiLbHqFiQT1NN1Uoom0mp4l1DOd0BvDV1JTQRSHxsHACJA==" saltValue="bspqEfKyMvgTL4F+5kNPcA==" spinCount="100000" sheet="1" formatRows="0" autoFilter="0"/>
  <mergeCells count="1">
    <mergeCell ref="B1:E1"/>
  </mergeCells>
  <conditionalFormatting sqref="D3">
    <cfRule type="cellIs" dxfId="90" priority="19" operator="equal">
      <formula>"NO CUMPLE CONDICIÓN"</formula>
    </cfRule>
    <cfRule type="cellIs" dxfId="89" priority="20" operator="equal">
      <formula>"No Cumple"</formula>
    </cfRule>
  </conditionalFormatting>
  <conditionalFormatting sqref="D10">
    <cfRule type="cellIs" dxfId="88" priority="17" operator="equal">
      <formula>"NO CUMPLE CONDICIÓN"</formula>
    </cfRule>
    <cfRule type="cellIs" dxfId="87" priority="18" operator="equal">
      <formula>"No Cumple"</formula>
    </cfRule>
  </conditionalFormatting>
  <conditionalFormatting sqref="D14">
    <cfRule type="cellIs" dxfId="86" priority="15" operator="equal">
      <formula>"NO CUMPLE CONDICIÓN"</formula>
    </cfRule>
    <cfRule type="cellIs" dxfId="85" priority="16" operator="equal">
      <formula>"No Cumple"</formula>
    </cfRule>
  </conditionalFormatting>
  <conditionalFormatting sqref="D18">
    <cfRule type="cellIs" dxfId="84" priority="13" operator="equal">
      <formula>"NO CUMPLE CONDICIÓN"</formula>
    </cfRule>
    <cfRule type="cellIs" dxfId="83" priority="14" operator="equal">
      <formula>"No Cumple"</formula>
    </cfRule>
  </conditionalFormatting>
  <conditionalFormatting sqref="D22">
    <cfRule type="cellIs" dxfId="82" priority="11" operator="equal">
      <formula>"NO CUMPLE CONDICIÓN"</formula>
    </cfRule>
    <cfRule type="cellIs" dxfId="81" priority="12" operator="equal">
      <formula>"No Cumple"</formula>
    </cfRule>
  </conditionalFormatting>
  <conditionalFormatting sqref="D24">
    <cfRule type="cellIs" dxfId="80" priority="7" operator="equal">
      <formula>"NO CUMPLE CONDICIÓN"</formula>
    </cfRule>
    <cfRule type="cellIs" dxfId="79" priority="8" operator="equal">
      <formula>"No Cumple"</formula>
    </cfRule>
  </conditionalFormatting>
  <conditionalFormatting sqref="D30">
    <cfRule type="cellIs" dxfId="78" priority="9" operator="equal">
      <formula>"NO CUMPLE CONDICIÓN"</formula>
    </cfRule>
    <cfRule type="cellIs" dxfId="77" priority="10" operator="equal">
      <formula>"No Cumple"</formula>
    </cfRule>
  </conditionalFormatting>
  <conditionalFormatting sqref="D39">
    <cfRule type="cellIs" dxfId="76" priority="5" operator="equal">
      <formula>"NO CUMPLE CONDICIÓN"</formula>
    </cfRule>
    <cfRule type="cellIs" dxfId="75" priority="6" operator="equal">
      <formula>"No Cumple"</formula>
    </cfRule>
  </conditionalFormatting>
  <conditionalFormatting sqref="D46">
    <cfRule type="cellIs" dxfId="74" priority="1" operator="equal">
      <formula>"NO CUMPLE CONDICIÓN"</formula>
    </cfRule>
    <cfRule type="cellIs" dxfId="73" priority="2" operator="equal">
      <formula>"No Cumple"</formula>
    </cfRule>
  </conditionalFormatting>
  <conditionalFormatting sqref="D49">
    <cfRule type="cellIs" dxfId="72" priority="3" operator="equal">
      <formula>"NO CUMPLE CONDICIÓN"</formula>
    </cfRule>
    <cfRule type="cellIs" dxfId="71" priority="4" operator="equal">
      <formula>"No Cumple"</formula>
    </cfRule>
  </conditionalFormatting>
  <dataValidations count="2">
    <dataValidation type="list" allowBlank="1" showInputMessage="1" showErrorMessage="1" sqref="D12 D5:D9 D32:D34 D40:D45" xr:uid="{00000000-0002-0000-0500-000000000000}">
      <formula1>"CUMPLE,NO CUMPLE,NO APLICA"</formula1>
    </dataValidation>
    <dataValidation type="list" allowBlank="1" showInputMessage="1" showErrorMessage="1" sqref="D15:D17 D19:D21 D11 D23 D35:D38 D25:D29 D13 D47:D48 D50" xr:uid="{00000000-0002-0000-0500-000001000000}">
      <formula1>"CUMPLE,NO CUMPLE"</formula1>
    </dataValidation>
  </dataValidations>
  <hyperlinks>
    <hyperlink ref="A1" location="PORTADA!A1" display="Portada" xr:uid="{9B56047E-5319-42F4-9C5B-B1287CDD5860}"/>
  </hyperlinks>
  <printOptions horizontalCentered="1"/>
  <pageMargins left="0.31496062992125984" right="0.31496062992125984" top="1.1417322834645669" bottom="0.74803149606299213" header="0.31496062992125984" footer="0.31496062992125984"/>
  <pageSetup scale="69" fitToHeight="0" orientation="landscape" r:id="rId1"/>
  <headerFooter>
    <oddHeader xml:space="preserve">&amp;L&amp;G&amp;C"PROCESO DE INSPECCIÓN, VIGILANCIA Y CONTROL
FORMATO INSTRUMENTO IV
CASA UNIVERSITARIA"  
&amp;R"IN101.IVC
Versión 1
28/07/2026
Clasificación de la Información
CLASIFICADA"
</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CCC"/>
    <pageSetUpPr fitToPage="1"/>
  </sheetPr>
  <dimension ref="A1:H35"/>
  <sheetViews>
    <sheetView topLeftCell="A27" zoomScale="90" zoomScaleNormal="90" workbookViewId="0">
      <selection activeCell="A16" sqref="A16"/>
    </sheetView>
  </sheetViews>
  <sheetFormatPr baseColWidth="10" defaultColWidth="11.42578125" defaultRowHeight="15"/>
  <cols>
    <col min="1" max="1" width="8.42578125" style="31" customWidth="1"/>
    <col min="2" max="2" width="9.85546875" style="36" customWidth="1"/>
    <col min="3" max="3" width="89.7109375" style="32" customWidth="1"/>
    <col min="4" max="4" width="20.7109375" style="34" customWidth="1"/>
    <col min="5" max="5" width="86.140625" style="34" customWidth="1"/>
    <col min="6" max="6" width="32.42578125" style="48" customWidth="1"/>
    <col min="7" max="7" width="16.140625" style="30" hidden="1" customWidth="1"/>
    <col min="8" max="8" width="60.140625" style="34" customWidth="1"/>
    <col min="9" max="16384" width="11.42578125" style="34"/>
  </cols>
  <sheetData>
    <row r="1" spans="1:8" ht="21" customHeight="1" thickBot="1">
      <c r="A1" s="363" t="s">
        <v>1481</v>
      </c>
      <c r="B1" s="457" t="s">
        <v>2032</v>
      </c>
      <c r="C1" s="458"/>
      <c r="D1" s="458"/>
      <c r="E1" s="459"/>
      <c r="F1" s="253"/>
    </row>
    <row r="2" spans="1:8" ht="74.25" customHeight="1" thickBot="1">
      <c r="A2" s="106" t="s">
        <v>1677</v>
      </c>
      <c r="B2" s="61" t="s">
        <v>1678</v>
      </c>
      <c r="C2" s="62" t="s">
        <v>1679</v>
      </c>
      <c r="D2" s="266" t="s">
        <v>1680</v>
      </c>
      <c r="E2" s="267" t="s">
        <v>1681</v>
      </c>
      <c r="F2" s="254" t="s">
        <v>1682</v>
      </c>
    </row>
    <row r="3" spans="1:8" ht="30.6" customHeight="1">
      <c r="B3" s="52" t="s">
        <v>2033</v>
      </c>
      <c r="C3" s="401" t="s">
        <v>2034</v>
      </c>
      <c r="D3" s="271" t="str">
        <f>IF(COUNTIF(D4:D6,"NO CUMPLE")&gt;0,"NO CUMPLE CONDICIÓN",IF(COUNTIF(D4:D6,"CUMPLE")=0,"NO APLICA","CUMPLE"))</f>
        <v>NO APLICA</v>
      </c>
      <c r="E3" s="272" t="str">
        <f>CONCATENATE(IF(D4="NO CUMPLE",CONCATENATE(E4," / "),""),IF(D5="NO CUMPLE",CONCATENATE(E5,"  "),""),IF(D6="NO CUMPLE",CONCATENATE(E6,"  "),""))</f>
        <v/>
      </c>
      <c r="F3" s="48" t="s">
        <v>2035</v>
      </c>
      <c r="G3" s="255">
        <f>IF(D3="CUMPLE",1,IF(D3="NO CUMPLE CONDICIÓN",2,3))</f>
        <v>3</v>
      </c>
    </row>
    <row r="4" spans="1:8" ht="33.75" customHeight="1">
      <c r="A4" s="108" t="s">
        <v>2036</v>
      </c>
      <c r="B4" s="53" t="s">
        <v>2037</v>
      </c>
      <c r="C4" s="65" t="s">
        <v>2038</v>
      </c>
      <c r="D4" s="123"/>
      <c r="E4" s="122"/>
      <c r="F4" s="322" t="s">
        <v>2039</v>
      </c>
      <c r="G4" s="255"/>
      <c r="H4" s="263" t="s">
        <v>2040</v>
      </c>
    </row>
    <row r="5" spans="1:8" ht="86.25" customHeight="1">
      <c r="A5" s="108" t="s">
        <v>2036</v>
      </c>
      <c r="B5" s="53" t="s">
        <v>2041</v>
      </c>
      <c r="C5" s="67" t="s">
        <v>2042</v>
      </c>
      <c r="D5" s="123"/>
      <c r="E5" s="256"/>
      <c r="F5" s="322" t="s">
        <v>2039</v>
      </c>
      <c r="G5" s="255"/>
    </row>
    <row r="6" spans="1:8" ht="258" customHeight="1">
      <c r="A6" s="108" t="s">
        <v>2036</v>
      </c>
      <c r="B6" s="53" t="s">
        <v>2043</v>
      </c>
      <c r="C6" s="67" t="s">
        <v>2044</v>
      </c>
      <c r="D6" s="123"/>
      <c r="E6" s="122"/>
      <c r="F6" s="322" t="s">
        <v>2045</v>
      </c>
      <c r="G6" s="255"/>
    </row>
    <row r="7" spans="1:8" ht="25.5" customHeight="1">
      <c r="A7" s="108"/>
      <c r="B7" s="57" t="s">
        <v>2046</v>
      </c>
      <c r="C7" s="384" t="s">
        <v>2047</v>
      </c>
      <c r="D7" s="72" t="str">
        <f>IF(COUNTIF(D9:D21,"NO CUMPLE")&gt;0,"NO CUMPLE CONDICIÓN",IF(COUNTIF(D9:D21,"CUMPLE")=0,"NO APLICA","CUMPLE"))</f>
        <v>NO APLICA</v>
      </c>
      <c r="E7" s="369" t="str">
        <f>CONCATENATE(IF(D9="NO CUMPLE",CONCATENATE(E9," / "),""),IF(D10="NO CUMPLE",CONCATENATE(E10," / "),""),IF(D11="NO CUMPLE",CONCATENATE(E11," / "),""),IF(D12="NO CUMPLE",CONCATENATE(E12," / "),""),IF(D13="NO CUMPLE",CONCATENATE(E13," / "),""),IF(D14="NO CUMPLE",CONCATENATE(E14," / "),""),IF(D15="NO CUMPLE",CONCATENATE(E15," / "),""),IF(D16="NO CUMPLE",CONCATENATE(E16," / "),""),IF(D17="NO CUMPLE",CONCATENATE(E17," / "),""),IF(D18="NO CUMPLE",CONCATENATE(E18," / "),""),IF(D19="NO CUMPLE",CONCATENATE(E19," / "),""),IF(D20="NO CUMPLE",CONCATENATE(E20," / "),""),IF(D21="NO CUMPLE",CONCATENATE(E21," / "),""))</f>
        <v/>
      </c>
      <c r="F7" s="337"/>
      <c r="G7" s="255">
        <f>IF(D7="CUMPLE",1,IF(D7="NO CUMPLE CONDICIÓN",2,3))</f>
        <v>3</v>
      </c>
    </row>
    <row r="8" spans="1:8" ht="45.75" customHeight="1">
      <c r="A8" s="108"/>
      <c r="B8" s="346"/>
      <c r="C8" s="257" t="s">
        <v>2048</v>
      </c>
      <c r="D8" s="261"/>
      <c r="E8" s="88"/>
      <c r="G8" s="255"/>
    </row>
    <row r="9" spans="1:8" ht="90.75">
      <c r="A9" s="108" t="s">
        <v>2036</v>
      </c>
      <c r="B9" s="53" t="s">
        <v>2049</v>
      </c>
      <c r="C9" s="364" t="s">
        <v>2050</v>
      </c>
      <c r="D9" s="123"/>
      <c r="E9" s="122"/>
      <c r="F9" s="48" t="s">
        <v>2051</v>
      </c>
      <c r="G9" s="255"/>
    </row>
    <row r="10" spans="1:8" ht="128.25" customHeight="1">
      <c r="A10" s="108" t="s">
        <v>2036</v>
      </c>
      <c r="B10" s="53" t="s">
        <v>2052</v>
      </c>
      <c r="C10" s="365" t="s">
        <v>2053</v>
      </c>
      <c r="D10" s="123"/>
      <c r="E10" s="122"/>
      <c r="F10" s="48" t="s">
        <v>2054</v>
      </c>
      <c r="G10" s="255"/>
    </row>
    <row r="11" spans="1:8" ht="242.25">
      <c r="A11" s="108" t="s">
        <v>2036</v>
      </c>
      <c r="B11" s="53" t="s">
        <v>2055</v>
      </c>
      <c r="C11" s="258" t="s">
        <v>2056</v>
      </c>
      <c r="D11" s="123"/>
      <c r="E11" s="122"/>
      <c r="F11" s="48" t="s">
        <v>2057</v>
      </c>
      <c r="G11" s="255"/>
    </row>
    <row r="12" spans="1:8" ht="111.75" customHeight="1">
      <c r="A12" s="108" t="s">
        <v>2036</v>
      </c>
      <c r="B12" s="53" t="s">
        <v>2058</v>
      </c>
      <c r="C12" s="258" t="s">
        <v>2059</v>
      </c>
      <c r="D12" s="126"/>
      <c r="E12" s="120"/>
      <c r="F12" s="48" t="s">
        <v>2060</v>
      </c>
      <c r="G12" s="255"/>
    </row>
    <row r="13" spans="1:8" ht="71.25" customHeight="1">
      <c r="A13" s="108" t="s">
        <v>2036</v>
      </c>
      <c r="B13" s="53" t="s">
        <v>2061</v>
      </c>
      <c r="C13" s="258" t="s">
        <v>2062</v>
      </c>
      <c r="D13" s="126"/>
      <c r="E13" s="120"/>
      <c r="F13" s="48" t="s">
        <v>2063</v>
      </c>
      <c r="G13" s="255"/>
    </row>
    <row r="14" spans="1:8" ht="130.5" customHeight="1">
      <c r="A14" s="108" t="s">
        <v>2036</v>
      </c>
      <c r="B14" s="53" t="s">
        <v>2064</v>
      </c>
      <c r="C14" s="264" t="s">
        <v>2065</v>
      </c>
      <c r="D14" s="126"/>
      <c r="E14" s="120"/>
      <c r="F14" s="48" t="s">
        <v>2066</v>
      </c>
      <c r="G14" s="255"/>
    </row>
    <row r="15" spans="1:8" ht="38.25" customHeight="1">
      <c r="A15" s="108" t="s">
        <v>2036</v>
      </c>
      <c r="B15" s="53" t="s">
        <v>2067</v>
      </c>
      <c r="C15" s="258" t="s">
        <v>2068</v>
      </c>
      <c r="D15" s="126"/>
      <c r="E15" s="120"/>
      <c r="F15" s="259" t="s">
        <v>2069</v>
      </c>
      <c r="G15" s="255"/>
    </row>
    <row r="16" spans="1:8" ht="157.5" customHeight="1">
      <c r="A16" s="108" t="s">
        <v>2036</v>
      </c>
      <c r="B16" s="53" t="s">
        <v>2070</v>
      </c>
      <c r="C16" s="264" t="s">
        <v>2071</v>
      </c>
      <c r="D16" s="123"/>
      <c r="E16" s="122"/>
      <c r="F16" s="337" t="s">
        <v>2072</v>
      </c>
      <c r="G16" s="255"/>
    </row>
    <row r="17" spans="1:8" ht="114">
      <c r="A17" s="108" t="s">
        <v>2036</v>
      </c>
      <c r="B17" s="53" t="s">
        <v>2073</v>
      </c>
      <c r="C17" s="366" t="s">
        <v>2074</v>
      </c>
      <c r="D17" s="123"/>
      <c r="E17" s="122"/>
      <c r="F17" s="337" t="s">
        <v>2075</v>
      </c>
      <c r="G17" s="255"/>
    </row>
    <row r="18" spans="1:8" ht="90.75">
      <c r="A18" s="108" t="s">
        <v>2036</v>
      </c>
      <c r="B18" s="53" t="s">
        <v>2076</v>
      </c>
      <c r="C18" s="258" t="s">
        <v>2077</v>
      </c>
      <c r="D18" s="123"/>
      <c r="E18" s="122"/>
      <c r="F18" s="337" t="s">
        <v>2075</v>
      </c>
      <c r="G18" s="255"/>
    </row>
    <row r="19" spans="1:8" ht="408.75" customHeight="1">
      <c r="A19" s="108" t="s">
        <v>2036</v>
      </c>
      <c r="B19" s="53" t="s">
        <v>2078</v>
      </c>
      <c r="C19" s="258" t="s">
        <v>2079</v>
      </c>
      <c r="D19" s="123"/>
      <c r="E19" s="122"/>
      <c r="F19" s="337" t="s">
        <v>2080</v>
      </c>
      <c r="G19" s="255"/>
    </row>
    <row r="20" spans="1:8" ht="122.45" customHeight="1">
      <c r="A20" s="108"/>
      <c r="B20" s="53" t="s">
        <v>2081</v>
      </c>
      <c r="C20" s="264" t="s">
        <v>2082</v>
      </c>
      <c r="D20" s="123"/>
      <c r="E20" s="122"/>
      <c r="F20" s="189" t="s">
        <v>2083</v>
      </c>
      <c r="G20" s="255"/>
    </row>
    <row r="21" spans="1:8" ht="61.5" customHeight="1">
      <c r="A21" s="104" t="s">
        <v>1686</v>
      </c>
      <c r="B21" s="53" t="s">
        <v>2084</v>
      </c>
      <c r="C21" s="258" t="s">
        <v>2085</v>
      </c>
      <c r="D21" s="123"/>
      <c r="E21" s="122"/>
      <c r="F21" s="190" t="s">
        <v>2086</v>
      </c>
      <c r="G21" s="255"/>
    </row>
    <row r="22" spans="1:8" ht="42" customHeight="1">
      <c r="B22" s="57" t="s">
        <v>2087</v>
      </c>
      <c r="C22" s="66" t="s">
        <v>2088</v>
      </c>
      <c r="D22" s="72" t="str">
        <f>IF(COUNTIF(D24:D30,"NO CUMPLE")&gt;0,"NO CUMPLE CONDICIÓN",IF(COUNTIF(D24:D30,"CUMPLE")=0,"NO APLICA","CUMPLE"))</f>
        <v>NO APLICA</v>
      </c>
      <c r="E22" s="260"/>
      <c r="F22" s="48" t="s">
        <v>2089</v>
      </c>
      <c r="G22" s="255">
        <f>IF(D22="CUMPLE",1,IF(D22="NO CUMPLE CONDICIÓN",2,3))</f>
        <v>3</v>
      </c>
    </row>
    <row r="23" spans="1:8" ht="28.5">
      <c r="B23" s="87"/>
      <c r="C23" s="257" t="s">
        <v>2048</v>
      </c>
      <c r="D23" s="261"/>
      <c r="E23" s="88"/>
      <c r="F23" s="330"/>
      <c r="G23" s="255"/>
    </row>
    <row r="24" spans="1:8" ht="99">
      <c r="A24" s="108" t="s">
        <v>2036</v>
      </c>
      <c r="B24" s="53" t="s">
        <v>2090</v>
      </c>
      <c r="C24" s="258" t="s">
        <v>2091</v>
      </c>
      <c r="D24" s="123"/>
      <c r="E24" s="122"/>
      <c r="F24" s="48" t="s">
        <v>2092</v>
      </c>
      <c r="G24" s="255"/>
    </row>
    <row r="25" spans="1:8" ht="72" customHeight="1">
      <c r="A25" s="108" t="s">
        <v>2036</v>
      </c>
      <c r="B25" s="53" t="s">
        <v>2093</v>
      </c>
      <c r="C25" s="258" t="s">
        <v>2094</v>
      </c>
      <c r="D25" s="123"/>
      <c r="E25" s="122"/>
      <c r="F25" s="48" t="s">
        <v>2092</v>
      </c>
      <c r="G25" s="255"/>
    </row>
    <row r="26" spans="1:8" ht="211.5" customHeight="1">
      <c r="A26" s="108" t="s">
        <v>2036</v>
      </c>
      <c r="B26" s="53" t="s">
        <v>2095</v>
      </c>
      <c r="C26" s="258" t="s">
        <v>2096</v>
      </c>
      <c r="D26" s="123"/>
      <c r="E26" s="122"/>
      <c r="F26" s="259" t="s">
        <v>2097</v>
      </c>
      <c r="G26" s="255"/>
    </row>
    <row r="27" spans="1:8" ht="66.75" customHeight="1">
      <c r="A27" s="108" t="s">
        <v>2036</v>
      </c>
      <c r="B27" s="53" t="s">
        <v>2098</v>
      </c>
      <c r="C27" s="258" t="s">
        <v>2099</v>
      </c>
      <c r="D27" s="123"/>
      <c r="E27" s="122"/>
      <c r="F27" s="48" t="s">
        <v>2100</v>
      </c>
      <c r="G27" s="255"/>
    </row>
    <row r="28" spans="1:8" ht="161.25" customHeight="1">
      <c r="A28" s="108" t="s">
        <v>2036</v>
      </c>
      <c r="B28" s="53" t="s">
        <v>2101</v>
      </c>
      <c r="C28" s="258" t="s">
        <v>2102</v>
      </c>
      <c r="D28" s="123"/>
      <c r="E28" s="122"/>
      <c r="F28" s="48" t="s">
        <v>2103</v>
      </c>
      <c r="G28" s="255"/>
    </row>
    <row r="29" spans="1:8" ht="109.5" customHeight="1">
      <c r="A29" s="108" t="s">
        <v>2036</v>
      </c>
      <c r="B29" s="53" t="s">
        <v>2104</v>
      </c>
      <c r="C29" s="258" t="s">
        <v>2105</v>
      </c>
      <c r="D29" s="262"/>
      <c r="E29" s="122"/>
      <c r="F29" s="48" t="s">
        <v>2106</v>
      </c>
      <c r="G29" s="255"/>
    </row>
    <row r="30" spans="1:8" ht="51" customHeight="1" thickBot="1">
      <c r="A30" s="108" t="s">
        <v>2036</v>
      </c>
      <c r="B30" s="60" t="s">
        <v>2107</v>
      </c>
      <c r="C30" s="385" t="s">
        <v>2108</v>
      </c>
      <c r="D30" s="124"/>
      <c r="E30" s="383"/>
      <c r="F30" s="259" t="s">
        <v>2109</v>
      </c>
      <c r="G30" s="255"/>
      <c r="H30" s="263"/>
    </row>
    <row r="33" spans="3:4" hidden="1">
      <c r="C33" s="94" t="s">
        <v>1897</v>
      </c>
      <c r="D33" s="34">
        <f>COUNTIF(G3:G30,1)</f>
        <v>0</v>
      </c>
    </row>
    <row r="34" spans="3:4" hidden="1">
      <c r="C34" s="94" t="s">
        <v>1898</v>
      </c>
      <c r="D34" s="34">
        <f>COUNTIF(G3:G30,2)</f>
        <v>0</v>
      </c>
    </row>
    <row r="35" spans="3:4" hidden="1">
      <c r="C35" s="94" t="s">
        <v>1899</v>
      </c>
      <c r="D35" s="34">
        <f>COUNTIF(G3:G30,3)</f>
        <v>3</v>
      </c>
    </row>
  </sheetData>
  <sheetProtection algorithmName="SHA-512" hashValue="x3dn29eAfU5yLBr4Y7sGTWx2pM7dpFSeoz/kFgK+IPcdtCUNbg+7kWRm0FSn+d8ASvcVikDjxoYlulaVIT2Fug==" saltValue="AbwG6wZNp24ES7xNDwD1dA==" spinCount="100000" sheet="1" formatRows="0" autoFilter="0"/>
  <mergeCells count="1">
    <mergeCell ref="B1:E1"/>
  </mergeCells>
  <phoneticPr fontId="35" type="noConversion"/>
  <conditionalFormatting sqref="D3">
    <cfRule type="cellIs" dxfId="70" priority="5" operator="equal">
      <formula>"NO CUMPLE CONDICIÓN"</formula>
    </cfRule>
    <cfRule type="cellIs" dxfId="69" priority="6" operator="equal">
      <formula>"No Cumple"</formula>
    </cfRule>
  </conditionalFormatting>
  <conditionalFormatting sqref="D7">
    <cfRule type="cellIs" dxfId="68" priority="3" operator="equal">
      <formula>"NO CUMPLE CONDICIÓN"</formula>
    </cfRule>
    <cfRule type="cellIs" dxfId="67" priority="4" operator="equal">
      <formula>"No Cumple"</formula>
    </cfRule>
  </conditionalFormatting>
  <conditionalFormatting sqref="D22">
    <cfRule type="cellIs" dxfId="66" priority="1" operator="equal">
      <formula>"NO CUMPLE CONDICIÓN"</formula>
    </cfRule>
    <cfRule type="cellIs" dxfId="65" priority="2" operator="equal">
      <formula>"No Cumple"</formula>
    </cfRule>
  </conditionalFormatting>
  <dataValidations count="3">
    <dataValidation type="list" allowBlank="1" showInputMessage="1" showErrorMessage="1" sqref="D9:D11 D4:D6 D16:D21 D24:D28" xr:uid="{00000000-0002-0000-0600-000000000000}">
      <formula1>"CUMPLE,NO CUMPLE"</formula1>
    </dataValidation>
    <dataValidation type="list" allowBlank="1" showInputMessage="1" showErrorMessage="1" sqref="D29" xr:uid="{02AAD6DC-48F4-4112-B7E9-4A1F408393B7}">
      <formula1>"CUMPLE, NO CUMPLE,NO APLICA"</formula1>
    </dataValidation>
    <dataValidation type="list" allowBlank="1" showInputMessage="1" showErrorMessage="1" sqref="D12:D15 D30" xr:uid="{00000000-0002-0000-0600-000002000000}">
      <formula1>"CUMPLE,NO CUMPLE,NO APLICA"</formula1>
    </dataValidation>
  </dataValidations>
  <hyperlinks>
    <hyperlink ref="A1" location="PORTADA!A1" display="Portada" xr:uid="{EF810158-E83F-40E6-9CD7-1E5B2B5E689E}"/>
  </hyperlinks>
  <printOptions horizontalCentered="1"/>
  <pageMargins left="0.31496062992125984" right="0.31496062992125984" top="1.1417322834645669" bottom="0.74803149606299213" header="0.31496062992125984" footer="0.31496062992125984"/>
  <pageSetup scale="64" fitToHeight="0" orientation="landscape" r:id="rId1"/>
  <headerFooter>
    <oddHeader xml:space="preserve">&amp;L&amp;G&amp;C"PROCESO DE INSPECCIÓN, VIGILANCIA Y CONTROL
FORMATO INSTRUMENTO IV
CASA UNIVERSITARIA"  
&amp;R"IN101.IVC
Versión 1
28/07/2026
Clasificación de la Información
CLASIFICADA"
</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CCC"/>
    <pageSetUpPr fitToPage="1"/>
  </sheetPr>
  <dimension ref="A1:R116"/>
  <sheetViews>
    <sheetView topLeftCell="A108" zoomScaleNormal="100" workbookViewId="0">
      <selection activeCell="A16" sqref="A16"/>
    </sheetView>
  </sheetViews>
  <sheetFormatPr baseColWidth="10" defaultColWidth="11.42578125" defaultRowHeight="15"/>
  <cols>
    <col min="1" max="1" width="8.7109375" customWidth="1"/>
    <col min="2" max="2" width="9.42578125" style="113" bestFit="1" customWidth="1"/>
    <col min="3" max="3" width="63.85546875" customWidth="1"/>
    <col min="4" max="4" width="23.85546875" style="28" customWidth="1"/>
    <col min="5" max="5" width="79.85546875" style="28" customWidth="1"/>
    <col min="6" max="6" width="32.42578125" style="187" customWidth="1"/>
    <col min="7" max="7" width="13" hidden="1" customWidth="1"/>
  </cols>
  <sheetData>
    <row r="1" spans="1:18" ht="21.75" thickBot="1">
      <c r="A1" s="363" t="s">
        <v>1481</v>
      </c>
      <c r="B1" s="457" t="s">
        <v>2110</v>
      </c>
      <c r="C1" s="458"/>
      <c r="D1" s="458"/>
      <c r="E1" s="459"/>
    </row>
    <row r="2" spans="1:18" s="113" customFormat="1" ht="60.75" thickBot="1">
      <c r="A2" s="200" t="s">
        <v>1677</v>
      </c>
      <c r="B2" s="61" t="s">
        <v>2111</v>
      </c>
      <c r="C2" s="62" t="s">
        <v>2112</v>
      </c>
      <c r="D2" s="266" t="s">
        <v>1680</v>
      </c>
      <c r="E2" s="267" t="s">
        <v>1681</v>
      </c>
      <c r="F2" s="188" t="s">
        <v>2113</v>
      </c>
      <c r="I2" s="114"/>
      <c r="K2" s="114"/>
      <c r="M2" s="114"/>
      <c r="O2" s="114"/>
      <c r="Q2" s="114"/>
    </row>
    <row r="3" spans="1:18" s="43" customFormat="1" ht="66">
      <c r="B3" s="387" t="s">
        <v>2114</v>
      </c>
      <c r="C3" s="162" t="s">
        <v>2115</v>
      </c>
      <c r="D3" s="71" t="str">
        <f>IF(COUNTIF(D4:D4,"NO CUMPLE")&gt;0,"NO CUMPLE CONDICIÓN",IF(COUNTIF(D4:D4,"CUMPLE")=0,"NO APLICA","CUMPLE"))</f>
        <v>NO APLICA</v>
      </c>
      <c r="E3" s="388" t="str">
        <f>CONCATENATE(IF(D4="NO CUMPLE",CONCATENATE(E4," / "),""))</f>
        <v/>
      </c>
      <c r="F3" s="201" t="s">
        <v>2116</v>
      </c>
      <c r="G3" s="95">
        <f>IF(D3="CUMPLE",1,IF(D3="NO CUMPLE CONDICIÓN",2,3))</f>
        <v>3</v>
      </c>
      <c r="I3" s="44"/>
      <c r="K3" s="44"/>
      <c r="M3" s="44"/>
      <c r="O3" s="44"/>
      <c r="Q3" s="44"/>
    </row>
    <row r="4" spans="1:18" s="45" customFormat="1" ht="108" customHeight="1">
      <c r="A4" s="108" t="s">
        <v>2036</v>
      </c>
      <c r="B4" s="332" t="s">
        <v>2117</v>
      </c>
      <c r="C4" s="67" t="s">
        <v>2118</v>
      </c>
      <c r="D4" s="125"/>
      <c r="E4" s="202"/>
      <c r="F4" s="189" t="s">
        <v>2116</v>
      </c>
      <c r="G4" s="111"/>
      <c r="J4" s="43"/>
      <c r="K4" s="112"/>
      <c r="M4" s="112"/>
      <c r="O4" s="112"/>
      <c r="Q4" s="112"/>
    </row>
    <row r="5" spans="1:18" s="45" customFormat="1" ht="48" customHeight="1">
      <c r="B5" s="331" t="s">
        <v>2119</v>
      </c>
      <c r="C5" s="93" t="s">
        <v>2120</v>
      </c>
      <c r="D5" s="72" t="str">
        <f>IF(COUNTIF(D6:D9,"NO CUMPLE")&gt;0,"NO CUMPLE CONDICIÓN",IF(COUNTIF(D6:D9,"CUMPLE")=0,"NO APLICA","CUMPLE"))</f>
        <v>NO APLICA</v>
      </c>
      <c r="E5" s="203" t="str">
        <f>CONCATENATE(IF(D7="NO CUMPLE",CONCATENATE(E7," / "),""),IF(D8="NO CUMPLE",CONCATENATE(E8," / "),""),IF(D9="NO CUMPLE",CONCATENATE(E9," / "),""))</f>
        <v/>
      </c>
      <c r="F5" s="201" t="s">
        <v>2121</v>
      </c>
      <c r="G5" s="95">
        <f>IF(D5="CUMPLE",1,IF(D5="NO CUMPLE CONDICIÓN",2,3))</f>
        <v>3</v>
      </c>
      <c r="H5" s="43"/>
      <c r="J5" s="43"/>
      <c r="K5" s="44"/>
      <c r="L5" s="43"/>
      <c r="M5" s="44"/>
      <c r="N5" s="43"/>
      <c r="O5" s="44"/>
      <c r="P5" s="43"/>
      <c r="Q5" s="44"/>
      <c r="R5" s="43"/>
    </row>
    <row r="6" spans="1:18" s="43" customFormat="1" ht="43.5" customHeight="1">
      <c r="B6" s="333"/>
      <c r="C6" s="89" t="s">
        <v>2122</v>
      </c>
      <c r="D6" s="116"/>
      <c r="E6" s="88"/>
      <c r="F6" s="190" t="s">
        <v>2123</v>
      </c>
      <c r="G6" s="95"/>
      <c r="K6" s="44"/>
      <c r="M6" s="44"/>
      <c r="O6" s="44"/>
      <c r="Q6" s="44"/>
    </row>
    <row r="7" spans="1:18" s="43" customFormat="1" ht="55.5" customHeight="1">
      <c r="A7" s="108" t="s">
        <v>2036</v>
      </c>
      <c r="B7" s="334" t="s">
        <v>2124</v>
      </c>
      <c r="C7" s="296" t="s">
        <v>2125</v>
      </c>
      <c r="D7" s="126"/>
      <c r="E7" s="204"/>
      <c r="F7" s="189" t="s">
        <v>2126</v>
      </c>
      <c r="G7" s="95"/>
      <c r="K7" s="44"/>
      <c r="M7" s="44"/>
      <c r="O7" s="44"/>
      <c r="Q7" s="44"/>
    </row>
    <row r="8" spans="1:18" s="43" customFormat="1" ht="82.5">
      <c r="A8" s="108" t="s">
        <v>2036</v>
      </c>
      <c r="B8" s="334" t="s">
        <v>2127</v>
      </c>
      <c r="C8" s="54" t="s">
        <v>2128</v>
      </c>
      <c r="D8" s="126"/>
      <c r="E8" s="202"/>
      <c r="F8" s="190" t="s">
        <v>2129</v>
      </c>
      <c r="G8" s="95"/>
      <c r="K8" s="44"/>
      <c r="M8" s="44"/>
      <c r="O8" s="44"/>
      <c r="Q8" s="44"/>
    </row>
    <row r="9" spans="1:18" s="43" customFormat="1" ht="82.5">
      <c r="A9" s="108" t="s">
        <v>2036</v>
      </c>
      <c r="B9" s="334" t="s">
        <v>2130</v>
      </c>
      <c r="C9" s="54" t="s">
        <v>2131</v>
      </c>
      <c r="D9" s="126"/>
      <c r="E9" s="204"/>
      <c r="F9" s="190" t="s">
        <v>2129</v>
      </c>
      <c r="G9" s="95"/>
      <c r="K9" s="44"/>
      <c r="M9" s="44"/>
      <c r="O9" s="44"/>
      <c r="Q9" s="44"/>
    </row>
    <row r="10" spans="1:18" s="43" customFormat="1" ht="42" customHeight="1">
      <c r="B10" s="331" t="s">
        <v>2132</v>
      </c>
      <c r="C10" s="93" t="s">
        <v>2133</v>
      </c>
      <c r="D10" s="72" t="str">
        <f>IF(COUNTIF(D12:D17,"NO CUMPLE")&gt;0,"NO CUMPLE CONDICIÓN",IF(COUNTIF(D12:D17,"CUMPLE")=0,"NO APLICA","CUMPLE"))</f>
        <v>NO APLICA</v>
      </c>
      <c r="E10" s="203" t="str">
        <f>CONCATENATE(IF(D12="NO CUMPLE",CONCATENATE(E12," / "),""),IF(D13="NO CUMPLE",CONCATENATE(E13," / "),""),IF(D14="NO CUMPLE",CONCATENATE(E14," / "),""),IF(D15="NO CUMPLE",CONCATENATE(E15," / "),""),IF(D16="NO CUMPLE",CONCATENATE(E16," / "),""),IF(D17="NO CUMPLE",CONCATENATE(E17," / "),""))</f>
        <v/>
      </c>
      <c r="F10" s="201" t="s">
        <v>2134</v>
      </c>
      <c r="G10" s="95">
        <f>IF(D10="CUMPLE",1,IF(D10="NO CUMPLE CONDICIÓN",2,3))</f>
        <v>3</v>
      </c>
      <c r="K10" s="44"/>
      <c r="M10" s="44"/>
      <c r="O10" s="44"/>
      <c r="Q10" s="44"/>
    </row>
    <row r="11" spans="1:18" s="43" customFormat="1" ht="40.5" customHeight="1">
      <c r="B11" s="333"/>
      <c r="C11" s="89" t="s">
        <v>2122</v>
      </c>
      <c r="D11" s="116"/>
      <c r="E11" s="88"/>
      <c r="F11" s="190" t="s">
        <v>2123</v>
      </c>
      <c r="G11" s="95"/>
      <c r="K11" s="44"/>
      <c r="M11" s="44"/>
      <c r="O11" s="44"/>
      <c r="Q11" s="44"/>
    </row>
    <row r="12" spans="1:18" s="43" customFormat="1" ht="82.5">
      <c r="A12" s="108" t="s">
        <v>2036</v>
      </c>
      <c r="B12" s="334" t="s">
        <v>2135</v>
      </c>
      <c r="C12" s="54" t="s">
        <v>2136</v>
      </c>
      <c r="D12" s="126"/>
      <c r="E12" s="204"/>
      <c r="F12" s="190" t="s">
        <v>2137</v>
      </c>
      <c r="G12" s="95"/>
      <c r="K12" s="44"/>
      <c r="M12" s="44"/>
      <c r="O12" s="44"/>
      <c r="Q12" s="44"/>
    </row>
    <row r="13" spans="1:18" s="43" customFormat="1" ht="85.5">
      <c r="A13" s="108" t="s">
        <v>2036</v>
      </c>
      <c r="B13" s="334" t="s">
        <v>2138</v>
      </c>
      <c r="C13" s="54" t="s">
        <v>2139</v>
      </c>
      <c r="D13" s="126"/>
      <c r="E13" s="204"/>
      <c r="F13" s="190" t="s">
        <v>2137</v>
      </c>
      <c r="G13" s="95"/>
      <c r="K13" s="44"/>
      <c r="M13" s="44"/>
      <c r="O13" s="44"/>
      <c r="Q13" s="44"/>
    </row>
    <row r="14" spans="1:18" s="43" customFormat="1" ht="82.5">
      <c r="A14" s="108" t="s">
        <v>2036</v>
      </c>
      <c r="B14" s="334" t="s">
        <v>2140</v>
      </c>
      <c r="C14" s="54" t="s">
        <v>2141</v>
      </c>
      <c r="D14" s="126"/>
      <c r="E14" s="204"/>
      <c r="F14" s="190" t="s">
        <v>2142</v>
      </c>
      <c r="G14" s="95"/>
      <c r="K14" s="44"/>
      <c r="M14" s="44"/>
      <c r="O14" s="44"/>
      <c r="Q14" s="44"/>
    </row>
    <row r="15" spans="1:18" s="45" customFormat="1" ht="82.5">
      <c r="A15" s="108" t="s">
        <v>2036</v>
      </c>
      <c r="B15" s="334" t="s">
        <v>2143</v>
      </c>
      <c r="C15" s="296" t="s">
        <v>2144</v>
      </c>
      <c r="D15" s="126"/>
      <c r="E15" s="204"/>
      <c r="F15" s="190" t="s">
        <v>2142</v>
      </c>
      <c r="G15" s="95"/>
      <c r="H15" s="43"/>
      <c r="J15" s="43"/>
      <c r="K15" s="44"/>
      <c r="L15" s="43"/>
      <c r="M15" s="44"/>
      <c r="N15" s="43"/>
      <c r="O15" s="44"/>
      <c r="P15" s="43"/>
      <c r="Q15" s="44"/>
      <c r="R15" s="43"/>
    </row>
    <row r="16" spans="1:18" s="43" customFormat="1" ht="82.5">
      <c r="A16" s="108" t="s">
        <v>2036</v>
      </c>
      <c r="B16" s="334" t="s">
        <v>2145</v>
      </c>
      <c r="C16" s="54" t="s">
        <v>2146</v>
      </c>
      <c r="D16" s="126"/>
      <c r="E16" s="204"/>
      <c r="F16" s="190" t="s">
        <v>2142</v>
      </c>
      <c r="G16" s="95"/>
      <c r="K16" s="44"/>
      <c r="M16" s="44"/>
      <c r="O16" s="44"/>
      <c r="Q16" s="44"/>
    </row>
    <row r="17" spans="1:18" s="43" customFormat="1" ht="82.5">
      <c r="A17" s="108" t="s">
        <v>2036</v>
      </c>
      <c r="B17" s="334" t="s">
        <v>2147</v>
      </c>
      <c r="C17" s="54" t="s">
        <v>2148</v>
      </c>
      <c r="D17" s="126"/>
      <c r="E17" s="204"/>
      <c r="F17" s="190" t="s">
        <v>2142</v>
      </c>
      <c r="G17" s="95"/>
      <c r="K17" s="44"/>
      <c r="M17" s="44"/>
      <c r="O17" s="44"/>
      <c r="Q17" s="44"/>
    </row>
    <row r="18" spans="1:18" s="43" customFormat="1" ht="66">
      <c r="B18" s="331" t="s">
        <v>2149</v>
      </c>
      <c r="C18" s="295" t="s">
        <v>2150</v>
      </c>
      <c r="D18" s="72" t="str">
        <f>IF(COUNTIF(D20:D30,"NO CUMPLE")&gt;0,"NO CUMPLE CONDICIÓN",IF(COUNTIF(D20:D30,"CUMPLE")=0,"NO APLICA","CUMPLE"))</f>
        <v>NO APLICA</v>
      </c>
      <c r="E18" s="203" t="str">
        <f>CONCATENATE(IF(D20="NO CUMPLE",CONCATENATE(E20," / "),""),IF(D21="NO CUMPLE",CONCATENATE(E21," / "),""),IF(D22="NO CUMPLE",CONCATENATE(E22," / "),""),IF(D23="NO CUMPLE",CONCATENATE(E23," / "),""),IF(D24="NO CUMPLE",CONCATENATE(E24," / "),""),IF(D25="NO CUMPLE",CONCATENATE(E25," / "),""),IF(D26="NO CUMPLE",CONCATENATE(E26," / "),""),IF(D27="NO CUMPLE",CONCATENATE(E27," / "),""),IF(D28="NO CUMPLE",CONCATENATE(E28," / "),""),IF(D29="NO CUMPLE",CONCATENATE(E29," / "),""),IF(D30="NO CUMPLE",CONCATENATE(E30," / "),""))</f>
        <v/>
      </c>
      <c r="F18" s="201" t="s">
        <v>2151</v>
      </c>
      <c r="G18" s="95">
        <f>IF(D18="CUMPLE",1,IF(D18="NO CUMPLE CONDICIÓN",2,3))</f>
        <v>3</v>
      </c>
      <c r="K18" s="44"/>
      <c r="M18" s="44"/>
      <c r="O18" s="44"/>
      <c r="Q18" s="44"/>
    </row>
    <row r="19" spans="1:18" s="43" customFormat="1" ht="42" customHeight="1">
      <c r="B19" s="333"/>
      <c r="C19" s="89" t="s">
        <v>2122</v>
      </c>
      <c r="D19" s="116"/>
      <c r="E19" s="88"/>
      <c r="F19" s="190" t="s">
        <v>2123</v>
      </c>
      <c r="G19" s="95"/>
      <c r="K19" s="44"/>
      <c r="M19" s="44"/>
      <c r="O19" s="44"/>
      <c r="Q19" s="44"/>
    </row>
    <row r="20" spans="1:18" s="46" customFormat="1" ht="90.75">
      <c r="A20" s="108" t="s">
        <v>2036</v>
      </c>
      <c r="B20" s="334" t="s">
        <v>2152</v>
      </c>
      <c r="C20" s="54" t="s">
        <v>2153</v>
      </c>
      <c r="D20" s="126"/>
      <c r="E20" s="204"/>
      <c r="F20" s="190" t="s">
        <v>2154</v>
      </c>
      <c r="G20" s="95"/>
      <c r="H20" s="43"/>
      <c r="J20" s="43"/>
      <c r="K20" s="44"/>
      <c r="L20" s="43"/>
      <c r="M20" s="44"/>
      <c r="N20" s="43"/>
      <c r="O20" s="44"/>
      <c r="P20" s="43"/>
      <c r="Q20" s="44"/>
      <c r="R20" s="43"/>
    </row>
    <row r="21" spans="1:18" s="43" customFormat="1" ht="90.75">
      <c r="A21" s="108" t="s">
        <v>2036</v>
      </c>
      <c r="B21" s="334" t="s">
        <v>2155</v>
      </c>
      <c r="C21" s="54" t="s">
        <v>2156</v>
      </c>
      <c r="D21" s="126"/>
      <c r="E21" s="204"/>
      <c r="F21" s="190" t="s">
        <v>2154</v>
      </c>
      <c r="G21" s="95"/>
      <c r="K21" s="44"/>
      <c r="M21" s="44"/>
      <c r="O21" s="44"/>
      <c r="Q21" s="44"/>
    </row>
    <row r="22" spans="1:18" s="43" customFormat="1" ht="90.75">
      <c r="A22" s="108" t="s">
        <v>2036</v>
      </c>
      <c r="B22" s="334" t="s">
        <v>2157</v>
      </c>
      <c r="C22" s="54" t="s">
        <v>2158</v>
      </c>
      <c r="D22" s="126"/>
      <c r="E22" s="204"/>
      <c r="F22" s="190" t="s">
        <v>2159</v>
      </c>
      <c r="G22" s="95"/>
      <c r="K22" s="44"/>
      <c r="M22" s="44"/>
      <c r="O22" s="44"/>
      <c r="Q22" s="44"/>
    </row>
    <row r="23" spans="1:18" s="43" customFormat="1" ht="90.75">
      <c r="A23" s="108" t="s">
        <v>2036</v>
      </c>
      <c r="B23" s="334" t="s">
        <v>2160</v>
      </c>
      <c r="C23" s="54" t="s">
        <v>2161</v>
      </c>
      <c r="D23" s="126"/>
      <c r="E23" s="204"/>
      <c r="F23" s="190" t="s">
        <v>2162</v>
      </c>
      <c r="G23" s="95"/>
      <c r="K23" s="44"/>
      <c r="M23" s="44"/>
      <c r="O23" s="44"/>
      <c r="Q23" s="44"/>
    </row>
    <row r="24" spans="1:18" s="43" customFormat="1" ht="90.75">
      <c r="A24" s="108" t="s">
        <v>2036</v>
      </c>
      <c r="B24" s="334" t="s">
        <v>2163</v>
      </c>
      <c r="C24" s="54" t="s">
        <v>2164</v>
      </c>
      <c r="D24" s="126"/>
      <c r="E24" s="204"/>
      <c r="F24" s="190" t="s">
        <v>2162</v>
      </c>
      <c r="G24" s="95"/>
      <c r="K24" s="44"/>
      <c r="M24" s="44"/>
      <c r="O24" s="44"/>
      <c r="Q24" s="44"/>
    </row>
    <row r="25" spans="1:18" s="43" customFormat="1" ht="90.75">
      <c r="A25" s="108" t="s">
        <v>2036</v>
      </c>
      <c r="B25" s="334" t="s">
        <v>2165</v>
      </c>
      <c r="C25" s="54" t="s">
        <v>2166</v>
      </c>
      <c r="D25" s="126"/>
      <c r="E25" s="204"/>
      <c r="F25" s="190" t="s">
        <v>2162</v>
      </c>
      <c r="G25" s="95"/>
      <c r="K25" s="44"/>
      <c r="M25" s="44"/>
      <c r="O25" s="44"/>
      <c r="Q25" s="44"/>
    </row>
    <row r="26" spans="1:18" s="43" customFormat="1" ht="90.75">
      <c r="A26" s="108" t="s">
        <v>2036</v>
      </c>
      <c r="B26" s="334" t="s">
        <v>2167</v>
      </c>
      <c r="C26" s="54" t="s">
        <v>2168</v>
      </c>
      <c r="D26" s="126"/>
      <c r="E26" s="204"/>
      <c r="F26" s="190" t="s">
        <v>2169</v>
      </c>
      <c r="G26" s="95"/>
      <c r="K26" s="44"/>
      <c r="M26" s="44"/>
      <c r="O26" s="44"/>
      <c r="Q26" s="44"/>
    </row>
    <row r="27" spans="1:18" s="46" customFormat="1" ht="90.75">
      <c r="A27" s="108" t="s">
        <v>2036</v>
      </c>
      <c r="B27" s="334" t="s">
        <v>2170</v>
      </c>
      <c r="C27" s="54" t="s">
        <v>2171</v>
      </c>
      <c r="D27" s="126"/>
      <c r="E27" s="204"/>
      <c r="F27" s="190" t="s">
        <v>2169</v>
      </c>
      <c r="G27" s="95"/>
      <c r="H27" s="43"/>
      <c r="J27" s="43"/>
      <c r="K27" s="44"/>
      <c r="L27" s="43"/>
      <c r="M27" s="44"/>
      <c r="N27" s="43"/>
      <c r="O27" s="44"/>
      <c r="P27" s="43"/>
      <c r="Q27" s="44"/>
      <c r="R27" s="43"/>
    </row>
    <row r="28" spans="1:18" s="43" customFormat="1" ht="90.75">
      <c r="A28" s="108" t="s">
        <v>2036</v>
      </c>
      <c r="B28" s="334" t="s">
        <v>2172</v>
      </c>
      <c r="C28" s="54" t="s">
        <v>2173</v>
      </c>
      <c r="D28" s="126"/>
      <c r="E28" s="204"/>
      <c r="F28" s="190" t="s">
        <v>2169</v>
      </c>
      <c r="G28" s="95"/>
      <c r="K28" s="44"/>
      <c r="M28" s="44"/>
      <c r="O28" s="44"/>
      <c r="Q28" s="44"/>
    </row>
    <row r="29" spans="1:18" s="43" customFormat="1" ht="90.75">
      <c r="A29" s="108" t="s">
        <v>2036</v>
      </c>
      <c r="B29" s="334" t="s">
        <v>2174</v>
      </c>
      <c r="C29" s="296" t="s">
        <v>2175</v>
      </c>
      <c r="D29" s="126"/>
      <c r="E29" s="204"/>
      <c r="F29" s="190" t="s">
        <v>2176</v>
      </c>
      <c r="G29" s="95"/>
      <c r="K29" s="44"/>
      <c r="M29" s="44"/>
      <c r="O29" s="44"/>
      <c r="Q29" s="44"/>
    </row>
    <row r="30" spans="1:18" s="43" customFormat="1" ht="90.75">
      <c r="A30" s="108" t="s">
        <v>2036</v>
      </c>
      <c r="B30" s="334" t="s">
        <v>2177</v>
      </c>
      <c r="C30" s="54" t="s">
        <v>2178</v>
      </c>
      <c r="D30" s="126"/>
      <c r="E30" s="204"/>
      <c r="F30" s="190" t="s">
        <v>2176</v>
      </c>
      <c r="G30" s="95"/>
      <c r="K30" s="44"/>
      <c r="M30" s="44"/>
      <c r="O30" s="44"/>
      <c r="Q30" s="44"/>
    </row>
    <row r="31" spans="1:18" s="43" customFormat="1" ht="66">
      <c r="B31" s="331" t="s">
        <v>2179</v>
      </c>
      <c r="C31" s="295" t="s">
        <v>2180</v>
      </c>
      <c r="D31" s="72" t="str">
        <f>IF(COUNTIF(D33:D43,"NO CUMPLE")&gt;0,"NO CUMPLE CONDICIÓN",IF(COUNTIF(D33:D43,"CUMPLE")=0,"NO APLICA","CUMPLE"))</f>
        <v>NO APLICA</v>
      </c>
      <c r="E31" s="203" t="str">
        <f>CONCATENATE(IF(D33="NO CUMPLE",CONCATENATE(E33," / "),""),IF(D34="NO CUMPLE",CONCATENATE(E34," / "),""),IF(D35="NO CUMPLE",CONCATENATE(E35," / "),""),IF(D36="NO CUMPLE",CONCATENATE(E36," / "),""),IF(D37="NO CUMPLE",CONCATENATE(E37," / "),""),IF(D38="NO CUMPLE",CONCATENATE(E38," / "),""),IF(D39="NO CUMPLE",CONCATENATE(E39," / "),""),IF(D40="NO CUMPLE",CONCATENATE(E40," / "),""),IF(D41="NO CUMPLE",CONCATENATE(E41," / "),""),IF(D42="NO CUMPLE",CONCATENATE(E42," / "),""),IF(D43="NO CUMPLE",CONCATENATE(E43," / "),""))</f>
        <v/>
      </c>
      <c r="F31" s="201" t="s">
        <v>2181</v>
      </c>
      <c r="G31" s="95">
        <f>IF(D31="CUMPLE",1,IF(D31="NO CUMPLE CONDICIÓN",2,3))</f>
        <v>3</v>
      </c>
      <c r="K31" s="44"/>
      <c r="M31" s="44"/>
      <c r="O31" s="44"/>
      <c r="Q31" s="44"/>
    </row>
    <row r="32" spans="1:18" s="43" customFormat="1" ht="66">
      <c r="B32" s="331" t="s">
        <v>2179</v>
      </c>
      <c r="C32" s="295" t="s">
        <v>2180</v>
      </c>
      <c r="D32" s="72" t="str">
        <f>IF(COUNTIF(D44:D54,"NO CUMPLE")&gt;0,"NO CUMPLE CONDICIÓN",IF(COUNTIF(D44:D54,"CUMPLE")=0,"NO APLICA","CUMPLE"))</f>
        <v>NO APLICA</v>
      </c>
      <c r="E32" s="203" t="str">
        <f>CONCATENATE(IF(D44="NO CUMPLE",CONCATENATE(E44," / "),""),CONCATENATE(IF(D45="NO CUMPLE",CONCATENATE(E45," / "),""),IF(D46="NO CUMPLE",CONCATENATE(E46," / "),""),IF(D47="NO CUMPLE",CONCATENATE(E47," / "),""),IF(D48="NO CUMPLE",CONCATENATE(E48," / "),""),IF(D49="NO CUMPLE",CONCATENATE(E49," / "),""),IF(D50="NO CUMPLE",CONCATENATE(E50," / "),""),IF(D51="NO CUMPLE",CONCATENATE(E51," / "),""),IF(D52="NO CUMPLE",CONCATENATE(E52," / "),""),IF(D53="NO CUMPLE",CONCATENATE(E53," / "),""),IF(D54="NO CUMPLE",CONCATENATE(E54," / "),"")))</f>
        <v/>
      </c>
      <c r="F32" s="201" t="s">
        <v>2181</v>
      </c>
      <c r="G32" s="95">
        <f t="shared" ref="G32" si="0">IF(D32="CUMPLE",1,IF(D32="NO CUMPLE CONDICIÓN",2,3))</f>
        <v>3</v>
      </c>
      <c r="K32" s="44"/>
      <c r="M32" s="44"/>
      <c r="O32" s="44"/>
      <c r="Q32" s="44"/>
    </row>
    <row r="33" spans="1:18" s="43" customFormat="1" ht="42" customHeight="1">
      <c r="B33" s="333"/>
      <c r="C33" s="89" t="s">
        <v>2122</v>
      </c>
      <c r="D33" s="116"/>
      <c r="E33" s="88"/>
      <c r="F33" s="190" t="s">
        <v>2123</v>
      </c>
      <c r="G33" s="95"/>
      <c r="K33" s="44"/>
      <c r="M33" s="44"/>
      <c r="O33" s="44"/>
      <c r="Q33" s="44"/>
    </row>
    <row r="34" spans="1:18" s="43" customFormat="1" ht="90.75">
      <c r="A34" s="108" t="s">
        <v>2036</v>
      </c>
      <c r="B34" s="334" t="s">
        <v>2182</v>
      </c>
      <c r="C34" s="54" t="s">
        <v>2183</v>
      </c>
      <c r="D34" s="126"/>
      <c r="E34" s="204"/>
      <c r="F34" s="190" t="s">
        <v>2184</v>
      </c>
      <c r="G34" s="95"/>
      <c r="K34" s="44"/>
      <c r="M34" s="44"/>
      <c r="O34" s="44"/>
      <c r="Q34" s="44"/>
    </row>
    <row r="35" spans="1:18" s="43" customFormat="1" ht="90.75">
      <c r="A35" s="108" t="s">
        <v>2036</v>
      </c>
      <c r="B35" s="334" t="s">
        <v>2185</v>
      </c>
      <c r="C35" s="54" t="s">
        <v>2186</v>
      </c>
      <c r="D35" s="126"/>
      <c r="E35" s="204"/>
      <c r="F35" s="190" t="s">
        <v>2187</v>
      </c>
      <c r="G35" s="95"/>
      <c r="K35" s="44"/>
      <c r="M35" s="44"/>
      <c r="O35" s="44"/>
      <c r="Q35" s="44"/>
    </row>
    <row r="36" spans="1:18" s="43" customFormat="1" ht="90.75">
      <c r="A36" s="108" t="s">
        <v>2036</v>
      </c>
      <c r="B36" s="334" t="s">
        <v>2188</v>
      </c>
      <c r="C36" s="54" t="s">
        <v>2189</v>
      </c>
      <c r="D36" s="126"/>
      <c r="E36" s="204"/>
      <c r="F36" s="190" t="s">
        <v>2190</v>
      </c>
      <c r="G36" s="95"/>
      <c r="K36" s="44"/>
      <c r="M36" s="44"/>
      <c r="O36" s="44"/>
      <c r="Q36" s="44"/>
    </row>
    <row r="37" spans="1:18" s="43" customFormat="1" ht="82.5">
      <c r="A37" s="108" t="s">
        <v>2036</v>
      </c>
      <c r="B37" s="334" t="s">
        <v>2191</v>
      </c>
      <c r="C37" s="59" t="s">
        <v>2192</v>
      </c>
      <c r="D37" s="126"/>
      <c r="E37" s="204"/>
      <c r="F37" s="190" t="s">
        <v>2193</v>
      </c>
      <c r="G37" s="95"/>
      <c r="K37" s="44"/>
      <c r="M37" s="44"/>
      <c r="O37" s="44"/>
      <c r="Q37" s="44"/>
    </row>
    <row r="38" spans="1:18" s="43" customFormat="1" ht="85.5">
      <c r="A38" s="108" t="s">
        <v>2036</v>
      </c>
      <c r="B38" s="334" t="s">
        <v>2194</v>
      </c>
      <c r="C38" s="59" t="s">
        <v>2195</v>
      </c>
      <c r="D38" s="126"/>
      <c r="E38" s="204"/>
      <c r="F38" s="190" t="s">
        <v>2196</v>
      </c>
      <c r="G38" s="95"/>
      <c r="K38" s="44"/>
      <c r="M38" s="44"/>
      <c r="O38" s="44"/>
      <c r="Q38" s="44"/>
    </row>
    <row r="39" spans="1:18" s="43" customFormat="1" ht="82.5">
      <c r="A39" s="108" t="s">
        <v>2036</v>
      </c>
      <c r="B39" s="334" t="s">
        <v>2197</v>
      </c>
      <c r="C39" s="59" t="s">
        <v>2198</v>
      </c>
      <c r="D39" s="126"/>
      <c r="E39" s="204"/>
      <c r="F39" s="190" t="s">
        <v>2196</v>
      </c>
      <c r="G39" s="95"/>
      <c r="K39" s="44"/>
      <c r="M39" s="44"/>
      <c r="O39" s="44"/>
      <c r="Q39" s="44"/>
    </row>
    <row r="40" spans="1:18" s="43" customFormat="1" ht="82.5">
      <c r="A40" s="108" t="s">
        <v>2036</v>
      </c>
      <c r="B40" s="334" t="s">
        <v>2199</v>
      </c>
      <c r="C40" s="59" t="s">
        <v>2200</v>
      </c>
      <c r="D40" s="126"/>
      <c r="E40" s="204"/>
      <c r="F40" s="190" t="s">
        <v>2196</v>
      </c>
      <c r="G40" s="95"/>
      <c r="K40" s="44"/>
      <c r="M40" s="44"/>
      <c r="O40" s="44"/>
      <c r="Q40" s="44"/>
    </row>
    <row r="41" spans="1:18" s="46" customFormat="1" ht="82.5">
      <c r="A41" s="108" t="s">
        <v>2036</v>
      </c>
      <c r="B41" s="334" t="s">
        <v>2201</v>
      </c>
      <c r="C41" s="59" t="s">
        <v>2202</v>
      </c>
      <c r="D41" s="126"/>
      <c r="E41" s="204"/>
      <c r="F41" s="190" t="s">
        <v>2196</v>
      </c>
      <c r="G41" s="95"/>
      <c r="H41" s="43"/>
      <c r="J41" s="43"/>
      <c r="K41" s="44"/>
      <c r="L41" s="43"/>
      <c r="M41" s="44"/>
      <c r="N41" s="43"/>
      <c r="O41" s="44"/>
      <c r="P41" s="43"/>
      <c r="Q41" s="44"/>
      <c r="R41" s="43"/>
    </row>
    <row r="42" spans="1:18" s="43" customFormat="1" ht="82.5">
      <c r="A42" s="108" t="s">
        <v>2036</v>
      </c>
      <c r="B42" s="334" t="s">
        <v>2203</v>
      </c>
      <c r="C42" s="59" t="s">
        <v>2204</v>
      </c>
      <c r="D42" s="126"/>
      <c r="E42" s="204"/>
      <c r="F42" s="190" t="s">
        <v>2196</v>
      </c>
      <c r="G42" s="95"/>
      <c r="K42" s="44"/>
      <c r="M42" s="44"/>
      <c r="O42" s="44"/>
      <c r="Q42" s="44"/>
    </row>
    <row r="43" spans="1:18" s="43" customFormat="1" ht="82.5">
      <c r="A43" s="108" t="s">
        <v>2036</v>
      </c>
      <c r="B43" s="334" t="s">
        <v>2205</v>
      </c>
      <c r="C43" s="59" t="s">
        <v>2206</v>
      </c>
      <c r="D43" s="126"/>
      <c r="E43" s="204"/>
      <c r="F43" s="190" t="s">
        <v>2196</v>
      </c>
      <c r="G43" s="95"/>
      <c r="K43" s="44"/>
      <c r="M43" s="44"/>
      <c r="O43" s="44"/>
      <c r="Q43" s="44"/>
    </row>
    <row r="44" spans="1:18" s="43" customFormat="1" ht="82.5">
      <c r="A44" s="108" t="s">
        <v>2036</v>
      </c>
      <c r="B44" s="334" t="s">
        <v>2207</v>
      </c>
      <c r="C44" s="59" t="s">
        <v>2208</v>
      </c>
      <c r="D44" s="126"/>
      <c r="E44" s="204"/>
      <c r="F44" s="190" t="s">
        <v>2196</v>
      </c>
      <c r="G44" s="95"/>
      <c r="K44" s="44"/>
      <c r="M44" s="44"/>
      <c r="O44" s="44"/>
      <c r="Q44" s="44"/>
    </row>
    <row r="45" spans="1:18" s="43" customFormat="1" ht="82.5">
      <c r="A45" s="108" t="s">
        <v>2036</v>
      </c>
      <c r="B45" s="334" t="s">
        <v>2209</v>
      </c>
      <c r="C45" s="59" t="s">
        <v>2210</v>
      </c>
      <c r="D45" s="126"/>
      <c r="E45" s="204"/>
      <c r="F45" s="190" t="s">
        <v>2196</v>
      </c>
      <c r="G45" s="95"/>
      <c r="K45" s="44"/>
      <c r="M45" s="44"/>
      <c r="O45" s="44"/>
      <c r="Q45" s="44"/>
    </row>
    <row r="46" spans="1:18" s="43" customFormat="1" ht="82.5">
      <c r="A46" s="108" t="s">
        <v>2036</v>
      </c>
      <c r="B46" s="334" t="s">
        <v>2211</v>
      </c>
      <c r="C46" s="298" t="s">
        <v>2212</v>
      </c>
      <c r="D46" s="126"/>
      <c r="E46" s="204"/>
      <c r="F46" s="190" t="s">
        <v>2213</v>
      </c>
      <c r="G46" s="95"/>
      <c r="K46" s="44"/>
      <c r="M46" s="44"/>
      <c r="O46" s="44"/>
      <c r="Q46" s="44"/>
    </row>
    <row r="47" spans="1:18" s="43" customFormat="1" ht="82.5">
      <c r="A47" s="108" t="s">
        <v>2036</v>
      </c>
      <c r="B47" s="334" t="s">
        <v>2214</v>
      </c>
      <c r="C47" s="298" t="s">
        <v>2215</v>
      </c>
      <c r="D47" s="126"/>
      <c r="E47" s="204"/>
      <c r="F47" s="190" t="s">
        <v>2213</v>
      </c>
      <c r="G47" s="95"/>
      <c r="K47" s="44"/>
      <c r="M47" s="44"/>
      <c r="O47" s="44"/>
      <c r="Q47" s="44"/>
    </row>
    <row r="48" spans="1:18" s="43" customFormat="1" ht="82.5">
      <c r="A48" s="108" t="s">
        <v>2036</v>
      </c>
      <c r="B48" s="334" t="s">
        <v>2216</v>
      </c>
      <c r="C48" s="59" t="s">
        <v>2217</v>
      </c>
      <c r="D48" s="126"/>
      <c r="E48" s="204"/>
      <c r="F48" s="190" t="s">
        <v>2213</v>
      </c>
      <c r="G48" s="95"/>
      <c r="K48" s="44"/>
      <c r="M48" s="44"/>
      <c r="O48" s="44"/>
      <c r="Q48" s="44"/>
    </row>
    <row r="49" spans="1:17" s="43" customFormat="1" ht="82.5">
      <c r="A49" s="108" t="s">
        <v>2036</v>
      </c>
      <c r="B49" s="334" t="s">
        <v>2218</v>
      </c>
      <c r="C49" s="59" t="s">
        <v>2219</v>
      </c>
      <c r="D49" s="126"/>
      <c r="E49" s="204"/>
      <c r="F49" s="190" t="s">
        <v>2213</v>
      </c>
      <c r="G49" s="95"/>
      <c r="K49" s="44"/>
      <c r="M49" s="44"/>
      <c r="O49" s="44"/>
      <c r="Q49" s="44"/>
    </row>
    <row r="50" spans="1:17" s="43" customFormat="1" ht="82.5">
      <c r="A50" s="108" t="s">
        <v>2036</v>
      </c>
      <c r="B50" s="334" t="s">
        <v>2220</v>
      </c>
      <c r="C50" s="59" t="s">
        <v>2221</v>
      </c>
      <c r="D50" s="126"/>
      <c r="E50" s="204"/>
      <c r="F50" s="190" t="s">
        <v>2213</v>
      </c>
      <c r="G50" s="95"/>
      <c r="K50" s="44"/>
      <c r="M50" s="44"/>
      <c r="O50" s="44"/>
      <c r="Q50" s="44"/>
    </row>
    <row r="51" spans="1:17" s="43" customFormat="1" ht="82.5">
      <c r="A51" s="108" t="s">
        <v>2036</v>
      </c>
      <c r="B51" s="334" t="s">
        <v>2222</v>
      </c>
      <c r="C51" s="59" t="s">
        <v>2223</v>
      </c>
      <c r="D51" s="126"/>
      <c r="E51" s="204"/>
      <c r="F51" s="190" t="s">
        <v>2224</v>
      </c>
      <c r="G51" s="95"/>
      <c r="K51" s="44"/>
      <c r="M51" s="44"/>
      <c r="O51" s="44"/>
      <c r="Q51" s="44"/>
    </row>
    <row r="52" spans="1:17" s="43" customFormat="1" ht="82.5">
      <c r="A52" s="108" t="s">
        <v>2036</v>
      </c>
      <c r="B52" s="334" t="s">
        <v>2225</v>
      </c>
      <c r="C52" s="59" t="s">
        <v>2226</v>
      </c>
      <c r="D52" s="126"/>
      <c r="E52" s="204"/>
      <c r="F52" s="190" t="s">
        <v>2224</v>
      </c>
      <c r="G52" s="95"/>
      <c r="K52" s="44"/>
      <c r="M52" s="44"/>
      <c r="O52" s="44"/>
      <c r="Q52" s="44"/>
    </row>
    <row r="53" spans="1:17" s="43" customFormat="1" ht="123" customHeight="1">
      <c r="A53" s="108" t="s">
        <v>2036</v>
      </c>
      <c r="B53" s="334" t="s">
        <v>2227</v>
      </c>
      <c r="C53" s="59" t="s">
        <v>2228</v>
      </c>
      <c r="D53" s="126"/>
      <c r="E53" s="204"/>
      <c r="F53" s="190" t="s">
        <v>2229</v>
      </c>
      <c r="G53" s="95"/>
      <c r="K53" s="44"/>
      <c r="M53" s="44"/>
      <c r="O53" s="44"/>
      <c r="Q53" s="44"/>
    </row>
    <row r="54" spans="1:17" s="43" customFormat="1" ht="90.75">
      <c r="A54" s="108" t="s">
        <v>2036</v>
      </c>
      <c r="B54" s="334" t="s">
        <v>2230</v>
      </c>
      <c r="C54" s="67" t="s">
        <v>2231</v>
      </c>
      <c r="D54" s="126"/>
      <c r="E54" s="204"/>
      <c r="F54" s="190" t="s">
        <v>2232</v>
      </c>
      <c r="G54" s="95"/>
      <c r="K54" s="44"/>
      <c r="M54" s="44"/>
      <c r="O54" s="44"/>
      <c r="Q54" s="44"/>
    </row>
    <row r="55" spans="1:17" s="43" customFormat="1" ht="53.45" customHeight="1">
      <c r="B55" s="331" t="s">
        <v>2233</v>
      </c>
      <c r="C55" s="295" t="s">
        <v>2234</v>
      </c>
      <c r="D55" s="72" t="str">
        <f>IF(COUNTIF(D57:D62,"NO CUMPLE")&gt;0,"NO CUMPLE CONDICIÓN",IF(COUNTIF(D57:D62,"CUMPLE")=0,"NO APLICA","CUMPLE"))</f>
        <v>NO APLICA</v>
      </c>
      <c r="E55" s="203" t="str">
        <f>CONCATENATE(IF(D57="NO CUMPLE",CONCATENATE(E57," / "),""),IF(D58="NO CUMPLE",CONCATENATE(E58," / "),""),IF(D59="NO CUMPLE",CONCATENATE(E59," / "),""),IF(D60="NO CUMPLE",CONCATENATE(E60," / "),""),IF(D61="NO CUMPLE",CONCATENATE(E61," / "),""),IF(D62="NO CUMPLE",CONCATENATE(E62," / "),""))</f>
        <v/>
      </c>
      <c r="F55" s="201" t="s">
        <v>2235</v>
      </c>
      <c r="G55" s="95">
        <f>IF(D55="CUMPLE",1,IF(D55="NO CUMPLE CONDICIÓN",2,3))</f>
        <v>3</v>
      </c>
      <c r="K55" s="44"/>
      <c r="M55" s="44"/>
      <c r="O55" s="44"/>
      <c r="Q55" s="44"/>
    </row>
    <row r="56" spans="1:17" s="43" customFormat="1" ht="46.5" customHeight="1">
      <c r="B56" s="333"/>
      <c r="C56" s="89" t="s">
        <v>2122</v>
      </c>
      <c r="D56" s="116"/>
      <c r="E56" s="88"/>
      <c r="F56" s="190" t="s">
        <v>2123</v>
      </c>
      <c r="G56" s="95"/>
      <c r="K56" s="44"/>
      <c r="M56" s="44"/>
      <c r="O56" s="44"/>
      <c r="Q56" s="44"/>
    </row>
    <row r="57" spans="1:17" s="43" customFormat="1" ht="82.5">
      <c r="A57" s="108" t="s">
        <v>2036</v>
      </c>
      <c r="B57" s="334" t="s">
        <v>2236</v>
      </c>
      <c r="C57" s="59" t="s">
        <v>2237</v>
      </c>
      <c r="D57" s="126"/>
      <c r="E57" s="204"/>
      <c r="F57" s="190" t="s">
        <v>2238</v>
      </c>
      <c r="G57" s="95"/>
      <c r="K57" s="44"/>
      <c r="M57" s="44"/>
      <c r="O57" s="44"/>
      <c r="Q57" s="44"/>
    </row>
    <row r="58" spans="1:17" s="43" customFormat="1" ht="82.5">
      <c r="A58" s="108" t="s">
        <v>2036</v>
      </c>
      <c r="B58" s="334" t="s">
        <v>2239</v>
      </c>
      <c r="C58" s="59" t="s">
        <v>2240</v>
      </c>
      <c r="D58" s="126"/>
      <c r="E58" s="204"/>
      <c r="F58" s="190" t="s">
        <v>2238</v>
      </c>
      <c r="G58" s="95"/>
      <c r="K58" s="44"/>
      <c r="M58" s="44"/>
      <c r="O58" s="44"/>
      <c r="Q58" s="44"/>
    </row>
    <row r="59" spans="1:17" s="43" customFormat="1" ht="82.5">
      <c r="A59" s="108" t="s">
        <v>2036</v>
      </c>
      <c r="B59" s="334" t="s">
        <v>2241</v>
      </c>
      <c r="C59" s="59" t="s">
        <v>2242</v>
      </c>
      <c r="D59" s="126"/>
      <c r="E59" s="204"/>
      <c r="F59" s="190" t="s">
        <v>2238</v>
      </c>
      <c r="G59" s="95"/>
      <c r="K59" s="44"/>
      <c r="M59" s="44"/>
      <c r="O59" s="44"/>
      <c r="Q59" s="44"/>
    </row>
    <row r="60" spans="1:17" s="43" customFormat="1" ht="82.5">
      <c r="A60" s="108" t="s">
        <v>2036</v>
      </c>
      <c r="B60" s="334" t="s">
        <v>2243</v>
      </c>
      <c r="C60" s="59" t="s">
        <v>2244</v>
      </c>
      <c r="D60" s="126"/>
      <c r="E60" s="204"/>
      <c r="F60" s="190" t="s">
        <v>2238</v>
      </c>
      <c r="G60" s="95"/>
      <c r="K60" s="44"/>
      <c r="M60" s="44"/>
      <c r="O60" s="44"/>
      <c r="Q60" s="44"/>
    </row>
    <row r="61" spans="1:17" s="43" customFormat="1" ht="82.5">
      <c r="A61" s="108" t="s">
        <v>2036</v>
      </c>
      <c r="B61" s="334" t="s">
        <v>2245</v>
      </c>
      <c r="C61" s="59" t="s">
        <v>2246</v>
      </c>
      <c r="D61" s="126"/>
      <c r="E61" s="204"/>
      <c r="F61" s="190" t="s">
        <v>2238</v>
      </c>
      <c r="G61" s="95"/>
      <c r="K61" s="44"/>
      <c r="M61" s="44"/>
      <c r="O61" s="44"/>
      <c r="Q61" s="44"/>
    </row>
    <row r="62" spans="1:17" s="43" customFormat="1" ht="82.5">
      <c r="A62" s="108" t="s">
        <v>2036</v>
      </c>
      <c r="B62" s="334" t="s">
        <v>2247</v>
      </c>
      <c r="C62" s="59" t="s">
        <v>2248</v>
      </c>
      <c r="D62" s="126"/>
      <c r="E62" s="204"/>
      <c r="F62" s="190" t="s">
        <v>2249</v>
      </c>
      <c r="G62" s="95"/>
      <c r="K62" s="44"/>
      <c r="M62" s="44"/>
      <c r="O62" s="44"/>
      <c r="Q62" s="44"/>
    </row>
    <row r="63" spans="1:17" s="43" customFormat="1" ht="53.1" customHeight="1">
      <c r="B63" s="335" t="s">
        <v>2250</v>
      </c>
      <c r="C63" s="295" t="s">
        <v>2251</v>
      </c>
      <c r="D63" s="72" t="str">
        <f>IF(COUNTIF(D65:D65,"NO CUMPLE")&gt;0,"NO CUMPLE CONDICIÓN",IF(COUNTIF(D65:D65,"CUMPLE")=0,"NO APLICA","CUMPLE"))</f>
        <v>NO APLICA</v>
      </c>
      <c r="E63" s="203" t="str">
        <f>CONCATENATE(IF(D65="NO CUMPLE",CONCATENATE(E65," / "),""))</f>
        <v/>
      </c>
      <c r="F63" s="201" t="s">
        <v>2252</v>
      </c>
      <c r="G63" s="95">
        <f>IF(D63="CUMPLE",1,IF(D63="NO CUMPLE CONDICIÓN",2,3))</f>
        <v>3</v>
      </c>
      <c r="K63" s="44"/>
      <c r="M63" s="44"/>
      <c r="O63" s="44"/>
      <c r="Q63" s="44"/>
    </row>
    <row r="64" spans="1:17" s="43" customFormat="1" ht="43.5" customHeight="1">
      <c r="B64" s="333"/>
      <c r="C64" s="89" t="s">
        <v>2253</v>
      </c>
      <c r="D64" s="116"/>
      <c r="E64" s="88"/>
      <c r="F64" s="190" t="s">
        <v>2123</v>
      </c>
      <c r="G64" s="95"/>
      <c r="K64" s="44"/>
      <c r="M64" s="44"/>
      <c r="O64" s="44"/>
      <c r="Q64" s="44"/>
    </row>
    <row r="65" spans="1:18" s="46" customFormat="1" ht="96.6" customHeight="1">
      <c r="A65" s="108" t="s">
        <v>2036</v>
      </c>
      <c r="B65" s="334" t="s">
        <v>2254</v>
      </c>
      <c r="C65" s="59" t="s">
        <v>2255</v>
      </c>
      <c r="D65" s="126"/>
      <c r="E65" s="204"/>
      <c r="F65" s="190" t="s">
        <v>2256</v>
      </c>
      <c r="G65" s="95"/>
      <c r="H65" s="43"/>
      <c r="J65" s="43"/>
      <c r="K65" s="44"/>
      <c r="L65" s="43"/>
      <c r="M65" s="44"/>
      <c r="N65" s="43"/>
      <c r="O65" s="44"/>
      <c r="P65" s="43"/>
      <c r="Q65" s="44"/>
      <c r="R65" s="43"/>
    </row>
    <row r="66" spans="1:18" s="43" customFormat="1" ht="66">
      <c r="B66" s="335" t="s">
        <v>2257</v>
      </c>
      <c r="C66" s="295" t="s">
        <v>2258</v>
      </c>
      <c r="D66" s="72" t="str">
        <f>IF(COUNTIF(D68:D76,"NO CUMPLE")&gt;0,"NO CUMPLE CONDICIÓN",IF(COUNTIF(D68:D76,"CUMPLE")=0,"NO APLICA","CUMPLE"))</f>
        <v>NO APLICA</v>
      </c>
      <c r="E66" s="203" t="str">
        <f>CONCATENATE(IF(D68="NO CUMPLE",CONCATENATE(E68," / "),""),IF(D69="NO CUMPLE",CONCATENATE(E69," / "),""),IF(D70="NO CUMPLE",CONCATENATE(E70," / "),""),IF(D71="NO CUMPLE",CONCATENATE(E71," / "),""),IF(D72="NO CUMPLE",CONCATENATE(E72," / "),""),IF(D73="NO CUMPLE",CONCATENATE(E73," / "),""),IF(D74="NO CUMPLE",CONCATENATE(E74," / "),""),IF(D75="NO CUMPLE",CONCATENATE(E75," / "),""),IF(D76="NO CUMPLE",CONCATENATE(E76," / "),""))</f>
        <v/>
      </c>
      <c r="F66" s="201" t="s">
        <v>2259</v>
      </c>
      <c r="G66" s="95">
        <f>IF(D66="CUMPLE",1,IF(D66="NO CUMPLE CONDICIÓN",2,3))</f>
        <v>3</v>
      </c>
      <c r="K66" s="44"/>
      <c r="M66" s="44"/>
      <c r="O66" s="44"/>
      <c r="Q66" s="44"/>
    </row>
    <row r="67" spans="1:18" s="43" customFormat="1" ht="45" customHeight="1">
      <c r="B67" s="333"/>
      <c r="C67" s="89" t="s">
        <v>2122</v>
      </c>
      <c r="D67" s="116"/>
      <c r="E67" s="88"/>
      <c r="F67" s="190" t="s">
        <v>2123</v>
      </c>
      <c r="G67" s="95"/>
      <c r="K67" s="44"/>
      <c r="M67" s="44"/>
      <c r="O67" s="44"/>
      <c r="Q67" s="44"/>
    </row>
    <row r="68" spans="1:18" s="43" customFormat="1" ht="82.5">
      <c r="A68" s="108" t="s">
        <v>2036</v>
      </c>
      <c r="B68" s="334" t="s">
        <v>2260</v>
      </c>
      <c r="C68" s="59" t="s">
        <v>2261</v>
      </c>
      <c r="D68" s="126"/>
      <c r="E68" s="204"/>
      <c r="F68" s="190" t="s">
        <v>2262</v>
      </c>
      <c r="G68" s="95"/>
      <c r="K68" s="44"/>
      <c r="M68" s="44"/>
      <c r="O68" s="44"/>
      <c r="Q68" s="44"/>
    </row>
    <row r="69" spans="1:18" s="43" customFormat="1" ht="82.5">
      <c r="A69" s="108" t="s">
        <v>2036</v>
      </c>
      <c r="B69" s="334" t="s">
        <v>2263</v>
      </c>
      <c r="C69" s="59" t="s">
        <v>2264</v>
      </c>
      <c r="D69" s="126"/>
      <c r="E69" s="204"/>
      <c r="F69" s="190" t="s">
        <v>2262</v>
      </c>
      <c r="G69" s="95"/>
      <c r="K69" s="44"/>
      <c r="M69" s="44"/>
      <c r="O69" s="44"/>
      <c r="Q69" s="44"/>
    </row>
    <row r="70" spans="1:18" s="43" customFormat="1" ht="82.5">
      <c r="A70" s="108" t="s">
        <v>2036</v>
      </c>
      <c r="B70" s="334" t="s">
        <v>2265</v>
      </c>
      <c r="C70" s="59" t="s">
        <v>2266</v>
      </c>
      <c r="D70" s="126"/>
      <c r="E70" s="204"/>
      <c r="F70" s="190" t="s">
        <v>2262</v>
      </c>
      <c r="G70" s="95"/>
      <c r="K70" s="44"/>
      <c r="M70" s="44"/>
      <c r="O70" s="44"/>
      <c r="Q70" s="44"/>
    </row>
    <row r="71" spans="1:18" s="43" customFormat="1" ht="98.45" customHeight="1">
      <c r="A71" s="108" t="s">
        <v>2036</v>
      </c>
      <c r="B71" s="334" t="s">
        <v>2267</v>
      </c>
      <c r="C71" s="59" t="s">
        <v>2268</v>
      </c>
      <c r="D71" s="126"/>
      <c r="E71" s="204"/>
      <c r="F71" s="190" t="s">
        <v>2269</v>
      </c>
      <c r="G71" s="95"/>
      <c r="K71" s="44"/>
      <c r="M71" s="44"/>
      <c r="O71" s="44"/>
      <c r="Q71" s="44"/>
    </row>
    <row r="72" spans="1:18" s="43" customFormat="1" ht="82.5">
      <c r="A72" s="108" t="s">
        <v>2036</v>
      </c>
      <c r="B72" s="334" t="s">
        <v>2270</v>
      </c>
      <c r="C72" s="59" t="s">
        <v>2271</v>
      </c>
      <c r="D72" s="126"/>
      <c r="E72" s="204"/>
      <c r="F72" s="190" t="s">
        <v>2269</v>
      </c>
      <c r="G72" s="95"/>
      <c r="K72" s="44"/>
      <c r="M72" s="44"/>
      <c r="O72" s="44"/>
      <c r="Q72" s="44"/>
    </row>
    <row r="73" spans="1:18" s="46" customFormat="1" ht="82.5">
      <c r="A73" s="108" t="s">
        <v>2036</v>
      </c>
      <c r="B73" s="334" t="s">
        <v>2272</v>
      </c>
      <c r="C73" s="59" t="s">
        <v>2273</v>
      </c>
      <c r="D73" s="126"/>
      <c r="E73" s="204"/>
      <c r="F73" s="190" t="s">
        <v>2269</v>
      </c>
      <c r="G73" s="95"/>
      <c r="H73" s="43"/>
      <c r="J73" s="43"/>
      <c r="K73" s="44"/>
      <c r="L73" s="43"/>
      <c r="M73" s="44"/>
      <c r="N73" s="43"/>
      <c r="O73" s="44"/>
      <c r="P73" s="43"/>
      <c r="Q73" s="44"/>
      <c r="R73" s="43"/>
    </row>
    <row r="74" spans="1:18" s="43" customFormat="1" ht="82.5">
      <c r="A74" s="108" t="s">
        <v>2036</v>
      </c>
      <c r="B74" s="334" t="s">
        <v>2274</v>
      </c>
      <c r="C74" s="59" t="s">
        <v>2275</v>
      </c>
      <c r="D74" s="126"/>
      <c r="E74" s="204"/>
      <c r="F74" s="190" t="s">
        <v>2269</v>
      </c>
      <c r="G74" s="95"/>
      <c r="K74" s="44"/>
      <c r="M74" s="44"/>
      <c r="O74" s="44"/>
      <c r="Q74" s="44"/>
    </row>
    <row r="75" spans="1:18" s="46" customFormat="1" ht="82.5">
      <c r="A75" s="108" t="s">
        <v>2036</v>
      </c>
      <c r="B75" s="334" t="s">
        <v>2276</v>
      </c>
      <c r="C75" s="59" t="s">
        <v>2277</v>
      </c>
      <c r="D75" s="126"/>
      <c r="E75" s="204"/>
      <c r="F75" s="190" t="s">
        <v>2269</v>
      </c>
      <c r="G75" s="95"/>
      <c r="H75" s="43"/>
      <c r="J75" s="43"/>
      <c r="K75" s="44"/>
      <c r="L75" s="43"/>
      <c r="M75" s="44"/>
      <c r="N75" s="43"/>
      <c r="O75" s="44"/>
      <c r="P75" s="43"/>
      <c r="Q75" s="44"/>
      <c r="R75" s="43"/>
    </row>
    <row r="76" spans="1:18" s="43" customFormat="1" ht="84" customHeight="1">
      <c r="A76" s="108" t="s">
        <v>2036</v>
      </c>
      <c r="B76" s="334" t="s">
        <v>2278</v>
      </c>
      <c r="C76" s="59" t="s">
        <v>2279</v>
      </c>
      <c r="D76" s="126"/>
      <c r="E76" s="204"/>
      <c r="F76" s="190" t="s">
        <v>2269</v>
      </c>
      <c r="G76" s="95"/>
      <c r="K76" s="44"/>
      <c r="M76" s="44"/>
      <c r="O76" s="44"/>
      <c r="Q76" s="44"/>
    </row>
    <row r="77" spans="1:18" s="43" customFormat="1" ht="50.1" customHeight="1">
      <c r="B77" s="331" t="s">
        <v>2280</v>
      </c>
      <c r="C77" s="295" t="s">
        <v>2281</v>
      </c>
      <c r="D77" s="72" t="str">
        <f>IF(COUNTIF(D79:D85,"NO CUMPLE")&gt;0,"NO CUMPLE CONDICIÓN",IF(COUNTIF(D79:D85,"CUMPLE")=0,"NO APLICA","CUMPLE"))</f>
        <v>NO APLICA</v>
      </c>
      <c r="E77" s="203" t="str">
        <f>CONCATENATE(IF(D79="NO CUMPLE",CONCATENATE(E79," / "),""),IF(D80="NO CUMPLE",CONCATENATE(E80," / "),""),IF(D81="NO CUMPLE",CONCATENATE(E81," / "),""),IF(D82="NO CUMPLE",CONCATENATE(E82," / "),""),IF(D83="NO CUMPLE",CONCATENATE(E83," / "),""),IF(D84="NO CUMPLE",CONCATENATE(E84," / "),""),IF(D85="NO CUMPLE",CONCATENATE(E85," / "),""))</f>
        <v/>
      </c>
      <c r="F77" s="201" t="s">
        <v>2282</v>
      </c>
      <c r="G77" s="95">
        <f t="shared" ref="G77:G102" si="1">IF(D77="CUMPLE",1,IF(D77="NO CUMPLE CONDICIÓN",2,3))</f>
        <v>3</v>
      </c>
      <c r="K77" s="44"/>
      <c r="M77" s="44"/>
      <c r="O77" s="44"/>
      <c r="Q77" s="44"/>
    </row>
    <row r="78" spans="1:18" s="43" customFormat="1" ht="42" customHeight="1">
      <c r="B78" s="333"/>
      <c r="C78" s="89" t="s">
        <v>2122</v>
      </c>
      <c r="D78" s="116"/>
      <c r="E78" s="88"/>
      <c r="F78" s="190" t="s">
        <v>2123</v>
      </c>
      <c r="G78" s="95"/>
      <c r="K78" s="44"/>
      <c r="M78" s="44"/>
      <c r="O78" s="44"/>
      <c r="Q78" s="44"/>
    </row>
    <row r="79" spans="1:18" s="43" customFormat="1" ht="82.5">
      <c r="A79" s="108" t="s">
        <v>2036</v>
      </c>
      <c r="B79" s="334" t="s">
        <v>2283</v>
      </c>
      <c r="C79" s="59" t="s">
        <v>2284</v>
      </c>
      <c r="D79" s="126"/>
      <c r="E79" s="204"/>
      <c r="F79" s="190" t="s">
        <v>2285</v>
      </c>
      <c r="G79" s="95"/>
      <c r="K79" s="44"/>
      <c r="M79" s="44"/>
      <c r="O79" s="44"/>
      <c r="Q79" s="44"/>
    </row>
    <row r="80" spans="1:18" s="43" customFormat="1" ht="82.5">
      <c r="A80" s="108" t="s">
        <v>2036</v>
      </c>
      <c r="B80" s="334" t="s">
        <v>2286</v>
      </c>
      <c r="C80" s="59" t="s">
        <v>2287</v>
      </c>
      <c r="D80" s="126"/>
      <c r="E80" s="204"/>
      <c r="F80" s="190" t="s">
        <v>2285</v>
      </c>
      <c r="G80" s="95"/>
      <c r="K80" s="44"/>
      <c r="M80" s="44"/>
      <c r="O80" s="44"/>
      <c r="Q80" s="44"/>
    </row>
    <row r="81" spans="1:18" s="43" customFormat="1" ht="82.5">
      <c r="A81" s="108" t="s">
        <v>2036</v>
      </c>
      <c r="B81" s="334" t="s">
        <v>2288</v>
      </c>
      <c r="C81" s="59" t="s">
        <v>2289</v>
      </c>
      <c r="D81" s="126"/>
      <c r="E81" s="204"/>
      <c r="F81" s="190" t="s">
        <v>2285</v>
      </c>
      <c r="G81" s="95"/>
      <c r="K81" s="44"/>
      <c r="M81" s="44"/>
      <c r="O81" s="44"/>
      <c r="Q81" s="44"/>
    </row>
    <row r="82" spans="1:18" s="43" customFormat="1" ht="82.5">
      <c r="A82" s="108" t="s">
        <v>2036</v>
      </c>
      <c r="B82" s="334" t="s">
        <v>2290</v>
      </c>
      <c r="C82" s="59" t="s">
        <v>2291</v>
      </c>
      <c r="D82" s="126"/>
      <c r="E82" s="204"/>
      <c r="F82" s="190" t="s">
        <v>2285</v>
      </c>
      <c r="G82" s="95"/>
      <c r="K82" s="44"/>
      <c r="M82" s="44"/>
      <c r="O82" s="44"/>
      <c r="Q82" s="44"/>
    </row>
    <row r="83" spans="1:18" s="43" customFormat="1" ht="82.5">
      <c r="A83" s="108" t="s">
        <v>2036</v>
      </c>
      <c r="B83" s="334" t="s">
        <v>2292</v>
      </c>
      <c r="C83" s="59" t="s">
        <v>2293</v>
      </c>
      <c r="D83" s="126"/>
      <c r="E83" s="204"/>
      <c r="F83" s="190" t="s">
        <v>2285</v>
      </c>
      <c r="G83" s="95"/>
      <c r="K83" s="44"/>
      <c r="M83" s="44"/>
      <c r="O83" s="44"/>
      <c r="Q83" s="44"/>
    </row>
    <row r="84" spans="1:18" s="43" customFormat="1" ht="82.5">
      <c r="A84" s="108" t="s">
        <v>2036</v>
      </c>
      <c r="B84" s="334" t="s">
        <v>2294</v>
      </c>
      <c r="C84" s="59" t="s">
        <v>2295</v>
      </c>
      <c r="D84" s="126"/>
      <c r="E84" s="204"/>
      <c r="F84" s="190" t="s">
        <v>2285</v>
      </c>
      <c r="G84" s="95"/>
      <c r="K84" s="44"/>
      <c r="M84" s="44"/>
      <c r="O84" s="44"/>
      <c r="Q84" s="44"/>
    </row>
    <row r="85" spans="1:18" s="43" customFormat="1" ht="82.5">
      <c r="A85" s="108" t="s">
        <v>2036</v>
      </c>
      <c r="B85" s="334" t="s">
        <v>2296</v>
      </c>
      <c r="C85" s="67" t="s">
        <v>2144</v>
      </c>
      <c r="D85" s="126"/>
      <c r="E85" s="204"/>
      <c r="F85" s="190" t="s">
        <v>2297</v>
      </c>
      <c r="G85" s="95"/>
      <c r="K85" s="44"/>
      <c r="M85" s="44"/>
      <c r="O85" s="44"/>
      <c r="Q85" s="44"/>
    </row>
    <row r="86" spans="1:18" s="46" customFormat="1" ht="48.6" customHeight="1">
      <c r="B86" s="331" t="s">
        <v>2298</v>
      </c>
      <c r="C86" s="295" t="s">
        <v>2299</v>
      </c>
      <c r="D86" s="72" t="str">
        <f>IF(COUNTIF(D88:D93,"NO CUMPLE")&gt;0,"NO CUMPLE CONDICIÓN",IF(COUNTIF(D88:D93,"CUMPLE")=0,"NO APLICA","CUMPLE"))</f>
        <v>NO APLICA</v>
      </c>
      <c r="E86" s="203" t="str">
        <f>CONCATENATE(IF(D88="NO CUMPLE",CONCATENATE(E88," / "),""),IF(D89="NO CUMPLE",CONCATENATE(E89," / "),""),IF(D90="NO CUMPLE",CONCATENATE(E90," / "),""),IF(D91="NO CUMPLE",CONCATENATE(E91," / "),""),IF(D92="NO CUMPLE",CONCATENATE(E92," / "),""),IF(D93="NO CUMPLE",CONCATENATE(E93," / "),""))</f>
        <v/>
      </c>
      <c r="F86" s="201" t="s">
        <v>2300</v>
      </c>
      <c r="G86" s="95">
        <f t="shared" si="1"/>
        <v>3</v>
      </c>
      <c r="H86" s="43"/>
      <c r="J86" s="43"/>
      <c r="K86" s="44"/>
      <c r="L86" s="43"/>
      <c r="M86" s="44"/>
      <c r="N86" s="43"/>
      <c r="O86" s="44"/>
      <c r="P86" s="43"/>
      <c r="Q86" s="44"/>
      <c r="R86" s="43"/>
    </row>
    <row r="87" spans="1:18" s="43" customFormat="1" ht="43.5" customHeight="1">
      <c r="B87" s="333"/>
      <c r="C87" s="89" t="s">
        <v>2253</v>
      </c>
      <c r="D87" s="116"/>
      <c r="E87" s="88"/>
      <c r="F87" s="190" t="s">
        <v>2123</v>
      </c>
      <c r="G87" s="95"/>
      <c r="K87" s="44"/>
      <c r="M87" s="44"/>
      <c r="O87" s="44"/>
      <c r="Q87" s="44"/>
    </row>
    <row r="88" spans="1:18" s="43" customFormat="1" ht="82.5">
      <c r="A88" s="108" t="s">
        <v>2036</v>
      </c>
      <c r="B88" s="334" t="s">
        <v>2301</v>
      </c>
      <c r="C88" s="59" t="s">
        <v>2302</v>
      </c>
      <c r="D88" s="126"/>
      <c r="E88" s="204"/>
      <c r="F88" s="190" t="s">
        <v>2303</v>
      </c>
      <c r="G88" s="95"/>
      <c r="K88" s="44"/>
      <c r="M88" s="44"/>
      <c r="O88" s="44"/>
      <c r="Q88" s="44"/>
    </row>
    <row r="89" spans="1:18" s="43" customFormat="1" ht="82.5">
      <c r="A89" s="108" t="s">
        <v>2036</v>
      </c>
      <c r="B89" s="334" t="s">
        <v>2304</v>
      </c>
      <c r="C89" s="59" t="s">
        <v>2305</v>
      </c>
      <c r="D89" s="126"/>
      <c r="E89" s="204"/>
      <c r="F89" s="190" t="s">
        <v>2303</v>
      </c>
      <c r="G89" s="95"/>
      <c r="K89" s="44"/>
      <c r="M89" s="44"/>
      <c r="O89" s="44"/>
      <c r="Q89" s="44"/>
    </row>
    <row r="90" spans="1:18" s="43" customFormat="1" ht="82.5">
      <c r="A90" s="108" t="s">
        <v>2036</v>
      </c>
      <c r="B90" s="334" t="s">
        <v>2306</v>
      </c>
      <c r="C90" s="59" t="s">
        <v>2307</v>
      </c>
      <c r="D90" s="126"/>
      <c r="E90" s="204"/>
      <c r="F90" s="190" t="s">
        <v>2308</v>
      </c>
      <c r="G90" s="95"/>
      <c r="K90" s="44"/>
      <c r="M90" s="44"/>
      <c r="O90" s="44"/>
      <c r="Q90" s="44"/>
    </row>
    <row r="91" spans="1:18" s="43" customFormat="1" ht="82.5">
      <c r="A91" s="108" t="s">
        <v>2036</v>
      </c>
      <c r="B91" s="334" t="s">
        <v>2309</v>
      </c>
      <c r="C91" s="59" t="s">
        <v>2310</v>
      </c>
      <c r="D91" s="126"/>
      <c r="E91" s="204"/>
      <c r="F91" s="190" t="s">
        <v>2311</v>
      </c>
      <c r="G91" s="95"/>
      <c r="K91" s="44"/>
      <c r="M91" s="44"/>
      <c r="O91" s="44"/>
      <c r="Q91" s="44"/>
    </row>
    <row r="92" spans="1:18" s="43" customFormat="1" ht="82.5">
      <c r="A92" s="108" t="s">
        <v>2036</v>
      </c>
      <c r="B92" s="334" t="s">
        <v>2312</v>
      </c>
      <c r="C92" s="59" t="s">
        <v>2313</v>
      </c>
      <c r="D92" s="126"/>
      <c r="E92" s="204"/>
      <c r="F92" s="190" t="s">
        <v>2311</v>
      </c>
      <c r="G92" s="95"/>
      <c r="K92" s="44"/>
      <c r="M92" s="44"/>
      <c r="O92" s="44"/>
      <c r="Q92" s="44"/>
    </row>
    <row r="93" spans="1:18" s="43" customFormat="1" ht="82.5">
      <c r="A93" s="108" t="s">
        <v>2036</v>
      </c>
      <c r="B93" s="334" t="s">
        <v>2314</v>
      </c>
      <c r="C93" s="59" t="s">
        <v>2315</v>
      </c>
      <c r="D93" s="126"/>
      <c r="E93" s="204"/>
      <c r="F93" s="190" t="s">
        <v>2311</v>
      </c>
      <c r="G93" s="95"/>
      <c r="K93" s="44"/>
      <c r="M93" s="44"/>
      <c r="O93" s="44"/>
      <c r="Q93" s="44"/>
    </row>
    <row r="94" spans="1:18" s="43" customFormat="1" ht="66">
      <c r="B94" s="331" t="s">
        <v>2316</v>
      </c>
      <c r="C94" s="295" t="s">
        <v>2317</v>
      </c>
      <c r="D94" s="72" t="str">
        <f>IF(COUNTIF(D96:D101,"NO CUMPLE")&gt;0,"NO CUMPLE CONDICIÓN",IF(COUNTIF(D96:D101,"CUMPLE")=0,"NO APLICA","CUMPLE"))</f>
        <v>NO APLICA</v>
      </c>
      <c r="E94" s="203" t="str">
        <f>CONCATENATE(IF(D96="NO CUMPLE",CONCATENATE(E96," / "),""),IF(D97="NO CUMPLE",CONCATENATE(E97," / "),""),IF(D98="NO CUMPLE",CONCATENATE(E98," / "),""),IF(D99="NO CUMPLE",CONCATENATE(E99," / "),""),IF(D100="NO CUMPLE",CONCATENATE(E100," / "),""),IF(D101="NO CUMPLE",CONCATENATE(E101," / "),""))</f>
        <v/>
      </c>
      <c r="F94" s="201" t="s">
        <v>2318</v>
      </c>
      <c r="G94" s="95">
        <f t="shared" si="1"/>
        <v>3</v>
      </c>
      <c r="K94" s="44"/>
      <c r="M94" s="44"/>
      <c r="O94" s="44"/>
      <c r="Q94" s="44"/>
    </row>
    <row r="95" spans="1:18" s="43" customFormat="1" ht="42" customHeight="1">
      <c r="B95" s="333"/>
      <c r="C95" s="336" t="s">
        <v>2122</v>
      </c>
      <c r="D95" s="116"/>
      <c r="E95" s="88"/>
      <c r="F95" s="190" t="s">
        <v>2123</v>
      </c>
      <c r="G95" s="95"/>
      <c r="K95" s="44"/>
      <c r="M95" s="44"/>
      <c r="O95" s="44"/>
      <c r="Q95" s="44"/>
    </row>
    <row r="96" spans="1:18" s="46" customFormat="1" ht="90.75">
      <c r="A96" s="108" t="s">
        <v>2036</v>
      </c>
      <c r="B96" s="334" t="s">
        <v>2319</v>
      </c>
      <c r="C96" s="59" t="s">
        <v>2320</v>
      </c>
      <c r="D96" s="126"/>
      <c r="E96" s="204"/>
      <c r="F96" s="190" t="s">
        <v>2321</v>
      </c>
      <c r="G96" s="95"/>
      <c r="H96" s="43"/>
      <c r="J96" s="43"/>
      <c r="K96" s="44"/>
      <c r="L96" s="43"/>
      <c r="M96" s="44"/>
      <c r="N96" s="43"/>
      <c r="O96" s="44"/>
      <c r="P96" s="43"/>
      <c r="Q96" s="44"/>
      <c r="R96" s="43"/>
    </row>
    <row r="97" spans="1:18" s="43" customFormat="1" ht="99">
      <c r="A97" s="108" t="s">
        <v>2036</v>
      </c>
      <c r="B97" s="334" t="s">
        <v>2322</v>
      </c>
      <c r="C97" s="59" t="s">
        <v>2323</v>
      </c>
      <c r="D97" s="126"/>
      <c r="E97" s="204"/>
      <c r="F97" s="190" t="s">
        <v>2324</v>
      </c>
      <c r="G97" s="95"/>
      <c r="K97" s="44"/>
      <c r="M97" s="44"/>
      <c r="O97" s="44"/>
      <c r="Q97" s="44"/>
    </row>
    <row r="98" spans="1:18" s="43" customFormat="1" ht="99">
      <c r="A98" s="108" t="s">
        <v>2036</v>
      </c>
      <c r="B98" s="334" t="s">
        <v>2325</v>
      </c>
      <c r="C98" s="59" t="s">
        <v>2326</v>
      </c>
      <c r="D98" s="126"/>
      <c r="E98" s="204"/>
      <c r="F98" s="190" t="s">
        <v>2324</v>
      </c>
      <c r="G98" s="95"/>
      <c r="K98" s="44"/>
      <c r="M98" s="44"/>
      <c r="O98" s="44"/>
      <c r="Q98" s="44"/>
    </row>
    <row r="99" spans="1:18" s="43" customFormat="1" ht="99">
      <c r="A99" s="108" t="s">
        <v>2036</v>
      </c>
      <c r="B99" s="334" t="s">
        <v>2327</v>
      </c>
      <c r="C99" s="59" t="s">
        <v>2328</v>
      </c>
      <c r="D99" s="126"/>
      <c r="E99" s="204"/>
      <c r="F99" s="190" t="s">
        <v>2324</v>
      </c>
      <c r="G99" s="95"/>
      <c r="K99" s="44"/>
      <c r="M99" s="44"/>
      <c r="O99" s="44"/>
      <c r="Q99" s="44"/>
    </row>
    <row r="100" spans="1:18" s="43" customFormat="1" ht="99">
      <c r="A100" s="108" t="s">
        <v>2036</v>
      </c>
      <c r="B100" s="334" t="s">
        <v>2329</v>
      </c>
      <c r="C100" s="59" t="s">
        <v>2330</v>
      </c>
      <c r="D100" s="126"/>
      <c r="E100" s="204"/>
      <c r="F100" s="190" t="s">
        <v>2324</v>
      </c>
      <c r="G100" s="95"/>
      <c r="K100" s="44"/>
      <c r="M100" s="44"/>
      <c r="O100" s="44"/>
      <c r="Q100" s="44"/>
    </row>
    <row r="101" spans="1:18" s="43" customFormat="1" ht="99">
      <c r="A101" s="108" t="s">
        <v>2036</v>
      </c>
      <c r="B101" s="334" t="s">
        <v>2331</v>
      </c>
      <c r="C101" s="59" t="s">
        <v>2332</v>
      </c>
      <c r="D101" s="126"/>
      <c r="E101" s="204"/>
      <c r="F101" s="190" t="s">
        <v>2324</v>
      </c>
      <c r="G101" s="95"/>
      <c r="K101" s="44"/>
      <c r="M101" s="44"/>
      <c r="O101" s="44"/>
      <c r="Q101" s="44"/>
    </row>
    <row r="102" spans="1:18" s="43" customFormat="1" ht="51" customHeight="1">
      <c r="B102" s="331" t="s">
        <v>2333</v>
      </c>
      <c r="C102" s="295" t="s">
        <v>2334</v>
      </c>
      <c r="D102" s="72" t="str">
        <f>IF(COUNTIF(D104:D110,"NO CUMPLE")&gt;0,"NO CUMPLE CONDICIÓN",IF(COUNTIF(D104:D110,"CUMPLE")=0,"NO APLICA","CUMPLE"))</f>
        <v>NO APLICA</v>
      </c>
      <c r="E102" s="203" t="str">
        <f>CONCATENATE(IF(D104="NO CUMPLE",CONCATENATE(E104," / "),""),IF(D105="NO CUMPLE",CONCATENATE(E105," / "),""),IF(D106="NO CUMPLE",CONCATENATE(E106," / "),""),IF(D107="NO CUMPLE",CONCATENATE(E107," / "),""),IF(D108="NO CUMPLE",CONCATENATE(E108," / "),""),IF(D109="NO CUMPLE",CONCATENATE(E109," / "),""),IF(D110="NO CUMPLE",CONCATENATE(E110," / "),""))</f>
        <v/>
      </c>
      <c r="F102" s="201" t="s">
        <v>2335</v>
      </c>
      <c r="G102" s="95">
        <f t="shared" si="1"/>
        <v>3</v>
      </c>
      <c r="K102" s="44"/>
      <c r="M102" s="44"/>
      <c r="O102" s="44"/>
      <c r="Q102" s="44"/>
    </row>
    <row r="103" spans="1:18" s="43" customFormat="1" ht="46.5" customHeight="1">
      <c r="B103" s="333"/>
      <c r="C103" s="336" t="s">
        <v>2253</v>
      </c>
      <c r="D103" s="116"/>
      <c r="E103" s="88"/>
      <c r="F103" s="190" t="s">
        <v>2123</v>
      </c>
      <c r="G103" s="95"/>
      <c r="K103" s="44"/>
      <c r="M103" s="44"/>
      <c r="O103" s="44"/>
      <c r="Q103" s="44"/>
    </row>
    <row r="104" spans="1:18" s="46" customFormat="1" ht="99">
      <c r="A104" s="108" t="s">
        <v>2036</v>
      </c>
      <c r="B104" s="334" t="s">
        <v>2336</v>
      </c>
      <c r="C104" s="59" t="s">
        <v>2337</v>
      </c>
      <c r="D104" s="126"/>
      <c r="E104" s="204"/>
      <c r="F104" s="190" t="s">
        <v>2338</v>
      </c>
      <c r="G104" s="95"/>
      <c r="H104" s="43"/>
      <c r="J104" s="43"/>
      <c r="K104" s="44"/>
      <c r="L104" s="43"/>
      <c r="M104" s="44"/>
      <c r="N104" s="43"/>
      <c r="O104" s="44"/>
      <c r="P104" s="43"/>
      <c r="Q104" s="44"/>
      <c r="R104" s="43"/>
    </row>
    <row r="105" spans="1:18" s="43" customFormat="1" ht="99">
      <c r="A105" s="108" t="s">
        <v>2036</v>
      </c>
      <c r="B105" s="334" t="s">
        <v>2339</v>
      </c>
      <c r="C105" s="59" t="s">
        <v>2340</v>
      </c>
      <c r="D105" s="126"/>
      <c r="E105" s="204"/>
      <c r="F105" s="190" t="s">
        <v>2338</v>
      </c>
      <c r="G105" s="95"/>
      <c r="K105" s="44"/>
      <c r="M105" s="44"/>
      <c r="O105" s="44"/>
      <c r="Q105" s="44"/>
    </row>
    <row r="106" spans="1:18" s="43" customFormat="1" ht="99">
      <c r="A106" s="108" t="s">
        <v>2036</v>
      </c>
      <c r="B106" s="334" t="s">
        <v>2341</v>
      </c>
      <c r="C106" s="59" t="s">
        <v>2342</v>
      </c>
      <c r="D106" s="126"/>
      <c r="E106" s="204"/>
      <c r="F106" s="190" t="s">
        <v>2338</v>
      </c>
      <c r="G106" s="95"/>
      <c r="K106" s="44"/>
      <c r="M106" s="44"/>
      <c r="O106" s="44"/>
      <c r="Q106" s="44"/>
    </row>
    <row r="107" spans="1:18" s="43" customFormat="1" ht="99">
      <c r="A107" s="108" t="s">
        <v>2036</v>
      </c>
      <c r="B107" s="334" t="s">
        <v>2343</v>
      </c>
      <c r="C107" s="59" t="s">
        <v>2344</v>
      </c>
      <c r="D107" s="126"/>
      <c r="E107" s="204"/>
      <c r="F107" s="190" t="s">
        <v>2345</v>
      </c>
      <c r="G107" s="95"/>
      <c r="K107" s="44"/>
      <c r="M107" s="44"/>
      <c r="O107" s="44"/>
      <c r="Q107" s="44"/>
    </row>
    <row r="108" spans="1:18" s="43" customFormat="1" ht="99">
      <c r="A108" s="108" t="s">
        <v>2036</v>
      </c>
      <c r="B108" s="334" t="s">
        <v>2346</v>
      </c>
      <c r="C108" s="59" t="s">
        <v>2347</v>
      </c>
      <c r="D108" s="126"/>
      <c r="E108" s="204"/>
      <c r="F108" s="190" t="s">
        <v>2345</v>
      </c>
      <c r="G108" s="95"/>
      <c r="K108" s="44"/>
      <c r="M108" s="44"/>
      <c r="O108" s="44"/>
      <c r="Q108" s="44"/>
    </row>
    <row r="109" spans="1:18" s="43" customFormat="1" ht="148.5">
      <c r="A109" s="108" t="s">
        <v>2036</v>
      </c>
      <c r="B109" s="334" t="s">
        <v>2348</v>
      </c>
      <c r="C109" s="59" t="s">
        <v>2349</v>
      </c>
      <c r="D109" s="126"/>
      <c r="E109" s="204"/>
      <c r="F109" s="190" t="s">
        <v>2350</v>
      </c>
      <c r="G109" s="95"/>
      <c r="K109" s="44"/>
      <c r="M109" s="44"/>
      <c r="O109" s="44"/>
      <c r="Q109" s="44"/>
    </row>
    <row r="110" spans="1:18" s="43" customFormat="1" ht="99.75" thickBot="1">
      <c r="A110" s="108" t="s">
        <v>2036</v>
      </c>
      <c r="B110" s="389" t="s">
        <v>2351</v>
      </c>
      <c r="C110" s="91" t="s">
        <v>2352</v>
      </c>
      <c r="D110" s="172"/>
      <c r="E110" s="205"/>
      <c r="F110" s="190" t="s">
        <v>2353</v>
      </c>
      <c r="G110" s="95"/>
      <c r="K110" s="44"/>
      <c r="M110" s="44"/>
      <c r="O110" s="44"/>
      <c r="Q110" s="44"/>
    </row>
    <row r="112" spans="1:18">
      <c r="E112" s="94"/>
    </row>
    <row r="113" spans="3:5">
      <c r="E113" s="94"/>
    </row>
    <row r="114" spans="3:5" hidden="1">
      <c r="C114" s="94" t="s">
        <v>1897</v>
      </c>
      <c r="D114">
        <f>COUNTIF(G3:G110,1)</f>
        <v>0</v>
      </c>
      <c r="E114" s="94"/>
    </row>
    <row r="115" spans="3:5" hidden="1">
      <c r="C115" s="94" t="s">
        <v>1898</v>
      </c>
      <c r="D115">
        <f>COUNTIF(G3:G110,2)</f>
        <v>0</v>
      </c>
    </row>
    <row r="116" spans="3:5" hidden="1">
      <c r="C116" s="94" t="s">
        <v>1899</v>
      </c>
      <c r="D116">
        <f>COUNTIF(G3:G110,3)</f>
        <v>13</v>
      </c>
    </row>
  </sheetData>
  <sheetProtection algorithmName="SHA-512" hashValue="ii99AKrglT4Qq/PJ7wznEZ2yQtlnhLLKBRSDD6LwZ+eprXzzq2O5XRsURumaZ8Cfogmd0D2UbgMpo6z3p5HO+A==" saltValue="aBDq2K+uzvdtYhoTRJ6InA==" spinCount="100000" sheet="1" formatRows="0" autoFilter="0"/>
  <mergeCells count="1">
    <mergeCell ref="B1:E1"/>
  </mergeCells>
  <phoneticPr fontId="35" type="noConversion"/>
  <conditionalFormatting sqref="D3">
    <cfRule type="cellIs" dxfId="64" priority="1" operator="equal">
      <formula>"NO CUMPLE CONDICIÓN"</formula>
    </cfRule>
    <cfRule type="cellIs" dxfId="63" priority="2" operator="equal">
      <formula>"No Cumple"</formula>
    </cfRule>
  </conditionalFormatting>
  <conditionalFormatting sqref="D5">
    <cfRule type="cellIs" dxfId="62" priority="23" operator="equal">
      <formula>"NO CUMPLE CONDICIÓN"</formula>
    </cfRule>
    <cfRule type="cellIs" dxfId="61" priority="24" operator="equal">
      <formula>"No Cumple"</formula>
    </cfRule>
  </conditionalFormatting>
  <conditionalFormatting sqref="D10">
    <cfRule type="cellIs" dxfId="60" priority="21" operator="equal">
      <formula>"NO CUMPLE CONDICIÓN"</formula>
    </cfRule>
    <cfRule type="cellIs" dxfId="59" priority="22" operator="equal">
      <formula>"No Cumple"</formula>
    </cfRule>
  </conditionalFormatting>
  <conditionalFormatting sqref="D18">
    <cfRule type="cellIs" dxfId="58" priority="19" operator="equal">
      <formula>"NO CUMPLE CONDICIÓN"</formula>
    </cfRule>
    <cfRule type="cellIs" dxfId="57" priority="20" operator="equal">
      <formula>"No Cumple"</formula>
    </cfRule>
  </conditionalFormatting>
  <conditionalFormatting sqref="D31:D32">
    <cfRule type="cellIs" dxfId="56" priority="17" operator="equal">
      <formula>"NO CUMPLE CONDICIÓN"</formula>
    </cfRule>
    <cfRule type="cellIs" dxfId="55" priority="18" operator="equal">
      <formula>"No Cumple"</formula>
    </cfRule>
  </conditionalFormatting>
  <conditionalFormatting sqref="D54:D55">
    <cfRule type="cellIs" dxfId="54" priority="15" operator="equal">
      <formula>"NO CUMPLE CONDICIÓN"</formula>
    </cfRule>
    <cfRule type="cellIs" dxfId="53" priority="16" operator="equal">
      <formula>"No Cumple"</formula>
    </cfRule>
  </conditionalFormatting>
  <conditionalFormatting sqref="D62:D63">
    <cfRule type="cellIs" dxfId="52" priority="13" operator="equal">
      <formula>"NO CUMPLE CONDICIÓN"</formula>
    </cfRule>
    <cfRule type="cellIs" dxfId="51" priority="14" operator="equal">
      <formula>"No Cumple"</formula>
    </cfRule>
  </conditionalFormatting>
  <conditionalFormatting sqref="D65:D66">
    <cfRule type="cellIs" dxfId="50" priority="11" operator="equal">
      <formula>"NO CUMPLE CONDICIÓN"</formula>
    </cfRule>
    <cfRule type="cellIs" dxfId="49" priority="12" operator="equal">
      <formula>"No Cumple"</formula>
    </cfRule>
  </conditionalFormatting>
  <conditionalFormatting sqref="D76:D77">
    <cfRule type="cellIs" dxfId="48" priority="9" operator="equal">
      <formula>"NO CUMPLE CONDICIÓN"</formula>
    </cfRule>
    <cfRule type="cellIs" dxfId="47" priority="10" operator="equal">
      <formula>"No Cumple"</formula>
    </cfRule>
  </conditionalFormatting>
  <conditionalFormatting sqref="D85:D86">
    <cfRule type="cellIs" dxfId="46" priority="7" operator="equal">
      <formula>"NO CUMPLE CONDICIÓN"</formula>
    </cfRule>
    <cfRule type="cellIs" dxfId="45" priority="8" operator="equal">
      <formula>"No Cumple"</formula>
    </cfRule>
  </conditionalFormatting>
  <conditionalFormatting sqref="D93:D94">
    <cfRule type="cellIs" dxfId="44" priority="5" operator="equal">
      <formula>"NO CUMPLE CONDICIÓN"</formula>
    </cfRule>
    <cfRule type="cellIs" dxfId="43" priority="6" operator="equal">
      <formula>"No Cumple"</formula>
    </cfRule>
  </conditionalFormatting>
  <conditionalFormatting sqref="D101:D102">
    <cfRule type="cellIs" dxfId="42" priority="3" operator="equal">
      <formula>"NO CUMPLE CONDICIÓN"</formula>
    </cfRule>
    <cfRule type="cellIs" dxfId="41" priority="4" operator="equal">
      <formula>"No Cumple"</formula>
    </cfRule>
  </conditionalFormatting>
  <dataValidations count="2">
    <dataValidation type="list" allowBlank="1" showInputMessage="1" showErrorMessage="1" sqref="D7:D9 D12:D17 D20:D30 D104:D110 D34:D54 D57:D62 D65 D68:D76 D79:D85 D88:D93 D96:D101" xr:uid="{00000000-0002-0000-0700-000000000000}">
      <formula1>"CUMPLE,NO CUMPLE,NO APLICA"</formula1>
    </dataValidation>
    <dataValidation type="list" allowBlank="1" showInputMessage="1" showErrorMessage="1" sqref="D4" xr:uid="{73B2F832-04D4-4850-85B0-910C2D3EC5BD}">
      <formula1>"CUMPLE,NO CUMPLE"</formula1>
    </dataValidation>
  </dataValidations>
  <hyperlinks>
    <hyperlink ref="A1" location="PORTADA!A1" display="Portada" xr:uid="{0EF337FB-4900-45A7-9601-0AFD844B099A}"/>
  </hyperlinks>
  <printOptions horizontalCentered="1"/>
  <pageMargins left="0.31496062992125984" right="0.31496062992125984" top="1.1417322834645669" bottom="0.74803149606299213" header="0.31496062992125984" footer="0.31496062992125984"/>
  <pageSetup scale="74" fitToHeight="0" orientation="landscape" r:id="rId1"/>
  <headerFooter>
    <oddHeader xml:space="preserve">&amp;L&amp;G&amp;C"PROCESO DE INSPECCIÓN, VIGILANCIA Y CONTROL
FORMATO INSTRUMENTO IV
CASA UNIVERSITARIA"  
&amp;R"IN101.IVC
Versión 1
28/07/2026
Clasificación de la Información
CLASIFICADA"
</oddHeader>
    <oddFooter>&amp;C&amp;G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CCC"/>
    <pageSetUpPr fitToPage="1"/>
  </sheetPr>
  <dimension ref="A1:G39"/>
  <sheetViews>
    <sheetView topLeftCell="B33" zoomScaleNormal="100" workbookViewId="0">
      <selection activeCell="A16" sqref="A16"/>
    </sheetView>
  </sheetViews>
  <sheetFormatPr baseColWidth="10" defaultColWidth="11.42578125" defaultRowHeight="15"/>
  <cols>
    <col min="1" max="1" width="9.85546875" style="31" customWidth="1"/>
    <col min="2" max="2" width="9.85546875" style="36" customWidth="1"/>
    <col min="3" max="3" width="67.7109375" style="32" customWidth="1"/>
    <col min="4" max="4" width="19.85546875" style="34" customWidth="1"/>
    <col min="5" max="5" width="97.85546875" style="34" customWidth="1"/>
    <col min="6" max="6" width="48.140625" style="48" customWidth="1"/>
    <col min="7" max="7" width="16.140625" style="30" hidden="1" customWidth="1"/>
    <col min="8" max="16384" width="11.42578125" style="34"/>
  </cols>
  <sheetData>
    <row r="1" spans="1:7" ht="21" customHeight="1" thickBot="1">
      <c r="A1" s="363" t="s">
        <v>1481</v>
      </c>
      <c r="B1" s="457" t="s">
        <v>2032</v>
      </c>
      <c r="C1" s="458"/>
      <c r="D1" s="458"/>
      <c r="E1" s="459"/>
      <c r="F1" s="253"/>
    </row>
    <row r="2" spans="1:7" ht="74.25" customHeight="1" thickBot="1">
      <c r="A2" s="106" t="s">
        <v>1677</v>
      </c>
      <c r="B2" s="74" t="s">
        <v>1678</v>
      </c>
      <c r="C2" s="75" t="s">
        <v>1679</v>
      </c>
      <c r="D2" s="76" t="s">
        <v>1680</v>
      </c>
      <c r="E2" s="77" t="s">
        <v>1681</v>
      </c>
      <c r="F2" s="254" t="s">
        <v>1682</v>
      </c>
    </row>
    <row r="3" spans="1:7" ht="57">
      <c r="B3" s="57" t="s">
        <v>2354</v>
      </c>
      <c r="C3" s="66" t="s">
        <v>2355</v>
      </c>
      <c r="D3" s="390" t="str">
        <f>IF(COUNTIF(D6:D14,"NO CUMPLE")&gt;0,"NO CUMPLE CONDICIÓN",IF(COUNTIF(D6:D14,"CUMPLE")=0,"NO APLICA","CUMPLE"))</f>
        <v>NO APLICA</v>
      </c>
      <c r="E3" s="203" t="str">
        <f>CONCATENATE(IF(D6="NO CUMPLE",CONCATENATE(E6," / "),""),IF(D7="NO CUMPLE",CONCATENATE(E7," / "),""),IF(D9="NO CUMPLE",CONCATENATE(E9," / "),""),IF(D10="NO CUMPLE",CONCATENATE(E10," / "),""),IF(D11="NO CUMPLE",CONCATENATE(E11," / "),""),IF(D12="NO CUMPLE",CONCATENATE(E12," / "),""),IF(D13="NO CUMPLE",CONCATENATE(E13," / "),""),IF(D14="NO CUMPLE",CONCATENATE(E14," / "),""))</f>
        <v/>
      </c>
      <c r="F3" s="48" t="s">
        <v>2356</v>
      </c>
      <c r="G3" s="255">
        <f>IF(D3="CUMPLE",1,IF(D3="NO CUMPLE CONDICIÓN",2,3))</f>
        <v>3</v>
      </c>
    </row>
    <row r="4" spans="1:7" ht="57">
      <c r="B4" s="57" t="s">
        <v>2354</v>
      </c>
      <c r="C4" s="66" t="s">
        <v>2355</v>
      </c>
      <c r="D4" s="390" t="str">
        <f>IF(COUNTIF(D15:D22,"NO CUMPLE")&gt;0,"NO CUMPLE CONDICIÓN",IF(COUNTIF(D15:D22,"CUMPLE")=0,"NO APLICA","CUMPLE"))</f>
        <v>NO APLICA</v>
      </c>
      <c r="E4" s="203" t="str">
        <f>CONCATENATE(IF(D15="NO CUMPLE",CONCATENATE(E15," / "),""),IF(D16="NO CUMPLE",CONCATENATE(E16," / "),""),IF(D17="NO CUMPLE",CONCATENATE(E17," / "),""),IF(D18="NO CUMPLE",CONCATENATE(E18," / "),""),IF(D19="NO CUMPLE",CONCATENATE(E19," / "),""),IF(D20="NO CUMPLE",CONCATENATE(E20," / "),""),IF(D21="NO CUMPLE",CONCATENATE(E21," / "),""),IF(D22="NO CUMPLE",CONCATENATE(E22," / "),""))</f>
        <v/>
      </c>
      <c r="F4" s="48" t="s">
        <v>2356</v>
      </c>
      <c r="G4" s="255">
        <f t="shared" ref="G4:G5" si="0">IF(D4="CUMPLE",1,IF(D4="NO CUMPLE CONDICIÓN",2,3))</f>
        <v>3</v>
      </c>
    </row>
    <row r="5" spans="1:7" ht="57">
      <c r="B5" s="57" t="s">
        <v>2354</v>
      </c>
      <c r="C5" s="66" t="s">
        <v>2355</v>
      </c>
      <c r="D5" s="390" t="str">
        <f>IF(COUNTIF(D23:D34,"NO CUMPLE")&gt;0,"NO CUMPLE CONDICIÓN",IF(COUNTIF(D23:D34,"CUMPLE")=0,"NO APLICA","CUMPLE"))</f>
        <v>NO APLICA</v>
      </c>
      <c r="E5" s="203" t="str">
        <f>CONCATENATE(IF(D23="NO CUMPLE",CONCATENATE(E23," / "),""),IF(D24="NO CUMPLE",CONCATENATE(E24," / "),""),IF(D25="NO CUMPLE",CONCATENATE(E25," / "),""),IF(D26="NO CUMPLE",CONCATENATE(E26," / "),""),IF(D27="NO CUMPLE",CONCATENATE(E27," / "),""),IF(D28="NO CUMPLE",CONCATENATE(E28," / "),""),IF(D29="NO CUMPLE",CONCATENATE(E29," / "),""),IF(D30="NO CUMPLE",CONCATENATE(E30," / "),""),IF(D31="NO CUMPLE",CONCATENATE(E31," / "),""),IF(D32="NO CUMPLE",CONCATENATE(E32," / "),""),IF(D33="NO CUMPLE",CONCATENATE(E33," / "),""),IF(D34="NO CUMPLE",CONCATENATE(E34," / "),""))</f>
        <v/>
      </c>
      <c r="F5" s="48" t="s">
        <v>2356</v>
      </c>
      <c r="G5" s="255">
        <f t="shared" si="0"/>
        <v>3</v>
      </c>
    </row>
    <row r="6" spans="1:7" ht="113.25" customHeight="1">
      <c r="A6" s="108" t="s">
        <v>2036</v>
      </c>
      <c r="B6" s="53" t="s">
        <v>2357</v>
      </c>
      <c r="C6" s="264" t="s">
        <v>2358</v>
      </c>
      <c r="D6" s="123"/>
      <c r="E6" s="391"/>
      <c r="F6" s="48" t="s">
        <v>2356</v>
      </c>
      <c r="G6" s="255"/>
    </row>
    <row r="7" spans="1:7" ht="74.25" customHeight="1">
      <c r="A7" s="185" t="s">
        <v>2359</v>
      </c>
      <c r="B7" s="53" t="s">
        <v>2360</v>
      </c>
      <c r="C7" s="59" t="s">
        <v>2361</v>
      </c>
      <c r="D7" s="123"/>
      <c r="E7" s="347"/>
      <c r="F7" s="259" t="s">
        <v>2362</v>
      </c>
      <c r="G7" s="255"/>
    </row>
    <row r="8" spans="1:7" ht="42.75">
      <c r="B8" s="265"/>
      <c r="C8" s="257" t="s">
        <v>2363</v>
      </c>
      <c r="D8" s="261"/>
      <c r="E8" s="392"/>
      <c r="F8" s="48" t="s">
        <v>2123</v>
      </c>
      <c r="G8" s="255"/>
    </row>
    <row r="9" spans="1:7" ht="171">
      <c r="A9" s="108" t="s">
        <v>2036</v>
      </c>
      <c r="B9" s="53" t="s">
        <v>2364</v>
      </c>
      <c r="C9" s="258" t="s">
        <v>2365</v>
      </c>
      <c r="D9" s="123"/>
      <c r="E9" s="347"/>
      <c r="F9" s="48" t="s">
        <v>2366</v>
      </c>
      <c r="G9" s="255"/>
    </row>
    <row r="10" spans="1:7" ht="115.5">
      <c r="A10" s="108" t="s">
        <v>2036</v>
      </c>
      <c r="B10" s="53" t="s">
        <v>2367</v>
      </c>
      <c r="C10" s="59" t="s">
        <v>2368</v>
      </c>
      <c r="D10" s="123"/>
      <c r="E10" s="347"/>
      <c r="F10" s="48" t="s">
        <v>2366</v>
      </c>
      <c r="G10" s="255"/>
    </row>
    <row r="11" spans="1:7" ht="115.5">
      <c r="A11" s="108" t="s">
        <v>2036</v>
      </c>
      <c r="B11" s="53" t="s">
        <v>2369</v>
      </c>
      <c r="C11" s="59" t="s">
        <v>2370</v>
      </c>
      <c r="D11" s="123"/>
      <c r="E11" s="347"/>
      <c r="F11" s="48" t="s">
        <v>2366</v>
      </c>
      <c r="G11" s="255"/>
    </row>
    <row r="12" spans="1:7" ht="115.5">
      <c r="A12" s="108" t="s">
        <v>2036</v>
      </c>
      <c r="B12" s="53" t="s">
        <v>2371</v>
      </c>
      <c r="C12" s="59" t="s">
        <v>2372</v>
      </c>
      <c r="D12" s="123"/>
      <c r="E12" s="347"/>
      <c r="F12" s="48" t="s">
        <v>2366</v>
      </c>
      <c r="G12" s="255"/>
    </row>
    <row r="13" spans="1:7" ht="115.5">
      <c r="A13" s="108" t="s">
        <v>2036</v>
      </c>
      <c r="B13" s="53" t="s">
        <v>2373</v>
      </c>
      <c r="C13" s="59" t="s">
        <v>2374</v>
      </c>
      <c r="D13" s="123"/>
      <c r="E13" s="347"/>
      <c r="F13" s="48" t="s">
        <v>2366</v>
      </c>
      <c r="G13" s="255"/>
    </row>
    <row r="14" spans="1:7" ht="115.5">
      <c r="A14" s="108" t="s">
        <v>2036</v>
      </c>
      <c r="B14" s="53" t="s">
        <v>2375</v>
      </c>
      <c r="C14" s="59" t="s">
        <v>2376</v>
      </c>
      <c r="D14" s="123"/>
      <c r="E14" s="347"/>
      <c r="F14" s="48" t="s">
        <v>2366</v>
      </c>
      <c r="G14" s="255"/>
    </row>
    <row r="15" spans="1:7" ht="115.5">
      <c r="A15" s="108" t="s">
        <v>2036</v>
      </c>
      <c r="B15" s="53" t="s">
        <v>2377</v>
      </c>
      <c r="C15" s="59" t="s">
        <v>2378</v>
      </c>
      <c r="D15" s="123"/>
      <c r="E15" s="347"/>
      <c r="F15" s="48" t="s">
        <v>2366</v>
      </c>
      <c r="G15" s="255"/>
    </row>
    <row r="16" spans="1:7" ht="115.5">
      <c r="A16" s="108" t="s">
        <v>2036</v>
      </c>
      <c r="B16" s="53" t="s">
        <v>2379</v>
      </c>
      <c r="C16" s="59" t="s">
        <v>2380</v>
      </c>
      <c r="D16" s="123"/>
      <c r="E16" s="347"/>
      <c r="F16" s="48" t="s">
        <v>2366</v>
      </c>
      <c r="G16" s="255"/>
    </row>
    <row r="17" spans="1:7" ht="115.5">
      <c r="A17" s="108" t="s">
        <v>2036</v>
      </c>
      <c r="B17" s="53" t="s">
        <v>2381</v>
      </c>
      <c r="C17" s="59" t="s">
        <v>2382</v>
      </c>
      <c r="D17" s="123"/>
      <c r="E17" s="347"/>
      <c r="F17" s="48" t="s">
        <v>2366</v>
      </c>
      <c r="G17" s="255"/>
    </row>
    <row r="18" spans="1:7" ht="56.25" customHeight="1">
      <c r="A18" s="108" t="s">
        <v>2036</v>
      </c>
      <c r="B18" s="53" t="s">
        <v>2383</v>
      </c>
      <c r="C18" s="59" t="s">
        <v>2384</v>
      </c>
      <c r="D18" s="123"/>
      <c r="E18" s="347"/>
      <c r="F18" s="48" t="s">
        <v>2366</v>
      </c>
      <c r="G18" s="255"/>
    </row>
    <row r="19" spans="1:7" ht="115.5">
      <c r="A19" s="108" t="s">
        <v>2036</v>
      </c>
      <c r="B19" s="53" t="s">
        <v>2385</v>
      </c>
      <c r="C19" s="59" t="s">
        <v>2386</v>
      </c>
      <c r="D19" s="123"/>
      <c r="E19" s="347"/>
      <c r="F19" s="48" t="s">
        <v>2366</v>
      </c>
      <c r="G19" s="255"/>
    </row>
    <row r="20" spans="1:7" ht="115.5">
      <c r="A20" s="108" t="s">
        <v>2036</v>
      </c>
      <c r="B20" s="53" t="s">
        <v>2387</v>
      </c>
      <c r="C20" s="59" t="s">
        <v>2388</v>
      </c>
      <c r="D20" s="123"/>
      <c r="E20" s="347"/>
      <c r="F20" s="48" t="s">
        <v>2366</v>
      </c>
      <c r="G20" s="255"/>
    </row>
    <row r="21" spans="1:7" ht="115.5">
      <c r="A21" s="108" t="s">
        <v>2036</v>
      </c>
      <c r="B21" s="53" t="s">
        <v>2389</v>
      </c>
      <c r="C21" s="59" t="s">
        <v>2390</v>
      </c>
      <c r="D21" s="123"/>
      <c r="E21" s="347"/>
      <c r="F21" s="48" t="s">
        <v>2366</v>
      </c>
      <c r="G21" s="255"/>
    </row>
    <row r="22" spans="1:7" ht="115.5">
      <c r="A22" s="108" t="s">
        <v>2036</v>
      </c>
      <c r="B22" s="53" t="s">
        <v>2391</v>
      </c>
      <c r="C22" s="59" t="s">
        <v>2392</v>
      </c>
      <c r="D22" s="123"/>
      <c r="E22" s="347"/>
      <c r="F22" s="48" t="s">
        <v>2366</v>
      </c>
      <c r="G22" s="255"/>
    </row>
    <row r="23" spans="1:7" ht="48" customHeight="1">
      <c r="A23" s="108" t="s">
        <v>2036</v>
      </c>
      <c r="B23" s="53" t="s">
        <v>2393</v>
      </c>
      <c r="C23" s="59" t="s">
        <v>2394</v>
      </c>
      <c r="D23" s="123"/>
      <c r="E23" s="347"/>
      <c r="F23" s="48" t="s">
        <v>2366</v>
      </c>
      <c r="G23" s="255"/>
    </row>
    <row r="24" spans="1:7" ht="30.75" customHeight="1">
      <c r="A24" s="108" t="s">
        <v>2036</v>
      </c>
      <c r="B24" s="53" t="s">
        <v>2395</v>
      </c>
      <c r="C24" s="59" t="s">
        <v>2396</v>
      </c>
      <c r="D24" s="123"/>
      <c r="E24" s="347"/>
      <c r="F24" s="48" t="s">
        <v>2366</v>
      </c>
      <c r="G24" s="255"/>
    </row>
    <row r="25" spans="1:7" ht="292.5" customHeight="1">
      <c r="A25" s="108" t="s">
        <v>2036</v>
      </c>
      <c r="B25" s="53" t="s">
        <v>2397</v>
      </c>
      <c r="C25" s="67" t="s">
        <v>2398</v>
      </c>
      <c r="D25" s="123"/>
      <c r="E25" s="347"/>
      <c r="F25" s="48" t="s">
        <v>2366</v>
      </c>
      <c r="G25" s="255"/>
    </row>
    <row r="26" spans="1:7" ht="115.5">
      <c r="A26" s="108" t="s">
        <v>2036</v>
      </c>
      <c r="B26" s="53" t="s">
        <v>2399</v>
      </c>
      <c r="C26" s="59" t="s">
        <v>2400</v>
      </c>
      <c r="D26" s="123"/>
      <c r="E26" s="347"/>
      <c r="F26" s="48" t="s">
        <v>2366</v>
      </c>
      <c r="G26" s="255"/>
    </row>
    <row r="27" spans="1:7" ht="115.5">
      <c r="A27" s="108" t="s">
        <v>2036</v>
      </c>
      <c r="B27" s="53" t="s">
        <v>2401</v>
      </c>
      <c r="C27" s="59" t="s">
        <v>2402</v>
      </c>
      <c r="D27" s="123"/>
      <c r="E27" s="347"/>
      <c r="F27" s="48" t="s">
        <v>2366</v>
      </c>
      <c r="G27" s="255"/>
    </row>
    <row r="28" spans="1:7" ht="115.5">
      <c r="A28" s="107" t="s">
        <v>1906</v>
      </c>
      <c r="B28" s="53" t="s">
        <v>2403</v>
      </c>
      <c r="C28" s="67" t="s">
        <v>2404</v>
      </c>
      <c r="D28" s="123"/>
      <c r="E28" s="347"/>
      <c r="F28" s="48" t="s">
        <v>2366</v>
      </c>
      <c r="G28" s="255"/>
    </row>
    <row r="29" spans="1:7" ht="115.5">
      <c r="A29" s="107" t="s">
        <v>1906</v>
      </c>
      <c r="B29" s="53" t="s">
        <v>2405</v>
      </c>
      <c r="C29" s="67" t="s">
        <v>2406</v>
      </c>
      <c r="D29" s="123"/>
      <c r="E29" s="347"/>
      <c r="F29" s="48" t="s">
        <v>2366</v>
      </c>
      <c r="G29" s="255"/>
    </row>
    <row r="30" spans="1:7" ht="115.5">
      <c r="A30" s="108" t="s">
        <v>2036</v>
      </c>
      <c r="B30" s="53" t="s">
        <v>2407</v>
      </c>
      <c r="C30" s="67" t="s">
        <v>2408</v>
      </c>
      <c r="D30" s="123"/>
      <c r="E30" s="347"/>
      <c r="F30" s="48" t="s">
        <v>2366</v>
      </c>
      <c r="G30" s="255"/>
    </row>
    <row r="31" spans="1:7" ht="115.5">
      <c r="A31" s="108" t="s">
        <v>2036</v>
      </c>
      <c r="B31" s="53" t="s">
        <v>2409</v>
      </c>
      <c r="C31" s="67" t="s">
        <v>2410</v>
      </c>
      <c r="D31" s="123"/>
      <c r="E31" s="347"/>
      <c r="F31" s="48" t="s">
        <v>2366</v>
      </c>
      <c r="G31" s="255"/>
    </row>
    <row r="32" spans="1:7" ht="115.5">
      <c r="A32" s="108" t="s">
        <v>2036</v>
      </c>
      <c r="B32" s="53" t="s">
        <v>2411</v>
      </c>
      <c r="C32" s="67" t="s">
        <v>2412</v>
      </c>
      <c r="D32" s="123"/>
      <c r="E32" s="347"/>
      <c r="F32" s="48" t="s">
        <v>2366</v>
      </c>
      <c r="G32" s="255"/>
    </row>
    <row r="33" spans="1:7" ht="115.5">
      <c r="A33" s="104" t="s">
        <v>1686</v>
      </c>
      <c r="B33" s="53" t="s">
        <v>2413</v>
      </c>
      <c r="C33" s="67" t="s">
        <v>2414</v>
      </c>
      <c r="D33" s="123"/>
      <c r="E33" s="347"/>
      <c r="F33" s="48" t="s">
        <v>2366</v>
      </c>
      <c r="G33" s="255"/>
    </row>
    <row r="34" spans="1:7" ht="207.75" customHeight="1" thickBot="1">
      <c r="A34" s="185" t="s">
        <v>2359</v>
      </c>
      <c r="B34" s="60" t="s">
        <v>2415</v>
      </c>
      <c r="C34" s="294" t="s">
        <v>2416</v>
      </c>
      <c r="D34" s="124"/>
      <c r="E34" s="393"/>
      <c r="F34" s="48" t="s">
        <v>2366</v>
      </c>
      <c r="G34" s="255"/>
    </row>
    <row r="37" spans="1:7" hidden="1">
      <c r="C37" s="94" t="s">
        <v>1897</v>
      </c>
      <c r="D37" s="34">
        <f>COUNTIF(G3:G34,1)</f>
        <v>0</v>
      </c>
    </row>
    <row r="38" spans="1:7" hidden="1">
      <c r="C38" s="94" t="s">
        <v>1898</v>
      </c>
      <c r="D38" s="34">
        <f>COUNTIF(G3:G34,2)</f>
        <v>0</v>
      </c>
    </row>
    <row r="39" spans="1:7" hidden="1">
      <c r="C39" s="94" t="s">
        <v>1899</v>
      </c>
      <c r="D39" s="34">
        <f>COUNTIF(G3:G34,3)</f>
        <v>3</v>
      </c>
    </row>
  </sheetData>
  <sheetProtection algorithmName="SHA-512" hashValue="SwafN7bz4YdM2n0V2Cd8LDMSOhW4UUwRoirSwmrNenCRlOlSvji7brDvNeKb5wgV57/YO2owNnH79jr1rpwmQg==" saltValue="bAuPzBtT/uYw1J26/ZjCRg==" spinCount="100000" sheet="1" formatRows="0" autoFilter="0"/>
  <mergeCells count="1">
    <mergeCell ref="B1:E1"/>
  </mergeCells>
  <phoneticPr fontId="35" type="noConversion"/>
  <conditionalFormatting sqref="D3:D5">
    <cfRule type="cellIs" dxfId="40" priority="1" operator="equal">
      <formula>"NO CUMPLE CONDICIÓN"</formula>
    </cfRule>
    <cfRule type="cellIs" dxfId="39" priority="2" operator="equal">
      <formula>"No Cumple"</formula>
    </cfRule>
  </conditionalFormatting>
  <dataValidations count="1">
    <dataValidation type="list" allowBlank="1" showInputMessage="1" showErrorMessage="1" sqref="D6:D7 D9:D34" xr:uid="{F8C389AC-ED52-4B35-95FD-C39072D673BC}">
      <formula1>"CUMPLE,NO CUMPLE"</formula1>
    </dataValidation>
  </dataValidations>
  <hyperlinks>
    <hyperlink ref="A1" location="PORTADA!A1" display="Portada" xr:uid="{69AC55AE-8720-4B40-953B-4ECEDCDB46B7}"/>
  </hyperlinks>
  <printOptions horizontalCentered="1"/>
  <pageMargins left="0.31496062992125984" right="0.31496062992125984" top="1.1417322834645669" bottom="0.74803149606299213" header="0.31496062992125984" footer="0.31496062992125984"/>
  <pageSetup scale="67" fitToHeight="0" orientation="landscape" r:id="rId1"/>
  <headerFooter>
    <oddHeader xml:space="preserve">&amp;L&amp;G&amp;C"PROCESO DE INSPECCIÓN, VIGILANCIA Y CONTROL
FORMATO INSTRUMENTO IV
CASA UNIVERSITARIA"  
&amp;R"IN101.IVC
Versión 1
28/07/2026
Clasificación de la Información
CLASIFICADA"
</oddHeader>
    <oddFooter>&amp;C&amp;G</oddFooter>
  </headerFooter>
  <legacyDrawingHF r:id="rId2"/>
</worksheet>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18</vt:i4>
      </vt:variant>
    </vt:vector>
  </HeadingPairs>
  <TitlesOfParts>
    <vt:vector size="40" baseType="lpstr">
      <vt:lpstr>LISTAS</vt:lpstr>
      <vt:lpstr>PORTADA</vt:lpstr>
      <vt:lpstr>INSTRUCTIVO</vt:lpstr>
      <vt:lpstr>1. Información General</vt:lpstr>
      <vt:lpstr>2.Ambientes Adecuados y Seguros</vt:lpstr>
      <vt:lpstr>3. Alimentacion y Nutrición</vt:lpstr>
      <vt:lpstr>4. Modelo de Atencion</vt:lpstr>
      <vt:lpstr>5. Situaciones de Riesgo</vt:lpstr>
      <vt:lpstr>6. Codigo de Etica</vt:lpstr>
      <vt:lpstr>7. Talento Humano</vt:lpstr>
      <vt:lpstr>8. Financiero</vt:lpstr>
      <vt:lpstr>9. Dotacion</vt:lpstr>
      <vt:lpstr>Anexo 1 Violencias </vt:lpstr>
      <vt:lpstr>Anexo 2. Discapacidad </vt:lpstr>
      <vt:lpstr>Tabla 1 Evid. no cumpl M.A.</vt:lpstr>
      <vt:lpstr>Tabla 2. Talento Humano</vt:lpstr>
      <vt:lpstr>Tabla 3. Amb Adec y Seg - Á</vt:lpstr>
      <vt:lpstr>Tabla 4. Registro Talento Human</vt:lpstr>
      <vt:lpstr>TEMP</vt:lpstr>
      <vt:lpstr>Condiciones NO cumplimiento</vt:lpstr>
      <vt:lpstr>Acta_Cierre</vt:lpstr>
      <vt:lpstr>Oculto </vt:lpstr>
      <vt:lpstr>'2.Ambientes Adecuados y Seguros'!Área_de_impresión</vt:lpstr>
      <vt:lpstr>'3. Alimentacion y Nutrición'!Área_de_impresión</vt:lpstr>
      <vt:lpstr>'4. Modelo de Atencion'!Área_de_impresión</vt:lpstr>
      <vt:lpstr>'5. Situaciones de Riesgo'!Área_de_impresión</vt:lpstr>
      <vt:lpstr>'6. Codigo de Etica'!Área_de_impresión</vt:lpstr>
      <vt:lpstr>'7. Talento Humano'!Área_de_impresión</vt:lpstr>
      <vt:lpstr>'8. Financiero'!Área_de_impresión</vt:lpstr>
      <vt:lpstr>'9. Dotacion'!Área_de_impresión</vt:lpstr>
      <vt:lpstr>Acta_Cierre!Área_de_impresión</vt:lpstr>
      <vt:lpstr>'Anexo 1 Violencias '!Área_de_impresión</vt:lpstr>
      <vt:lpstr>'Anexo 2. Discapacidad '!Área_de_impresión</vt:lpstr>
      <vt:lpstr>'Condiciones NO cumplimiento'!Área_de_impresión</vt:lpstr>
      <vt:lpstr>INSTRUCTIVO!Área_de_impresión</vt:lpstr>
      <vt:lpstr>PORTADA!Área_de_impresión</vt:lpstr>
      <vt:lpstr>'Tabla 2. Talento Humano'!Área_de_impresión</vt:lpstr>
      <vt:lpstr>'Tabla 3. Amb Adec y Seg - Á'!Área_de_impresión</vt:lpstr>
      <vt:lpstr>'Tabla 4. Registro Talento Human'!Área_de_impresión</vt:lpstr>
      <vt:lpstr>'Condiciones NO cumplimiento'!Títulos_a_imprimir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Cuervo Fonce</dc:creator>
  <cp:keywords/>
  <dc:description/>
  <cp:lastModifiedBy>Cesar Augusto Rodriguez Chaparro</cp:lastModifiedBy>
  <cp:revision/>
  <cp:lastPrinted>2026-07-28T15:53:38Z</cp:lastPrinted>
  <dcterms:created xsi:type="dcterms:W3CDTF">2025-06-13T16:00:54Z</dcterms:created>
  <dcterms:modified xsi:type="dcterms:W3CDTF">2026-07-28T15:53:54Z</dcterms:modified>
  <cp:category/>
  <cp:contentStatus/>
</cp:coreProperties>
</file>