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14.xml" ContentType="application/vnd.openxmlformats-officedocument.spreadsheetml.table+xml"/>
  <Override PartName="/xl/drawings/drawing17.xml" ContentType="application/vnd.openxmlformats-officedocument.drawing+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 documentId="13_ncr:1_{65A26636-DD29-40F2-85E4-F0D0F7D25435}" xr6:coauthVersionLast="47" xr6:coauthVersionMax="47" xr10:uidLastSave="{1EB555C0-417A-43CE-B614-C2AB35E96D9E}"/>
  <bookViews>
    <workbookView xWindow="-120" yWindow="-120" windowWidth="29040" windowHeight="15720" tabRatio="829" firstSheet="1" activeTab="1" xr2:uid="{00000000-000D-0000-FFFF-FFFF00000000}"/>
  </bookViews>
  <sheets>
    <sheet name="LISTAS" sheetId="2" state="hidden" r:id="rId1"/>
    <sheet name="INSTRUMENTO VERIFICACION INTERN" sheetId="37" r:id="rId2"/>
    <sheet name="INSTRUCTIVO" sheetId="34" r:id="rId3"/>
    <sheet name="1. Información General" sheetId="1" r:id="rId4"/>
    <sheet name="2.Ambientes Adec y Seg UDS" sheetId="47" r:id="rId5"/>
    <sheet name="2.Ambientes Adec y Seg EAS" sheetId="46" r:id="rId6"/>
    <sheet name="3. Alimentacion y Nutrición" sheetId="43" r:id="rId7"/>
    <sheet name="4. Modelo de Atencion" sheetId="42" r:id="rId8"/>
    <sheet name="5. Talento Humano" sheetId="22" r:id="rId9"/>
    <sheet name="6. Financiero" sheetId="23" r:id="rId10"/>
    <sheet name="7. Dotacion" sheetId="8" r:id="rId11"/>
    <sheet name="Anexo 1 Violencias" sheetId="26" r:id="rId12"/>
    <sheet name="Anexo 2. Discapacidad" sheetId="44" r:id="rId13"/>
    <sheet name="Anexo 3. Gestantes y Lactan" sheetId="45" r:id="rId14"/>
    <sheet name="Anexo 4. Situaciones de riesgo" sheetId="17" r:id="rId15"/>
    <sheet name="Anexo 5. Ubicaciones" sheetId="49" r:id="rId16"/>
    <sheet name="Tabla 1 Evid. no cumpl M.A." sheetId="33" r:id="rId17"/>
    <sheet name="TEMP" sheetId="38" state="hidden" r:id="rId18"/>
    <sheet name="Tabla 2. Talento Humano" sheetId="50" r:id="rId19"/>
    <sheet name="Tabla 3. Amb Adec y Seg - Áreas" sheetId="41" r:id="rId20"/>
    <sheet name="Condiciones NO cumplimiento" sheetId="32" r:id="rId21"/>
    <sheet name="Acta_Cierre" sheetId="14" r:id="rId22"/>
    <sheet name="Oculto" sheetId="39" state="hidden" r:id="rId23"/>
    <sheet name="Plan de Mejoramiento" sheetId="40" state="hidden" r:id="rId24"/>
  </sheets>
  <externalReferences>
    <externalReference r:id="rId25"/>
  </externalReferences>
  <definedNames>
    <definedName name="_xlnm._FilterDatabase" localSheetId="5" hidden="1">'2.Ambientes Adec y Seg EAS'!$A$2:$G$62</definedName>
    <definedName name="_xlnm._FilterDatabase" localSheetId="4" hidden="1">'2.Ambientes Adec y Seg UDS'!$A$2:$G$93</definedName>
    <definedName name="_xlnm._FilterDatabase" localSheetId="6" hidden="1">'3. Alimentacion y Nutrición'!$A$2:$G$55</definedName>
    <definedName name="_xlnm._FilterDatabase" localSheetId="7" hidden="1">'4. Modelo de Atencion'!$A$2:$H$65</definedName>
    <definedName name="_xlnm._FilterDatabase" localSheetId="8" hidden="1">'5. Talento Humano'!$A$2:$J$2</definedName>
    <definedName name="_xlnm._FilterDatabase" localSheetId="9" hidden="1">'6. Financiero'!$A$2:$F$2</definedName>
    <definedName name="_xlnm._FilterDatabase" localSheetId="10" hidden="1">'7. Dotacion'!$A$2:$G$2</definedName>
    <definedName name="_xlnm._FilterDatabase" localSheetId="11" hidden="1">'Anexo 1 Violencias'!$A$2:$F$2</definedName>
    <definedName name="_xlnm._FilterDatabase" localSheetId="12" hidden="1">'Anexo 2. Discapacidad'!$A$2:$F$2</definedName>
    <definedName name="_xlnm._FilterDatabase" localSheetId="14" hidden="1">'Anexo 4. Situaciones de riesgo'!$A$2:$F$2</definedName>
    <definedName name="_xlnm._FilterDatabase" localSheetId="20" hidden="1">'Condiciones NO cumplimiento'!$A$2:$G$2</definedName>
    <definedName name="_xlnm._FilterDatabase" localSheetId="23" hidden="1">'Plan de Mejoramiento'!$A$3:$K$3</definedName>
    <definedName name="_xlnm.Print_Area" localSheetId="3">'1. Información General'!$A$1:$F$43</definedName>
    <definedName name="_xlnm.Print_Area" localSheetId="5">'2.Ambientes Adec y Seg EAS'!$B$1:$E$62</definedName>
    <definedName name="_xlnm.Print_Area" localSheetId="4">'2.Ambientes Adec y Seg UDS'!$B$1:$E$91</definedName>
    <definedName name="_xlnm.Print_Area" localSheetId="6">'3. Alimentacion y Nutrición'!$B$1:$E$55</definedName>
    <definedName name="_xlnm.Print_Area" localSheetId="7">'4. Modelo de Atencion'!$B$1:$E$63</definedName>
    <definedName name="_xlnm.Print_Area" localSheetId="8">'5. Talento Humano'!$B$1:$E$18</definedName>
    <definedName name="_xlnm.Print_Area" localSheetId="9">'6. Financiero'!$B$1:$E$16</definedName>
    <definedName name="_xlnm.Print_Area" localSheetId="10">'7. Dotacion'!$B$1:$E$16</definedName>
    <definedName name="_xlnm.Print_Area" localSheetId="21">Acta_Cierre!$A$1:$F$52</definedName>
    <definedName name="_xlnm.Print_Area" localSheetId="11">'Anexo 1 Violencias'!$B$1:$E$9</definedName>
    <definedName name="_xlnm.Print_Area" localSheetId="12">'Anexo 2. Discapacidad'!$B$1:$E$24</definedName>
    <definedName name="_xlnm.Print_Area" localSheetId="13">'Anexo 3. Gestantes y Lactan'!$B$1:$E$29</definedName>
    <definedName name="_xlnm.Print_Area" localSheetId="14">'Anexo 4. Situaciones de riesgo'!$B$2:$E$109</definedName>
    <definedName name="_xlnm.Print_Area" localSheetId="15">'Anexo 5. Ubicaciones'!$B$1:$E$13</definedName>
    <definedName name="_xlnm.Print_Area" localSheetId="20">'Condiciones NO cumplimiento'!$A$2:$G$40</definedName>
    <definedName name="_xlnm.Print_Area" localSheetId="2">INSTRUCTIVO!$A$1:$B$112</definedName>
    <definedName name="_xlnm.Print_Area" localSheetId="1">'INSTRUMENTO VERIFICACION INTERN'!$A$1:$E$41</definedName>
    <definedName name="_xlnm.Print_Area" localSheetId="18">'Tabla 2. Talento Humano'!$A$1:$E$15</definedName>
    <definedName name="_xlnm.Print_Area" localSheetId="19">'Tabla 3. Amb Adec y Seg - Áreas'!$A$1:$I$41</definedName>
    <definedName name="_xlnm.Print_Area" localSheetId="17">TEMP!#REF!</definedName>
    <definedName name="Auditoría" localSheetId="2">#REF!</definedName>
    <definedName name="Auditoría">[1]!Acciones[Auditoría]</definedName>
    <definedName name="b" localSheetId="2">#REF!</definedName>
    <definedName name="b" localSheetId="19">'[1]Verificables Comp. Legal'!$D$40</definedName>
    <definedName name="b">'[1]Verificables Comp. Legal'!$D$40</definedName>
    <definedName name="ca" localSheetId="2">#REF!</definedName>
    <definedName name="ca" localSheetId="19">'[1]Verificables Comp. Legal'!$K$19</definedName>
    <definedName name="ca">'[1]Verificables Comp. Legal'!$K$19</definedName>
    <definedName name="camp" localSheetId="2">#REF!</definedName>
    <definedName name="camp" localSheetId="19">'[1]Verificables Comp. Legal'!$U$16</definedName>
    <definedName name="camp">'[1]Verificables Comp. Legal'!$U$16</definedName>
    <definedName name="cap" localSheetId="2">#REF!</definedName>
    <definedName name="cap" localSheetId="19">'[1]Verificables Comp. Legal'!$O$29</definedName>
    <definedName name="cap">'[1]Verificables Comp. Legal'!$O$29</definedName>
    <definedName name="car" localSheetId="2">#REF!</definedName>
    <definedName name="car" localSheetId="19">'[1]Verificables Comp. Legal'!$K$16</definedName>
    <definedName name="car">'[1]Verificables Comp. Legal'!$K$16</definedName>
    <definedName name="carg" localSheetId="2">#REF!</definedName>
    <definedName name="carg" localSheetId="19">'[1]Verificables Comp. Legal'!$K$17</definedName>
    <definedName name="carg">'[1]Verificables Comp. Legal'!$K$17</definedName>
    <definedName name="cargo" localSheetId="2">#REF!</definedName>
    <definedName name="cargo" localSheetId="19">'[1]Verificables Comp. Legal'!$K$18</definedName>
    <definedName name="cargo">'[1]Verificables Comp. Legal'!$K$18</definedName>
    <definedName name="cargoo" localSheetId="2">#REF!</definedName>
    <definedName name="cargoo" localSheetId="19">'[1]Verificables Comp. Legal'!$J$38</definedName>
    <definedName name="cargoo">'[1]Verificables Comp. Legal'!$J$38</definedName>
    <definedName name="cargooo" localSheetId="2">#REF!</definedName>
    <definedName name="cargooo" localSheetId="19">'[1]Verificables Comp. Legal'!$J$37</definedName>
    <definedName name="cargooo">'[1]Verificables Comp. Legal'!$J$37</definedName>
    <definedName name="carrr" localSheetId="2">#REF!</definedName>
    <definedName name="carrr" localSheetId="19">'[1]Verificables Comp. Legal'!$J$39</definedName>
    <definedName name="carrr">'[1]Verificables Comp. Legal'!$J$39</definedName>
    <definedName name="carrrr" localSheetId="2">#REF!</definedName>
    <definedName name="carrrr" localSheetId="19">'[1]Verificables Comp. Legal'!$J$40</definedName>
    <definedName name="carrrr">'[1]Verificables Comp. Legal'!$J$40</definedName>
    <definedName name="codpo" localSheetId="2">#REF!</definedName>
    <definedName name="codpo" localSheetId="19">'[1]Verificables Comp. Legal'!$B$34</definedName>
    <definedName name="codpo">'[1]Verificables Comp. Legal'!$B$34</definedName>
    <definedName name="com" localSheetId="2">#REF!</definedName>
    <definedName name="com" localSheetId="19">'[1]Verificables Comp. Legal'!$U$17</definedName>
    <definedName name="com">'[1]Verificables Comp. Legal'!$U$17</definedName>
    <definedName name="com´p" localSheetId="2">#REF!</definedName>
    <definedName name="com´p" localSheetId="19">'[1]Verificables Comp. Legal'!$U$18</definedName>
    <definedName name="com´p">'[1]Verificables Comp. Legal'!$U$18</definedName>
    <definedName name="compel" localSheetId="2">#REF!</definedName>
    <definedName name="compel" localSheetId="19">'[1]Verificables Comp. Legal'!$Q$38</definedName>
    <definedName name="compel">'[1]Verificables Comp. Legal'!$Q$38</definedName>
    <definedName name="compen" localSheetId="2">#REF!</definedName>
    <definedName name="compen" localSheetId="19">'[1]Verificables Comp. Legal'!$Q$37</definedName>
    <definedName name="compen">'[1]Verificables Comp. Legal'!$Q$37</definedName>
    <definedName name="compo" localSheetId="2">#REF!</definedName>
    <definedName name="compo" localSheetId="19">'[1]Verificables Comp. Legal'!$U$19</definedName>
    <definedName name="compo">'[1]Verificables Comp. Legal'!$U$19</definedName>
    <definedName name="comppa" localSheetId="2">#REF!</definedName>
    <definedName name="comppa" localSheetId="19">'[1]Verificables Comp. Legal'!$Q$39</definedName>
    <definedName name="comppa">'[1]Verificables Comp. Legal'!$Q$39</definedName>
    <definedName name="comppar" localSheetId="2">#REF!</definedName>
    <definedName name="comppar" localSheetId="19">'[1]Verificables Comp. Legal'!$Q$40</definedName>
    <definedName name="comppar">'[1]Verificables Comp. Legal'!$Q$40</definedName>
    <definedName name="correo" localSheetId="2">#REF!</definedName>
    <definedName name="correo" localSheetId="19">'[1]Verificables Comp. Legal'!$U$23</definedName>
    <definedName name="correo">'[1]Verificables Comp. Legal'!$U$23</definedName>
    <definedName name="CPIA" localSheetId="2">#REF!</definedName>
    <definedName name="CPIA">[1]!Acciones[Auditoría]</definedName>
    <definedName name="cumple" localSheetId="19">#REF!</definedName>
    <definedName name="cumple">#REF!</definedName>
    <definedName name="cupo" localSheetId="2">#REF!</definedName>
    <definedName name="cupo" localSheetId="19">'[1]Verificables Comp. Legal'!$Q$29</definedName>
    <definedName name="cupo">'[1]Verificables Comp. Legal'!$Q$29</definedName>
    <definedName name="cz" localSheetId="2">#REF!</definedName>
    <definedName name="cz" localSheetId="19">'[1]Verificables Comp. Legal'!$O$22</definedName>
    <definedName name="cz">'[1]Verificables Comp. Legal'!$O$22</definedName>
    <definedName name="desp" localSheetId="2">#REF!</definedName>
    <definedName name="desp" localSheetId="19">'[1]Verificables Comp. Legal'!$M$30</definedName>
    <definedName name="desp">'[1]Verificables Comp. Legal'!$M$30</definedName>
    <definedName name="dir" localSheetId="2">#REF!</definedName>
    <definedName name="dir" localSheetId="19">'[1]Verificables Comp. Legal'!$D$25</definedName>
    <definedName name="dir">'[1]Verificables Comp. Legal'!$D$25</definedName>
    <definedName name="dirse" localSheetId="2">#REF!</definedName>
    <definedName name="dirse" localSheetId="19">'[1]Verificables Comp. Legal'!$D$32</definedName>
    <definedName name="dirse">'[1]Verificables Comp. Legal'!$D$32</definedName>
    <definedName name="dr" localSheetId="2">#REF!</definedName>
    <definedName name="dr" localSheetId="19">'[1]Verificables Comp. Legal'!$K$28</definedName>
    <definedName name="dr">'[1]Verificables Comp. Legal'!$K$28</definedName>
    <definedName name="email" localSheetId="2">#REF!</definedName>
    <definedName name="email" localSheetId="19">'[1]Verificables Comp. Legal'!$S$28</definedName>
    <definedName name="email">'[1]Verificables Comp. Legal'!$S$28</definedName>
    <definedName name="fal" localSheetId="2">#REF!</definedName>
    <definedName name="fal" localSheetId="19">'[1]Verificables Comp. Legal'!$C$30</definedName>
    <definedName name="fal">'[1]Verificables Comp. Legal'!$C$30</definedName>
    <definedName name="fecha" localSheetId="2">#REF!</definedName>
    <definedName name="fecha" localSheetId="19">'[1]Verificables Comp. Legal'!$D$11</definedName>
    <definedName name="fecha">'[1]Verificables Comp. Legal'!$D$11</definedName>
    <definedName name="fechaa" localSheetId="2">#REF!</definedName>
    <definedName name="fechaa" localSheetId="19">'[1]Verificables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9">'[1]Verificables Comp. Legal'!$M$26</definedName>
    <definedName name="lf">'[1]Verificables Comp. Legal'!$M$26</definedName>
    <definedName name="m" localSheetId="2">#REF!</definedName>
    <definedName name="m" localSheetId="19">'[1]Verificables Comp. Legal'!$D$39</definedName>
    <definedName name="m">'[1]Verificables Comp. Legal'!$D$39</definedName>
    <definedName name="mun" localSheetId="2">#REF!</definedName>
    <definedName name="mun" localSheetId="19">'[1]Verificables Comp. Legal'!$O$23</definedName>
    <definedName name="mun">'[1]Verificables Comp. Legal'!$O$23</definedName>
    <definedName name="muni" localSheetId="2">#REF!</definedName>
    <definedName name="muni" localSheetId="19">'[1]Verificables Comp. Legal'!$O$28</definedName>
    <definedName name="muni">'[1]Verificables Comp. Legal'!$O$28</definedName>
    <definedName name="n" localSheetId="2">#REF!</definedName>
    <definedName name="n" localSheetId="19">'[1]Verificables Comp. Legal'!$D$37</definedName>
    <definedName name="n">'[1]Verificables Comp. Legal'!$D$37</definedName>
    <definedName name="nit" localSheetId="2">#REF!</definedName>
    <definedName name="nit" localSheetId="19">'[1]Verificables Comp. Legal'!$J$23</definedName>
    <definedName name="nit">'[1]Verificables Comp. Legal'!$J$23</definedName>
    <definedName name="no" localSheetId="2">#REF!</definedName>
    <definedName name="no" localSheetId="19">'[1]Verificables Comp. Legal'!$F$31</definedName>
    <definedName name="no">'[1]Verificables Comp. Legal'!$F$31</definedName>
    <definedName name="noaplica" localSheetId="19">#REF!</definedName>
    <definedName name="noaplica">#REF!</definedName>
    <definedName name="nomb" localSheetId="2">#REF!</definedName>
    <definedName name="nomb" localSheetId="19">'[1]Verificables Comp. Legal'!$D$23</definedName>
    <definedName name="nomb">'[1]Verificables Comp. Legal'!$D$23</definedName>
    <definedName name="nombrep" localSheetId="2">#REF!</definedName>
    <definedName name="nombrep" localSheetId="19">'[1]Verificables Comp. Legal'!$D$24</definedName>
    <definedName name="nombrep">'[1]Verificables Comp. Legal'!$D$24</definedName>
    <definedName name="nomrep" localSheetId="2">#REF!</definedName>
    <definedName name="nomrep" localSheetId="19">'[1]Verificables Comp. Legal'!$D$29</definedName>
    <definedName name="nomrep">'[1]Verificables Comp. Legal'!$D$29</definedName>
    <definedName name="nomun" localSheetId="2">#REF!</definedName>
    <definedName name="nomun" localSheetId="19">'[1]Verificables Comp. Legal'!$D$28</definedName>
    <definedName name="nomun">'[1]Verificables Comp. Legal'!$D$28</definedName>
    <definedName name="numbe" localSheetId="2">#REF!</definedName>
    <definedName name="numbe" localSheetId="19">'[1]Verificables Comp. Legal'!$S$29</definedName>
    <definedName name="numbe">'[1]Verificables Comp. Legal'!$S$29</definedName>
    <definedName name="numbea" localSheetId="2">#REF!</definedName>
    <definedName name="numbea" localSheetId="19">'[1]Verificables Comp. Legal'!$W$29</definedName>
    <definedName name="numbea">'[1]Verificables Comp. Legal'!$W$29</definedName>
    <definedName name="numero" localSheetId="2">#REF!</definedName>
    <definedName name="numero" localSheetId="19">'[1]Verificables Comp. Legal'!$D$12</definedName>
    <definedName name="numero">'[1]Verificables Comp. Legal'!$D$12</definedName>
    <definedName name="numid" localSheetId="2">#REF!</definedName>
    <definedName name="numid" localSheetId="19">'[1]Verificables Comp. Legal'!$O$24</definedName>
    <definedName name="numid">'[1]Verificables Comp. Legal'!$O$24</definedName>
    <definedName name="o" localSheetId="2">#REF!</definedName>
    <definedName name="o" localSheetId="19">'[1]Verificables Comp. Legal'!$D$38</definedName>
    <definedName name="o">'[1]Verificables Comp. Legal'!$D$38</definedName>
    <definedName name="obj" localSheetId="2">#REF!</definedName>
    <definedName name="obj" localSheetId="19">'[1]Verificables Comp. Legal'!$D$14</definedName>
    <definedName name="obj">'[1]Verificables Comp. Legal'!$D$14</definedName>
    <definedName name="piyc" localSheetId="2">#REF!</definedName>
    <definedName name="piyc" localSheetId="19">'[1]Verificables Comp. Legal'!$I$35</definedName>
    <definedName name="piyc">'[1]Verificables Comp. Legal'!$I$35</definedName>
    <definedName name="pj" localSheetId="2">#REF!</definedName>
    <definedName name="pj" localSheetId="19">'[1]Verificables Comp. Legal'!$D$26</definedName>
    <definedName name="pj">'[1]Verificables Comp. Legal'!$D$26</definedName>
    <definedName name="porfe" localSheetId="2">#REF!</definedName>
    <definedName name="porfe" localSheetId="19">'[1]Verificables Comp. Legal'!$D$19</definedName>
    <definedName name="porfe">'[1]Verificables Comp. Legal'!$D$19</definedName>
    <definedName name="pro" localSheetId="2">#REF!</definedName>
    <definedName name="pro" localSheetId="19">'[1]Verificables Comp. Legal'!$D$17</definedName>
    <definedName name="pro">'[1]Verificables Comp. Legal'!$D$17</definedName>
    <definedName name="prof" localSheetId="2">#REF!</definedName>
    <definedName name="prof" localSheetId="19">'[1]Verificables Comp. Legal'!$D$18</definedName>
    <definedName name="prof">'[1]Verificables Comp. Legal'!$D$18</definedName>
    <definedName name="reg" localSheetId="2">#REF!</definedName>
    <definedName name="reg" localSheetId="19">'[1]Verificables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9">'[1]Verificables Comp. Legal'!$D$16</definedName>
    <definedName name="respli">'[1]Verificables Comp. Legal'!$D$16</definedName>
    <definedName name="si" localSheetId="2">#REF!</definedName>
    <definedName name="si" localSheetId="19">'[1]Verificables Comp. Legal'!$D$31</definedName>
    <definedName name="si">'[1]Verificables Comp. Legal'!$D$31</definedName>
    <definedName name="te" localSheetId="2">#REF!</definedName>
    <definedName name="te" localSheetId="19">'[1]Verificables Comp. Legal'!$K$29</definedName>
    <definedName name="te">'[1]Verificables Comp. Legal'!$K$29</definedName>
    <definedName name="tel" localSheetId="2">#REF!</definedName>
    <definedName name="tel" localSheetId="19">'[1]Verificables Comp. Legal'!$W$24</definedName>
    <definedName name="tel">'[1]Verificables Comp. Legal'!$W$24</definedName>
    <definedName name="telad" localSheetId="2">#REF!</definedName>
    <definedName name="telad" localSheetId="19">'[1]Verificables Comp. Legal'!$O$25</definedName>
    <definedName name="telad">'[1]Verificables Comp. Legal'!$O$25</definedName>
    <definedName name="telun" localSheetId="2">#REF!</definedName>
    <definedName name="telun" localSheetId="19">'[1]Verificables Comp. Legal'!$W$28</definedName>
    <definedName name="telun">'[1]Verificables Comp. Legal'!$W$28</definedName>
    <definedName name="tipo" localSheetId="2">#REF!</definedName>
    <definedName name="tipo" localSheetId="19">'[1]Lista Información'!$J$5:$K$5</definedName>
    <definedName name="tipo">'[1]Lista Información'!$J$5:$K$5</definedName>
    <definedName name="tipoa" localSheetId="2">#REF!</definedName>
    <definedName name="tipoa" localSheetId="19">'[1]Verificables Comp. Legal'!$D$10</definedName>
    <definedName name="tipoa">'[1]Verificables Comp. Legal'!$D$10</definedName>
    <definedName name="tipoa2" localSheetId="2">#REF!</definedName>
    <definedName name="tipoa2" localSheetId="19">'[1]Verificables Comp. Legal'!$P$10</definedName>
    <definedName name="tipoa2">'[1]Verificables Comp. Legal'!$P$10</definedName>
    <definedName name="_xlnm.Print_Titles" localSheetId="20">'Condiciones NO cumplimiento'!$1:$2</definedName>
    <definedName name="_xlnm.Print_Titles" localSheetId="23">'Plan de Mejoramiento'!$2:$3</definedName>
    <definedName name="verificacion" localSheetId="2">#REF!</definedName>
    <definedName name="verificacion" localSheetId="19">'[1]Verificables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3" i="47" l="1"/>
  <c r="E79" i="47"/>
  <c r="D79" i="47"/>
  <c r="E75" i="47"/>
  <c r="D75" i="47"/>
  <c r="E49" i="46"/>
  <c r="D30" i="43" l="1"/>
  <c r="G30" i="43" s="1"/>
  <c r="E30" i="43"/>
  <c r="D70" i="42" l="1"/>
  <c r="E8" i="14" s="1"/>
  <c r="D69" i="42"/>
  <c r="D8" i="14" s="1"/>
  <c r="D68" i="42"/>
  <c r="D64" i="42"/>
  <c r="G16" i="44"/>
  <c r="H20" i="38"/>
  <c r="H21" i="38"/>
  <c r="H22" i="38"/>
  <c r="H23" i="38"/>
  <c r="H24" i="38"/>
  <c r="H25" i="38"/>
  <c r="H26" i="38"/>
  <c r="H28" i="38"/>
  <c r="H29" i="38"/>
  <c r="H30" i="38"/>
  <c r="H31" i="38"/>
  <c r="H32" i="38"/>
  <c r="H33" i="38"/>
  <c r="H34" i="38"/>
  <c r="H35" i="38"/>
  <c r="H36" i="38"/>
  <c r="H38" i="38"/>
  <c r="H39" i="38"/>
  <c r="H40" i="38"/>
  <c r="H41" i="38"/>
  <c r="H42" i="38"/>
  <c r="H43" i="38"/>
  <c r="H44" i="38"/>
  <c r="H46" i="38"/>
  <c r="H47" i="38"/>
  <c r="H48" i="38"/>
  <c r="H49" i="38"/>
  <c r="H50" i="38"/>
  <c r="H52" i="38"/>
  <c r="H54" i="38"/>
  <c r="H55" i="38"/>
  <c r="H56" i="38"/>
  <c r="H57" i="38"/>
  <c r="H60" i="38"/>
  <c r="H61" i="38"/>
  <c r="H62" i="38"/>
  <c r="H64" i="38"/>
  <c r="H65" i="38"/>
  <c r="H66" i="38"/>
  <c r="H69" i="38"/>
  <c r="H70" i="38"/>
  <c r="H71" i="38"/>
  <c r="H72" i="38"/>
  <c r="H73" i="38"/>
  <c r="H74" i="38"/>
  <c r="H75" i="38"/>
  <c r="H76" i="38"/>
  <c r="H77" i="38"/>
  <c r="H78" i="38"/>
  <c r="H16" i="38"/>
  <c r="H17" i="38"/>
  <c r="H18" i="38"/>
  <c r="D23" i="22" l="1"/>
  <c r="H23" i="22" s="1"/>
  <c r="D20" i="22"/>
  <c r="D15" i="22"/>
  <c r="H15" i="22" s="1"/>
  <c r="D10" i="22"/>
  <c r="H10" i="22" s="1"/>
  <c r="D6" i="22"/>
  <c r="H6" i="22" s="1"/>
  <c r="D8" i="23"/>
  <c r="C51" i="38" s="1" a="1"/>
  <c r="D3" i="23"/>
  <c r="D15" i="8"/>
  <c r="D13" i="8"/>
  <c r="D9" i="8"/>
  <c r="D7" i="8"/>
  <c r="D3" i="8"/>
  <c r="E9" i="8"/>
  <c r="E7" i="8"/>
  <c r="E3" i="8"/>
  <c r="F13" i="41"/>
  <c r="H13" i="41" s="1"/>
  <c r="F14" i="41"/>
  <c r="H14" i="41" s="1"/>
  <c r="F15" i="41"/>
  <c r="H15" i="41" s="1"/>
  <c r="F16" i="41"/>
  <c r="H16" i="41" s="1"/>
  <c r="F17" i="41"/>
  <c r="H17" i="41" s="1"/>
  <c r="F18" i="41"/>
  <c r="H18" i="41" s="1"/>
  <c r="F19" i="41"/>
  <c r="H19" i="41" s="1"/>
  <c r="F20" i="41"/>
  <c r="H20" i="41" s="1"/>
  <c r="F21" i="41"/>
  <c r="H21" i="41" s="1"/>
  <c r="F22" i="41"/>
  <c r="H22" i="41" s="1"/>
  <c r="F23" i="41"/>
  <c r="H23" i="41" s="1"/>
  <c r="F24" i="41"/>
  <c r="H24" i="41" s="1"/>
  <c r="F25" i="41"/>
  <c r="H25" i="41" s="1"/>
  <c r="F26" i="41"/>
  <c r="H26" i="41" s="1"/>
  <c r="F27" i="41"/>
  <c r="H27" i="41" s="1"/>
  <c r="F28" i="41"/>
  <c r="H28" i="41" s="1"/>
  <c r="F29" i="41"/>
  <c r="H29" i="41" s="1"/>
  <c r="F30" i="41"/>
  <c r="H30" i="41" s="1"/>
  <c r="D5" i="17"/>
  <c r="D28" i="45"/>
  <c r="D25" i="45"/>
  <c r="E20" i="45"/>
  <c r="D20" i="45"/>
  <c r="E3" i="45"/>
  <c r="D3" i="45"/>
  <c r="E22" i="44"/>
  <c r="D22" i="44"/>
  <c r="E19" i="44"/>
  <c r="D19" i="44"/>
  <c r="G19" i="44" s="1"/>
  <c r="E16" i="44"/>
  <c r="D16" i="44"/>
  <c r="E3" i="44"/>
  <c r="D3" i="44"/>
  <c r="E8" i="23"/>
  <c r="E3" i="23"/>
  <c r="H3" i="22"/>
  <c r="E20" i="22"/>
  <c r="E15" i="22"/>
  <c r="E10" i="22"/>
  <c r="E3" i="22"/>
  <c r="D3" i="22"/>
  <c r="B10" i="50"/>
  <c r="E9" i="50"/>
  <c r="D9" i="50"/>
  <c r="C9" i="50"/>
  <c r="E8" i="50"/>
  <c r="C8" i="50"/>
  <c r="B8" i="50"/>
  <c r="E7" i="50"/>
  <c r="D7" i="50"/>
  <c r="C7" i="50"/>
  <c r="B7" i="50"/>
  <c r="E6" i="50"/>
  <c r="D6" i="50"/>
  <c r="C6" i="50"/>
  <c r="B6" i="50"/>
  <c r="E5" i="50"/>
  <c r="D5" i="50"/>
  <c r="C5" i="50"/>
  <c r="B5" i="50"/>
  <c r="E4" i="50"/>
  <c r="C4" i="50"/>
  <c r="B4" i="50"/>
  <c r="E3" i="50"/>
  <c r="C3" i="50"/>
  <c r="B3" i="50"/>
  <c r="E23" i="22"/>
  <c r="E6" i="22"/>
  <c r="C59" i="38" l="1" a="1"/>
  <c r="C59" i="38" s="1"/>
  <c r="G22" i="44"/>
  <c r="C51" i="38"/>
  <c r="H51" i="38"/>
  <c r="H20" i="22"/>
  <c r="D29" i="22" s="1"/>
  <c r="D9" i="14" s="1"/>
  <c r="C45" i="38" a="1"/>
  <c r="E3" i="49"/>
  <c r="D3" i="49"/>
  <c r="E34" i="42"/>
  <c r="D34" i="42"/>
  <c r="G34" i="42" s="1"/>
  <c r="E33" i="42"/>
  <c r="D33" i="42"/>
  <c r="G33" i="42" s="1"/>
  <c r="E32" i="42"/>
  <c r="D32" i="42"/>
  <c r="D23" i="42"/>
  <c r="E23" i="42"/>
  <c r="E19" i="42"/>
  <c r="D19" i="42"/>
  <c r="H59" i="38" l="1"/>
  <c r="C45" i="38"/>
  <c r="H45" i="38"/>
  <c r="D30" i="22"/>
  <c r="E9" i="14" s="1"/>
  <c r="D28" i="22"/>
  <c r="C9" i="14" s="1"/>
  <c r="C79" i="38" a="1"/>
  <c r="G3" i="49"/>
  <c r="D18" i="49" s="1"/>
  <c r="E16" i="14" s="1"/>
  <c r="E7" i="42"/>
  <c r="D7" i="42"/>
  <c r="C37" i="38" s="1" a="1"/>
  <c r="D3" i="42"/>
  <c r="D54" i="43"/>
  <c r="D51" i="43"/>
  <c r="D45" i="43"/>
  <c r="D29" i="43"/>
  <c r="D23" i="43"/>
  <c r="D21" i="43"/>
  <c r="D15" i="43"/>
  <c r="D11" i="43"/>
  <c r="D3" i="43"/>
  <c r="G15" i="43" s="1"/>
  <c r="E45" i="43"/>
  <c r="E29" i="43"/>
  <c r="E15" i="43"/>
  <c r="D14" i="46"/>
  <c r="G14" i="46" s="1"/>
  <c r="D13" i="46"/>
  <c r="G13" i="46" s="1"/>
  <c r="D12" i="46"/>
  <c r="E14" i="46"/>
  <c r="E13" i="46"/>
  <c r="E12" i="46"/>
  <c r="E92" i="47"/>
  <c r="D92" i="47"/>
  <c r="G92" i="47" s="1"/>
  <c r="D83" i="47"/>
  <c r="D65" i="47"/>
  <c r="D70" i="47"/>
  <c r="E70" i="47"/>
  <c r="E65" i="47"/>
  <c r="E50" i="47"/>
  <c r="E16" i="47"/>
  <c r="D16" i="47"/>
  <c r="G16" i="47" s="1"/>
  <c r="D15" i="47"/>
  <c r="G15" i="47" s="1"/>
  <c r="E15" i="47"/>
  <c r="E14" i="47"/>
  <c r="D14" i="47"/>
  <c r="E3" i="47"/>
  <c r="E64" i="42"/>
  <c r="G64" i="42"/>
  <c r="G32" i="42"/>
  <c r="G7" i="42"/>
  <c r="E3" i="42"/>
  <c r="F9" i="14" l="1"/>
  <c r="C79" i="38"/>
  <c r="H79" i="38"/>
  <c r="C37" i="38"/>
  <c r="H37" i="38"/>
  <c r="D17" i="49"/>
  <c r="D16" i="14" s="1"/>
  <c r="D16" i="49"/>
  <c r="C16" i="14" s="1"/>
  <c r="G3" i="42"/>
  <c r="G23" i="42"/>
  <c r="G19" i="42"/>
  <c r="E90" i="47"/>
  <c r="D90" i="47"/>
  <c r="G90" i="47" s="1"/>
  <c r="G83" i="47"/>
  <c r="G79" i="47"/>
  <c r="G75" i="47"/>
  <c r="G65" i="47"/>
  <c r="D50" i="47"/>
  <c r="G14" i="47"/>
  <c r="E12" i="47"/>
  <c r="D12" i="47"/>
  <c r="G12" i="47" s="1"/>
  <c r="E10" i="47"/>
  <c r="D10" i="47"/>
  <c r="G10" i="47" s="1"/>
  <c r="E8" i="47"/>
  <c r="D8" i="47"/>
  <c r="G8" i="47" s="1"/>
  <c r="E5" i="47"/>
  <c r="D5" i="47"/>
  <c r="G5" i="47" s="1"/>
  <c r="D49" i="46"/>
  <c r="G12" i="46"/>
  <c r="E10" i="46"/>
  <c r="D10" i="46"/>
  <c r="G10" i="46" s="1"/>
  <c r="E8" i="46"/>
  <c r="D8" i="46"/>
  <c r="G8" i="46" s="1"/>
  <c r="E6" i="46"/>
  <c r="D6" i="46"/>
  <c r="G6" i="46" s="1"/>
  <c r="E3" i="46"/>
  <c r="D3" i="46"/>
  <c r="G3" i="46" s="1"/>
  <c r="F16" i="14" l="1"/>
  <c r="G49" i="46"/>
  <c r="D64" i="46" s="1"/>
  <c r="C6" i="14" s="1"/>
  <c r="C19" i="38" a="1"/>
  <c r="C8" i="14"/>
  <c r="F8" i="14" s="1"/>
  <c r="D3" i="47"/>
  <c r="G70" i="47"/>
  <c r="G50" i="47"/>
  <c r="G3" i="47" l="1"/>
  <c r="C3" i="38" a="1"/>
  <c r="C3" i="38" s="1"/>
  <c r="C19" i="38"/>
  <c r="H19" i="38"/>
  <c r="D65" i="46"/>
  <c r="D6" i="14" s="1"/>
  <c r="D66" i="46"/>
  <c r="E6" i="14" s="1"/>
  <c r="F6" i="14" l="1"/>
  <c r="D97" i="47"/>
  <c r="E5" i="14" s="1"/>
  <c r="D96" i="47"/>
  <c r="D5" i="14" s="1"/>
  <c r="D95" i="47"/>
  <c r="C5" i="14" s="1"/>
  <c r="E28" i="45"/>
  <c r="G28" i="45"/>
  <c r="E25" i="45"/>
  <c r="C63" i="38" s="1" a="1"/>
  <c r="G25" i="45"/>
  <c r="G20" i="45"/>
  <c r="G3" i="45"/>
  <c r="G3" i="44"/>
  <c r="D29" i="44" s="1"/>
  <c r="E13" i="14" s="1"/>
  <c r="G54" i="43"/>
  <c r="E54" i="43"/>
  <c r="C27" i="38" s="1" a="1"/>
  <c r="G51" i="43"/>
  <c r="E51" i="43"/>
  <c r="G45" i="43"/>
  <c r="G29" i="43"/>
  <c r="G23" i="43"/>
  <c r="E23" i="43"/>
  <c r="G21" i="43"/>
  <c r="E21" i="43"/>
  <c r="G11" i="43"/>
  <c r="E11" i="43"/>
  <c r="G3" i="43"/>
  <c r="E3" i="43"/>
  <c r="C63" i="38" l="1"/>
  <c r="H63" i="38"/>
  <c r="C27" i="38"/>
  <c r="H27" i="38"/>
  <c r="D60" i="43"/>
  <c r="E7" i="14" s="1"/>
  <c r="D59" i="43"/>
  <c r="D7" i="14" s="1"/>
  <c r="D58" i="43"/>
  <c r="C7" i="14" s="1"/>
  <c r="D34" i="45"/>
  <c r="E14" i="14" s="1"/>
  <c r="D32" i="45"/>
  <c r="C14" i="14" s="1"/>
  <c r="D33" i="45"/>
  <c r="D14" i="14" s="1"/>
  <c r="D27" i="44"/>
  <c r="C13" i="14" s="1"/>
  <c r="D28" i="44"/>
  <c r="D13" i="14" s="1"/>
  <c r="F14" i="14" l="1"/>
  <c r="F13" i="14"/>
  <c r="F7" i="14"/>
  <c r="F5" i="41"/>
  <c r="F6" i="41"/>
  <c r="H6" i="41" s="1"/>
  <c r="F7" i="41"/>
  <c r="H7" i="41" s="1"/>
  <c r="F8" i="41"/>
  <c r="H8" i="41" s="1"/>
  <c r="F9" i="41"/>
  <c r="H9" i="41" s="1"/>
  <c r="F10" i="41"/>
  <c r="H10" i="41" s="1"/>
  <c r="F11" i="41"/>
  <c r="F12" i="41"/>
  <c r="H12" i="41" s="1"/>
  <c r="F31" i="41"/>
  <c r="H31" i="41" s="1"/>
  <c r="F32" i="41"/>
  <c r="H32" i="41" s="1"/>
  <c r="F33" i="41"/>
  <c r="H33" i="41" s="1"/>
  <c r="F34" i="41"/>
  <c r="H34" i="41" s="1"/>
  <c r="F35" i="41"/>
  <c r="H35" i="41" s="1"/>
  <c r="F36" i="41"/>
  <c r="H36" i="41" s="1"/>
  <c r="F37" i="41"/>
  <c r="H37" i="41"/>
  <c r="F38" i="41"/>
  <c r="H38" i="41"/>
  <c r="F39" i="41"/>
  <c r="H39" i="41" s="1"/>
  <c r="F40" i="41"/>
  <c r="H40" i="41" s="1"/>
  <c r="F4" i="41"/>
  <c r="H4" i="41" s="1"/>
  <c r="H11" i="41"/>
  <c r="H5" i="41"/>
  <c r="G13" i="22"/>
  <c r="D3" i="26"/>
  <c r="IH3" i="39" s="1" a="1"/>
  <c r="IH3" i="39" s="1"/>
  <c r="H13" i="38"/>
  <c r="H14" i="38"/>
  <c r="H15" i="38"/>
  <c r="H9" i="38"/>
  <c r="H10" i="38"/>
  <c r="CN3" i="39" a="1"/>
  <c r="CN3" i="39" s="1"/>
  <c r="CJ3" i="39" a="1"/>
  <c r="CJ3" i="39" s="1"/>
  <c r="CG3" i="39" a="1"/>
  <c r="CG3" i="39" s="1"/>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7" i="40"/>
  <c r="D18" i="40"/>
  <c r="D19" i="40"/>
  <c r="D20" i="40"/>
  <c r="D21" i="40"/>
  <c r="D22" i="40"/>
  <c r="D23" i="40"/>
  <c r="C17" i="40"/>
  <c r="C18" i="40"/>
  <c r="C19" i="40"/>
  <c r="C20" i="40"/>
  <c r="C21" i="40"/>
  <c r="C22" i="40"/>
  <c r="C23" i="40"/>
  <c r="B17" i="40"/>
  <c r="B18" i="40"/>
  <c r="B19" i="40"/>
  <c r="B20" i="40"/>
  <c r="B21" i="40"/>
  <c r="B22" i="40"/>
  <c r="B23" i="40"/>
  <c r="LE3" i="39" a="1"/>
  <c r="LE3" i="39"/>
  <c r="LA3" i="39" a="1"/>
  <c r="LA3" i="39"/>
  <c r="KW3" i="39" a="1"/>
  <c r="KW3" i="39"/>
  <c r="KS3" i="39" a="1"/>
  <c r="KS3" i="39"/>
  <c r="KO3" i="39" a="1"/>
  <c r="KO3" i="39"/>
  <c r="KK3" i="39" a="1"/>
  <c r="KK3" i="39"/>
  <c r="KG3" i="39" a="1"/>
  <c r="KG3" i="39"/>
  <c r="KC3" i="39" a="1"/>
  <c r="KC3" i="39"/>
  <c r="JY3" i="39" a="1"/>
  <c r="JY3" i="39" s="1"/>
  <c r="JP3" i="39" a="1"/>
  <c r="JP3" i="39" s="1"/>
  <c r="JL3" i="39" a="1"/>
  <c r="JL3" i="39" s="1"/>
  <c r="JH3" i="39" a="1"/>
  <c r="JH3" i="39" s="1"/>
  <c r="JD3" i="39" a="1"/>
  <c r="JD3" i="39" s="1"/>
  <c r="IM3" i="39" a="1"/>
  <c r="IM3" i="39" s="1"/>
  <c r="HQ3" i="39" a="1"/>
  <c r="HQ3" i="39" s="1"/>
  <c r="HM3" i="39" a="1"/>
  <c r="HM3" i="39" s="1"/>
  <c r="GU3" i="39" a="1"/>
  <c r="GU3" i="39" s="1"/>
  <c r="GM3" i="39" a="1"/>
  <c r="GM3" i="39" s="1"/>
  <c r="GE3" i="39" a="1"/>
  <c r="GE3" i="39" s="1"/>
  <c r="FZ3" i="39" a="1"/>
  <c r="FZ3" i="39" s="1"/>
  <c r="FV3" i="39" a="1"/>
  <c r="FV3" i="39" s="1"/>
  <c r="CZ3" i="39" a="1"/>
  <c r="CZ3" i="39" s="1"/>
  <c r="CV3" i="39" a="1"/>
  <c r="CV3" i="39" s="1"/>
  <c r="CR3" i="39" a="1"/>
  <c r="CR3" i="39" s="1"/>
  <c r="CF3" i="39"/>
  <c r="CE3" i="39"/>
  <c r="CD3" i="39"/>
  <c r="CC3" i="39"/>
  <c r="CB3" i="39"/>
  <c r="CA3" i="39"/>
  <c r="BZ3" i="39"/>
  <c r="BY3" i="39"/>
  <c r="BX3" i="39"/>
  <c r="BW3" i="39"/>
  <c r="BV3" i="39"/>
  <c r="BU3" i="39"/>
  <c r="BT3" i="39"/>
  <c r="BQ3" i="39"/>
  <c r="BP3" i="39"/>
  <c r="BL3" i="39"/>
  <c r="BM3" i="39"/>
  <c r="BJ3" i="39"/>
  <c r="BI3" i="39"/>
  <c r="BH3" i="39"/>
  <c r="BG3" i="39"/>
  <c r="BF3" i="39"/>
  <c r="BE3" i="39"/>
  <c r="BD3" i="39"/>
  <c r="BC3" i="39"/>
  <c r="BB3" i="39"/>
  <c r="BA3" i="39"/>
  <c r="AZ3" i="39"/>
  <c r="AY3" i="39"/>
  <c r="AX3" i="39"/>
  <c r="AW3" i="39"/>
  <c r="AV3" i="39"/>
  <c r="AU3" i="39"/>
  <c r="AT3" i="39"/>
  <c r="AS3" i="39"/>
  <c r="AR3" i="39"/>
  <c r="AQ3" i="39"/>
  <c r="AP3" i="39"/>
  <c r="AO3" i="39"/>
  <c r="AN3" i="39"/>
  <c r="AM3" i="39"/>
  <c r="AL3" i="39"/>
  <c r="AK3" i="39"/>
  <c r="AJ3" i="39"/>
  <c r="AI3" i="39"/>
  <c r="AF3" i="39"/>
  <c r="AE3" i="39"/>
  <c r="AD3" i="39"/>
  <c r="AC3" i="39"/>
  <c r="AB3" i="39"/>
  <c r="AA3" i="39"/>
  <c r="Z3" i="39"/>
  <c r="Y3" i="39"/>
  <c r="X3" i="39"/>
  <c r="W3" i="39"/>
  <c r="V3" i="39"/>
  <c r="U3" i="39"/>
  <c r="T3" i="39"/>
  <c r="S3" i="39"/>
  <c r="R3" i="39"/>
  <c r="Q3" i="39"/>
  <c r="P3" i="39"/>
  <c r="O3" i="39"/>
  <c r="N3" i="39"/>
  <c r="M3" i="39"/>
  <c r="L3" i="39"/>
  <c r="K3" i="39"/>
  <c r="J3" i="39"/>
  <c r="I3" i="39"/>
  <c r="H3" i="39"/>
  <c r="G3" i="39"/>
  <c r="F3" i="39"/>
  <c r="E3" i="39"/>
  <c r="D3" i="39"/>
  <c r="C3" i="39"/>
  <c r="B3" i="39"/>
  <c r="A3" i="39"/>
  <c r="FN3" i="39" a="1"/>
  <c r="FN3" i="39" s="1"/>
  <c r="F18" i="1"/>
  <c r="AH3" i="39"/>
  <c r="D18" i="1"/>
  <c r="AG3" i="39"/>
  <c r="BO3" i="39"/>
  <c r="D3" i="17"/>
  <c r="H12" i="38"/>
  <c r="E31" i="17"/>
  <c r="E5" i="17"/>
  <c r="E3" i="17"/>
  <c r="JU3" i="39" s="1" a="1"/>
  <c r="JU3" i="39" s="1"/>
  <c r="GQ3" i="39" a="1"/>
  <c r="GQ3" i="39" s="1"/>
  <c r="H11" i="38"/>
  <c r="H7" i="38"/>
  <c r="H8" i="38"/>
  <c r="BN3" i="39"/>
  <c r="E3" i="34"/>
  <c r="G3" i="17"/>
  <c r="D101" i="17"/>
  <c r="LM3" i="39" s="1" a="1"/>
  <c r="LM3" i="39" s="1"/>
  <c r="D93" i="17"/>
  <c r="G93" i="17" s="1"/>
  <c r="D85" i="17"/>
  <c r="G85" i="17"/>
  <c r="D76" i="17"/>
  <c r="G76" i="17"/>
  <c r="D65" i="17"/>
  <c r="G65" i="17"/>
  <c r="D62" i="17"/>
  <c r="G62" i="17"/>
  <c r="D54" i="17"/>
  <c r="G54" i="17"/>
  <c r="D31" i="17"/>
  <c r="G31" i="17"/>
  <c r="D18" i="17"/>
  <c r="D10" i="17"/>
  <c r="G10" i="17"/>
  <c r="G15" i="8"/>
  <c r="HD3" i="39" a="1"/>
  <c r="HD3" i="39" s="1"/>
  <c r="GZ3" i="39" a="1"/>
  <c r="GZ3" i="39" s="1"/>
  <c r="G16" i="22"/>
  <c r="G9" i="22"/>
  <c r="FI3" i="39" a="1"/>
  <c r="FI3" i="39" s="1"/>
  <c r="FE3" i="39" a="1"/>
  <c r="FE3" i="39" s="1"/>
  <c r="FA3" i="39" a="1"/>
  <c r="FA3" i="39" s="1"/>
  <c r="EW3" i="39" a="1"/>
  <c r="EW3" i="39" s="1"/>
  <c r="EG3" i="39" a="1"/>
  <c r="EG3" i="39" s="1"/>
  <c r="EC3" i="39" a="1"/>
  <c r="EC3" i="39" s="1"/>
  <c r="DQ3" i="39" a="1"/>
  <c r="DQ3" i="39" s="1"/>
  <c r="BR3" i="39"/>
  <c r="E101" i="17"/>
  <c r="E93" i="17"/>
  <c r="E85" i="17"/>
  <c r="E76" i="17"/>
  <c r="E65" i="17"/>
  <c r="E62" i="17"/>
  <c r="E54" i="17"/>
  <c r="E18" i="17"/>
  <c r="E10" i="17"/>
  <c r="E3" i="26"/>
  <c r="E15" i="8"/>
  <c r="BS3" i="39"/>
  <c r="IY3" i="39" a="1"/>
  <c r="IY3" i="39" s="1"/>
  <c r="IU3" i="39" a="1"/>
  <c r="IU3" i="39" s="1"/>
  <c r="IQ3" i="39" a="1"/>
  <c r="IQ3" i="39" s="1"/>
  <c r="FR3" i="39" a="1"/>
  <c r="FR3" i="39" s="1"/>
  <c r="G5" i="22"/>
  <c r="GI3" i="39" a="1"/>
  <c r="GI3" i="39" s="1"/>
  <c r="E13" i="8"/>
  <c r="G13" i="8"/>
  <c r="G18" i="17"/>
  <c r="G3" i="22"/>
  <c r="G5" i="17"/>
  <c r="DH3" i="39" a="1"/>
  <c r="DH3" i="39" s="1"/>
  <c r="G7" i="8"/>
  <c r="F5" i="14"/>
  <c r="DD3" i="39" a="1"/>
  <c r="DD3" i="39" s="1"/>
  <c r="H6" i="38"/>
  <c r="D167" i="2" a="1"/>
  <c r="D167" i="2"/>
  <c r="H3" i="38"/>
  <c r="H5" i="38"/>
  <c r="H4" i="38"/>
  <c r="G3" i="8"/>
  <c r="E167" i="2"/>
  <c r="LI3" i="39" l="1" a="1"/>
  <c r="LI3" i="39" s="1"/>
  <c r="G101" i="17"/>
  <c r="C67" i="38" a="1"/>
  <c r="G3" i="26"/>
  <c r="C58" i="38" a="1"/>
  <c r="H58" i="38" s="1"/>
  <c r="HU3" i="39" a="1"/>
  <c r="HU3" i="39" s="1"/>
  <c r="C53" i="38" a="1"/>
  <c r="G9" i="8"/>
  <c r="D21" i="8"/>
  <c r="E11" i="14" s="1"/>
  <c r="IC3" i="39" a="1"/>
  <c r="IC3" i="39" s="1"/>
  <c r="HY3" i="39" a="1"/>
  <c r="HY3" i="39" s="1"/>
  <c r="D20" i="8"/>
  <c r="D11" i="14" s="1"/>
  <c r="D19" i="8"/>
  <c r="C11" i="14" s="1"/>
  <c r="F11" i="14" s="1"/>
  <c r="G3" i="23"/>
  <c r="G8" i="23"/>
  <c r="HH3" i="39" a="1"/>
  <c r="HH3" i="39" s="1"/>
  <c r="EK3" i="39" a="1"/>
  <c r="EK3" i="39" s="1"/>
  <c r="EO3" i="39" a="1"/>
  <c r="EO3" i="39" s="1"/>
  <c r="DM3" i="39" a="1"/>
  <c r="DM3" i="39" s="1"/>
  <c r="DU3" i="39" a="1"/>
  <c r="DU3" i="39" s="1"/>
  <c r="DY3" i="39" a="1"/>
  <c r="DY3" i="39" s="1"/>
  <c r="ES3" i="39" a="1"/>
  <c r="ES3" i="39" s="1"/>
  <c r="H67" i="38" l="1"/>
  <c r="H68" i="38"/>
  <c r="C53" i="38"/>
  <c r="H53" i="38"/>
  <c r="C67" i="38"/>
  <c r="D113" i="17"/>
  <c r="C15" i="14" s="1"/>
  <c r="D115" i="17"/>
  <c r="E15" i="14" s="1"/>
  <c r="D114" i="17"/>
  <c r="D15" i="14" s="1"/>
  <c r="C58" i="38"/>
  <c r="A3" i="32" a="1"/>
  <c r="D14" i="26"/>
  <c r="E12" i="14" s="1"/>
  <c r="D12" i="26"/>
  <c r="C12" i="14" s="1"/>
  <c r="F12" i="14" s="1"/>
  <c r="D13" i="26"/>
  <c r="D12" i="14" s="1"/>
  <c r="D22" i="23"/>
  <c r="E10" i="14" s="1"/>
  <c r="D21" i="23"/>
  <c r="D10" i="14" s="1"/>
  <c r="D20" i="23"/>
  <c r="C10" i="14" s="1"/>
  <c r="F10" i="14" s="1"/>
  <c r="F15" i="14" l="1"/>
  <c r="E17" i="14"/>
  <c r="D17" i="14"/>
  <c r="D16" i="40"/>
  <c r="B16" i="40"/>
  <c r="C16" i="40"/>
  <c r="B15" i="40"/>
  <c r="C15" i="40"/>
  <c r="D15" i="40"/>
  <c r="B14" i="40"/>
  <c r="C14" i="40"/>
  <c r="D14" i="40"/>
  <c r="B13" i="40"/>
  <c r="D13" i="40"/>
  <c r="C13" i="40"/>
  <c r="B12" i="40"/>
  <c r="D12" i="40"/>
  <c r="C12" i="40"/>
  <c r="C8" i="40"/>
  <c r="C11" i="40"/>
  <c r="B11" i="40"/>
  <c r="D11" i="40"/>
  <c r="D6" i="40"/>
  <c r="D10" i="40"/>
  <c r="C10" i="40"/>
  <c r="D5" i="40"/>
  <c r="C4" i="40"/>
  <c r="D4" i="40"/>
  <c r="C7" i="40"/>
  <c r="C6" i="40"/>
  <c r="B10" i="40"/>
  <c r="B8" i="40"/>
  <c r="B5" i="40"/>
  <c r="B9" i="40"/>
  <c r="D7" i="40"/>
  <c r="D9" i="40"/>
  <c r="B4" i="40"/>
  <c r="B7" i="40"/>
  <c r="B6" i="40"/>
  <c r="C9" i="40"/>
  <c r="C5" i="40"/>
  <c r="D8" i="40"/>
  <c r="A3" i="32"/>
  <c r="C17" i="14"/>
  <c r="F17"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<sst xmlns="http://schemas.openxmlformats.org/spreadsheetml/2006/main" count="4875" uniqueCount="3107">
  <si>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</si>
  <si>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</si>
  <si>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</si>
  <si>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</si>
  <si>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</si>
  <si>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</si>
  <si>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</si>
  <si>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</si>
  <si>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</si>
  <si>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</si>
  <si>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</si>
  <si>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</si>
  <si>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</si>
  <si>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</si>
  <si>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</si>
  <si>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</si>
  <si>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</si>
  <si>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</si>
  <si>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</si>
  <si>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</si>
  <si>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</si>
  <si>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</si>
  <si>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</si>
  <si>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</si>
  <si>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</si>
  <si>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</si>
  <si>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</si>
  <si>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</si>
  <si>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</si>
  <si>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</si>
  <si>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</si>
  <si>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</si>
  <si>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</si>
  <si>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</si>
  <si>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</si>
  <si>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</si>
  <si>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</si>
  <si>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</si>
  <si>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</si>
  <si>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</si>
  <si>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</si>
  <si>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</si>
  <si>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</si>
  <si>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</si>
  <si>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</si>
  <si>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</si>
  <si>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</si>
  <si>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</si>
  <si>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</si>
  <si>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</si>
  <si>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</si>
  <si>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</si>
  <si>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</si>
  <si>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</si>
  <si>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</si>
  <si>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</si>
  <si>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</si>
  <si>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</si>
  <si>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</si>
  <si>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</si>
  <si>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</si>
  <si>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</si>
  <si>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</si>
  <si>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</si>
  <si>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</si>
  <si>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</si>
  <si>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</si>
  <si>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</si>
  <si>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</si>
  <si>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</si>
  <si>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</si>
  <si>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</si>
  <si>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</si>
  <si>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</si>
  <si>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</si>
  <si>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</si>
  <si>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</si>
  <si>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</si>
  <si>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</si>
  <si>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</si>
  <si>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</si>
  <si>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</si>
  <si>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</si>
  <si>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</si>
  <si>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</si>
  <si>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</si>
  <si>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</si>
  <si>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</si>
  <si>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</si>
  <si>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</si>
  <si>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</si>
  <si>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</si>
  <si>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</si>
  <si>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</si>
  <si>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</si>
  <si>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</si>
  <si>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</si>
  <si>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</si>
  <si>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</si>
  <si>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</si>
  <si>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</si>
  <si>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</si>
  <si>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</si>
  <si>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</si>
  <si>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</si>
  <si>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</si>
  <si>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</si>
  <si>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</si>
  <si>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</si>
  <si>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</si>
  <si>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</si>
  <si>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</si>
  <si>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</si>
  <si>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</si>
  <si>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</si>
  <si>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</si>
  <si>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</si>
  <si>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</si>
  <si>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</si>
  <si>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</si>
  <si>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</si>
  <si>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</si>
  <si>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</si>
  <si>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</si>
  <si>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</si>
  <si>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</si>
  <si>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</si>
  <si>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</si>
  <si>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</si>
  <si>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</si>
  <si>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</si>
  <si>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</si>
  <si>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</si>
  <si>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</si>
  <si>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</si>
  <si>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</si>
  <si>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</si>
  <si>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</si>
  <si>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</si>
  <si>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</si>
  <si>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</si>
  <si>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</si>
  <si>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</si>
  <si>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</si>
  <si>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</si>
  <si>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</si>
  <si>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</si>
  <si>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</si>
  <si>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</si>
  <si>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</si>
  <si>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</si>
  <si>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</si>
  <si>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</si>
  <si>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</si>
  <si>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</si>
  <si>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</si>
  <si>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</si>
  <si>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</si>
  <si>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</si>
  <si>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</si>
  <si>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</si>
  <si>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</si>
  <si>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</si>
  <si>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</si>
  <si>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</si>
  <si>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</si>
  <si>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</si>
  <si>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</si>
  <si>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</si>
  <si>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</si>
  <si>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</si>
  <si>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</si>
  <si>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</si>
  <si>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</si>
  <si>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</si>
  <si>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</si>
  <si>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</si>
  <si>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</si>
  <si>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</si>
  <si>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</si>
  <si>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</si>
  <si>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</si>
  <si>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</si>
  <si>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</si>
  <si>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</si>
  <si>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</si>
  <si>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</si>
  <si>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</si>
  <si>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</si>
  <si>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</si>
  <si>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</si>
  <si>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</si>
  <si>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</si>
  <si>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</si>
  <si>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</si>
  <si>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</si>
  <si>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</si>
  <si>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</si>
  <si>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</si>
  <si>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</si>
  <si>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</si>
  <si>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</si>
  <si>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</si>
  <si>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</si>
  <si>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</si>
  <si>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</si>
  <si>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</si>
  <si>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</si>
  <si>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</si>
  <si>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</si>
  <si>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</si>
  <si>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</si>
  <si>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</si>
  <si>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</si>
  <si>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</si>
  <si>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</si>
  <si>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</si>
  <si>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</si>
  <si>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</si>
  <si>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</si>
  <si>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</si>
  <si>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</si>
  <si>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</si>
  <si>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</si>
  <si>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</si>
  <si>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</si>
  <si>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</si>
  <si>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</si>
  <si>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</si>
  <si>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</si>
  <si>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</si>
  <si>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</si>
  <si>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</si>
  <si>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</si>
  <si>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</si>
  <si>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</si>
  <si>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</si>
  <si>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</si>
  <si>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</si>
  <si>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</si>
  <si>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</si>
  <si>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</si>
  <si>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</si>
  <si>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</si>
  <si>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</si>
  <si>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</si>
  <si>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</si>
  <si>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</si>
  <si>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</si>
  <si>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</si>
  <si>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</si>
  <si>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</si>
  <si>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</si>
  <si>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</si>
  <si>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</si>
  <si>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</si>
  <si>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</si>
  <si>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</si>
  <si>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</si>
  <si>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</si>
  <si>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</si>
  <si>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</si>
  <si>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</si>
  <si>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</si>
  <si>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</si>
  <si>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</si>
  <si>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</si>
  <si>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</si>
  <si>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</si>
  <si>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</si>
  <si>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</si>
  <si>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</si>
  <si>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</si>
  <si>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</si>
  <si>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</si>
  <si>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</si>
  <si>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</si>
  <si>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</si>
  <si>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</si>
  <si>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</si>
  <si>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</si>
  <si>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</si>
  <si>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</si>
  <si>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</si>
  <si>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</si>
  <si>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</si>
  <si>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</si>
  <si>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</si>
  <si>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</si>
  <si>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</si>
  <si>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</si>
  <si>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</si>
  <si>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</si>
  <si>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</si>
  <si>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</si>
  <si>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</si>
  <si>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</si>
  <si>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</si>
  <si>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</si>
  <si>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</si>
  <si>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</si>
  <si>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</si>
  <si>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</si>
  <si>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</si>
  <si>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</si>
  <si>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</si>
  <si>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</si>
  <si>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</si>
  <si>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</si>
  <si>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</si>
  <si>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</si>
  <si>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</si>
  <si>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</si>
  <si>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</si>
  <si>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</si>
  <si>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</si>
  <si>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</si>
  <si>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</si>
  <si>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</si>
  <si>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</si>
  <si>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</si>
  <si>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</si>
  <si>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</si>
  <si>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</si>
  <si>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</si>
  <si>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</si>
  <si>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</si>
  <si>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</si>
  <si>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</si>
  <si>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</si>
  <si>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</si>
  <si>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</si>
  <si>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</si>
  <si>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</si>
  <si>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</si>
  <si>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</si>
  <si>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</si>
  <si>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</si>
  <si>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</si>
  <si>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</si>
  <si>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</si>
  <si>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</si>
  <si>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</si>
  <si>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</si>
  <si>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</si>
  <si>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</si>
  <si>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</si>
  <si>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</si>
  <si>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</si>
  <si>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</si>
  <si>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</si>
  <si>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</si>
  <si>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</si>
  <si>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</si>
  <si>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</si>
  <si>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</si>
  <si>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</si>
  <si>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</si>
  <si>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</si>
  <si>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</si>
  <si>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</si>
  <si>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</si>
  <si>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</si>
  <si>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</si>
  <si>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</si>
  <si>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</si>
  <si>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</si>
  <si>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</si>
  <si>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</si>
  <si>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</si>
  <si>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</si>
  <si>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</si>
  <si>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</si>
  <si>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</si>
  <si>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</si>
  <si>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</si>
  <si>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</si>
  <si>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</si>
  <si>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</si>
  <si>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</si>
  <si>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</si>
  <si>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</si>
  <si>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</si>
  <si>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</si>
  <si>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</si>
  <si>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</si>
  <si>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</si>
  <si>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</si>
  <si>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</si>
  <si>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</si>
  <si>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</si>
  <si>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</si>
  <si>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</si>
  <si>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</si>
  <si>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</si>
  <si>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</si>
  <si>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</si>
  <si>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</si>
  <si>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</si>
  <si>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</si>
  <si>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</si>
  <si>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</si>
  <si>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</si>
  <si>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</si>
  <si>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</si>
  <si>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</si>
  <si>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</si>
  <si>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</si>
  <si>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</si>
  <si>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</si>
  <si>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</si>
  <si>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</si>
  <si>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</si>
  <si>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</si>
  <si>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</si>
  <si>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</si>
  <si>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</si>
  <si>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</si>
  <si>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</si>
  <si>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</si>
  <si>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</si>
  <si>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</si>
  <si>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</si>
  <si>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</si>
  <si>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</si>
  <si>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</si>
  <si>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</si>
  <si>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</si>
  <si>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</si>
  <si>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</si>
  <si>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</si>
  <si>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</si>
  <si>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</si>
  <si>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</si>
  <si>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</si>
  <si>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</si>
  <si>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</si>
  <si>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</si>
  <si>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</si>
  <si>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</si>
  <si>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</si>
  <si>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</si>
  <si>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</si>
  <si>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</si>
  <si>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</si>
  <si>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</si>
  <si>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</si>
  <si>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</si>
  <si>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</si>
  <si>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</si>
  <si>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</si>
  <si>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</si>
  <si>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</si>
  <si>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</si>
  <si>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</si>
  <si>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</si>
  <si>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</si>
  <si>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</si>
  <si>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</si>
  <si>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</si>
  <si>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</si>
  <si>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</si>
  <si>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</si>
  <si>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</si>
  <si>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</si>
  <si>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</si>
  <si>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</si>
  <si>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</si>
  <si>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</si>
  <si>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</si>
  <si>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</si>
  <si>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</si>
  <si>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</si>
  <si>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</si>
  <si>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</si>
  <si>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</si>
  <si>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</si>
  <si>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</si>
  <si>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</si>
  <si>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</si>
  <si>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</si>
  <si>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</si>
  <si>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</si>
  <si>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</si>
  <si>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</si>
  <si>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</si>
  <si>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</si>
  <si>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</si>
  <si>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</si>
  <si>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</si>
  <si>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</si>
  <si>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</si>
  <si>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</si>
  <si>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</si>
  <si>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</si>
  <si>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</si>
  <si>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</si>
  <si>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</si>
  <si>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</si>
  <si>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</si>
  <si>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</si>
  <si>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</si>
  <si>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</si>
  <si>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</si>
  <si>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</si>
  <si>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</si>
  <si>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</si>
  <si>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</si>
  <si>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</si>
  <si>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</si>
  <si>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</si>
  <si>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</si>
  <si>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</si>
  <si>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</si>
  <si>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</si>
  <si>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</si>
  <si>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</si>
  <si>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</si>
  <si>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</si>
  <si>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</si>
  <si>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</si>
  <si>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</si>
  <si>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</si>
  <si>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</si>
  <si>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</si>
  <si>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</si>
  <si>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</si>
  <si>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</si>
  <si>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</si>
  <si>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</si>
  <si>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</si>
  <si>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</si>
  <si>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</si>
  <si>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</si>
  <si>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</si>
  <si>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</si>
  <si>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</si>
  <si>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</si>
  <si>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</si>
  <si>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</si>
  <si>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</si>
  <si>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</si>
  <si>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</si>
  <si>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</si>
  <si>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</si>
  <si>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</si>
  <si>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</si>
  <si>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</si>
  <si>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</si>
  <si>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</si>
  <si>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</si>
  <si>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</si>
  <si>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</si>
  <si>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</si>
  <si>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</si>
  <si>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</si>
  <si>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</si>
  <si>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</si>
  <si>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</si>
  <si>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</si>
  <si>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</si>
  <si>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</si>
  <si>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</si>
  <si>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</si>
  <si>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</si>
  <si>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</si>
  <si>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</si>
  <si>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</si>
  <si>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</si>
  <si>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</si>
  <si>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</si>
  <si>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</si>
  <si>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</si>
  <si>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</si>
  <si>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</si>
  <si>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</si>
  <si>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</si>
  <si>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</si>
  <si>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</si>
  <si>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</si>
  <si>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</si>
  <si>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</si>
  <si>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</si>
  <si>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</si>
  <si>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</si>
  <si>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</si>
  <si>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</si>
  <si>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</si>
  <si>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</si>
  <si>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</si>
  <si>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</si>
  <si>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</si>
  <si>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</si>
  <si>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</si>
  <si>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</si>
  <si>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</si>
  <si>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</si>
  <si>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</si>
  <si>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</si>
  <si>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</si>
  <si>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</si>
  <si>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</si>
  <si>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</si>
  <si>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</si>
  <si>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</si>
  <si>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</si>
  <si>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</si>
  <si>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</si>
  <si>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</si>
  <si>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</si>
  <si>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</si>
  <si>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</si>
  <si>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</si>
  <si>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</si>
  <si>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</si>
  <si>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</si>
  <si>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</si>
  <si>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</si>
  <si>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</si>
  <si>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</si>
  <si>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</si>
  <si>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</si>
  <si>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</si>
  <si>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</si>
  <si>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</si>
  <si>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</si>
  <si>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</si>
  <si>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</si>
  <si>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</si>
  <si>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</si>
  <si>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</si>
  <si>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</si>
  <si>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</si>
  <si>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</si>
  <si>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</si>
  <si>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</si>
  <si>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</si>
  <si>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</si>
  <si>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</si>
  <si>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</si>
  <si>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</si>
  <si>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</si>
  <si>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</si>
  <si>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</si>
  <si>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</si>
  <si>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</si>
  <si>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</si>
  <si>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</si>
  <si>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</si>
  <si>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</si>
  <si>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</si>
  <si>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</si>
  <si>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</si>
  <si>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</si>
  <si>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</si>
  <si>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</si>
  <si>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</si>
  <si>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</si>
  <si>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</si>
  <si>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</si>
  <si>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</si>
  <si>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</si>
  <si>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</si>
  <si>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</si>
  <si>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</si>
  <si>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</si>
  <si>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</si>
  <si>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</si>
  <si>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</si>
  <si>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</si>
  <si>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</si>
  <si>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</si>
  <si>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</si>
  <si>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</si>
  <si>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</si>
  <si>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</si>
  <si>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</si>
  <si>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</si>
  <si>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</si>
  <si>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</si>
  <si>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</si>
  <si>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</si>
  <si>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</si>
  <si>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</si>
  <si>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</si>
  <si>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</si>
  <si>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</si>
  <si>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</si>
  <si>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</si>
  <si>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</si>
  <si>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</si>
  <si>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</si>
  <si>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</si>
  <si>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</si>
  <si>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</si>
  <si>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</si>
  <si>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</si>
  <si>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</si>
  <si>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</si>
  <si>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</si>
  <si>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</si>
  <si>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</si>
  <si>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</si>
  <si>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</si>
  <si>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</si>
  <si>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</si>
  <si>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</si>
  <si>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</si>
  <si>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</si>
  <si>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</si>
  <si>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</si>
  <si>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</si>
  <si>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</si>
  <si>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</si>
  <si>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</si>
  <si>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</si>
  <si>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</si>
  <si>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</si>
  <si>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</si>
  <si>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</si>
  <si>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</si>
  <si>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</si>
  <si>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</si>
  <si>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</si>
  <si>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</si>
  <si>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</si>
  <si>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</si>
  <si>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</si>
  <si>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</si>
  <si>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</si>
  <si>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</si>
  <si>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</si>
  <si>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</si>
  <si>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</si>
  <si>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</si>
  <si>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</si>
  <si>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</si>
  <si>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</si>
  <si>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</si>
  <si>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</si>
  <si>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</si>
  <si>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</si>
  <si>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</si>
  <si>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</si>
  <si>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</si>
  <si>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</si>
  <si>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</si>
  <si>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</si>
  <si>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</si>
  <si>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</si>
  <si>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</si>
  <si>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</si>
  <si>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</si>
  <si>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</si>
  <si>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</si>
  <si>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</si>
  <si>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</si>
  <si>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</si>
  <si>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</si>
  <si>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</si>
  <si>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</si>
  <si>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</si>
  <si>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</si>
  <si>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</si>
  <si>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</si>
  <si>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</si>
  <si>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</si>
  <si>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</si>
  <si>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</si>
  <si>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</si>
  <si>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</si>
  <si>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</si>
  <si>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</si>
  <si>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</si>
  <si>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</si>
  <si>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</si>
  <si>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</si>
  <si>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</si>
  <si>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</si>
  <si>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</si>
  <si>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</si>
  <si>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</si>
  <si>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</si>
  <si>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</si>
  <si>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</si>
  <si>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</si>
  <si>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</si>
  <si>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</si>
  <si>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</si>
  <si>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</si>
  <si>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</si>
  <si>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</si>
  <si>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</si>
  <si>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</si>
  <si>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</si>
  <si>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</si>
  <si>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</si>
  <si>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</si>
  <si>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</si>
  <si>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</si>
  <si>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</si>
  <si>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</si>
  <si>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</si>
  <si>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</si>
  <si>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</si>
  <si>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</si>
  <si>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</si>
  <si>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</si>
  <si>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</si>
  <si>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</si>
  <si>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</si>
  <si>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</si>
  <si>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</si>
  <si>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</si>
  <si>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</si>
  <si>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</si>
  <si>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</si>
  <si>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</si>
  <si>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</si>
  <si>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</si>
  <si>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</si>
  <si>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</si>
  <si>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</si>
  <si>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</si>
  <si>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</si>
  <si>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</si>
  <si>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</si>
  <si>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</si>
  <si>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</si>
  <si>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</si>
  <si>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</si>
  <si>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</si>
  <si>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</si>
  <si>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</si>
  <si>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</si>
  <si>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</si>
  <si>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</si>
  <si>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</si>
  <si>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</si>
  <si>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</si>
  <si>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</si>
  <si>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</si>
  <si>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</si>
  <si>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</si>
  <si>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</si>
  <si>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</si>
  <si>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</si>
  <si>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</si>
  <si>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</si>
  <si>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</si>
  <si>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</si>
  <si>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</si>
  <si>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</si>
  <si>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</si>
  <si>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</si>
  <si>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</si>
  <si>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</si>
  <si>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</si>
  <si>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</si>
  <si>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</si>
  <si>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</si>
  <si>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</si>
  <si>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</si>
  <si>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</si>
  <si>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</si>
  <si>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</si>
  <si>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</si>
  <si>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</si>
  <si>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</si>
  <si>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</si>
  <si>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</si>
  <si>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</si>
  <si>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</si>
  <si>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</si>
  <si>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</si>
  <si>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</si>
  <si>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</si>
  <si>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</si>
  <si>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</si>
  <si>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</si>
  <si>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</si>
  <si>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</si>
  <si>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</si>
  <si>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</si>
  <si>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</si>
  <si>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</si>
  <si>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</si>
  <si>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</si>
  <si>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</si>
  <si>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</si>
  <si>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</si>
  <si>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</si>
  <si>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</si>
  <si>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</si>
  <si>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</si>
  <si>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</si>
  <si>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</si>
  <si>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</si>
  <si>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</si>
  <si>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</si>
  <si>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</si>
  <si>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</si>
  <si>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</si>
  <si>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</si>
  <si>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</si>
  <si>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</si>
  <si>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</si>
  <si>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</si>
  <si>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</si>
  <si>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</si>
  <si>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</si>
  <si>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</si>
  <si>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</si>
  <si>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</si>
  <si>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</si>
  <si>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</si>
  <si>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</si>
  <si>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</si>
  <si>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</si>
  <si>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</si>
  <si>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</si>
  <si>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</si>
  <si>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</si>
  <si>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</si>
  <si>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</si>
  <si>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</si>
  <si>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</si>
  <si>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</si>
  <si>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</si>
  <si>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</si>
  <si>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</si>
  <si>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</si>
  <si>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</si>
  <si>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</si>
  <si>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</si>
  <si>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</si>
  <si>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</si>
  <si>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</si>
  <si>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</si>
  <si>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</si>
  <si>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</si>
  <si>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</si>
  <si>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</si>
  <si>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</si>
  <si>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</si>
  <si>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</si>
  <si>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</si>
  <si>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</si>
  <si>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</si>
  <si>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</si>
  <si>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</si>
  <si>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</si>
  <si>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</si>
  <si>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</si>
  <si>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</si>
  <si>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</si>
  <si>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</si>
  <si>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</si>
  <si>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</si>
  <si>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</si>
  <si>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</si>
  <si>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</si>
  <si>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</si>
  <si>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</si>
  <si>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</si>
  <si>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</si>
  <si>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</si>
  <si>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</si>
  <si>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</si>
  <si>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</si>
  <si>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</si>
  <si>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</si>
  <si>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</si>
  <si>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</si>
  <si>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</si>
  <si>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</si>
  <si>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</si>
  <si>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</si>
  <si>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</si>
  <si>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</si>
  <si>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</si>
  <si>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</si>
  <si>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</si>
  <si>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</si>
  <si>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</si>
  <si>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</si>
  <si>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</si>
  <si>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</si>
  <si>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</si>
  <si>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</si>
  <si>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</si>
  <si>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</si>
  <si>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</si>
  <si>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</si>
  <si>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</si>
  <si>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</si>
  <si>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</si>
  <si>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</si>
  <si>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</si>
  <si>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</si>
  <si>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</si>
  <si>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</si>
  <si>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</si>
  <si>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</si>
  <si>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</si>
  <si>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</si>
  <si>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</si>
  <si>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</si>
  <si>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</si>
  <si>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</si>
  <si>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</si>
  <si>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</si>
  <si>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</si>
  <si>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</si>
  <si>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</si>
  <si>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</si>
  <si>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</si>
  <si>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</si>
  <si>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</si>
  <si>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</si>
  <si>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</si>
  <si>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</si>
  <si>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</si>
  <si>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</si>
  <si>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</si>
  <si>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</si>
  <si>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</si>
  <si>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</si>
  <si>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</si>
  <si>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</si>
  <si>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</si>
  <si>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</si>
  <si>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</si>
  <si>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</si>
  <si>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</si>
  <si>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</si>
  <si>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</si>
  <si>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</si>
  <si>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</si>
  <si>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</si>
  <si>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</si>
  <si>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</si>
  <si>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</si>
  <si>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</si>
  <si>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</si>
  <si>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</si>
  <si>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</si>
  <si>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</si>
  <si>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</si>
  <si>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</si>
  <si>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</si>
  <si>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</si>
  <si>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</si>
  <si>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</si>
  <si>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</si>
  <si>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</si>
  <si>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</si>
  <si>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</si>
  <si>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</si>
  <si>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</si>
  <si>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</si>
  <si>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</si>
  <si>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</si>
  <si>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</si>
  <si>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</si>
  <si>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</si>
  <si>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</si>
  <si>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</si>
  <si>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</si>
  <si>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</si>
  <si>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</si>
  <si>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</si>
  <si>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</si>
  <si>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</si>
  <si>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</si>
  <si>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</si>
  <si>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</si>
  <si>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</si>
  <si>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</si>
  <si>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</si>
  <si>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</si>
  <si>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</si>
  <si>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</si>
  <si>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</si>
  <si>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</si>
  <si>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</si>
  <si>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</si>
  <si>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</si>
  <si>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</si>
  <si>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</si>
  <si>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</si>
  <si>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</si>
  <si>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</si>
  <si>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</si>
  <si>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</si>
  <si>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</si>
  <si>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</si>
  <si>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</si>
  <si>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</si>
  <si>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</si>
  <si>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</si>
  <si>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</si>
  <si>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</si>
  <si>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</si>
  <si>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</si>
  <si>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</si>
  <si>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</si>
  <si>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</si>
  <si>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</si>
  <si>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</si>
  <si>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</si>
  <si>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</si>
  <si>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</si>
  <si>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</si>
  <si>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</si>
  <si>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</si>
  <si>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</si>
  <si>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</si>
  <si>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</si>
  <si>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</si>
  <si>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</si>
  <si>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</si>
  <si>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</si>
  <si>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</si>
  <si>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</si>
  <si>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</si>
  <si>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</si>
  <si>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</si>
  <si>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</si>
  <si>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</si>
  <si>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</si>
  <si>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</si>
  <si>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</si>
  <si>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</si>
  <si>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</si>
  <si>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</si>
  <si>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</si>
  <si>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</si>
  <si>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</si>
  <si>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</si>
  <si>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</si>
  <si>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</si>
  <si>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</si>
  <si>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</si>
  <si>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</si>
  <si>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</si>
  <si>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</si>
  <si>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</si>
  <si>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</si>
  <si>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</si>
  <si>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</si>
  <si>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</si>
  <si>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</si>
  <si>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</si>
  <si>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</si>
  <si>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</si>
  <si>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</si>
  <si>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</si>
  <si>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</si>
  <si>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</si>
  <si>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</si>
  <si>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</si>
  <si>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</si>
  <si>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</si>
  <si>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</si>
  <si>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</si>
  <si>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</si>
  <si>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</si>
  <si>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</si>
  <si>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</si>
  <si>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</si>
  <si>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</si>
  <si>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</si>
  <si>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</si>
  <si>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</si>
  <si>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</si>
  <si>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</si>
  <si>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</si>
  <si>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</si>
  <si>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</si>
  <si>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</si>
  <si>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</si>
  <si>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</si>
  <si>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</si>
  <si>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</si>
  <si>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</si>
  <si>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</si>
  <si>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</si>
  <si>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</si>
  <si>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</si>
  <si>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</si>
  <si>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</si>
  <si>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</si>
  <si>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</si>
  <si>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</si>
  <si>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</si>
  <si>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</si>
  <si>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</si>
  <si>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</si>
  <si>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</si>
  <si>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</si>
  <si>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</si>
  <si>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</si>
  <si>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</si>
  <si>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</si>
  <si>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</si>
  <si>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</si>
  <si>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</si>
  <si>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</si>
  <si>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</si>
  <si>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</si>
  <si>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</si>
  <si>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</si>
  <si>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</si>
  <si>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</si>
  <si>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</si>
  <si>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</si>
  <si>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</si>
  <si>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</si>
  <si>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</si>
  <si>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</si>
  <si>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</si>
  <si>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</si>
  <si>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</si>
  <si>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</si>
  <si>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</si>
  <si>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</si>
  <si>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</si>
  <si>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</si>
  <si>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</si>
  <si>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</si>
  <si>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</si>
  <si>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</si>
  <si>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</si>
  <si>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</si>
  <si>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</si>
  <si>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</si>
  <si>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</si>
  <si>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</si>
  <si>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</si>
  <si>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</si>
  <si>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</si>
  <si>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</si>
  <si>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</si>
  <si>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</si>
  <si>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</si>
  <si>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</si>
  <si>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</si>
  <si>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</si>
  <si>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</si>
  <si>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</si>
  <si>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</si>
  <si>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</si>
  <si>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</si>
  <si>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</si>
  <si>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</si>
  <si>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</si>
  <si>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</si>
  <si>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</si>
  <si>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</si>
  <si>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</si>
  <si>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</si>
  <si>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</si>
  <si>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</si>
  <si>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</si>
  <si>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</si>
  <si>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</si>
  <si>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</si>
  <si>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</si>
  <si>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</si>
  <si>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</si>
  <si>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</si>
  <si>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</si>
  <si>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</si>
  <si>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</si>
  <si>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</si>
  <si>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</si>
  <si>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</si>
  <si>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</si>
  <si>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</si>
  <si>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</si>
  <si>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</si>
  <si>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</si>
  <si>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</si>
  <si>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</si>
  <si>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</si>
  <si>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</si>
  <si>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</si>
  <si>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</si>
  <si>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</si>
  <si>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</si>
  <si>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</si>
  <si>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</si>
  <si>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</si>
  <si>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</si>
  <si>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</si>
  <si>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</si>
  <si>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</si>
  <si>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</si>
  <si>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</si>
  <si>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</si>
  <si>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</si>
  <si>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</si>
  <si>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</si>
  <si>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</si>
  <si>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</si>
  <si>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</si>
  <si>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</si>
  <si>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</si>
  <si>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</si>
  <si>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</si>
  <si>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</si>
  <si>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</si>
  <si>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</si>
  <si>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</si>
  <si>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</si>
  <si>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</si>
  <si>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</si>
  <si>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</si>
  <si>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</si>
  <si>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</si>
  <si>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</si>
  <si>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</si>
  <si>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</si>
  <si>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</si>
  <si>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</si>
  <si>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</si>
  <si>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</si>
  <si>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</si>
  <si>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</si>
  <si>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</si>
  <si>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</si>
  <si>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</si>
  <si>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</si>
  <si>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</si>
  <si>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</si>
  <si>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</si>
  <si>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</si>
  <si>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</si>
  <si>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</si>
  <si>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</si>
  <si>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</si>
  <si>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</si>
  <si>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</si>
  <si>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</si>
  <si>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</si>
  <si>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</si>
  <si>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</si>
  <si>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</si>
  <si>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</si>
  <si>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</si>
  <si>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</si>
  <si>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</si>
  <si>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</si>
  <si>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</si>
  <si>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</si>
  <si>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</si>
  <si>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</si>
  <si>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</si>
  <si>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</si>
  <si>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</si>
  <si>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</si>
  <si>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</si>
  <si>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</si>
  <si>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</si>
  <si>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</si>
  <si>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</si>
  <si>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</si>
  <si>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</si>
  <si>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</si>
  <si>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</si>
  <si>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</si>
  <si>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</si>
  <si>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</si>
  <si>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</si>
  <si>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</si>
  <si>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</si>
  <si>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</si>
  <si>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</si>
  <si>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</si>
  <si>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</si>
  <si>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</si>
  <si>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</si>
  <si>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</si>
  <si>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</si>
  <si>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</si>
  <si>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</si>
  <si>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</si>
  <si>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</si>
  <si>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</si>
  <si>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</si>
  <si>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</si>
  <si>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</si>
  <si>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</si>
  <si>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</si>
  <si>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</si>
  <si>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</si>
  <si>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</si>
  <si>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</si>
  <si>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</si>
  <si>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</si>
  <si>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</si>
  <si>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</si>
  <si>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</si>
  <si>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</si>
  <si>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</si>
  <si>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</si>
  <si>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</si>
  <si>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</si>
  <si>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</si>
  <si>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</si>
  <si>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</si>
  <si>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</si>
  <si>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</si>
  <si>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</si>
  <si>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</si>
  <si>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</si>
  <si>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</si>
  <si>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</si>
  <si>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</si>
  <si>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</si>
  <si>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</si>
  <si>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</si>
  <si>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</si>
  <si>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</si>
  <si>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</si>
  <si>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</si>
  <si>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</si>
  <si>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</si>
  <si>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</si>
  <si>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</si>
  <si>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</si>
  <si>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</si>
  <si>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</si>
  <si>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</si>
  <si>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</si>
  <si>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</si>
  <si>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</si>
  <si>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</si>
  <si>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</si>
  <si>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</si>
  <si>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</si>
  <si>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</si>
  <si>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</si>
  <si>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</si>
  <si>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</si>
  <si>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</si>
  <si>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</si>
  <si>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</si>
  <si>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</si>
  <si>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</si>
  <si>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</si>
  <si>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</si>
  <si>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</si>
  <si>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</si>
  <si>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</si>
  <si>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</si>
  <si>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</si>
  <si>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</si>
  <si>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</si>
  <si>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</si>
  <si>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</si>
  <si>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</si>
  <si>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</si>
  <si>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</si>
  <si>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</si>
  <si>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</si>
  <si>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</si>
  <si>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</si>
  <si>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</si>
  <si>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</si>
  <si>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</si>
  <si>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</si>
  <si>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</si>
  <si>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</si>
  <si>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</si>
  <si>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</si>
  <si>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</si>
  <si>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HOGAR SUSTITUTO
RESTABLECIMIENTO DE DERECHOS</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</si>
  <si>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</si>
  <si>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INSTRUCTIVO PARA DILIGENCIAR EL INSTRUMENTO DE VERIFICACION DE LAS CONDICIONES DE PRESTACION DEL SERVICIO - HOGAR SUSTITUTO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</si>
  <si>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</si>
  <si>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</si>
  <si>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</si>
  <si>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</si>
  <si>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</si>
  <si>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</si>
  <si>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</si>
  <si>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</si>
  <si>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</si>
  <si>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</si>
  <si>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</si>
  <si>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</si>
  <si>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</si>
  <si>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</si>
  <si>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</si>
  <si>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</si>
  <si>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</si>
  <si>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</si>
  <si>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</si>
  <si>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</si>
  <si>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</si>
  <si>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</si>
  <si>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</si>
  <si>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</si>
  <si>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</si>
  <si>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</si>
  <si>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</si>
  <si>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</si>
  <si>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</si>
  <si>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</si>
  <si>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</si>
  <si>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</si>
  <si>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</si>
  <si>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</si>
  <si>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</si>
  <si>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</si>
  <si>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</si>
  <si>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</si>
  <si>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</si>
  <si>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</si>
  <si>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</si>
  <si>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</si>
  <si>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</si>
  <si>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</si>
  <si>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</si>
  <si>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</si>
  <si>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</si>
  <si>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</si>
  <si>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</si>
  <si>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</si>
  <si>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</si>
  <si>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</si>
  <si>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</si>
  <si>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</si>
  <si>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</si>
  <si>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</si>
  <si>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</si>
  <si>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</si>
  <si>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</si>
  <si>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</si>
  <si>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</si>
  <si>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</si>
  <si>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</si>
  <si>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</si>
  <si>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</si>
  <si>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</si>
  <si>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</si>
  <si>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</si>
  <si>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</si>
  <si>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</si>
  <si>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</si>
  <si>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</si>
  <si>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</si>
  <si>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</si>
  <si>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</si>
  <si>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</si>
  <si>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</si>
  <si>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</si>
  <si>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</si>
  <si>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</si>
  <si>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</si>
  <si>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</si>
  <si>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</si>
  <si>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</si>
  <si>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</si>
  <si>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</si>
  <si>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</si>
  <si>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</si>
  <si>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</si>
  <si>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</si>
  <si>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</si>
  <si>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</si>
  <si>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</si>
  <si>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</si>
  <si>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</si>
  <si>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</si>
  <si>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</si>
  <si>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</si>
  <si>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</si>
  <si>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</si>
  <si>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</si>
  <si>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</si>
  <si>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</si>
  <si>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</si>
  <si>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</si>
  <si>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</si>
  <si>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</si>
  <si>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</si>
  <si>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</si>
  <si>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</si>
  <si>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</si>
  <si>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</si>
  <si>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</si>
  <si>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</si>
  <si>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</si>
  <si>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</si>
  <si>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las niñas, niños, adolescentes, jóvenes, familias, el talento humano y contrastado con el anexo de historia de atención se evidencia que:
</t>
  </si>
  <si>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</si>
  <si>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</si>
  <si>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</si>
  <si>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</si>
  <si>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</si>
  <si>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4.1.3.c.Desarrollan herramientas de participación.</t>
  </si>
  <si>
    <t>4.2.4. Se fortalece y acompaña la dinámica familiar en el Hogar Sustituto a través de:
*  estrategias de afrontamiento asertivo ante situaciones de conflicto.
* orientación y apoyo a las madres o padres sustitutos  frente a las diferentes situaciones emocionales, comportamentales y relacionales que se presentan con las niñas, los niños y los adolescentes y que superan su capacidad asertiva de resolución.
4.3.1. Realiza encuentros a través de visitas y mecanismos virtuales con familia biológica, extensa y redes vinculares que cuentan con aval de la autoridad administrativa para el contacto.(...)
4.3.2. Realiza visitas semanales entre hermanos para el fortalecimiento de vínculos cuando no sea factible la ubicación en un mismo hogar sustituto y que no tenga restricción por parte de la autoridad administrativa o la autoridad indígena.
4.3.3. Realiza acciones para la participación de encuentros colectivos con familias y redes vinculares de apoyo (hogar sustituto tutor)</t>
  </si>
  <si>
    <t>Estos numerales se verifican en la Entidad Administradora del Hogar sustituto</t>
  </si>
  <si>
    <r>
      <rPr>
        <b/>
        <sz val="11"/>
        <color rgb="FF000000"/>
        <rFont val="Aptos Narrow"/>
        <family val="2"/>
        <scheme val="minor"/>
      </rPr>
      <t>4.2.6. Las experiencias vivenciadas por el niño, niña, adolescente, progresos, logros, dificultades así como los momentos más significativos que se comparten con su familia sustituta se registran semanalmente y cuenta con fotografías por lo menos una vez al mes.
Nota. No aplica en hogar sustituto tutor.
4.2.10. Cuenta con carpeta por cada uno de las niñas, niños, adolescentes y jóvenes allí ubicados, la cual contiene:</t>
    </r>
    <r>
      <rPr>
        <b/>
        <sz val="11"/>
        <color rgb="FFFF0000"/>
        <rFont val="Aptos Narrow"/>
        <family val="2"/>
        <scheme val="minor"/>
      </rPr>
      <t xml:space="preserve">
</t>
    </r>
    <r>
      <rPr>
        <b/>
        <sz val="11"/>
        <color rgb="FF000000"/>
        <rFont val="Aptos Narrow"/>
        <family val="2"/>
        <scheme val="minor"/>
      </rPr>
      <t>* acta de ubicación o boleta de ingreso
* documento de identidad acorde a la edad
* certificados de valoraciones y seguimientos por cada área, elaborados por parte de la autoridad administrativa y su equipo interdisciplinario y del operador y sus profesionales con la periodicidad indicada en el lineamiento.
*certificado de discapacidad o certificado médico expedido por la entidad prestadora de salud que evidencie el diagnóstico asociado
* certificados y atenciones en salud y nutrición
* actas de dotación personal y escolar recibida
Nota: para el momento del egreso, cuenta con una relación firmada de los documentos deben ser entregados a la autoridad administrativa y copia de la resolución de egreso.</t>
    </r>
  </si>
  <si>
    <t>Estos numerales se verifican con el responsable del Hogar sustituto</t>
  </si>
  <si>
    <t>4.2.1.  Se realizan actividades de acogida: (…)
4.2.2. Se realiza la gestión y acompañamiento según se requiera para: (…)
4.2.3. Se favorece  la inclusión y estabilidad emocional de las niñas, los niños y los adolescentes con los miembros del grupo familiar sustitutos a través de  espacios de encuentro y comunicación propiciando factores protectores.
4.2.5. Realiza la conmemoración de: (...)
4.2.7. Se facilita la participación de las niñas, los niños y los adolescentes a su cargo, en actividades programadas por el ICBF, la Entidad Territorial, la Autoridad Administrativa, entidades del Sistema Nacional de Bienestar Familiar o el operador.
4.2.8. Se establece contacto con la Autoridad administrativa de las niñas, niños, adolescentes para: (...)
4.2.9. Cuenta con el registro de visitas realizadas por el ICBF, entes de control, entidades del sistema o el operador en relación con el proceso de atención o para cualificación del servicio.(...)</t>
  </si>
  <si>
    <t>Estos numerales se verifican  con la Entidad Administradora del Hogar sustituto y  con el responsable del hogar sustituto.</t>
  </si>
  <si>
    <t>4.4.4.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
f. Incorpora las acciones analizadas en la semaforización</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</si>
  <si>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</si>
  <si>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r>
      <t>4.4.7.Se implementan las Técnicas del Método de Administración de Caso – M.A.C. acorde con las características y necesidades de la niña, niño, adolescente y su familia, en el marco del Proceso Administrativo de Restablecimiento de Derechos.</t>
    </r>
    <r>
      <rPr>
        <b/>
        <sz val="11"/>
        <color rgb="FFFF0000"/>
        <rFont val="Aptos Narrow"/>
        <family val="2"/>
        <scheme val="minor"/>
      </rPr>
      <t xml:space="preserve"> </t>
    </r>
    <r>
      <rPr>
        <b/>
        <sz val="11"/>
        <color theme="1"/>
        <rFont val="Aptos Narrow"/>
        <family val="2"/>
        <scheme val="minor"/>
      </rPr>
      <t xml:space="preserve">
a. Análisis de caso
b. Reunión de caso
c. Conferencia de caso</t>
    </r>
  </si>
  <si>
    <t>4.4.8.Se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</si>
  <si>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</si>
  <si>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4.5.1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</si>
  <si>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</si>
  <si>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Anexo 1 Violencias
Anexo 2. Discapacidad
Anexo 3. Gestantes y Lactantes</t>
  </si>
  <si>
    <t>El diligenciamiento de estas pestañas se realizará de acuerdo con la población identificada en el servicio  así como de la muestra seleccionada.</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</si>
  <si>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</si>
  <si>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</si>
  <si>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</si>
  <si>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</si>
  <si>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</si>
  <si>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</si>
  <si>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5.5.3. En entrevista con el talento humano de la muestra y contrastado con los soportes del verificable 5.5.2 verifique el conocimiento adquirido de acuerdo con el plan de inducción, formación y cualificación.</t>
  </si>
  <si>
    <t>Cantidad de usuarios del servicio</t>
  </si>
  <si>
    <t>Registre la cantidad de usuarios que encuentra en el servicio. La tabla calculará automáticamente el personal requerido de acuerdo con el Manual Operativo.</t>
  </si>
  <si>
    <t>La evaluación de estos verificables se realiza tanto en la Sede Administrativa de la entidad administradora de la modalidad como en las Unidades de Servicio que conformen la muestra seleccionada.</t>
  </si>
  <si>
    <t>La evaluación de estos numerales se realiza mediante la verificación de los soportes de las actividades que realiza el  Nutricionista Dietista de la entidad administradora de la modalidad.   Los soportes de gestión que apliquen deben reposar en la Sede Administrativa de la entidad administradora de la modalidad y en los Anexos de Historias de Atención de los usuarios en las Unidades de Servicio que conformen la muestra seleccionada.</t>
  </si>
  <si>
    <t xml:space="preserve">Estos verificables aplican solamente para la entidad administradora de la modalidad y su Sede Administrativa. </t>
  </si>
  <si>
    <t>La evaluación de estos verificables deberá realizarse tanto en la Sede Administrativa (si aplica) de la entidad administradora de la modalidad como en las Unidades de Servicio que conformen la muestra seleccionada.</t>
  </si>
  <si>
    <t xml:space="preserve">El cumplimiento de los verificables para estos dos numerales está a cargo de la entidad administradora de la modalidad y la documentación deberá reposar en su Sede Administrativa. </t>
  </si>
  <si>
    <t>Diligencimiento Acta de Cierre</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</si>
  <si>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</si>
  <si>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</si>
  <si>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</si>
  <si>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</si>
  <si>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</si>
  <si>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</si>
  <si>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</si>
  <si>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</si>
  <si>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</si>
  <si>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</si>
  <si>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</si>
  <si>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</si>
  <si>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</si>
  <si>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</si>
  <si>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</si>
  <si>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</si>
  <si>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</si>
  <si>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</si>
  <si>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</si>
  <si>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</si>
  <si>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</si>
  <si>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</si>
  <si>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</si>
  <si>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</si>
  <si>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</si>
  <si>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</si>
  <si>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</si>
  <si>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</si>
  <si>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</si>
  <si>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</si>
  <si>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</si>
  <si>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</si>
  <si>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</si>
  <si>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</si>
  <si>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</si>
  <si>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</si>
  <si>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</si>
  <si>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</si>
  <si>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</si>
  <si>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</si>
  <si>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</si>
  <si>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RESPONSABLE DEL REGISTRO</t>
  </si>
  <si>
    <t xml:space="preserve">No. </t>
  </si>
  <si>
    <t xml:space="preserve">CONDICIONES DE CALIDAD Y VERIFICABLES </t>
  </si>
  <si>
    <t>SELECCIONE LA OPCIÓN (CUMPLE, NO CUMPLE, NO APLICA)</t>
  </si>
  <si>
    <t>SITUACIÓN ENCONTRADA</t>
  </si>
  <si>
    <t xml:space="preserve">NORMATIVIDAD </t>
  </si>
  <si>
    <t>MANUAL OPERATIVO MODALIDAD DE ACOGIMIENTO FAMILIAR – HOGAR SUSTITUTO [MO4.P] Versión 2 del 08/07/2022 (Pág. 227)</t>
  </si>
  <si>
    <t>ING / ARQ</t>
  </si>
  <si>
    <r>
      <t xml:space="preserve">Se cuenta con copia de la última revisión del servicio de gas natural. 
</t>
    </r>
    <r>
      <rPr>
        <b/>
        <sz val="11"/>
        <color theme="1"/>
        <rFont val="Arial"/>
        <family val="2"/>
      </rPr>
      <t>Nota:</t>
    </r>
    <r>
      <rPr>
        <sz val="11"/>
        <color theme="1"/>
        <rFont val="Arial"/>
        <family val="2"/>
      </rPr>
      <t xml:space="preserve"> la revisión se realiza cada cinco (5) años, si cuenta con este servicio en su vivienda o según la normativa que para el momento de la constitución del Hogar Sustituto esté vigente.</t>
    </r>
  </si>
  <si>
    <t>MANUAL OPERATIVO MODALIDAD DE ACOGIMIENTO FAMILIAR – HOGAR SUSTITUTO [MO4.P] Versión 2 del 08/07/2022
3. COMPONENTES DE LA MODALIDAD
3.19 Características físicas de los espacios de un Hogar Sustituto
Notas (Pág. 227)</t>
  </si>
  <si>
    <t>Cuenta con un Plan de Emergencias documentado e implementado.</t>
  </si>
  <si>
    <t>GUÍA DE ORIENTACIONES PARA LA PREVENCIÓN Y MANEJO DE SITUACIONES DE RIESGO DE LAS NIÑAS, NIÑOS Y ADOLESCENTES EN LAS MODALIDADES Y SERVICIO DE RESTABLECIMIENTO DE DERECHOS [G17.P] Versión 7 del 06/06/2023 (Pág. 20 - 21)</t>
  </si>
  <si>
    <r>
      <t xml:space="preserve">Cuenta con un Plan de Emergencias documentado en función del espacio donde se presta el servicio y este se encuentra socializado a todos los participantes del servicio. 
</t>
    </r>
    <r>
      <rPr>
        <b/>
        <sz val="11"/>
        <color theme="1"/>
        <rFont val="Arial"/>
        <family val="2"/>
      </rPr>
      <t>Nota:</t>
    </r>
    <r>
      <rPr>
        <sz val="11"/>
        <color theme="1"/>
        <rFont val="Arial"/>
        <family val="2"/>
      </rPr>
      <t xml:space="preserve"> Las evidencias de socialización pueden ser actas, videos, listados de asistencia, fotos, etc.</t>
    </r>
  </si>
  <si>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</si>
  <si>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se deben realizar de manera anual un mínimo de 2 simulacros.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</si>
  <si>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Cuenta con soporte de notificación de traslado provisional o definitivo el lugar de residencia (cuando aplique).</t>
  </si>
  <si>
    <t>MANUAL OPERATIVO MODALIDAD DE ACOGIMIENTO FAMILIAR – HOGAR SUSTITUTO [MO4.P] Versión 2 del 08/07/2022 (Pág. 96)</t>
  </si>
  <si>
    <t>En caso de que se haya presentado una situación de fuerza mayor, desastre natural, emergencia o situación de orden público, que obligó a la familia sustituta a cambiar provisional o definitivamente el lugar de residencia. Cuenta con los soportes mediante el cual se informó al ICBF, Entidad Territorial, Autoridad Administrativo u operador sobre la nueva ubicación.</t>
  </si>
  <si>
    <t>MANUAL OPERATIVO MODALIDAD DE ACOGIMIENTO FAMILIAR – HOGAR SUSTITUTO [MO4.P] Versión 2 del 08/07/2022
3.3 Roles y responsabilidades de los actores que intervienen en el proceso de 
atención de niñas, niños y adolescentes ubicados en Hogares Sustitutos
3.3.1 Roles de la Madre o Padre Sustitutos
25. (Pág. 96)</t>
  </si>
  <si>
    <t>Cuenta con el certificado del cumplimiento de las normas de seguridad de la piscina. Si el inmueble cuenta con piscina.</t>
  </si>
  <si>
    <t>Manual Operativo Modalidad de Acogimiento Familiar Hogar Sustituto - MO4.P- Versión 2 del 08/07/2022. (pág. 219 - 220)
Para piscinas:
Ley 1209 de 2008, Decreto 554 de 2015 y aquellas normas que le modifiquen o sustituyan</t>
  </si>
  <si>
    <t>En caso de que el inmueble cuente con piscina y esta vaya a ser utilizada por los usuarios, se cuenta con el documento expedido por la autoridad competente que certifique el cumplimiento de las normas de seguridad reglamentarias.</t>
  </si>
  <si>
    <t>Manual Operativo Modalidad de Acogimiento Familiar Hogar Sustituto - MO4.P- Versión 2 del 08/07/2022.
3.19 Características físicas de los espacios de un Hogar Sustituto
Tabla 16. Condiciones habitacionales Hogares Sustitutos 
pág. 219 - 220
Para piscinas:
Ley 1209 de 2008, Decreto 554 de 2015 y aquellas normas que le modifiquen o sustituyan
Para piscinas:
Ley 1209 de 2008, Decreto 554 de 2015 y aquellas normas que le modifiquen o sustituyan</t>
  </si>
  <si>
    <t>Cuenta con el concepto sanitario favorable si el inmueble cuenta con piscina y es del uso de los usuarios.</t>
  </si>
  <si>
    <t>En caso de que el inmueble cuente con piscina y esta sea utilizada por los usuarios, se cuenta con el concepto sanitario favorable expedido por la autoridad sanitaria competente.</t>
  </si>
  <si>
    <t>Manual Operativo Modalidad de Acogimiento Familiar Hogar Sustituto - MO4.P- Versión 2 del 08/07/2022.
3.19 Características físicas de los espacios de un Hogar Sustituto
Tabla 16. Condiciones habitacionales Hogares Sustitutos 
pág. 219 - 220
Para piscinas:
Ley 1209 de 2008, Decreto 554 de 2015 y aquellas normas que le modifiquen o sustituyan</t>
  </si>
  <si>
    <t>El inmueble cuenta con todos los espacios limpios y libres de residuos.</t>
  </si>
  <si>
    <t>MANUAL OPERATIVO MODALIDAD DE ACOGIMIENTO FAMILIAR – HOGAR SUSTITUTO [MO4.P] Versión 2 del 08/07/2022
3.19 Características físicas de los espacios de un Hogar Sustituto
A. Condiciones habitacionales de las unidades de servicio
Tabla 16. Condiciones habitacionales Hogares Sustitutos (Pág. 219-220)</t>
  </si>
  <si>
    <t xml:space="preserve">El inmueble se encuentra libre de goteras
</t>
  </si>
  <si>
    <t>El inmueble se encuentra libre de grietas</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</si>
  <si>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</si>
  <si>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r>
      <t xml:space="preserve">Las puertas son seguras y cuentan con buen mantenimiento.
</t>
    </r>
    <r>
      <rPr>
        <b/>
        <sz val="11"/>
        <rFont val="Arial"/>
        <family val="2"/>
      </rPr>
      <t>Nota:</t>
    </r>
    <r>
      <rPr>
        <sz val="11"/>
        <rFont val="Arial"/>
        <family val="2"/>
      </rPr>
      <t xml:space="preserve"> sin ningun tipo de deterioro, libres de oxido, sin roturas, sin astillas, marcos fijos, sin desprendimientos de material.</t>
    </r>
  </si>
  <si>
    <t>El inmueble se encuentra libre de humedad.</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</si>
  <si>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</si>
  <si>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r>
      <t xml:space="preserve">El inmueble cuenta con ventilación e iluminación natural.
</t>
    </r>
    <r>
      <rPr>
        <b/>
        <sz val="11"/>
        <rFont val="Arial"/>
        <family val="2"/>
      </rPr>
      <t xml:space="preserve">Nota: </t>
    </r>
    <r>
      <rPr>
        <sz val="11"/>
        <rFont val="Arial"/>
        <family val="2"/>
      </rPr>
      <t xml:space="preserve">Se validara ventilación e iluminacion artificial. </t>
    </r>
  </si>
  <si>
    <t>No se perciben olores fuertes o desagradables en el inmueble.</t>
  </si>
  <si>
    <t>Los baños del inmueble cuentan con un sistema de agua funcional y con ventilación (natural o artificial).</t>
  </si>
  <si>
    <t>Los baños del inmueble cuentan con puertas seguras</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</si>
  <si>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</si>
  <si>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r>
      <t xml:space="preserve">Los espejos se encuentran en perfecto estado.
</t>
    </r>
    <r>
      <rPr>
        <b/>
        <sz val="11"/>
        <rFont val="Arial"/>
        <family val="2"/>
      </rPr>
      <t xml:space="preserve">Nota 1: </t>
    </r>
    <r>
      <rPr>
        <sz val="11"/>
        <rFont val="Arial"/>
        <family val="2"/>
      </rPr>
      <t xml:space="preserve">libres de fisuras, manchas, deformaciones, sin bordes cortantes y con película de seguridad para proteger a los usuarios de los efectos causados por su rompimiento.
</t>
    </r>
  </si>
  <si>
    <t>Las áreas del inmueble están en perfecto orden.</t>
  </si>
  <si>
    <t>El inmueble está libre de roedores, moscas, cucarachas, o algún otro tipo de plaga.</t>
  </si>
  <si>
    <t>Las escaleras del inmueble no tienen grietas.</t>
  </si>
  <si>
    <t>NO APLICA</t>
  </si>
  <si>
    <t>Las escaleras del inmueble cuentan con pasamanos.</t>
  </si>
  <si>
    <t>Las escaleras del inmueble cuentan con rejilla o puerta provisional que separe la planta física de las escaleras y por tanto impida la ocurrencia de accidentes.</t>
  </si>
  <si>
    <t>Si el inmueble presenta balcones estos cuentan con protección.</t>
  </si>
  <si>
    <t>Si el inmueble cuenta con aljibes, albercas y depósitos de agua o piscina cuentan con protección.</t>
  </si>
  <si>
    <t>MANUAL OPERATIVO MODALIDAD DE ACOGIMIENTO FAMILIAR – HOGAR SUSTITUTO [MO4.P] Versión 2 del 08/07/2022
3. COMPONENTES DE LA MODALIDAD
3.19 Características físicas de los espacios de un Hogar Sustituto
A. Condiciones habitacionales de las unidades de servicio
Tabla 16. Condiciones habitacionales Hogares Sustitutos (Pág. 219-220)
Para piscinas:
Ley 1209 del 2008.
Decreto 2171 del 2009  
Resolución 4113 del 2012
Decreto 554 de 2015</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</si>
  <si>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</si>
  <si>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El inmueble cuenta con cables cubiertos.</t>
  </si>
  <si>
    <t>Los ventiladores del inmueble están en buen estado y fuera del alcance de las niñas, los niños y los adolescentes.</t>
  </si>
  <si>
    <r>
      <t xml:space="preserve">Los techos son seguros y sin riesgos.
</t>
    </r>
    <r>
      <rPr>
        <b/>
        <sz val="11"/>
        <rFont val="Arial"/>
        <family val="2"/>
      </rPr>
      <t>Nota:</t>
    </r>
    <r>
      <rPr>
        <sz val="11"/>
        <rFont val="Arial"/>
        <family val="2"/>
      </rPr>
      <t xml:space="preserve"> sin pandeo, fisuras, roturas, desprendimientos, sin riesgo de colapso o caída.</t>
    </r>
  </si>
  <si>
    <t>Las sustancias tóxicas y medicamentos están fuera del alcance de los usuarios.</t>
  </si>
  <si>
    <t xml:space="preserve">Las tomas eléctricas cuentan con tapas protectoras, cableado fijado adecuadamente, sin enchufes o tornillos sueltos, sin cables pelados o expuestos al calor o la humedad. </t>
  </si>
  <si>
    <t>Las paredes del inmueble están limpias.</t>
  </si>
  <si>
    <r>
      <t xml:space="preserve">Cuenta con lo necesario para el almacenamiento de residuos sólidos ordinarios y aprovechables.
</t>
    </r>
    <r>
      <rPr>
        <b/>
        <sz val="11"/>
        <rFont val="Arial"/>
        <family val="2"/>
      </rPr>
      <t>Nota:</t>
    </r>
    <r>
      <rPr>
        <sz val="11"/>
        <rFont val="Arial"/>
        <family val="2"/>
      </rPr>
      <t xml:space="preserve"> validar canecas con bolsas para residuos sólidos ordinarios y aprobechables.</t>
    </r>
  </si>
  <si>
    <t>Cuenta con un espacio para el almacenamiento de sustancias químicas usadas durante las actividades de mantenimiento, limpieza y desinfección.</t>
  </si>
  <si>
    <t>Si se atiende a población con discapacidad física con necesidad de productos de apoyo como sillas de ruedas, bastones o caminadores; el inmueble cuenta con los  ajustes razonables para su movilización.</t>
  </si>
  <si>
    <t>La nevera de la vivienda se encuentra en buen estado y no tiene ningún elemento que impida a los habitantes de la casa abrirla, tales como cadenas o candados</t>
  </si>
  <si>
    <t>La vivienda donde funciona el Hogar Sustituto no cuenta con cámaras en dormitorios o baños.</t>
  </si>
  <si>
    <t xml:space="preserve">Los elementos que hacen parte del hogar sustituto se encuentran en buenas condiciones para el uso de los miembros del Hogar: aire acondicionado, neveras, lavadoras, secadoras, ventiladores. </t>
  </si>
  <si>
    <t>Click</t>
  </si>
  <si>
    <t>MANUAL OPERATIVO MODALIDAD DE ACOGIMIENTO FAMILIAR – HOGAR SUSTITUTO [MO4.P] Versión 2 del 08/07/2022. (pág. 221 a 222)</t>
  </si>
  <si>
    <t>MANUAL OPERATIVO MODALIDAD DE ACOGIMIENTO FAMILIAR – HOGAR SUSTITUTO [MO4.P] Versión 2 del 08/07/2022
3. COMPONENTES DE LA MODALIDAD
3.19 Características físicas de los espacios de un Hogar Sustituto
B. Dormitorios o habitaciones (pág. 221 a 222)</t>
  </si>
  <si>
    <t>Los dormitorios se encuentran separados por sexo a partir de los ocho (8) años.</t>
  </si>
  <si>
    <t>Los dormitorios están ambientado de tal manera que sea agradable para las niñas, los niños y los adolescentes.</t>
  </si>
  <si>
    <t xml:space="preserve">En caso de que un Hogar Sustituto esté constituido por familias que pertenecen a comunidades indígenas, se proporciona un espacio de dormitorio que sea agradable para las niñas, los niños y los adolescentes, haciendo uso, si es factible, de elementos tales como hamacas y chinchorros, según edad y curso de vida. </t>
  </si>
  <si>
    <t>Los niños, niñas y adolescentes no duermen en una misma cama compartida con un miembro de la familia sustituta.</t>
  </si>
  <si>
    <t>Cada dormitorio o habitación, cuenta con clóset o armario para la ubicación de los elementos de uso personal de las niñas, los niños y los adolescentes que allí se ubiquen, tales como: ropa y zapatos.</t>
  </si>
  <si>
    <t>Si un miembro de la familia pernocta de manera frecuente dentro de la vivienda donde funciona el Hogar Sustituto, su habitación no es la que ocupan las niñas, los niños y los adolescentes en la modalidad.</t>
  </si>
  <si>
    <t xml:space="preserve">Cada niña o niño menor de seis (6) meses, tiene su cuna para dormir, no podrá hacerlo en la cama de la madre o padre sustitutos.  </t>
  </si>
  <si>
    <t xml:space="preserve">En las habitaciones no se almacenan bicicletas ni parquean motos o automóviles. </t>
  </si>
  <si>
    <t>MANUAL OPERATIVO MODALIDAD DE ACOGIMIENTO FAMILIAR – HOGAR SUSTITUTO [MO4.P] Versión 2 del 08/07/2022
3. COMPONENTES DE LA MODALIDAD
3.19 Características físicas de los espacios de un Hogar Sustituto
C. Espacio de alimentación o comedor  (pág. 222 a 223)</t>
  </si>
  <si>
    <t>En el espacio de alimentación o comedor no se dispone el lugar para la alimentación de mascotas de la vivienda.</t>
  </si>
  <si>
    <t>El espacio de alimentación o comedor se encuentra libre de elementos que no se usan en la vivienda, tales como: trasteos, muebles para desechar, ropa, bicicletas, motos, automóviles, entre otros</t>
  </si>
  <si>
    <t>MANUAL OPERATIVO MODALIDAD DE ACOGIMIENTO FAMILIAR – HOGAR SUSTITUTO [MO4.P] Versión 2 del 08/07/2022
3. COMPONENTES DE LA MODALIDAD
3.19 Características físicas de los espacios de un Hogar Sustituto
D. Espacio de estar  (pág. 223 a 224)</t>
  </si>
  <si>
    <t>El espacio de estar se encuentra libre de almacenamiento de elementos que no se usan en la vivienda, tales como: trasteos, muebles para desechar, ropa, bicicletas, motos, automóviles, entre otros.</t>
  </si>
  <si>
    <t>Si la madre o padre sustituto realiza actividades de venta por catálogo, dispone de un espacio para la atención de clientes, donde no se tenga contacto con los usuarios, además, los usuarios no podrán participar en la entrega de pedidos o productos.</t>
  </si>
  <si>
    <t>Si la vivienda cuenta con parqueadero para bicicletas, motos o automóviles, estos están fuera del alcance de las niñas, niños y adolescentes, de tal manera que se prevenga la ocurrencia de accidentes.</t>
  </si>
  <si>
    <t>MANUAL OPERATIVO MODALIDAD DE ACOGIMIENTO FAMILIAR – HOGAR SUSTITUTO [MO4.P] Versión 2 del 08/07/2022
3. COMPONENTES DE LA MODALIDAD
3.19 Características físicas de los espacios de un Hogar Sustituto
F. Parqueadero (pág. 225)</t>
  </si>
  <si>
    <t>En el espacio de parqueadero no se almacenan combustibles o elementos inflamables que pongan en riesgo la integridad física de los habitantes de la vivienda.</t>
  </si>
  <si>
    <t>MANUAL OPERATIVO MODALIDAD DE ACOGIMIENTO FAMILIAR – HOGAR SUSTITUTO [MO4.P] Versión 2 del 08/07/2022
3. COMPONENTES DE LA MODALIDAD
3.19 Características físicas de los espacios de un Hogar Sustituto
G. Tienda familiar (pág. 225)</t>
  </si>
  <si>
    <t>En caso de que en el Hogar Sustituto funcione una tienda; esta se encuentra separada de la vivienda por una puerta con llave o una reja</t>
  </si>
  <si>
    <t>En caso de que en el Hogar Sustituto funcione una tienda; no dispone de baño para los clientes al interior de la vivienda.</t>
  </si>
  <si>
    <t>Cuenta con los elementos de seguridad dentro del hogar sustituto.</t>
  </si>
  <si>
    <t>Cuenta con un botiquin con todos los elementos completos:
a. dos pares de guantes estériles.
b. diez baja lenguas.
c. un paquete de algodón.
d. una linterna.
e. unas tijeras.
f. una caja de gasa.
g. un rollo de esparadrapo.
h. veinte unidades de curas.
i. un manual de primeros auxilios.
j. un rollo de esparadrapo de papel.
k. dos termómetros (no puede ser de mercurio).</t>
  </si>
  <si>
    <t>MANUAL OPERATIVO MODALIDAD DE ACOGIMIENTO FAMILIAR – HOGAR SUSTITUTO [MO4.P] Versión 2 del 08/07/2022
3. COMPONENTES DE LA MODALIDAD
3.20 Elementos de seguridad dentro del Hogar Sustituto
Figura 18. Botiquín unidad de servicio Hogar Sustituto (Pág 227)</t>
  </si>
  <si>
    <t>PSIC / TS</t>
  </si>
  <si>
    <t>4.2.</t>
  </si>
  <si>
    <t>Cuenta e implementa el Plan de Atención de Situaciones Imprevistas</t>
  </si>
  <si>
    <t xml:space="preserve">Manual Operativo modalidad de acogimiento familiar hogar sustituto, versión 2 del 08/07/2022 aprobado Mediante Resolución No. 3370 del 28 de junio de 2022. Pág.79
</t>
  </si>
  <si>
    <t>El Hogar Sustituto cuenta con el Plan de Atención de Situaciones Imprevistas, actualizado y visible.</t>
  </si>
  <si>
    <t xml:space="preserve">Manual Operativo modalidad de acogimiento familiar hogar sustituto, versión 2 del 08/07/2022 aprobado Mediante Resolución No. 3370 del 28 de junio de 2022. 
B. Atención a situaciones imprevistas en Hogares Sustitutos. Pág.79
</t>
  </si>
  <si>
    <t>Cantidad de Condiciones que CUMPLE</t>
  </si>
  <si>
    <t>Cantidad de Condiciones que NO CUMPLE CONDICIÓN</t>
  </si>
  <si>
    <t>Cantidad de Condiciones que NO APLICA</t>
  </si>
  <si>
    <t>Cuenta con un Plan de Emergencias documentado en función del espacio donde se presta el servicio.</t>
  </si>
  <si>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</si>
  <si>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Cuenta con los soportes de realización de simulacros en los cuales se haga participe a toda la población de la sede operativa.</t>
    </r>
    <r>
      <rPr>
        <b/>
        <sz val="11"/>
        <color rgb="FF000000"/>
        <rFont val="Arial"/>
        <family val="2"/>
      </rPr>
      <t xml:space="preserve">
Nota 1:</t>
    </r>
    <r>
      <rPr>
        <sz val="11"/>
        <color rgb="FF000000"/>
        <rFont val="Arial"/>
        <family val="2"/>
      </rPr>
      <t xml:space="preserve"> Verificar que cuente con al menos un simulacro.</t>
    </r>
    <r>
      <rPr>
        <b/>
        <sz val="11"/>
        <color rgb="FF000000"/>
        <rFont val="Arial"/>
        <family val="2"/>
      </rPr>
      <t xml:space="preserve">
Nota 2:</t>
    </r>
    <r>
      <rPr>
        <sz val="11"/>
        <color rgb="FF000000"/>
        <rFont val="Arial"/>
        <family val="2"/>
      </rPr>
      <t xml:space="preserve"> El registro de los simulacros podrá contener la siguiente información: el número de participantes, tiempo de respuesta ante la emergencia, resultados, plan de acción y mejora.</t>
    </r>
  </si>
  <si>
    <t>Manual Operativo Modalidad de Acogimiento Familiar Hogar Sustituto - MO4.P- Versión 2 del 08/07/2022.
3.21.2 Condiciones locativas operador – Sede administrativa 
Tabla 19. Condiciones locativas de Sede Administrativa Operador
pág. 230.
Para piscinas:
Ley 1209 de 2008, Decreto 554 de 2015 y aquellas normas que le modifiquen o sustituyan</t>
  </si>
  <si>
    <t>Manual Operativo Modalidad de Acogimiento Familiar Hogar Sustituto - MO4.P- Versión 2 del 08/07/2022.
3.21.2 Condiciones locativas operador – Sede administrativa 
Tabla 19. Condiciones locativas de Sede Administrativa Operador
pág. 230
Para piscinas:
Ley 1209 de 2008, Decreto 554 de 2015 y aquellas normas que le modifiquen o sustituyan</t>
  </si>
  <si>
    <t>Cuenta con concepto sanitario favorable del inmueble.</t>
  </si>
  <si>
    <t>El inmueble cuenta con el concepto sanitario favorable expedido por la autoridad de salud competente.</t>
  </si>
  <si>
    <t>Manual Operativo Modalidad de Acogimiento Familiar Hogar Sustituto - MO4.P - Versión 2 del 08/07/2022.
3.23.2 Concepto sanitario pág. 232 - 233
Ley 9 de 1979 "Por la cual se dictan Medidas Sanitarias.</t>
  </si>
  <si>
    <t>Cuenta con las condiciones locativas adecuadas para la prestación del servicio.</t>
  </si>
  <si>
    <t xml:space="preserve">Manual Operativo Modalidad de Acogimiento Familiar Hogar Sustituto - MO4.P- Versión 2 del 08/07/2022.
3.2.1.2 Condiciones locativas operador – Sede administrativa
Tabla 19 pág. 230 - 231
</t>
  </si>
  <si>
    <t>El inmueble se encuentra libre de goteras</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</si>
  <si>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</si>
  <si>
    <t>Todos los bombillos son ahorradores de energía.</t>
  </si>
  <si>
    <t>El inmueble cuenta con señalización de acuerdo con la normatividad vigente.</t>
  </si>
  <si>
    <t>El inmueble cuenta con señalización de emergencia, evacuación y punto de encuentro.</t>
  </si>
  <si>
    <t>Las escaleras cuentan con pasamanos.</t>
  </si>
  <si>
    <t>El inmueble cuenta con rampas de acceso.</t>
  </si>
  <si>
    <t>Manual Operativo Modalidad de Acogimiento Familiar Hogar Sustituto - MO4.P- Versión 2 del 08/07/2022.
3.2.1.2 Condiciones locativas operador – Sede administrativa
Tabla 19 pág. 230 - 231
para piscinas:
Ley 1209 del 2008.
Decreto 2171 del 2009  
Resolución 4113 del 2012
Decreto 554 de 2015</t>
  </si>
  <si>
    <t>Los extintores están ubicados de acuerdo con la normatividad vigente y cuentan con la carga vigente.</t>
  </si>
  <si>
    <t>Las paredes del inmueble están limpias</t>
  </si>
  <si>
    <t>Cuenta con aviso de atención que indique la prestación del Servicio Público de Bienestar Familiar.</t>
  </si>
  <si>
    <t>El inmueble cuenta con un espacio adecuado y dotado para el almacenamiento temporal de residuos sólidos ordinario y aprovechables.</t>
  </si>
  <si>
    <t>El inmueble cuenta con un espacio para el almacenamiento de sustancias químicas usadas durante las actividades de mantenimiento, limpieza y desinfección.</t>
  </si>
  <si>
    <t xml:space="preserve"> Cumple la sede administrativa con las áreas, espacios y elementos para la modalidad de atención.</t>
  </si>
  <si>
    <t xml:space="preserve">Manual Operativo Modalidad de Acogimiento Familiar Hogar Sustituto - MO4.P- Versión 2 del 08/07/2022.
3.21 Dotación entidad administradora.
3.21.1 Dotación de áreas y elementos Entidad Administradora.
Tabla 18.  Dotación de áreas y elementos Sede administrativa Operador pág. 228 - 230
</t>
  </si>
  <si>
    <t>La sede administrativa cuenta con área de oficina</t>
  </si>
  <si>
    <t>La oficina cuenta con la dotación requerida:
a. un computador.
b. una impresora.
c. un teléfono.
d. un archivador
e. un escritorio.
f. tres sillas.</t>
  </si>
  <si>
    <t>La sede administrativa cuenta con espacios para la atención de los usuarios por parte del equipo técnico.</t>
  </si>
  <si>
    <t>El espacio de atención cuenta con la siguiente dotación requerida:
a. un archivador (aplica, cuando no existe un espacio para archivo de los anexos de historias de atención).
b. un escritorio.
c. tres sillas.
e. un botiquín.</t>
  </si>
  <si>
    <t>La sede administrativa cuenta con área de archivo</t>
  </si>
  <si>
    <t>El área de archivo cuenta con la dotación requerida:
a. un archivador.
b. una mesa.
c. una silla.</t>
  </si>
  <si>
    <t>La sede administrativa cuenta con aulas.</t>
  </si>
  <si>
    <t>Las aulas cuentan con la dotación requerida:
a. una silla o pupitre por cada niño, niña o adolescente.
b. un tablero por salón
c. una biblioteca, la cual contenga libros y documentos que aporten en el desarrollo de cada niña, niño y adolescente.</t>
  </si>
  <si>
    <t>El inmueble cuenta con baños requeridos para la atención de los usuarios.</t>
  </si>
  <si>
    <t>El botiquín cuenta con los siguientes elementos requeridos:
a. dos pares de guantes estériles.
b. diez baja lenguas.
c. un paquete de algodón.
d. una linterna.
e. unas tijeras.
f. una caja de gasa.
g. un rollo de esparadrapo.
h. veinte unidades de curas.
i. un manual de primeros auxilios.
j. un rollo de esparadrapo de papel.
k. dos termómetros (no puede ser de mercurio).</t>
  </si>
  <si>
    <t>Todos las áreas y espacios permiten la accesibilidad mediante recorridos continuos sin tropiezos que permita la locomoción de las personas.</t>
  </si>
  <si>
    <t>Todos las áreas y espacios están señalizados permitiendo la orientación de las personas.</t>
  </si>
  <si>
    <t>3. COMPONENTE ALIMENTACION Y NUTRICIÓN</t>
  </si>
  <si>
    <t>3.1.</t>
  </si>
  <si>
    <t>Cuenta con el seguimiento a la atención, promoción y mantenimiento de la salud.</t>
  </si>
  <si>
    <t>Manual Operativo modalidad Acogimiento Familiar - Hogar Sustituto. MO4P. Versión 2 del 08/07/2022. 
3.3.2 Responsabilidades del Centro Zonal, del operador y de la Entidad Territorial. Pág. 94, 99. 
Guía para el impulso a la soberanía alimentaria por el derecho humano a la alimentación adecuada en las modalidades y servicios del ICBF. G36.PP. Versión 1 del 04/12/2024.Págs 90, 107-111.  
Guía de Orientaciones para la Prevención y Manejo de Situaciones de Riesgo de las niñas, niños y adolescentes en las Modalidades y Servicio de Restablecimiento de derechos G17.P 6/6/2023. Código Ético  pág.  78.</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</si>
  <si>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</si>
  <si>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</si>
  <si>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</si>
  <si>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Manual Operativo modalidad Acogimiento Familiar - Hogar Sustituto. MO4P. Versión 2 del 08/07/2022. 
3.3.2 Responsabilidades del Centro Zonal, del operador y de la Entidad Territorial. Pág. 99. 
Guía para el impulso a la soberanía alimentaria por el derecho humano a la alimentación adecuada en las modalidades y servicios del ICBF. G36.PP. Versión 1 del 04/12/2024.pag 107.</t>
  </si>
  <si>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</si>
  <si>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</si>
  <si>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</si>
  <si>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</si>
  <si>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Cuenta con registro de suministro de medicamentos con soporte de la prescripción médica.</t>
  </si>
  <si>
    <t>Manual Operativo modalidad Acogimiento Familiar - Hogar Sustituto. MO4P. Versión 2 del 08/07/2022. 
3.3.1 Roles de la Madre o Padre Sustitutos.  Pág.  94.
Guía de Orientaciones para la Prevención y Manejo de Situaciones de Riesgo de las niñas, niños y adolescentes en las Modalidades y Servicio de Restablecimiento de derechos G17.P 6/6/2023.
Código Ético  pág.  78.</t>
  </si>
  <si>
    <t>3.1.5.</t>
  </si>
  <si>
    <t>En diálogo con los niñas, niños y adolescentes se evidencia la asistencia a las valoraciones integrales.</t>
  </si>
  <si>
    <t>Manual Operativo modalidad Acogimiento Familiar - Hogar Sustituto. MO4P. Versión 2 del 08/07/2022. 
3.3.1 Roles de la Madre o Padre Sustitutos.  Pág.  94.
3.3.2 Responsabilidades del Centro Zonal, del operador y de la Entidad Territorial. Pág. 99. 
Guía de Orientaciones para la Prevención y Manejo de Situaciones de Riesgo de las niñas, niños y adolescentes en las Modalidades y Servicio de Restablecimiento de derechos G17.P 6/6/2023.
Código Ético  pág.  78.</t>
  </si>
  <si>
    <t>3.1.6.</t>
  </si>
  <si>
    <r>
      <rPr>
        <sz val="11"/>
        <color rgb="FF000000"/>
        <rFont val="Arial"/>
        <family val="2"/>
      </rPr>
      <t xml:space="preserve">En observación de la atención y diálogo con los niñas, niños y adolescentes y sus familias o red vincular se evidencia, que se le están suministrando los medicamentos en los horarios establecidos, según lo prescrito.
</t>
    </r>
    <r>
      <rPr>
        <b/>
        <sz val="11"/>
        <color rgb="FF000000"/>
        <rFont val="Arial"/>
        <family val="2"/>
      </rPr>
      <t xml:space="preserve">Nota: </t>
    </r>
    <r>
      <rPr>
        <sz val="11"/>
        <color rgb="FF000000"/>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</si>
  <si>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</si>
  <si>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</si>
  <si>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Guía de Orientaciones para la Prevención y Manejo de Situaciones de Riesgo de las niñas, niños y adolescentes en las Modalidades y Servicio de Restablecimiento de derechos G17.P 6/6/2023.
Código Ético  pág.  78.</t>
  </si>
  <si>
    <t>3.2.</t>
  </si>
  <si>
    <t xml:space="preserve">Cumple con realizar periódicamente la toma de medidas antropométricas a cada niña, niño, adolescente, joven y gestante y hace seguimiento a los resultados. </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</si>
  <si>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 Versión 1 del 04/12/2024.Pág. 90 - 103.</t>
  </si>
  <si>
    <t>3.2.1</t>
  </si>
  <si>
    <r>
      <rPr>
        <sz val="11"/>
        <color rgb="FF000000"/>
        <rFont val="Arial"/>
        <family val="2"/>
      </rPr>
      <t xml:space="preserve">Cuenta con el registro de la toma de los datos antropométricos de la totalidad de los usuarios vinculados a la modalidad en el formato o herramienta que contiene:
1. Toma de peso y talla a las niñas, los niños y los adolescentes con su respectiva identificación.
</t>
    </r>
    <r>
      <rPr>
        <b/>
        <sz val="11"/>
        <color rgb="FF000000"/>
        <rFont val="Arial"/>
        <family val="2"/>
      </rPr>
      <t>Nota 1</t>
    </r>
    <r>
      <rPr>
        <sz val="11"/>
        <color rgb="FF000000"/>
        <rFont val="Arial"/>
        <family val="2"/>
      </rPr>
      <t xml:space="preserve">: La toma inicial se realiza máximo al quinto día hábil del ingreso. 
</t>
    </r>
    <r>
      <rPr>
        <b/>
        <sz val="11"/>
        <color rgb="FF000000"/>
        <rFont val="Arial"/>
        <family val="2"/>
      </rPr>
      <t>Nota 2:</t>
    </r>
    <r>
      <rPr>
        <sz val="11"/>
        <color rgb="FF000000"/>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color rgb="FF000000"/>
        <rFont val="Arial"/>
        <family val="2"/>
      </rPr>
      <t>Nota 3:</t>
    </r>
    <r>
      <rPr>
        <sz val="11"/>
        <color rgb="FF000000"/>
        <rFont val="Arial"/>
        <family val="2"/>
      </rPr>
      <t xml:space="preserve"> Los datos son registrados de manera inmediata en el momento de la toma.
</t>
    </r>
    <r>
      <rPr>
        <b/>
        <sz val="11"/>
        <color rgb="FF000000"/>
        <rFont val="Arial"/>
        <family val="2"/>
      </rPr>
      <t>Nota 4:</t>
    </r>
    <r>
      <rPr>
        <sz val="11"/>
        <color rgb="FF000000"/>
        <rFont val="Arial"/>
        <family val="2"/>
      </rPr>
      <t xml:space="preserve"> registro firmado por el profesional en Nutrición y Dietética</t>
    </r>
  </si>
  <si>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 Versión 1 del 04/12/2024.Pág. 93.</t>
  </si>
  <si>
    <t>3.2.2</t>
  </si>
  <si>
    <t>Cuenta con los soportes de las valoraciones y seguimientos del estado nutricional de los usuarios realizadas por  el nutricionista dietista del equipo de la autoridad administrativa o el soporte de la gestión del operador.</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</si>
  <si>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 Versión 1 del 04/12/2024.
4.6. Valoración y Seguimiento del Estado Nutricional y de Salud.
a. Indicadores Indirectos pág. 93.</t>
  </si>
  <si>
    <t>3.2.3</t>
  </si>
  <si>
    <t>En observación de la atención se solicita toma de los datos antropométricos de las niñas, niños o adolescentes, según muestra y se contrasta su correspondencia con los datos registrados en el formato.</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</si>
  <si>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 Versión 1 del 04/12/2024.
4.6. .Valoración y Seguimiento del Estado Nutricional y de Salud.  
4.6.2.2.  Acciones de Atención .
Acciones de Seguimiento de atenciones a la malnutrición pág. 90 - 103.</t>
  </si>
  <si>
    <t>3.3.</t>
  </si>
  <si>
    <t>Manual Operativo modalidad Acogimiento Familiar - Hogar Sustituto. MO4P. Versión 2 del 08/07/2022.
3.3.1 Roles de la Madre o Padre Sustitutos.   Pág.  93 - 94.
3.3.2 Responsabilidades del Centro Zonal, del operador y de la Entidad Territorial.  Pág.  99.
3.22 Componente de alimentación y nutrición.  Pág.  231-232.
Guía para el impulso a la soberanía alimentaria por el derecho humano a la alimentación adecuada en las modalidades y servicios del ICBF. G33.PP. Versión 1 del 04/12/2024.
4.5. Complementación Alimentaria con Calidad.
4.5.3.1  Preparación y distribución de Ración preparada. Pág. 64, 67.</t>
  </si>
  <si>
    <t>3.3.1</t>
  </si>
  <si>
    <t>Cuenta con soporte de fortalecimiento a madres y padres sustitutos, por parte del Centro Zonal y/o Operador, en la aplicación de la minuta patrón para la alimentación familiar, tiempos de comida y tamaño de porciones según la edad.</t>
  </si>
  <si>
    <t>3.3.2</t>
  </si>
  <si>
    <t>En diálogo con las madres y padres sustitutos se indaga sobre conocimiento de la minuta patrón para la alimentación familiar,  tiempos de comida y tamaño de porciones según la edad.</t>
  </si>
  <si>
    <t>3.3.3</t>
  </si>
  <si>
    <t>3.3.4</t>
  </si>
  <si>
    <t>En caso de atender usuarios indígenas, se verifica mediante observación que se incluyen alimentos y preparaciones propios de la comunidad a la cual pertenecen o con la cual se identifican.</t>
  </si>
  <si>
    <t>3.3.5</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</si>
  <si>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</si>
  <si>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1 del 04/12/2024.
4.5.3. Prestación del servicio de alimentación por tipo de ración.
4.5.3.1. Preparación y distribución de Ración Preparada.
Acciones de mejora y evaluación de los ciclos de menús.
Pág.  64.</t>
  </si>
  <si>
    <t>3.4</t>
  </si>
  <si>
    <t>Manual Operativo modalidad Acogimiento Familiar - Hogar Sustituto. MO4P. Versión 2 del 08/07/2022.
3.23.2 Concepto sanitario.  Pág.  232-233.</t>
  </si>
  <si>
    <t>3.4.1</t>
  </si>
  <si>
    <r>
      <t xml:space="preserve">Cuenta con el concepto higiénico sanitario favorable, emitido por la autoridad sanitaria competente.
</t>
    </r>
    <r>
      <rPr>
        <b/>
        <sz val="11"/>
        <color rgb="FF000000"/>
        <rFont val="Arial"/>
        <family val="2"/>
      </rPr>
      <t>Nota:</t>
    </r>
    <r>
      <rPr>
        <sz val="11"/>
        <color rgb="FF000000"/>
        <rFont val="Arial"/>
        <family val="2"/>
      </rPr>
      <t xml:space="preserve"> en caso de no contar con el concepto, verifica el trámite ante la autoridad sanitaria competente para solicitar la nueva visita, en caso de concepto favorable con requerimientos, o favorable condicionado.</t>
    </r>
  </si>
  <si>
    <t>3.5</t>
  </si>
  <si>
    <t>Manual Operativo modalidad Acogimiento Familiar - Hogar Sustituto. MO4P. Versión 2 del 08/07/2022.  
2. Fortalecimiento Básico.  Pág.  86.
Guía para el impulso a la soberanía alimentaria por el derecho humano a la alimentación adecuada en las modalidades y servicios del ICBF. G36.PP. Versión 1 del 04/12/2024. Pág. 86 - 88.</t>
  </si>
  <si>
    <t>3.5.1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</si>
  <si>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</si>
  <si>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 Versión 1 del 04/12/2024.
4.5.4.5.  Requisitos del servicio de alimentos
Plan de saneamiento básico.
Pág. 86 - 88.</t>
  </si>
  <si>
    <t>3.5.2</t>
  </si>
  <si>
    <t>Cuenta con actas, listados de asistencia, registros fotográficos, etc., que evidencien la capacitación del talento humano en los programas del plan de saneamiento básico.</t>
  </si>
  <si>
    <t>3.5.3</t>
  </si>
  <si>
    <t>En observación de la atención se evidencia la implementación de los cuatro (4) programas básicos del plan de saneamiento básico.</t>
  </si>
  <si>
    <t>3.5.4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</si>
  <si>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</si>
  <si>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Pág. 73.</t>
  </si>
  <si>
    <t>3.5.5</t>
  </si>
  <si>
    <t>En diálogo con el talento humano se evidencia el conocimiento sobre temas específicos del Plan de Saneamiento Básico.</t>
  </si>
  <si>
    <t>Manual Operativo modalidad Acogimiento Familiar - Hogar Sustituto. MO4P. Versión 2 del 08/07/2022.  
2. Fortalecimiento Básico.  Pág.  86.
Guía para el impulso a la soberanía alimentaria por el derecho humano a la alimentación adecuada en las modalidades y servicios del ICBF. G36.PP. Versión 1 del 04/12/2024.
4.5.4.5.  Requisitos del servicio de alimentos
Plan de saneamiento básico.
Pág. 86 - 88.</t>
  </si>
  <si>
    <t>3.6</t>
  </si>
  <si>
    <t xml:space="preserve">Implementa las Buenas Prácticas de Manufactura - BPM en los procesos con alimentos. </t>
  </si>
  <si>
    <t xml:space="preserve">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 Versión 1 del 04/12/2024.  Págs.. 72, 80-82.
Guía orientadora para la estrategia del abastecimiento alimentario. G38.PP.  Versión 1 del 16/01/2025. Págs. 21 - 24. </t>
  </si>
  <si>
    <r>
      <t xml:space="preserve">En observación de la atención, en la </t>
    </r>
    <r>
      <rPr>
        <b/>
        <sz val="11"/>
        <color rgb="FF000000"/>
        <rFont val="Arial"/>
        <family val="2"/>
      </rPr>
      <t>cocina familiar</t>
    </r>
    <r>
      <rPr>
        <sz val="11"/>
        <color rgb="FF000000"/>
        <rFont val="Arial"/>
        <family val="2"/>
      </rPr>
      <t xml:space="preserve"> del Hogar Sustituto se evidencia que:</t>
    </r>
  </si>
  <si>
    <t>3.6.1</t>
  </si>
  <si>
    <t xml:space="preserve">Está aislada de lugares que representen un riesgo de contaminación para los productos. </t>
  </si>
  <si>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 Versión 1 del 04/12/2024.  Pág.  72.</t>
  </si>
  <si>
    <t>3.6.2</t>
  </si>
  <si>
    <t>Está limpia y organizada.</t>
  </si>
  <si>
    <t>3.6.3</t>
  </si>
  <si>
    <t>No hay presencia de animales domésticos en este espacio.</t>
  </si>
  <si>
    <t>3.6.4</t>
  </si>
  <si>
    <r>
      <t xml:space="preserve">Para el </t>
    </r>
    <r>
      <rPr>
        <b/>
        <sz val="11"/>
        <color rgb="FF000000"/>
        <rFont val="Arial"/>
        <family val="2"/>
      </rPr>
      <t xml:space="preserve">almacenamiento de alimentos </t>
    </r>
    <r>
      <rPr>
        <sz val="11"/>
        <color rgb="FF000000"/>
        <rFont val="Arial"/>
        <family val="2"/>
      </rPr>
      <t>se cumple con:
1.Asegurar que los alimentos se almacenen de manera que se minimice su deterioro y se eviten aquellas condiciones que puedan afectar la inocuidad.  Se ubican separados del piso. 
2.Asegurar que los equipos tipo nevera o congelador estén en adecuadas condiciones de orden, limpieza y funcionamiento. 
3.Asegurar que los alimentos perecederos como carnes y pescados se almacenen por separado en empaques adecuados (bolsa plástica transparente no reutilizada o envase plástico de cierre hermético), con rótulo que indique fecha de ingreso o compra y fecha de vencimiento.
4.Asegurar que los plaguicidas, detergentes, desinfectantes y otras sustancias peligrosas que por necesidades de uso se encuentren dentro del lugar, se etiqueten  adecuadamente con un rótulo en que se informe sobre su toxicidad y empleo, almacenados en un mueble bajo llave.
5.Asegurar que el espacio es de exclusividad para los alimentos (no se encuentran elementos distintos como enseres, maquinaria, alimentos para mascotas) y está libre de plagas.</t>
    </r>
  </si>
  <si>
    <t>Manual Operativo modalidad Acogimiento Familiar - Hogar Sustituto. MO4P. Versión 2 del 08/07/2022.  
3.22 Componente de alimentación y nutrición.  Pág.  231.
Guía orientadora para la estrategia del abastecimiento alimentario. G38.PP.  Versión 1 del 16/01/2025.
4.3.4. Almacenamiento.  Pág. 21-24.</t>
  </si>
  <si>
    <t>3.6.5</t>
  </si>
  <si>
    <r>
      <t xml:space="preserve">Para la </t>
    </r>
    <r>
      <rPr>
        <b/>
        <sz val="11"/>
        <color rgb="FF000000"/>
        <rFont val="Arial"/>
        <family val="2"/>
      </rPr>
      <t>preparación de alimentos</t>
    </r>
    <r>
      <rPr>
        <sz val="11"/>
        <color rgb="FF000000"/>
        <rFont val="Arial"/>
        <family val="2"/>
      </rPr>
      <t xml:space="preserve"> se cumple con:
1.Asegurar que se lavan los alimentos o materias primas crudas como carnes, verduras, hortalizas y productos de la pesca con agua potable corriente, antes de su preparación
2.Garantizar que se descongelan los alimentos como las carnes, frutas, entre otros, en refrigeración. 
3.Garantizar que las hortalizas y verduras que se comen crudas se lavan y desinfectan con sustancias permitidas.
4.Evitar la contaminación cruzada, aislando los alimentos crudos de los cocidos.
5.Asegurar que los equipos y elementos estén en adecuadas condiciones de limpieza y funcionamiento</t>
    </r>
  </si>
  <si>
    <t xml:space="preserve">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 Versión 1 del 04/12/2024.
4.5.1.2. Tipos de Ración.  Pág.  53.
Procesos con alimentos, en los servicios de alimentación
Aspectos a tener en cuenta en la Preparación Pág. 80 y 81.
</t>
  </si>
  <si>
    <t>3.6.6</t>
  </si>
  <si>
    <r>
      <t xml:space="preserve">Para el </t>
    </r>
    <r>
      <rPr>
        <b/>
        <sz val="11"/>
        <color rgb="FF000000"/>
        <rFont val="Arial"/>
        <family val="2"/>
      </rPr>
      <t>Servido de alimentos</t>
    </r>
    <r>
      <rPr>
        <sz val="11"/>
        <color rgb="FF000000"/>
        <rFont val="Arial"/>
        <family val="2"/>
      </rPr>
      <t xml:space="preserve"> cumple con:
1.Los alimentos son servidos con utensilios adecuados en calidad y cantidad según el tipo de alimento, evitando el contacto directo con las manos. </t>
    </r>
  </si>
  <si>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 Versión 1 del 04/12/2024.
Procesos con alimentos, en los servicios de alimentación
Procesos que debe ser desarrollado acorde a las directrices establecidas en la Guía Orientadora de Abastecimiento Alimentario. Pág. 81 y 82.</t>
  </si>
  <si>
    <t>3.6.7</t>
  </si>
  <si>
    <t xml:space="preserve">La madre o padre sustituto cuenta con carne de manipulación de Alimentos con vigencia no superior a un año. </t>
  </si>
  <si>
    <t>Manual Operativo modalidad Acogimiento Familiar - Hogar Sustituto. MO4P. Versión 2 del 08/07/2022.  
3.1.4 Documentación para la conformación de un Hogar Sustituto.  Pág. 61.
Guía para el impulso a la soberanía alimentaria por el derecho humano a la alimentación adecuada en las modalidades y servicios del ICBF. G36.PP. Versión 1 del 04/12/2024.
4.5.4.3. Talento Humano.
Educación y capacitación.  Pág. 78.</t>
  </si>
  <si>
    <r>
      <t xml:space="preserve">En observación de la atención, en el área de almacenamiento de la </t>
    </r>
    <r>
      <rPr>
        <b/>
        <sz val="11"/>
        <color rgb="FF000000"/>
        <rFont val="Arial"/>
        <family val="2"/>
      </rPr>
      <t>Sede Administrativa</t>
    </r>
    <r>
      <rPr>
        <sz val="11"/>
        <color rgb="FF000000"/>
        <rFont val="Arial"/>
        <family val="2"/>
      </rPr>
      <t xml:space="preserve"> cuando en este lugar se almacenan alimentos y/o Bienestarina se evidencia que:</t>
    </r>
  </si>
  <si>
    <t>3.6.8</t>
  </si>
  <si>
    <r>
      <t xml:space="preserve">Cuenta con un área de </t>
    </r>
    <r>
      <rPr>
        <b/>
        <sz val="11"/>
        <color rgb="FF000000"/>
        <rFont val="Arial"/>
        <family val="2"/>
      </rPr>
      <t>recepción de alimentos</t>
    </r>
    <r>
      <rPr>
        <sz val="11"/>
        <color rgb="FF000000"/>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(si aplica), gramera, báscula; termómetro; canastillas y/o recipientes plásticos.
4. Registra en el formato el control de temperatura de los alimentos en recibo (si aplica).
5. Registra en formato tipo kardex las primeras entradas y primeras salidas de las materias primas.
6. Registra en formato el control de los Alimentos de Alto Valor Nutricional - AAVN.</t>
    </r>
  </si>
  <si>
    <t>Manual Operativo modalidad Acogimiento Familiar - Hogar Sustituto. MO4P. Versión 2 del 08/07/2022.  
3.22 Componente de alimentación y nutrición.  Pág.  231.
Guía orientadora para la estrategia del abastecimiento alimentario. G38.PP.  Versión 1 del 16/01/2025.
4.3.4. Almacenamiento.  Pág. 19 - 21.</t>
  </si>
  <si>
    <t>3.6.9</t>
  </si>
  <si>
    <r>
      <t xml:space="preserve">Cuenta con un área de </t>
    </r>
    <r>
      <rPr>
        <b/>
        <sz val="11"/>
        <color rgb="FF000000"/>
        <rFont val="Arial"/>
        <family val="2"/>
      </rPr>
      <t xml:space="preserve">almacenamiento de alimentos </t>
    </r>
    <r>
      <rPr>
        <sz val="11"/>
        <color rgb="FF000000"/>
        <rFont val="Arial"/>
        <family val="2"/>
      </rPr>
      <t>que</t>
    </r>
    <r>
      <rPr>
        <b/>
        <sz val="11"/>
        <color rgb="FF000000"/>
        <rFont val="Arial"/>
        <family val="2"/>
      </rPr>
      <t xml:space="preserve"> </t>
    </r>
    <r>
      <rPr>
        <sz val="11"/>
        <color rgb="FF000000"/>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</si>
  <si>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3.6.10</t>
  </si>
  <si>
    <t>El manipulador de alimentos cumple con las prácticas higiénicas y medidas de protección mientras trabaja en la manipulación de alimentos.</t>
  </si>
  <si>
    <t>Guía para el impulso a la soberanía alimentaria por el derecho humano a la alimentación adecuada en las modalidades y servicios del ICBF. G36.PP. Versión 1 del 04/12/2024.
Prácticas higiénicas y medidas de protección.  Pág.  79.</t>
  </si>
  <si>
    <t>3.6.11</t>
  </si>
  <si>
    <r>
      <rPr>
        <sz val="11"/>
        <color rgb="FF000000"/>
        <rFont val="Arial"/>
        <family val="2"/>
      </rPr>
      <t xml:space="preserve">El personal manipulador de alimentos, cuenta con certificado médico vigente que registre la aptitud para manipular alimentos.
</t>
    </r>
    <r>
      <rPr>
        <b/>
        <sz val="11"/>
        <color rgb="FF000000"/>
        <rFont val="Arial"/>
        <family val="2"/>
      </rPr>
      <t>Nota:</t>
    </r>
    <r>
      <rPr>
        <sz val="11"/>
        <color rgb="FF000000"/>
        <rFont val="Arial"/>
        <family val="2"/>
      </rPr>
      <t xml:space="preserve"> Certificado de reconocimiento médico, por lo menos una (1) vez al año o cada vez que se considere necesario por razones clínicas y epidemiológicas. </t>
    </r>
  </si>
  <si>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 Versión 1 del 04/12/2024.
4.5.4.3. Talento Humano.
Estado de Salud.. Pág. 77.</t>
  </si>
  <si>
    <t>3.6.12</t>
  </si>
  <si>
    <t xml:space="preserve">El personal manipulador de alimentos, cuenta con certificado de capacitación en Buenas Practicas de Manufactura y Prácticas Higiénicas en manipulación de Alimentos con vigencia no superior a un año. </t>
  </si>
  <si>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 Versión 1 del 04/12/2024.
4.5.4.3. Talento Humano.
Educación y capacitación.  Pág. 78.</t>
  </si>
  <si>
    <t>3.7</t>
  </si>
  <si>
    <t>Cumple con los criterios de metrología para los equipos de prestación del servicio.</t>
  </si>
  <si>
    <t>Guía técnica para la metrología aplicable a los programas de los procesos misionales del ICBF.  G8.PP.  Versión 8 del 05/03/2025. Págs. 13 - 14 , 16 - 17, 21 - 23, 25, 39 - 40, 45, 49.</t>
  </si>
  <si>
    <t>3.7.1</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</si>
  <si>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</si>
  <si>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</si>
  <si>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3.7.2</t>
  </si>
  <si>
    <t>Cuenta con la documentación del tallímetro: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</si>
  <si>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</si>
  <si>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3.7.3</t>
  </si>
  <si>
    <t>Cuenta con la documentación para la báscula pesa bebés: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</si>
  <si>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</si>
  <si>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3.7.4</t>
  </si>
  <si>
    <t>Cuenta con la documentación del infantómetro: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</si>
  <si>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</si>
  <si>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3.7.5</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</si>
  <si>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</si>
  <si>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</si>
  <si>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3.8</t>
  </si>
  <si>
    <r>
      <t>Cuenta e implementa el Programa de Selección y Evaluación de Proveedores.  Aplica cuando en la</t>
    </r>
    <r>
      <rPr>
        <b/>
        <sz val="11"/>
        <color rgb="FF000000"/>
        <rFont val="Arial"/>
        <family val="2"/>
      </rPr>
      <t xml:space="preserve"> Sede Administrativa</t>
    </r>
    <r>
      <rPr>
        <sz val="11"/>
        <color rgb="FF000000"/>
        <rFont val="Arial"/>
        <family val="2"/>
      </rPr>
      <t xml:space="preserve"> se almacenan alimentos.</t>
    </r>
  </si>
  <si>
    <t xml:space="preserve">Guía orientadora para la estrategia del abastecimiento alimentario. G38.PP.  Versión 1 del 16/01/2025. Págs. 16 y 17.
</t>
  </si>
  <si>
    <t>3.8.1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</si>
  <si>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</si>
  <si>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</si>
  <si>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3.8.2</t>
  </si>
  <si>
    <t xml:space="preserve">En observación de la atención se evidencia el cumplimiento del programa de selección y evaluación de proveedores, asegurando los criterios de aceptabilidad y calificación de proveedores para la compra de alimentos. </t>
  </si>
  <si>
    <t>3.9</t>
  </si>
  <si>
    <t xml:space="preserve">Implementa acciones de educación para la salud alimentaría. </t>
  </si>
  <si>
    <t>Manual Operativo modalidad Acogimiento Familiar - Hogar Sustituto. MO4P. Versión 2 del 08/07/2022.  
F. Nutricionista Dietista.  Pág.  211.
Guía para el impulso a la soberanía alimentaria por el derecho humano a la alimentación adecuada en las modalidades y servicios del ICBF. G33.PP. Versión 1 del 04/12/2024. Pág. 53. 
4.4. Ruta Metodológica de la Educación para la salud Alimentaria.
Página 35 - 42.</t>
  </si>
  <si>
    <t>3.9.1</t>
  </si>
  <si>
    <r>
      <rPr>
        <sz val="11"/>
        <color rgb="FF000000"/>
        <rFont val="Arial"/>
        <family val="2"/>
      </rPr>
      <t xml:space="preserve">Cuenta con evidencias de implementación de la planeación de acciones de educación para la salud alimentaría.
</t>
    </r>
    <r>
      <rPr>
        <b/>
        <sz val="11"/>
        <color rgb="FF000000"/>
        <rFont val="Arial"/>
        <family val="2"/>
      </rPr>
      <t>Nota:</t>
    </r>
    <r>
      <rPr>
        <sz val="11"/>
        <color rgb="FF000000"/>
        <rFont val="Arial"/>
        <family val="2"/>
      </rPr>
      <t xml:space="preserve"> estas evidencias pueden ser fotografías, videos, actas firmadas, listados de asistencia,etc.</t>
    </r>
  </si>
  <si>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</si>
  <si>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</si>
  <si>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</si>
  <si>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 de acogimiento familiar hogar sustituto versión 2 del 08/07/2022 aprobado Mediante Resolución No. 3370 del 28 de junio de 2022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</si>
  <si>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4.1.1.</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</si>
  <si>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</si>
  <si>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</si>
  <si>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4.1.3.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</si>
  <si>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Manual Operativo modalidad de acogimiento familiar hogar sustituto versión 2 del 08/07/2022 aprobado Mediante Resolución No. 3370 del 28 de junio de 2022
Lineamiento Técnico Para La Atención De Niños, Niñas Y Adolescentes Con Discapacidad Con Derechos Amenazados Y/O Vulnerados, Versión 2 Del 3/12/2019.
1) Ajustes Razonables Al Componente Técnico. Pág.77.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LINEAMIENTO DE ATENCIÓN PARA EL DESARROLLO Y FORTALECIMIENTO DE LOS PROYECTOS DE VIDA, DE LOS NIÑOS, NIÑAS, ADOLESCENTES Y JÓVENES ATENDIDOS EN LOS SERVICIOS DE PROTECCIÓN DEL ICBF, versión 3 del 25/09/2020</t>
  </si>
  <si>
    <t>Cuenta e implementa el proceso de atención, acorde con los roles y responsabilidades de los actores que intervienen en el mismo.</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</si>
  <si>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Pág.93
3.3.2 Responsabilidades del Centro Zonal, del operador y de la Entidad Territorial. Pág.100
B. Carpeta de seguimiento al Hogar Sustituto
C. Carpeta de niñas, niños, adolescentes y jóvenes ubicados en el Hogar Sustituto </t>
  </si>
  <si>
    <t>En observación de la atención, diálogos con las niñas, niños, adolescentes, jóvenes, familias, el talento humano y contrastado con el anexo de historia de atención se evidencia que:</t>
  </si>
  <si>
    <t/>
  </si>
  <si>
    <t>4.2.1</t>
  </si>
  <si>
    <t>Se realizan actividades de acogida:
*La niña, niño o adolescente reconoce a las personas que conforman el Hogar Sustituto. 
*Los integrantes del hogar sustituto favorecen la adaptación y estabilidad emocional de las niñas, los niños y los adolescentes ubicados en el Hogar en un clima de confianza, calidez y respeto.</t>
  </si>
  <si>
    <t>4.2.2</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</si>
  <si>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Pág.94, 98
3.3.2 Responsabilidades del Centro Zonal, del operador y de la Entidad Territorial. Pág.98, 100, 101
B. Carpeta de seguimiento al Hogar Sustituto
C. Carpeta de niñas, niños, adolescentes y jóvenes ubicados en el Hogar Sustituto </t>
  </si>
  <si>
    <t xml:space="preserve">
</t>
  </si>
  <si>
    <t>4.2.3</t>
  </si>
  <si>
    <t>Se favorece  la inclusión y estabilidad emocional de las niñas, los niños y los adolescentes con los miembros del grupo familiar sustitutos a través de  espacios de encuentro y comunicación propiciando factores protectores.</t>
  </si>
  <si>
    <t>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Pág.97
B. Carpeta de seguimiento al Hogar Sustituto
C. Carpeta de niñas, niños, adolescentes y jóvenes ubicados en el Hogar Sustituto 
C. Niñas, niños, adolescentes y jóvenes con declaratoria de adoptabilidad. Pág.143</t>
  </si>
  <si>
    <t>4.2.4</t>
  </si>
  <si>
    <t>Se fortalece y acompaña la dinámica familiar en el Hogar Sustituto a través de:
*  estrategias de afrontamiento asertivo ante situaciones de conflicto.
* orientación y apoyo a las madres o padres sustitutos  frente a las diferentes situaciones emocionales, comportamentales y relacionales que se presentan con las niñas, los niños y los adolescentes y que superan su capacidad asertiva de resolución.</t>
  </si>
  <si>
    <t xml:space="preserve">Manual Operativo modalidad de acogimiento familiar hogar sustituto, versión 2 del 08/07/2022 aprobado Mediante Resolución No. 3370 del 28 de junio de 2022
3.3.2 Responsabilidades del Centro Zonal, del operador y de la Entidad Territorial. Pág.102
3.4 Proceso de Atención en Hogares Sustitutos. Pág.113
B. Carpeta de seguimiento al Hogar Sustituto
C. Carpeta de niñas, niños, adolescentes y jóvenes ubicados en el Hogar Sustituto </t>
  </si>
  <si>
    <t>4.2.5</t>
  </si>
  <si>
    <r>
      <t xml:space="preserve">Realiza la conmemoración de:
a. Cumpleaños con el acompañamiento de la Autoridad Administrativa, el operador y madre o padre sustitutos.
b. Rituales especiales que tienen que ver con el marco cultural de las niñas, de los niños y de los adolescentes indígenas.
c. Reconocimientos al niño, niña, adolescente en fechas significativas de la vida de parte de todos los miembros de la familia sustituta, la Autoridad Administrativa y los profesionales que participan en el proceso de atención
d. Rituales de tipo personal y espiritual, en memoria de un familiar o persona cercana que haya fallecido, incluyendo visitas a cementerios, guardar un luto,  etc.
</t>
    </r>
    <r>
      <rPr>
        <b/>
        <sz val="11"/>
        <color rgb="FF000000"/>
        <rFont val="Arial"/>
        <family val="2"/>
      </rPr>
      <t xml:space="preserve">Nota: </t>
    </r>
    <r>
      <rPr>
        <sz val="11"/>
        <color rgb="FF000000"/>
        <rFont val="Arial"/>
        <family val="2"/>
      </rPr>
      <t>Registro fotográfico o en cualquier otro medio.</t>
    </r>
  </si>
  <si>
    <t xml:space="preserve">Manual Operativo modalidad de acogimiento familiar hogar sustituto, versión 2 del 08/07/2022 aprobado Mediante Resolución No. 3370 del 28 de junio de 2022
3.4 Proceso de Atención en Hogares Sustitutos. Pág.112
C. Niñas, niños, adolescentes y jóvenes con declaratoria de adoptabilidad. Pág.143
B. Carpeta de seguimiento al Hogar Sustituto
C. Carpeta de niñas, niños, adolescentes y jóvenes ubicados en el Hogar Sustituto </t>
  </si>
  <si>
    <t>4.2.6.</t>
  </si>
  <si>
    <r>
      <t xml:space="preserve">Las experiencias vivenciadas por el niño, niña, adolescente, progresos, logros, dificultades así como los momentos más significativos que se comparten con su familia sustituta se registran semanalmente y cuenta con fotografías por lo menos una vez al mes.
</t>
    </r>
    <r>
      <rPr>
        <b/>
        <sz val="11"/>
        <rFont val="Arial"/>
        <family val="2"/>
      </rPr>
      <t>Nota</t>
    </r>
    <r>
      <rPr>
        <sz val="11"/>
        <rFont val="Arial"/>
        <family val="2"/>
      </rPr>
      <t>. No aplica en hogar sustituto tutor.</t>
    </r>
  </si>
  <si>
    <t>Manual Operativo modalidad de acogimiento familiar hogar sustituto, versión 2 del 08/07/2022 aprobado Mediante Resolución No. 3370 del 28 de junio de 2022
D. Registro de experiencias de niñas, niños y adolescentes ubicados en el Hogar Sustituto
* Registro de experiencias. Pág. 168, 169, 170</t>
  </si>
  <si>
    <t>4.2.7.</t>
  </si>
  <si>
    <t>Se facilita la participación de las niñas, los niños y los adolescentes a su cargo, en actividades programadas por el ICBF, la Entidad Territorial, la Autoridad Administrativa, entidades del Sistema Nacional de Bienestar Familiar o el operador, a las cuales sean citados en forma individual o colectiva, virtual o presencial con previo aviso.</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</si>
  <si>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Pág.95
B. Carpeta de seguimiento al Hogar Sustituto
C. Carpeta de niñas, niños, adolescentes y jóvenes ubicados en el Hogar Sustituto </t>
  </si>
  <si>
    <t>4.2.8.</t>
  </si>
  <si>
    <t>Se establece contacto con la Autoridad administrativa de las niñas, niños, adolescentes para:
* reportar de forma inmediata y por el medio más expedito sobre cualquier novedad que afecte su atención y cuidado dentro del hogar o ponga en riesgo su integridad física o emocional.
* cumplir las citaciones que realice.
*  asegurar que reciban la atención del SNBF que requieran.
* solicitar mínimo con una semana de anticipación, la autorización en caso de realizar viaje vacacional o recreativo con la madre o padre sustituto.</t>
  </si>
  <si>
    <t>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Pág.95, 96
3.3.2 Responsabilidades del Centro Zonal, del operador y de la Entidad Territorial. Pág.100
B. Carpeta de seguimiento al Hogar Sustituto
C. Carpeta de niñas, niños, adolescentes y jóvenes ubicados en el Hogar Sustituto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ANEXO 4. Orientaciones de seguridad en el Programa de atención especializada a niñas, niños y adolescentes desvinculados de los grupos armados. Pág.80 al 83</t>
  </si>
  <si>
    <t>4.2.9</t>
  </si>
  <si>
    <t xml:space="preserve">Cuenta  con el registro de visitas realizadas por el ICBF, entes de control, entidades del sistema o el operador en relación con el proceso de atención o para cualificación del servicio.
Nota 1. Incluye la fecha de la visita, aspectos encontrados y compromisos, en una carpeta organizada cronológicamente.
Nota 2. La información es consolidada por la EAS o centro zonal en un documento magnético mensual.
</t>
  </si>
  <si>
    <t>Manual Operativo modalidad de acogimiento familiar hogar sustituto, versión 2 del 08/07/2022 aprobado Mediante Resolución No. 3370 del 28 de junio de 2022
B. Carpeta de seguimiento al Hogar Sustituto. Pág.166, 167</t>
  </si>
  <si>
    <t>4.2.10</t>
  </si>
  <si>
    <r>
      <t xml:space="preserve">Cuenta con carpeta por cada uno de las niñas, niños, adolescentes y jóvenes allí ubicados, la cual contiene:
* acta de ubicación o boleta de ingreso
* documento de identidad acorde a la edad
* certificados de valoraciones y seguimientos por cada área, elaborados por parte de la autoridad administrativa y su equipo interdisciplinario y del operador y sus profesionales con la periodicidad indicada en el lineamiento.
*certificado de discapacidad o certificado médico expedido por la entidad prestadora de salud que evidencie el diagnóstico asociado
* certificados y atenciones en salud y nutrición
* actas de dotación personal y escolar recibida
</t>
    </r>
    <r>
      <rPr>
        <b/>
        <sz val="11"/>
        <rFont val="Arial"/>
        <family val="2"/>
      </rPr>
      <t>Nota:</t>
    </r>
    <r>
      <rPr>
        <sz val="11"/>
        <rFont val="Arial"/>
        <family val="2"/>
      </rPr>
      <t xml:space="preserve"> para el momento del egreso, cuenta con una relación firmada de los documentos que deben ser entregados a la autoridad administrativa y copia de la resolución de egreso.
</t>
    </r>
  </si>
  <si>
    <t>Manual Operativo modalidad de acogimiento familiar hogar sustituto, versión 2 del 08/07/2022 aprobado Mediante Resolución No. 3370 del 28 de junio de 2022
C. Carpeta de niñas, niños, adolescentes y jóvenes ubicados en el Hogar Sustituto. Pág. 167, 168</t>
  </si>
  <si>
    <t>4.3.</t>
  </si>
  <si>
    <t>Cuenta e implementa encuentros con familia biológica y redes vinculares</t>
  </si>
  <si>
    <t>Manual Operativo modalidad de acogimiento familiar hogar sustituto, versión 2 del 08/07/2022 aprobado Mediante Resolución No. 3370 del 28 de junio de 2022. Pág.150</t>
  </si>
  <si>
    <t>4.3.1.</t>
  </si>
  <si>
    <r>
      <t xml:space="preserve">Realiza encuentros a través de visitas y mecanismos virtuales con familia biológica, extensa y redes vinculares que cuentan con aval de la autoridad administrativa para el contacto.
</t>
    </r>
    <r>
      <rPr>
        <b/>
        <sz val="11"/>
        <rFont val="Arial"/>
        <family val="2"/>
      </rPr>
      <t>Nota:</t>
    </r>
    <r>
      <rPr>
        <sz val="11"/>
        <rFont val="Arial"/>
        <family val="2"/>
      </rPr>
      <t xml:space="preserve"> Elabora y entrega a la autoridad administrativa, informe de observación de los encuentros.</t>
    </r>
  </si>
  <si>
    <t>Manual Operativo modalidad de acogimiento familiar hogar sustituto, versión 2 del 08/07/2022 aprobado Mediante Resolución No. 3370 del 28 de junio de 2022
3.5 Contacto y visitas con familia biológica, familia extensa y redes vinculares. Pág.150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ANEXO 3. Orientaciones para la realización de encuentros colectivos con familias y redes vinculares de apoyo. Pág. 65 al 79</t>
  </si>
  <si>
    <t>4.3.2.</t>
  </si>
  <si>
    <t>Realiza visitas semanales entre hermanos para el fortalecimiento de vínculos cuando no sea factible la ubicación en un mismo hogar sustituto y que no tenga restricción por parte de la autoridad administrativa o la autoridad indígena.</t>
  </si>
  <si>
    <t xml:space="preserve">Manual Operativo modalidad de acogimiento familiar hogar sustituto, versión 2 del 08/07/2022 aprobado Mediante Resolución No. 3370 del 28 de junio de 2022
3.4.1 Proceso de ubicación en Hogares Sustitutos. Pág.113
3.5 Contacto y visitas con familia biológica, familia extensa y redes vinculares. Pág.150
B. Carpeta de seguimiento al Hogar Sustituto
C. Carpeta de niñas, niños, adolescentes y jóvenes ubicados en el Hogar Sustituto </t>
  </si>
  <si>
    <t>4.3.3.</t>
  </si>
  <si>
    <t>Realiza acciones para la participación de encuentros colectivos con familias y redes vinculares de apoyo (hogar sustituto tutor)</t>
  </si>
  <si>
    <t>4.4.</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</si>
  <si>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</si>
  <si>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
Manual Operativo modalidad de acogimiento familiar hogar sustituto, versión 2 del 08/07/2022 aprobado Mediante Resolución No. 3370 del 28 de junio de 2022. Págs. 123, 124, 125, 126, 127, 128, 129, 130 y 150.</t>
  </si>
  <si>
    <t>4.4.1</t>
  </si>
  <si>
    <t>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</si>
  <si>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</si>
  <si>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4.4.2</t>
  </si>
  <si>
    <t>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</si>
  <si>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4.4.3</t>
  </si>
  <si>
    <t>Realiza la caracterización, semaforización, clasificación de las acciones a seguir teniendo en cuenta:
* La edad
* Motivo de ingreso al PARD
* Afectaciones por situaciones de violencias
* Estado emocional actual
* Discapacidad
* Hospitalización
* Enfermedad aguda, de alto costo, crónica o terminal
* Proceso o estrategia en el cual se encuentre en seguimiento
* Enfoque diferencial 
* Momento del PARD</t>
  </si>
  <si>
    <t>Manual Operativo modalidad de acogimiento familiar hogar sustituto, versión 2 del 08/07/2022 aprobado Mediante Resolución No. 3370 del 28 de junio de 2022
3.4.4 Semaforización según caracterización de niñas, niños y adolescentes ubicados en Hogar Sustituto. Pág. 123, 124, 125, 126, 127, 128, 129, 130.</t>
  </si>
  <si>
    <t>4.4.4</t>
  </si>
  <si>
    <t>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
f. Incorpora las acciones analizadas en la semaforización</t>
  </si>
  <si>
    <t>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
Manual Operativo modalidad de acogimiento familiar hogar sustituto, versión 2 del 08/07/2022 aprobado Mediante Resolución No. 3370 del 28 de junio de 2022
3.4.4 Semaforización según caracterización de niñas, niños y adolescentes ubicados en Hogar Sustituto. Pág. 123, 124, 125, 126, 127, 128, 129, 130.
LINEAMIENTO TÉCNICO PARA LA ATENCIÓN DE NIÑOS, NIÑAS Y ADOLESCENTES CON DISCAPACIDAD CON DERECHOS AMENAZADOS Y/O VULNERADOS, versión 2 del 3/12/2019.
LINEAMIENTO DE ATENCIÓN PARA EL DESARROLLO Y FORTALECIMIENTO DE LOS PROYECTOS DE VIDA, DE LOS NIÑOS, NIÑAS, ADOLESCENTES Y JÓVENES ATENDIDOS EN LOS SERVICIOS DE PROTECCIÓN DEL ICBF, versión 3 del 25/09/2020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9</t>
  </si>
  <si>
    <t>4.4.5</t>
  </si>
  <si>
    <t>Realiza seguimiento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</si>
  <si>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</si>
  <si>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4.4.6</t>
  </si>
  <si>
    <t>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</si>
  <si>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
LINEAMIENTO TÉCNICO PARA LA ATENCIÓN DE NIÑOS, NIÑAS Y ADOLESCENTES CON DISCAPACIDAD CON DERECHOS AMENAZADOS Y/O VULNERADOS, versión 2 del 3/12/2019.
LINEAMIENTO DE ATENCIÓN PARA EL DESARROLLO Y FORTALECIMIENTO DE LOS PROYECTOS DE VIDA, DE LOS NIÑOS, NIÑAS, ADOLESCENTES Y JÓVENES ATENDIDOS EN LOS SERVICIOS DE PROTECCIÓN DEL ICBF, versión 3 del 25/09/2020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9</t>
  </si>
  <si>
    <t>4.4.7</t>
  </si>
  <si>
    <t>Implementa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</si>
  <si>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
GUÍA DE ORIENTACIONES PARA EL ROL DE GESTOR DE CASO EN LAS MODALIDADES DE RESTABLECIMIENTO DE DERECHOS, versión 1 del 09/11/2023
3.5 Rol específico del gestor de caso para la aplicabilidad de las técnicas del MAC. Pág.11
3.6 Rol específico del gestor de caso según los ámbitos de gestión del MAC. Pág.12</t>
  </si>
  <si>
    <t>4.4.8</t>
  </si>
  <si>
    <t>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</si>
  <si>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10</t>
  </si>
  <si>
    <t>4.5.</t>
  </si>
  <si>
    <t>Cuenta, conoce e implementa el código ético del ICBF, estableciendo condiciones y garantías para propiciar el pleno desarrollo, en atención al principio del interés superior de las niñas, niños, adolescentes, jóvenes durante su atención en la modalidad.</t>
  </si>
  <si>
    <t>4.5.1</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</si>
  <si>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</si>
  <si>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 xml:space="preserve">
</t>
  </si>
  <si>
    <t>CONT / ADM / ECON</t>
  </si>
  <si>
    <t>4.5.2</t>
  </si>
  <si>
    <t xml:space="preserve"> El código de ética se encuentra en el Reglamento Interno de Trabajo.</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</si>
  <si>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</si>
  <si>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</si>
  <si>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4.5.3</t>
  </si>
  <si>
    <t>El reconocimiento de la diversidad  y se previene la discriminación por:
a. Etnia
b. Sexo
c. Género
d. Estrato social
e. Religión
f. Orientación sexual
g. Discapacidad
h.Nacionalidad
i. Afiliación política;
* Por cualquier otra condición.</t>
  </si>
  <si>
    <t>4.5.4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</si>
  <si>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</si>
  <si>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4.5.5</t>
  </si>
  <si>
    <t>Que no se excluye a los niños, niñas o adolescentes de las estrategias de formación académica, de capacitación o recreación, por razones de raza, género, orientación sexual, discapacidad o cualquier otra situación de discriminación.</t>
  </si>
  <si>
    <t>4.5.6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</si>
  <si>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</si>
  <si>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4.5.7</t>
  </si>
  <si>
    <t>Que no hay permisividad ni tolerancia frente a actos de acoso y/o violencia entre los niños, las niñas y los adolescentes, que interactúan en la modalidad o servicio.</t>
  </si>
  <si>
    <t>4.5.8</t>
  </si>
  <si>
    <t xml:space="preserve">Que presuntamente no se ejerce violencia sexual en su contra de manera física o virtual. </t>
  </si>
  <si>
    <t>4.5.9</t>
  </si>
  <si>
    <t>Que presuntamente no se sostienen relaciones afectivas y/o sexuales con las y los adolescentes mayores de 14 años dentro o fuera de la modalidad o servicio.</t>
  </si>
  <si>
    <t>4.5.10</t>
  </si>
  <si>
    <t xml:space="preserve">Que no se ofrece dinero, empleo, productos o servicios a cambio de relaciones sexuales, incluidos relaciones o actividades de tipo sexual u otras formas de comportamiento humillante, explotador o degradante. </t>
  </si>
  <si>
    <t>4.5.11</t>
  </si>
  <si>
    <t>4.5.12</t>
  </si>
  <si>
    <t>Que se identifique y se denuncia o comunica los actos de violencia y se realizan acciones para su protección frente a vulneraciones de derechos.</t>
  </si>
  <si>
    <t>4.5.13</t>
  </si>
  <si>
    <t>Que no se utilizan a los niños, las niñas o adolescentes con fines de explotación económica o en trabajos que atenten contra su salud física y emocional o su integridad personal</t>
  </si>
  <si>
    <t>4.5.14</t>
  </si>
  <si>
    <t>Que no se tolera, ni se tienen comportamientos ilegales o peligrosos con niños, niñas o adolescentes, entre otras, consumo de sustancias psicoactivas, fumar, beber alcohol.</t>
  </si>
  <si>
    <t>4.5.15</t>
  </si>
  <si>
    <t>Que no se da egreso del proceso de atención, ni se suspende la atención sin la autorización de la autoridad administrativa encargada del caso.</t>
  </si>
  <si>
    <t>4.5.16</t>
  </si>
  <si>
    <t>Que no se oculta, demora o entrega parcialmente al ICBF la información de los usuarios, específicamente la que da lugar a un cambio de medida o toma de decisiones importantes en el marco del proceso de atención.</t>
  </si>
  <si>
    <t>4.5.17</t>
  </si>
  <si>
    <t>Que se asume un rol de consideración y respeto como sujetos de derechos y se exige de igual manera a quienes estén en interacción con ellos y ellas.</t>
  </si>
  <si>
    <t>4.5.18</t>
  </si>
  <si>
    <t>Que se respeta la privacidad y el derecho a la intimidad.</t>
  </si>
  <si>
    <t>4.5.19</t>
  </si>
  <si>
    <t>4.5.20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</si>
  <si>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</si>
  <si>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4.5.21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</si>
  <si>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</si>
  <si>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4.5.22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</si>
  <si>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</si>
  <si>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</si>
  <si>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4.5.23</t>
  </si>
  <si>
    <t xml:space="preserve">Que no realiza las gestiones necesarias y pertinentes en la prestación oportuna del servicio de salud cuando lo requiera un niño, una niña o un adolescente bajo su responsabilidad o cuidado. </t>
  </si>
  <si>
    <t>4.5.24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</si>
  <si>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</si>
  <si>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4.5.25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</si>
  <si>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</si>
  <si>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</si>
  <si>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4.5.26</t>
  </si>
  <si>
    <t>Que se denuncia o comunica los actos de violencia y se realizan acciones para su protección frente a vulneraciones de derechos.</t>
  </si>
  <si>
    <t>4.5.27</t>
  </si>
  <si>
    <t xml:space="preserve">Que se cumplen las normas de seguridad y prevención de desastres o de cualquier riesgo para la salud y la integridad de los niños, las niñas o los adolescentes. </t>
  </si>
  <si>
    <t>4.5.28</t>
  </si>
  <si>
    <t>4.6.</t>
  </si>
  <si>
    <t>Cuenta e implementa acciones para la prevención y manejo de situaciones de riesgo.</t>
  </si>
  <si>
    <t>4.6.1</t>
  </si>
  <si>
    <t>Cuenta con un Plan de Prevención del Daño Antijurídico y desarrolla las acciones formuladas, para dar respuesta a las situaciones de riesgo en el marco de la atención a niños, niñas y adolescentes.</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</si>
  <si>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Aspectos Prioritarios Para Tener En Cuenta. Pág.7</t>
  </si>
  <si>
    <t xml:space="preserve">Se ubica a las niñas, los niños y los adolescentes acorde con la clasificación, caracterización y tipo de hogar </t>
  </si>
  <si>
    <r>
      <t xml:space="preserve">Se ubica en el hogar sustituto </t>
    </r>
    <r>
      <rPr>
        <u/>
        <sz val="12"/>
        <rFont val="Arial"/>
        <family val="2"/>
      </rPr>
      <t xml:space="preserve">tradicional (T) </t>
    </r>
    <r>
      <rPr>
        <sz val="12"/>
        <rFont val="Arial"/>
        <family val="2"/>
      </rPr>
      <t xml:space="preserve">así:
</t>
    </r>
    <r>
      <rPr>
        <sz val="11"/>
        <rFont val="Arial"/>
        <family val="2"/>
      </rPr>
      <t>* Máximo tres niños, niñas, adolescentes víctimas de violencias, negligencia o abandono en cupos de vulneración.
* Máximo dos niños, niñas, adolescentes con discapacidad o enfermedad de cuidado especial; en cupos discapacidad.
* Grupo de hermanos máximo cinco niños, niñas y adolescentes siempre y cuando las condiciones habitacionales lo permitan y previa autorización del centro zonal, o del operador y de la autoridad administrativa. (Máximo 1 cupo discapacidad y 4 vulneración).
* Máximo uno/una por unidad de servicio cuando se trate de menores de 6 años, hijas (os) de adolescentes desvinculados.</t>
    </r>
  </si>
  <si>
    <r>
      <rPr>
        <b/>
        <sz val="5"/>
        <rFont val="Arial"/>
        <family val="2"/>
      </rPr>
      <t>Manual Operativo modalidad de acogimiento familiar hogar sustituto</t>
    </r>
    <r>
      <rPr>
        <sz val="5"/>
        <rFont val="Arial"/>
        <family val="2"/>
      </rPr>
      <t xml:space="preserve"> versión 2 del 08/07/2022 aprobado Mediante Resolución No. 3370 del 28 de junio de 2022
2.4.2. Clasificación según tipo de hogar. A. Hogar sustituto tradicional - HST-T. Pág. 16, 17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</si>
  <si>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t xml:space="preserve">Se ubica en el hogar sustituto </t>
    </r>
    <r>
      <rPr>
        <u/>
        <sz val="11"/>
        <rFont val="Arial"/>
        <family val="2"/>
      </rPr>
      <t xml:space="preserve">tutor (TT) </t>
    </r>
    <r>
      <rPr>
        <sz val="11"/>
        <rFont val="Arial"/>
        <family val="2"/>
      </rPr>
      <t>así:
* Máximo dos niños, niñas, adolescentes desvinculados de grupos armados, organizados al margen de la ley.
* Para menores de seis (6) años hijas/os de adolescentes desvinculadas se podrá ubicar máximo uno por unidad de servicio.</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</si>
  <si>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B. Hogar sustituto Tutor- HSTT. Pág. 17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</si>
  <si>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rPr>
        <sz val="11"/>
        <color rgb="FF000000"/>
        <rFont val="Arial"/>
        <family val="2"/>
      </rPr>
      <t xml:space="preserve">Se ubica en el hogar sustituto </t>
    </r>
    <r>
      <rPr>
        <u/>
        <sz val="11"/>
        <color rgb="FF000000"/>
        <rFont val="Arial"/>
        <family val="2"/>
      </rPr>
      <t xml:space="preserve">transitorio (TR) </t>
    </r>
    <r>
      <rPr>
        <sz val="11"/>
        <color rgb="FF000000"/>
        <rFont val="Arial"/>
        <family val="2"/>
      </rPr>
      <t xml:space="preserve">así:
* Máximo un niños, niñas, adolescentes desvinculados.
</t>
    </r>
    <r>
      <rPr>
        <b/>
        <sz val="11"/>
        <color rgb="FF000000"/>
        <rFont val="Arial"/>
        <family val="2"/>
      </rPr>
      <t>Nota:</t>
    </r>
    <r>
      <rPr>
        <sz val="11"/>
        <color rgb="FF000000"/>
        <rFont val="Arial"/>
        <family val="2"/>
      </rPr>
      <t xml:space="preserve"> la atención de las niñas,  los niños y a los adolescentes en los ho</t>
    </r>
    <r>
      <rPr>
        <sz val="11"/>
        <rFont val="Arial"/>
        <family val="2"/>
      </rPr>
      <t>gares</t>
    </r>
    <r>
      <rPr>
        <sz val="11"/>
        <color rgb="FF000000"/>
        <rFont val="Arial"/>
        <family val="2"/>
      </rPr>
      <t xml:space="preserve"> sustituto-Transitorios, corresponde a un tiempo de máximo cinco (5) días en el mes, tiempo completo.</t>
    </r>
  </si>
  <si>
    <r>
      <t xml:space="preserve">Se ubica en el hogar sustituto </t>
    </r>
    <r>
      <rPr>
        <u/>
        <sz val="11"/>
        <rFont val="Arial"/>
        <family val="2"/>
      </rPr>
      <t>agrupado (A)</t>
    </r>
    <r>
      <rPr>
        <sz val="11"/>
        <rFont val="Arial"/>
        <family val="2"/>
      </rPr>
      <t xml:space="preserve">, así:
</t>
    </r>
    <r>
      <rPr>
        <u/>
        <sz val="11"/>
        <rFont val="Arial"/>
        <family val="2"/>
      </rPr>
      <t>(2) HST en (1) Casa</t>
    </r>
    <r>
      <rPr>
        <sz val="11"/>
        <rFont val="Arial"/>
        <family val="2"/>
      </rPr>
      <t xml:space="preserve">
* (3) en cupos vulneración x (1) HST
* (2) en cupos discapacidad x (1) HST
Mezcla: * (2) en cupos vulneración + (1) en cupo discapacidad x (1)
</t>
    </r>
    <r>
      <rPr>
        <u/>
        <sz val="11"/>
        <rFont val="Arial"/>
        <family val="2"/>
      </rPr>
      <t>(2) HST en (1) Casa</t>
    </r>
    <r>
      <rPr>
        <sz val="11"/>
        <rFont val="Arial"/>
        <family val="2"/>
      </rPr>
      <t xml:space="preserve">
* (3) en cupos vulneración x (1) HST
* (2) en cupos discapacidad x (1) HST
Mezcla: * (2) en  cupos vulneración + (1) en cupo discapacidad x (1) HST
</t>
    </r>
    <r>
      <rPr>
        <b/>
        <sz val="11"/>
        <rFont val="Arial"/>
        <family val="2"/>
      </rPr>
      <t>Nota:</t>
    </r>
    <r>
      <rPr>
        <sz val="11"/>
        <rFont val="Arial"/>
        <family val="2"/>
      </rPr>
      <t xml:space="preserve"> cada unidad cuenta con una madre o padre sustituto y una red de apoyo independiente.</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</si>
  <si>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G. Hogar sustituto Tutor Agrupado - HST-A. Pág. 23,24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Pág.116
5. Disponibilidad de Tiempo. Pág.49, 50
Tabla 2. Disponibilidad de tiempo por tipo de Hogar Sustituto</t>
    </r>
  </si>
  <si>
    <r>
      <t xml:space="preserve">Se ubica en el hogar sustituto </t>
    </r>
    <r>
      <rPr>
        <u/>
        <sz val="11"/>
        <rFont val="Arial"/>
        <family val="2"/>
      </rPr>
      <t>múltiple</t>
    </r>
    <r>
      <rPr>
        <sz val="11"/>
        <rFont val="Arial"/>
        <family val="2"/>
      </rPr>
      <t xml:space="preserve"> (M) así:
* Máximo de seis (6) niñas, niños entre los seis y diez años, del mismo sexo por unidad de servicio. 
* Máximo 3 pueden presentar discapacidad o  una enfermedad de cuidado especial (terminal, catastrófica, ruinosa o de alto costo)</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</si>
  <si>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H. Hogar sustituto Múltiple - HST-M. Pág. 24,25,26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</si>
  <si>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J. Hogar sustituto de Transición con enfoque étnico HST-TSE. Pág. 29,30,31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
Tabla 2. Disponibilidad de tiempo por tipo de Hogar Sustituto</t>
    </r>
  </si>
  <si>
    <r>
      <t xml:space="preserve">Se ubica en el hogar sustituto para </t>
    </r>
    <r>
      <rPr>
        <u/>
        <sz val="11"/>
        <rFont val="Arial"/>
        <family val="2"/>
      </rPr>
      <t>transición del cuidado</t>
    </r>
    <r>
      <rPr>
        <sz val="11"/>
        <rFont val="Arial"/>
        <family val="2"/>
      </rPr>
      <t xml:space="preserve"> (TC) así:
* Tres cupos en vulneración 
* Dos cupos en discapacidad</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</si>
  <si>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K. Hogar sustituto para transición del cuidado. Pág. 31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</si>
  <si>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t xml:space="preserve">Se ubica en el hogar sustituto para fin de semana (FD) así:
*Niñas, niños y adolescentes en edades de cinco (5) a diez y siete (17) años del mismo sexo.
* Acorde al curso de vida:
▪ 5 años – 9 años
▪ 10 años – 13 años
▪ 14 años – 17 años
* Cuatro días en la semana cuando el lunes sea día feriado en Colombia. (viernes a partir de las 5:00pm, sábado, domingo y lunes festivo). El tiempo estipulado es de cuatro (4) días en la semana por cuatro (4) semanas: (4x4=16 días al mes).
* Tres (3) días en la semana (viernes, sábado y domingo). El tiempo estipulado es tres (3) días en la semana por cuatro (4) semanas: (3x4=12días al mes)
</t>
  </si>
  <si>
    <t>Manual Operativo modalidad de acogimiento familiar hogar sustituto, , versión 2 del 08/07/2022 aprobado Mediante Resolución No. 3370 del 28 de junio de 2022
2.4.2. Clasificación según tipo de hogar. I. Hogar sustituto Fin de Semana HST-FD. Pág. 27, 28,29
5. Disponibilidad de Tiempo. Pág.49, 50
Tabla 2. Disponibilidad de tiempo por tipo de Hogar Sustituto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</si>
  <si>
    <r>
      <t xml:space="preserve">Se presenta  el primer día hábil de la semana en horas de la mañana a los niños, niñas, adolescentes ante la autoridad administrativa para que adelanten las acciones de su competencia en el marco del PARD.
</t>
    </r>
    <r>
      <rPr>
        <b/>
        <sz val="11"/>
        <rFont val="Arial"/>
        <family val="2"/>
      </rPr>
      <t>Nota.</t>
    </r>
    <r>
      <rPr>
        <sz val="11"/>
        <rFont val="Arial"/>
        <family val="2"/>
      </rPr>
      <t xml:space="preserve"> Solo aplica para Hogar sustituto de fin de semana.</t>
    </r>
  </si>
  <si>
    <t>Manual Operativo modalidad de acogimiento familiar hogar sustituto,  versión 2 del 08/07/2022 aprobado Mediante Resolución No. 3370 del 28 de junio de 2022
 2.4.2. Clasificación según tipo de hogar. I. Hogar sustituto Fin de Semana HST-FD. Pág. 27, 28,29</t>
  </si>
  <si>
    <t>5. COMPONENTE TALENTO HUMANO</t>
  </si>
  <si>
    <t>5.1.</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</si>
  <si>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</si>
  <si>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</si>
  <si>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</si>
  <si>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5.2.</t>
  </si>
  <si>
    <t>Cuenta con un manual de funciones que permita identificar las funciones u obligaciones de cada uno de los perfiles establecidos para la modalidad.</t>
  </si>
  <si>
    <t>5.2.1.</t>
  </si>
  <si>
    <t>Cuenta con un manual que contenga las obligaciones y funciones de los perfiles del talento humano vinculado para la modalidad o servicio</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</si>
  <si>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</si>
  <si>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</si>
  <si>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</si>
  <si>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</si>
  <si>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t>
  </si>
  <si>
    <t>5.3.1</t>
  </si>
  <si>
    <t>5.3.2</t>
  </si>
  <si>
    <t>5.3.3</t>
  </si>
  <si>
    <t>Cumple con la verificación del cumplimiento de lo establecido en la Ley 1918 de 2018, modificada por la Ley 2375 de 2024, referente a la consulta del registro de inhabilidades por delitos sexuales cometidos contra personas menores de edad.</t>
  </si>
  <si>
    <t>5.4.1</t>
  </si>
  <si>
    <t>5.4.2</t>
  </si>
  <si>
    <t>5.5.1</t>
  </si>
  <si>
    <t>5.5.2</t>
  </si>
  <si>
    <t>6. COMPONENTE FINANCIERO</t>
  </si>
  <si>
    <t>6.1.</t>
  </si>
  <si>
    <t>Lleva la contabilidad conforme a las Normas de Información Financiera (NIIF) y demás normas contables vigentes en Colombia.</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</si>
  <si>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</si>
  <si>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</si>
  <si>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6.2.</t>
  </si>
  <si>
    <t>Lleva la contabilidad desagregada por centro de costos.</t>
  </si>
  <si>
    <t>6.2.1</t>
  </si>
  <si>
    <t>Cuenta con un balance de prueba por centro de costos.</t>
  </si>
  <si>
    <t>6.2.2</t>
  </si>
  <si>
    <t>6.2.3</t>
  </si>
  <si>
    <t>6.2.4</t>
  </si>
  <si>
    <t>6.2.5</t>
  </si>
  <si>
    <t>6.2.6</t>
  </si>
  <si>
    <t>Estados financieros completos del último año fiscal aprobados por el órgano máximo de administración.</t>
  </si>
  <si>
    <t>7. COMPONENTE DOTACIÓN</t>
  </si>
  <si>
    <t>7.1.</t>
  </si>
  <si>
    <t>7.1.1.</t>
  </si>
  <si>
    <t>7.1.2.</t>
  </si>
  <si>
    <t xml:space="preserve">Realiza reposición periódica de la dotación de dormitorio, según su periodicidad </t>
  </si>
  <si>
    <t>7.1.3.</t>
  </si>
  <si>
    <t xml:space="preserve">Los elementos de dotación del dormitorio se encuentran en óptimo estado para la atención de los usuarios. </t>
  </si>
  <si>
    <t>7.2.</t>
  </si>
  <si>
    <t>Cuenta con la dotación de aseo e higiene personal conforme a las particularidades de los usuarios y a su grupo de edad.</t>
  </si>
  <si>
    <t>7.2.1</t>
  </si>
  <si>
    <t>Es entregada a los usuarios la dotación de aseo e higiene requerida, atendiendo a su grupo de edad.</t>
  </si>
  <si>
    <t>7.3.</t>
  </si>
  <si>
    <t>Cuenta con la dotación personal requerida conforme a las particularidades de los usuarios y del territorio</t>
  </si>
  <si>
    <t>7.3.1</t>
  </si>
  <si>
    <t>7.3.2</t>
  </si>
  <si>
    <t>7.3.3</t>
  </si>
  <si>
    <t>7.4.</t>
  </si>
  <si>
    <t>Cuenta con la dotación lúdico – deportiva</t>
  </si>
  <si>
    <t>7.4.1.</t>
  </si>
  <si>
    <t>7.5.</t>
  </si>
  <si>
    <t>7.5.1.</t>
  </si>
  <si>
    <t xml:space="preserve">Cuenta con los elementos de dotación básica (dormitorios) para Hogares Sustitutos Vulneración/Discapacidad/ Tutor. </t>
  </si>
  <si>
    <t xml:space="preserve">Los dormitorios cuentan con los elementos básicos requeridos para la atención de los usuarios. </t>
  </si>
  <si>
    <t>ANEXO 1 VIOLENCIAS</t>
  </si>
  <si>
    <t>Cuenta e Implementa las acciones diferenciales para la atención de víctimas de violencia sexual dentro y fuera del conflicto armado y/o víctimas de trata:</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</si>
  <si>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</si>
  <si>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</si>
  <si>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</si>
  <si>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</si>
  <si>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</si>
  <si>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</si>
  <si>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</si>
  <si>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</si>
  <si>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</si>
  <si>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</si>
  <si>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</si>
  <si>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</si>
  <si>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</si>
  <si>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</si>
  <si>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</si>
  <si>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A2.1.1</t>
  </si>
  <si>
    <t>Cuenta con los soportes de la gestión o Certificado de:
- Discapacidad
- Registro de Localización y Caracterización de Personas con Discapacidad
- Registro único de Víctimas - RUV</t>
  </si>
  <si>
    <t>Lineamiento Técnico Para La Atención De Niños, Niñas Y Adolescentes Con Discapacidad Con Derechos Amenazados Y/O Vulnerados, Versión 2 Del 3/12/2019.
Cuadro 12 Acciones Diferenciales Para La Atención De Población Con Discapacidad. Pag.49,50,51</t>
  </si>
  <si>
    <t>A2.1.2</t>
  </si>
  <si>
    <r>
      <t>Cumple con lo establecido en la Guía técnica del componente de alimentación y nutrición para las personas con discapacidad, en el marco de los procesos de atención del ICBF frente a las modificaciones de texturas que lleguen a requerirse.</t>
    </r>
    <r>
      <rPr>
        <b/>
        <u/>
        <sz val="11"/>
        <rFont val="Arial"/>
        <family val="2"/>
      </rPr>
      <t xml:space="preserve">
Nota:</t>
    </r>
    <r>
      <rPr>
        <sz val="11"/>
        <rFont val="Arial"/>
        <family val="2"/>
      </rPr>
      <t xml:space="preserve">
-Cuando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</si>
  <si>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 </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</si>
  <si>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</si>
  <si>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</si>
  <si>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</si>
  <si>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Manual Operativo modalidad Acogimiento Familiar - Hogar Sustituto. MO4P. Versión 2 del 08/07/2022. 
F. Nutricionista Dietista.  Pág.  231.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t>
  </si>
  <si>
    <t>A2.1.4</t>
  </si>
  <si>
    <t>En observación de la atención se solicita toma de los datos antropométricos de los niños, niñas o adolescentes, según muestra y se contrasta su correspondencia con los datos registrados en el formato.</t>
  </si>
  <si>
    <r>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r>
    <r>
      <rPr>
        <sz val="5"/>
        <color rgb="FF000000"/>
        <rFont val="Aptos Narrow"/>
        <family val="2"/>
      </rPr>
      <t>- 96.</t>
    </r>
  </si>
  <si>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</si>
  <si>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</si>
  <si>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Restricción En La Participación. Pág.74</t>
  </si>
  <si>
    <t>A2.1.6</t>
  </si>
  <si>
    <t>Implementa sistemas de comunicación aumentativa y alternativa para incorporar la percepción del niño, niña o adolescente con discapacidad.</t>
  </si>
  <si>
    <t>Lineamiento Técnico Para La Implementación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Restricción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</si>
  <si>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</si>
  <si>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</si>
  <si>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</si>
  <si>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</si>
  <si>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</si>
  <si>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</si>
  <si>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</si>
  <si>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</si>
  <si>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</si>
  <si>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</si>
  <si>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</si>
  <si>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</si>
  <si>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</si>
  <si>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</si>
  <si>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</si>
  <si>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</si>
  <si>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</si>
  <si>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</si>
  <si>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</si>
  <si>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Guía Técnica Para La Metrología Aplicable A Los Programas De Los Procesos Misionales Del Icbf.  G8.Pp.  Versión 8 Del 5/03/2025.  Pág.  13-14, 21 - 22, 50.</t>
  </si>
  <si>
    <t>A2.2.1.</t>
  </si>
  <si>
    <t>Cuenta con la documentación de la cinta métrica antropométrica, en los casos en los que aplique (discapacidad):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</si>
  <si>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22.
2.MEDICIÓN DE LA TALLA/LONGITUD DE LOS USUARIOS.  Pág.  50</t>
  </si>
  <si>
    <t>A2.2.2.</t>
  </si>
  <si>
    <t>En observación de la atención que los equipos de metrología se encuentran en buen estado.</t>
  </si>
  <si>
    <t>Guía técnica para la metrología aplicable a los programas de los procesos misionales del icbf.  g8.pp.  versión 8 del 05/03/2025.
7.inspección de operación de los equipos.  pág.  21 - 22.</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</si>
  <si>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</si>
  <si>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</si>
  <si>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</si>
  <si>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</si>
  <si>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</si>
  <si>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</si>
  <si>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</si>
  <si>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 xml:space="preserve">Los espacios promueven el desarrollo de capacidades de la población con discapacidad garantizando la accesibilidad a los espacios en el marco de la inclusión social. </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</si>
  <si>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</si>
  <si>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</si>
  <si>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</si>
  <si>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</si>
  <si>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</si>
  <si>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</si>
  <si>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</si>
  <si>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</si>
  <si>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</si>
  <si>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</si>
  <si>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</si>
  <si>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</si>
  <si>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</si>
  <si>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</si>
  <si>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</si>
  <si>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</si>
  <si>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</si>
  <si>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</si>
  <si>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</si>
  <si>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</si>
  <si>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</si>
  <si>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</si>
  <si>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</si>
  <si>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</si>
  <si>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</si>
  <si>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</si>
  <si>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</si>
  <si>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</si>
  <si>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</si>
  <si>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</si>
  <si>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</si>
  <si>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</si>
  <si>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</si>
  <si>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</si>
  <si>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</si>
  <si>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</si>
  <si>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</si>
  <si>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</si>
  <si>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</si>
  <si>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</si>
  <si>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</si>
  <si>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</si>
  <si>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</si>
  <si>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</si>
  <si>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</si>
  <si>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</si>
  <si>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</si>
  <si>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</si>
  <si>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</si>
  <si>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</si>
  <si>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A3.2.</t>
  </si>
  <si>
    <t>Guía técnica para la metrología aplicable a los programas de los procesos misionales del ICBF.  G8.PP.  Versión 8 del 05/03/2025. Págs. 13 - 14 , 16 - 17, 21 - 22, 46, 49 - 50.</t>
  </si>
  <si>
    <t>A3.2.1</t>
  </si>
  <si>
    <t>Cuenta con la documentación para la báscula pesa bebés: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</si>
  <si>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</si>
  <si>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A3.2.2</t>
  </si>
  <si>
    <t>Guía técnica para la metrología aplicable a los programas de los procesos misionales del icbf.  g8.pp.  versión 8 del 05/03/2025.
4. documentación. pág. 13 y 14.
7.inspección de operación de los equipos.  pág.  21.
2.MEDICIÓN DE LA TALLA/LONGITUD DE LOS USUARIOS.  Pág.  49.</t>
  </si>
  <si>
    <t>A3.2.3</t>
  </si>
  <si>
    <t>A3.2.4</t>
  </si>
  <si>
    <t>A3.3.</t>
  </si>
  <si>
    <t>Manual Operativo Modalidades Y Servicio Para La Atención De Niñas, Niños Y Adolescentes, Con Proceso Administrativo De Restablecimiento De Derechos. - Mo3.P - Versión 2 Del 08/07/2022. Pág. 28.</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</si>
  <si>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</si>
  <si>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</si>
  <si>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</si>
  <si>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</si>
  <si>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</si>
  <si>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Cumple la infraestructura con las áreas, espacios y elementos para la modalidad de atención.</t>
  </si>
  <si>
    <t>Manual Operativo Modalidades Y Servicio Para La Atención De Niñas, Niños Y Adolescentes, Con Proceso Administrativo De Restablecimiento De Derechos. - Mo3.P - Versión 2 Del 08/07/2022. Pág. 29.</t>
  </si>
  <si>
    <t>A3.4.1</t>
  </si>
  <si>
    <t xml:space="preserve">La infraestructura cuenta con sala amiga de la lactancia materna, si atiende a niñas y niños menores de 2 años de edad, mujeres gestantes o en periodo de lactancia. </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</si>
  <si>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</si>
  <si>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ANEXO 4 - SITUACIONES DE RIESGO</t>
  </si>
  <si>
    <t xml:space="preserve">No </t>
  </si>
  <si>
    <t>SITUACIONES A VERIFICAR</t>
  </si>
  <si>
    <t>NORMATIVIDAD</t>
  </si>
  <si>
    <t>A4.1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</si>
  <si>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</si>
  <si>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</si>
  <si>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A4.1.2.</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</si>
  <si>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</si>
  <si>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A4.2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</si>
  <si>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</si>
  <si>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</si>
  <si>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</si>
  <si>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A4.2.1.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</si>
  <si>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</si>
  <si>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</si>
  <si>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A4.2.2.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</si>
  <si>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</si>
  <si>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A4.2.3.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</si>
  <si>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</si>
  <si>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A4.3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</si>
  <si>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</si>
  <si>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</si>
  <si>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A4.3.1.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</si>
  <si>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</si>
  <si>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</si>
  <si>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A4.3.2.</t>
  </si>
  <si>
    <t>A4.3.3.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</si>
  <si>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</si>
  <si>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</si>
  <si>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A4.3.4.</t>
  </si>
  <si>
    <t>Reporta la situación al/la profesional delegada de la Regional del ICBF con copia a quien supervisa el contrato de aporte en el formato  F1.G17.P establecido.</t>
  </si>
  <si>
    <t>A4.3.5.</t>
  </si>
  <si>
    <t>Registra y adelanta los procedimientos establecidos ante la ocurrencia de lesiones diferentes expuestas en la guía de orientaciones.</t>
  </si>
  <si>
    <t>A4.3.6.</t>
  </si>
  <si>
    <t>Presenta a la autoridad administrativa el informe sobre aspectos relacionados con la atención del niño, niña o adolescente, al día siguiente del ingreso a la atención en la entidad de salud.</t>
  </si>
  <si>
    <t>A4.4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</si>
  <si>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</si>
  <si>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</si>
  <si>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A4.4.1.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</si>
  <si>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</si>
  <si>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</si>
  <si>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A4.4.2.</t>
  </si>
  <si>
    <t>Desarrollan competencias para la atención de conductas suicidas en niños, niñas, adolescentes extranjeros con diferencias socioculturales de acuerdo con sus costumbres, particularidades y necesidades específicas.</t>
  </si>
  <si>
    <t>A4.4.3.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</si>
  <si>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</si>
  <si>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</si>
  <si>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A4.4.4.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</si>
  <si>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</si>
  <si>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</si>
  <si>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A4.4.5.</t>
  </si>
  <si>
    <t xml:space="preserve">El anexo de historia de atención  cuenta con registro de llamada a la línea de emergencias, la gestión de cita de atención primaria.
</t>
  </si>
  <si>
    <t>A4.4.6.</t>
  </si>
  <si>
    <t>El anexo de historia de atención cuenta con el informe de situación o novedad y correo electrónico enviado a la autoridad administrativa por el medio más expedito.</t>
  </si>
  <si>
    <t>A4.4.7.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</si>
  <si>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</si>
  <si>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</si>
  <si>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A4.4.8.</t>
  </si>
  <si>
    <t>Cuenta con acta de reunión de caso posterior al evento de intento suicida, estableciendo acciones de prevención y reducción del riesgo a implementar con toda la población atendida y familias.</t>
  </si>
  <si>
    <t>A4.4.9.</t>
  </si>
  <si>
    <t>En el anexo de historia de atención identifique si en las herramientas de monitoreo y evaluación se evidencia seguimiento al cumplimiento de las actividades propuestas en la reunión de caso.</t>
  </si>
  <si>
    <t>A4.4.10.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</si>
  <si>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</si>
  <si>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</si>
  <si>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A4.4.11.</t>
  </si>
  <si>
    <t>Para los casos donde se presente el suicidio se llevan a cabo las acciones planteadas para fallecimiento.</t>
  </si>
  <si>
    <t>A4.5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</si>
  <si>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</si>
  <si>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</si>
  <si>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A4.5.1.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</si>
  <si>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</si>
  <si>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</si>
  <si>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A4.5.2.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</si>
  <si>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</si>
  <si>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</si>
  <si>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A4.5.3.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</si>
  <si>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</si>
  <si>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A4.5.4.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</si>
  <si>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</si>
  <si>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</si>
  <si>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A4.5.5.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</si>
  <si>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</si>
  <si>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</si>
  <si>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A4.5.6.</t>
  </si>
  <si>
    <t>Comunicación a la Junta Directiva en los casos en que la presunta persona agresora es el (la) coordinadora de la modalidad .</t>
  </si>
  <si>
    <t>A4.5.7.</t>
  </si>
  <si>
    <t>Separar de manera inmediata, a la presunta persona agresora de la atención directa e indirecta de los niños, niñas y adolescentes, en atención a la solicitud elevada por el (la) supervisor(a) de contrato.</t>
  </si>
  <si>
    <t>A4.5.8.</t>
  </si>
  <si>
    <t>En los casos de violencia entre usuarios se realiza la separación del presunto agresor.</t>
  </si>
  <si>
    <t>A4.5.9.</t>
  </si>
  <si>
    <t>Generan estrategias de mayor vigilancia y control sobre la situación por parte de la institución, para los casos en que el traslado de usuarios no es efectivo de manera inmediata.</t>
  </si>
  <si>
    <t>A4.5.10.</t>
  </si>
  <si>
    <t>Informa de manera inmediata la situación presentada a la autoridad administrativa y quien supervisa el contrato.</t>
  </si>
  <si>
    <t>A4.5.11.</t>
  </si>
  <si>
    <t>Identifica si requiere atención por el sector salud y cuenta con epicrisis.</t>
  </si>
  <si>
    <t>A4.5.12.</t>
  </si>
  <si>
    <t xml:space="preserve"> Cuenta con remisión para valoración médica tanto a la víctima como a la presunta ofensora o agresora, En casos de violencia sexual ocurrido entre usuarios.</t>
  </si>
  <si>
    <t>A4.5.13.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</si>
  <si>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</si>
  <si>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</si>
  <si>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A4.5.14.</t>
  </si>
  <si>
    <t xml:space="preserve"> Solicita cita por psicología, en caso de violencia psicológica.
</t>
  </si>
  <si>
    <t>A4.5.15.</t>
  </si>
  <si>
    <t xml:space="preserve">Traslada de manera inmediata al servicio de salud más cercano, en caso de violencia sexual.
</t>
  </si>
  <si>
    <t>A4.5.16.</t>
  </si>
  <si>
    <t>Se registra en la bitácora de la institución y en el anexo de historia de atención el evento presentado con los criterios de información establecidos en la guía.</t>
  </si>
  <si>
    <t>A4.5.17.</t>
  </si>
  <si>
    <t>Indaga con el niño, niña o adolescente sobre la situación presentada y remite el acta de reunión a/ a la coordinadora de la modalidad con los criterios de información establecidos en la guía.</t>
  </si>
  <si>
    <t>A4.5.18.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</si>
  <si>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</si>
  <si>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</si>
  <si>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A4.5.19.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</si>
  <si>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</si>
  <si>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A4.5.20.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</si>
  <si>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</si>
  <si>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A4.5.21.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</si>
  <si>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</si>
  <si>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</si>
  <si>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A4.6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</si>
  <si>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</si>
  <si>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</si>
  <si>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A4.6.1.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</si>
  <si>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</si>
  <si>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</si>
  <si>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A4.6.2.</t>
  </si>
  <si>
    <t>Realizan acciones individuales y grupales con los niños, niñas y adolescentes para el manejo del duelo frente a la pérdida de un(a) compañero(a), ya sea que ésta ocurra por muerte natural, accidente o suicidio</t>
  </si>
  <si>
    <t>A4.6.3.</t>
  </si>
  <si>
    <t>Cuenta con documento que registra la identificación del lugar y contexto del fallecimiento.</t>
  </si>
  <si>
    <t>A4.6.4.</t>
  </si>
  <si>
    <t>Cuenta con documento que registra la comunicación de manera inmediata a la estación de policía y/o línea de emergencia los datos mínimos de nombre del niño, niña o adolescente, fecha y hora en que realiza la llamada y persona que la recibe.</t>
  </si>
  <si>
    <t>A4.6.5.</t>
  </si>
  <si>
    <t>En el anexo de historia de atención se identifica correo electrónico y registro de llamada con la autoridad administrativa y a quien supervisa el contrato informando el fallecimiento.</t>
  </si>
  <si>
    <t>A4.6.6.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</si>
  <si>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</si>
  <si>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</si>
  <si>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A4.7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</si>
  <si>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</si>
  <si>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</si>
  <si>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A4.7.1.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</si>
  <si>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</si>
  <si>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</si>
  <si>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A4.8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</si>
  <si>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</si>
  <si>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</si>
  <si>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A4.8.1.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</si>
  <si>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</si>
  <si>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</si>
  <si>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A4.8.2.</t>
  </si>
  <si>
    <t>En el anexo de historia de atención se identifica el acompañamiento realizado para que el niño, niña o adolescente, identifique y fortalezca los recursos para hacer frente a la situación que ha generado la crisis.</t>
  </si>
  <si>
    <t>A4.8.3.</t>
  </si>
  <si>
    <t>En el anexo de historia de atención se identifica el medio más expedito a través del cual se informó de la situación de crisis a la Autoridad administrativa, coordinadora del Centro Zonal ICBF y supervisor de contrato.</t>
  </si>
  <si>
    <t>A4.8.4.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</si>
  <si>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</si>
  <si>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</si>
  <si>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A4.8.5.</t>
  </si>
  <si>
    <t>En el anexo de historia de atención se identifica la atención en salud para el niño, niña o adolescente en caso que la situación no haya podido ser controlada y tiene implicaciones en la convivencia y en su bienestar físico y mental.</t>
  </si>
  <si>
    <t>A4.8.6.</t>
  </si>
  <si>
    <t>En el anexo de historia de atención se encuentra el informe enviado a la autoridad administrativa máximo al día (1) hábil siguiente de presentado el evento conforme los criterios de información establecidos en la guía.</t>
  </si>
  <si>
    <t>A4.8.7.</t>
  </si>
  <si>
    <t>En el anexo de historia de atención se encuentra el seguimiento a las acciones propuestas para la intervención y prevención de situaciones de crisis que se presentaron en la modalidad.</t>
  </si>
  <si>
    <t>A4.8.8.</t>
  </si>
  <si>
    <t>En el anexo de historia de atención se encuentra el seguimiento y acompañamiento del sector salud, en caso de no haber superado la crisis.</t>
  </si>
  <si>
    <t>A4.8.9.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</si>
  <si>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</si>
  <si>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A4.9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</si>
  <si>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</si>
  <si>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</si>
  <si>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A4.9.1.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</si>
  <si>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</si>
  <si>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</si>
  <si>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A4.9.2.</t>
  </si>
  <si>
    <t>En el anexo de historia de atención se identifica el traslado al servicio de urgencias en salud y solicitud de epicrisis en caso que los niños, niñas, adolescentes implicados presenten afectación física.</t>
  </si>
  <si>
    <t>A4.9.3.</t>
  </si>
  <si>
    <t>Generan un espacio de reflexión y establecimiento de compromisos con
los niños, niñas y adolescentes involucrados(as).</t>
  </si>
  <si>
    <t>A4.9.4.</t>
  </si>
  <si>
    <t>En el anexo de historia de atención se encuentra el análisis de caso efectuado para considerar los factores que dieron origen a la situación.</t>
  </si>
  <si>
    <t>A4.9.5.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</si>
  <si>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</si>
  <si>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A4.9.6.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</si>
  <si>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</si>
  <si>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A4.9.7.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</si>
  <si>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</si>
  <si>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A4.10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</si>
  <si>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</si>
  <si>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</si>
  <si>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A4.10.1.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</si>
  <si>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</si>
  <si>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</si>
  <si>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A4.10.2.</t>
  </si>
  <si>
    <t>Se informa a otras entidades de prevención y atención de riesgos en caso de incendio o inundación.</t>
  </si>
  <si>
    <t>A4.10.3.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</si>
  <si>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</si>
  <si>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</si>
  <si>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A4.10.4.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</si>
  <si>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</si>
  <si>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</si>
  <si>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A4.10.5.</t>
  </si>
  <si>
    <t>Cuenta con un informe escrito máximo a los (2) dos días calendario después de presentado el evento, acorde con los criterios establecidos en la guía, remitido a la autoridad administrativa y a quien supervisa el contrato,</t>
  </si>
  <si>
    <t>A4.10.6.</t>
  </si>
  <si>
    <t>En el anexo de historia de atención se identifica acta de reunión de caso con la autoridad administrativa, analizando los factores que dieron origen al desorden disciplinario y la generación de estrategias para mitigar estas posibles situaciones.</t>
  </si>
  <si>
    <t>A4.11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</si>
  <si>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</si>
  <si>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</si>
  <si>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A4.11.1.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</si>
  <si>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</si>
  <si>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</si>
  <si>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A4.11.2.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</si>
  <si>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</si>
  <si>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</si>
  <si>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A4.11.3.</t>
  </si>
  <si>
    <t>El anexo de historia de atención registra el contacto telefónico del niño, niña, adolescente con su familia o red vincular de apoyo, antes y después de ser ubicados.</t>
  </si>
  <si>
    <t>A4.11.4.</t>
  </si>
  <si>
    <t>El anexo de historia de atención registra la preparación efectuada a los usuarios para el proceso de traslado o cambio de medida, acorde con los criterios establecidos en la guía.</t>
  </si>
  <si>
    <t>A4.11.5.</t>
  </si>
  <si>
    <t>Cuenta con el acta de entrega por parte del operador saliente, del traslado del niño, niña, adolescente así como la entrega del anexo de historia de atención a la coordinación del nuevo operador, el mismo día de la ubicación del usuario.</t>
  </si>
  <si>
    <t>A4.11.6.</t>
  </si>
  <si>
    <t>El anexo de historia de atención evidencia el proceso de acogida y seguimiento a la adaptación y vinculación emocional del niño, niña o adolescente.</t>
  </si>
  <si>
    <t>A4.12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</si>
  <si>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</si>
  <si>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</si>
  <si>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A4.12.1.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</si>
  <si>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</si>
  <si>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</si>
  <si>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A4.12.2.</t>
  </si>
  <si>
    <t>El anexo de historia de atención cuenta con la comunicación efectuada a la Fiscalía General de la Nación y/o Policía Nacional de la desaparición del niño, niña o adolescente.</t>
  </si>
  <si>
    <t>A4.12.3.</t>
  </si>
  <si>
    <t>El anexo de historia de atención cuenta con el informe enviado a la autoridad administrativa y supervisión de contrato con los soportes de las acciones adelantadas para la búsqueda.</t>
  </si>
  <si>
    <t>A4.12.4.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</si>
  <si>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</si>
  <si>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</si>
  <si>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A4.12.5.</t>
  </si>
  <si>
    <t>En el Sistema de Información Misional -SIM se registra la novedad o confirmación de egreso del usuario.</t>
  </si>
  <si>
    <t>A4.12.6.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</si>
  <si>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</si>
  <si>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</si>
  <si>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A4.12.7.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</si>
  <si>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</si>
  <si>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</si>
  <si>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</si>
  <si>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</si>
  <si>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</si>
  <si>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</si>
  <si>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</si>
  <si>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</si>
  <si>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</si>
  <si>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</si>
  <si>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</si>
  <si>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</si>
  <si>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</si>
  <si>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</si>
  <si>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</si>
  <si>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</si>
  <si>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</si>
  <si>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</si>
  <si>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</si>
  <si>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</si>
  <si>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</si>
  <si>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</si>
  <si>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</si>
  <si>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</si>
  <si>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</si>
  <si>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</si>
  <si>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</si>
  <si>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</si>
  <si>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</si>
  <si>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</si>
  <si>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</si>
  <si>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</si>
  <si>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</si>
  <si>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</si>
  <si>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</si>
  <si>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</si>
  <si>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</si>
  <si>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</si>
  <si>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</si>
  <si>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</si>
  <si>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</si>
  <si>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</si>
  <si>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</si>
  <si>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Auxiliar Administrativo</t>
  </si>
  <si>
    <t>Psicólogo</t>
  </si>
  <si>
    <t>Gestor de Caso</t>
  </si>
  <si>
    <t>SEC</t>
  </si>
  <si>
    <t xml:space="preserve">OBSERVACIONES </t>
  </si>
  <si>
    <t>3.1</t>
  </si>
  <si>
    <t>3. Alimentacion y Nutrición</t>
  </si>
  <si>
    <t>3.2</t>
  </si>
  <si>
    <t>3.3</t>
  </si>
  <si>
    <t>4.1</t>
  </si>
  <si>
    <t>4. Modelo de Atencion</t>
  </si>
  <si>
    <t>4.2</t>
  </si>
  <si>
    <t>4.3</t>
  </si>
  <si>
    <t>4.4</t>
  </si>
  <si>
    <t>5.1</t>
  </si>
  <si>
    <t>5. Talento Humano</t>
  </si>
  <si>
    <t>5.2</t>
  </si>
  <si>
    <t>5.3</t>
  </si>
  <si>
    <t>5.4</t>
  </si>
  <si>
    <t>5.5</t>
  </si>
  <si>
    <t>5.6</t>
  </si>
  <si>
    <t>6.1</t>
  </si>
  <si>
    <t>6. Financiero</t>
  </si>
  <si>
    <t>6.2</t>
  </si>
  <si>
    <t>7.1</t>
  </si>
  <si>
    <t>7. Dotacion</t>
  </si>
  <si>
    <t>7.2</t>
  </si>
  <si>
    <t>7.3</t>
  </si>
  <si>
    <t>7.4</t>
  </si>
  <si>
    <t>7.5</t>
  </si>
  <si>
    <t>Anexo 1 Violencias</t>
  </si>
  <si>
    <t>A2.1</t>
  </si>
  <si>
    <t>Anexo 2. Discapacidad</t>
  </si>
  <si>
    <t>A2.2</t>
  </si>
  <si>
    <t>A2.3</t>
  </si>
  <si>
    <t>A2.4</t>
  </si>
  <si>
    <t>A3.1</t>
  </si>
  <si>
    <t>A3.2</t>
  </si>
  <si>
    <t>A3.3</t>
  </si>
  <si>
    <t>A3.4</t>
  </si>
  <si>
    <t>Anexo 4. Situaciones de riesgo</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</si>
  <si>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</si>
  <si>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</si>
  <si>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</si>
  <si>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</si>
  <si>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</si>
  <si>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</si>
  <si>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</si>
  <si>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</si>
  <si>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</si>
  <si>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</si>
  <si>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</si>
  <si>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TALLERES</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</si>
  <si>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</si>
  <si>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</si>
  <si>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</si>
  <si>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</si>
  <si>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</si>
  <si>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</si>
  <si>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</si>
  <si>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</si>
  <si>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</si>
  <si>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</si>
  <si>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</si>
  <si>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</si>
  <si>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</si>
  <si>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ALIMENTACIÓN Y NUTRICIÓN</t>
  </si>
  <si>
    <t>MODELO DE ATENCIÓN</t>
  </si>
  <si>
    <t>TALENTO HUMANO</t>
  </si>
  <si>
    <t>FINANCIERO</t>
  </si>
  <si>
    <t>DOTACIÓN</t>
  </si>
  <si>
    <t>ANEXO 2 DISCAPACIDAD</t>
  </si>
  <si>
    <t>ANEXO 4 SITUACIONES DE RIESGO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</si>
  <si>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</si>
  <si>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</si>
  <si>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</si>
  <si>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</si>
  <si>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</si>
  <si>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Nombres y Apellidos</t>
  </si>
  <si>
    <t>ROL</t>
  </si>
  <si>
    <t>FIRMA</t>
  </si>
  <si>
    <t>PROFESIONALES ICBF QUE REALIZAN LA VISITA</t>
  </si>
  <si>
    <t>PROFESIÓN</t>
  </si>
  <si>
    <t>1. INFORMACIÓN DE LA INSTITUCIÓN</t>
  </si>
  <si>
    <t>2. Ambientes Adecuados y Seguros</t>
  </si>
  <si>
    <t>3. Alimentación y Nutrición</t>
  </si>
  <si>
    <t>4. Modelo de Atención</t>
  </si>
  <si>
    <t>7. Dotación</t>
  </si>
  <si>
    <t>Anexo 1. Violencias</t>
  </si>
  <si>
    <t>Anexo 3. Gestantes y Lactantes</t>
  </si>
  <si>
    <t>Anexo 4. Situaciones de Riesgo</t>
  </si>
  <si>
    <t>Fecha de Finalización Visita</t>
  </si>
  <si>
    <t>N°.</t>
  </si>
  <si>
    <t>CONDICION DE CALIDAD</t>
  </si>
  <si>
    <t>RESULTADO DE LA VERIFICACIÓN</t>
  </si>
  <si>
    <t>ANEXO</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</si>
  <si>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</si>
  <si>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</si>
  <si>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</si>
  <si>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</si>
  <si>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</si>
  <si>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</si>
  <si>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</si>
  <si>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</si>
  <si>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</si>
  <si>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</si>
  <si>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</si>
  <si>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</si>
  <si>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</si>
  <si>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</si>
  <si>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</si>
  <si>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</si>
  <si>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</si>
  <si>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</si>
  <si>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</si>
  <si>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</si>
  <si>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</si>
  <si>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</si>
  <si>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</si>
  <si>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</si>
  <si>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</si>
  <si>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</si>
  <si>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</si>
  <si>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</si>
  <si>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</si>
  <si>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</si>
  <si>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</si>
  <si>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</si>
  <si>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</si>
  <si>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</si>
  <si>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</si>
  <si>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</si>
  <si>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</si>
  <si>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</si>
  <si>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</si>
  <si>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EAS 2.1.</t>
  </si>
  <si>
    <t>EAS. 2.1.1</t>
  </si>
  <si>
    <t>EAS. 2.1.2</t>
  </si>
  <si>
    <t>EAS 2.2.</t>
  </si>
  <si>
    <t>EAS 2.2.1</t>
  </si>
  <si>
    <t>EAS 2.3.</t>
  </si>
  <si>
    <t>EAS 2.3.1</t>
  </si>
  <si>
    <t>EAS 2.4.</t>
  </si>
  <si>
    <t>EAS 2.4.1</t>
  </si>
  <si>
    <t>EAS 2.5.</t>
  </si>
  <si>
    <t>EAS 2.5.1</t>
  </si>
  <si>
    <t>EAS 2.5.2</t>
  </si>
  <si>
    <t>EAS 2.5.3</t>
  </si>
  <si>
    <t>EAS 2.5.4</t>
  </si>
  <si>
    <t>EAS 2.5.5</t>
  </si>
  <si>
    <t>EAS 2.5.6</t>
  </si>
  <si>
    <t>EAS 2.5.7</t>
  </si>
  <si>
    <t>EAS 2.5.8</t>
  </si>
  <si>
    <t>EAS 2.5.9</t>
  </si>
  <si>
    <t>EAS 2.5.10</t>
  </si>
  <si>
    <t>EAS 2.5.11</t>
  </si>
  <si>
    <t>EAS 2.5.12</t>
  </si>
  <si>
    <t>EAS 2.5.13</t>
  </si>
  <si>
    <t>EAS 2.5.14</t>
  </si>
  <si>
    <t>EAS 2.5.15</t>
  </si>
  <si>
    <t>EAS 2.5.16</t>
  </si>
  <si>
    <t>EAS 2.5.17</t>
  </si>
  <si>
    <t>EAS 2.5.18</t>
  </si>
  <si>
    <t>EAS 2.5.19</t>
  </si>
  <si>
    <t>EAS 2.5.20</t>
  </si>
  <si>
    <t>EAS 2.5.21</t>
  </si>
  <si>
    <t>EAS 2.5.22</t>
  </si>
  <si>
    <t>EAS 2.5.23</t>
  </si>
  <si>
    <t>EAS 2.5.24</t>
  </si>
  <si>
    <t>EAS 2.5.25</t>
  </si>
  <si>
    <t>EAS 2.5.26</t>
  </si>
  <si>
    <t>EAS 2.5.27</t>
  </si>
  <si>
    <t>EAS 2.5.28</t>
  </si>
  <si>
    <t>EAS 2.5.29</t>
  </si>
  <si>
    <t>EAS 2.5.30</t>
  </si>
  <si>
    <t>EAS 2.5.31</t>
  </si>
  <si>
    <t>EAS 2.5.32</t>
  </si>
  <si>
    <t>EAS 2.5.33</t>
  </si>
  <si>
    <t>EAS 2.5.34</t>
  </si>
  <si>
    <t>EAS 2.6.</t>
  </si>
  <si>
    <t>EAS 2.6.1</t>
  </si>
  <si>
    <t>EAS 2.6.2</t>
  </si>
  <si>
    <t>EAS 2.6.3</t>
  </si>
  <si>
    <t>EAS 2.6.4</t>
  </si>
  <si>
    <t>EAS 2.6.5</t>
  </si>
  <si>
    <t>EAS 2.6.6</t>
  </si>
  <si>
    <t>EAS 2.6.7</t>
  </si>
  <si>
    <t>EAS 2.6.8</t>
  </si>
  <si>
    <t>EAS 2.6.9</t>
  </si>
  <si>
    <t>EAS 2.6.10</t>
  </si>
  <si>
    <t>EAS 2.6.11</t>
  </si>
  <si>
    <t>EAS 2.6.12</t>
  </si>
  <si>
    <t>EAS 2.6.13</t>
  </si>
  <si>
    <t>UDS 2.1.</t>
  </si>
  <si>
    <t>UDS 2.1.1</t>
  </si>
  <si>
    <t>UDS 2.2.</t>
  </si>
  <si>
    <t>UDES 2.2.1</t>
  </si>
  <si>
    <t>UDS 2.2.2</t>
  </si>
  <si>
    <t>UDS 2.3.</t>
  </si>
  <si>
    <t>UDS 2.3.1</t>
  </si>
  <si>
    <t>UDS 2.4.</t>
  </si>
  <si>
    <t>UDS 2.4.1</t>
  </si>
  <si>
    <t>UDS 2.5.</t>
  </si>
  <si>
    <t>UDS 2.5.1</t>
  </si>
  <si>
    <t>UDS 2.6.</t>
  </si>
  <si>
    <t>UDS 2.6.1</t>
  </si>
  <si>
    <t>UDS 2.6.2</t>
  </si>
  <si>
    <t>UDS 2.6.3</t>
  </si>
  <si>
    <t>UDS 2.6.4</t>
  </si>
  <si>
    <t>UDS 2.6.5</t>
  </si>
  <si>
    <t>UDS 2.6.6</t>
  </si>
  <si>
    <t>UDS 2.6.7</t>
  </si>
  <si>
    <t>UDS 2.6.8</t>
  </si>
  <si>
    <t>UDS 2.6.9</t>
  </si>
  <si>
    <t>UDS 2.6.10</t>
  </si>
  <si>
    <t>UDS 2.6.11</t>
  </si>
  <si>
    <t>UDS 2.6.12</t>
  </si>
  <si>
    <t>UDS 2.6.13</t>
  </si>
  <si>
    <t>UDS 2.6.14</t>
  </si>
  <si>
    <t>UDS 2.6.15</t>
  </si>
  <si>
    <t>UDS 2.6.16</t>
  </si>
  <si>
    <t>UDS 2.6.17</t>
  </si>
  <si>
    <t>UDS 2.6.18</t>
  </si>
  <si>
    <t>UDS 2.6.19</t>
  </si>
  <si>
    <t>UDS 2.6.20</t>
  </si>
  <si>
    <t>UDS 2.6.21</t>
  </si>
  <si>
    <t>UDS 2.6.22</t>
  </si>
  <si>
    <t>UDS 2.6.23</t>
  </si>
  <si>
    <t>UDS 2.6.24</t>
  </si>
  <si>
    <t>UDS 2.6.25</t>
  </si>
  <si>
    <t>UDS 2.6.26</t>
  </si>
  <si>
    <t>UDS 2.6.27</t>
  </si>
  <si>
    <t>UDS 2.6.28</t>
  </si>
  <si>
    <t>UDS 2.6.29</t>
  </si>
  <si>
    <t>UDS 2.6.30</t>
  </si>
  <si>
    <t>UDS 2.6.31</t>
  </si>
  <si>
    <t>UDS 2.6.32</t>
  </si>
  <si>
    <t>UDS 2.6.33</t>
  </si>
  <si>
    <t>UDS 2.7.</t>
  </si>
  <si>
    <t>UDS 2.7.1</t>
  </si>
  <si>
    <t>UDS 2.7.2</t>
  </si>
  <si>
    <t>UDS 2.7.3</t>
  </si>
  <si>
    <t>UDS 2.7.4</t>
  </si>
  <si>
    <t>UDS 2.7.5</t>
  </si>
  <si>
    <t>UDS 2.7.6</t>
  </si>
  <si>
    <t>UDS 2.7.7</t>
  </si>
  <si>
    <t>UDS 2.7.8</t>
  </si>
  <si>
    <t>UDS 2.7.9</t>
  </si>
  <si>
    <t>UDS 2.7.10</t>
  </si>
  <si>
    <t>UDS 2.7.11</t>
  </si>
  <si>
    <t>UDS 2.7.12</t>
  </si>
  <si>
    <t>UDS 2.7.13</t>
  </si>
  <si>
    <t>UDS 2.7.14</t>
  </si>
  <si>
    <t>UDS 2.8.</t>
  </si>
  <si>
    <t>UDS 2.8.1</t>
  </si>
  <si>
    <t>UDS 2.8.2</t>
  </si>
  <si>
    <t>UDS 2.8.3</t>
  </si>
  <si>
    <t>UDS 2.8.4</t>
  </si>
  <si>
    <t>UDS 2.9.</t>
  </si>
  <si>
    <t>UDS 2.9.1</t>
  </si>
  <si>
    <t>UDS 2.9.2</t>
  </si>
  <si>
    <t>UDS 2.9.3</t>
  </si>
  <si>
    <t>UDS 2.9.4</t>
  </si>
  <si>
    <t>UDS 2.10.</t>
  </si>
  <si>
    <t>UDS 2.10.1</t>
  </si>
  <si>
    <t>UDS 2.11.</t>
  </si>
  <si>
    <t>UDS 2.11.1</t>
  </si>
  <si>
    <t>UDS 2.11.2</t>
  </si>
  <si>
    <t>UDS 2.12.</t>
  </si>
  <si>
    <t>UDS 2.12.1</t>
  </si>
  <si>
    <t>UDS 2.12.2</t>
  </si>
  <si>
    <t>UDS 2.12.3</t>
  </si>
  <si>
    <t>UDS 2.12.4</t>
  </si>
  <si>
    <t>UDS 2.13.</t>
  </si>
  <si>
    <t>UDS 2.13.1</t>
  </si>
  <si>
    <t>UDS 2.14.</t>
  </si>
  <si>
    <t>UDS 2.14.1</t>
  </si>
  <si>
    <t>ANEXO 5. UBICACIONES</t>
  </si>
  <si>
    <t>A5.1</t>
  </si>
  <si>
    <t>A5.1.1</t>
  </si>
  <si>
    <t>A5.1.2</t>
  </si>
  <si>
    <t>A5.1.3</t>
  </si>
  <si>
    <t>A5.1.4</t>
  </si>
  <si>
    <t>A5.1.5</t>
  </si>
  <si>
    <t>A5.1.6</t>
  </si>
  <si>
    <t>A5.1.7</t>
  </si>
  <si>
    <t>A5.1.8</t>
  </si>
  <si>
    <t>A5.1.9</t>
  </si>
  <si>
    <t>MANUAL OPERATIVO MODALIDAD DE ACOGIMIENTO FAMILIAR – HOGAR SUSTITUTO . Versión 2 Del 8 De Julio De 2022. Pag. 215 -217</t>
  </si>
  <si>
    <t>5.1.2.</t>
  </si>
  <si>
    <r>
      <t xml:space="preserve">Cuenta con talento humano adicional verifique que se encuentre aprobado por supervisión del contrato para el ingreso y desarrollo de funciones.
</t>
    </r>
    <r>
      <rPr>
        <b/>
        <sz val="11"/>
        <rFont val="Arial"/>
        <family val="2"/>
      </rPr>
      <t>Nota</t>
    </r>
    <r>
      <rPr>
        <sz val="11"/>
        <rFont val="Arial"/>
        <family val="2"/>
      </rPr>
      <t xml:space="preserve">: aplica si el operador cuenta con personal adicional que no se encuentre establecido en el Manual Operativo vigente. </t>
    </r>
  </si>
  <si>
    <t>MANUAL OPERATIVO MODALIDAD DE ACOGIMIENTO FAMILIAR – HOGAR SUSTITUTO . Versión 2 Del 8 De Julio De 2022. Pag. 205</t>
  </si>
  <si>
    <t>MANUAL OPERATIVO MODALIDAD DE ACOGIMIENTO FAMILIAR – HOGAR SUSTITUTO . Versión 2 Del 8 De Julio De 2022. Pag. 204</t>
  </si>
  <si>
    <t>MANUAL OPERATIVO MODALIDAD DE ACOGIMIENTO FAMILIAR – HOGAR SUSTITUTO . Versión 2 Del 8 De Julio De 2022. Pag. 205 a 214</t>
  </si>
  <si>
    <t xml:space="preserve">Cuenta e implementa con un plan de selección, inducción y formación y capacitación al talento humano.  </t>
  </si>
  <si>
    <t>Cuenta con un plan para la selección del talento humano basado en criterios de idoneidad profesional, evaluación de competencias y verificación de antecedentes. Y sus evidencias de implementación del proceso de selección del talento humano, en concordancia con el perfil del cargo.</t>
  </si>
  <si>
    <t>Cuenta con un proceso de inducción del talento humano que incorpore por lo menos las temáticas establecidas en el manual operativo. y sus evidencias de implentación.</t>
  </si>
  <si>
    <t>Cuenta con un proceso de formación y capacitación del talento humano que incorpore por lo menos las temáticas establecidas en el manual operativo de acuerdo a la población atendida. y sus evidencias de implementación.</t>
  </si>
  <si>
    <t>5.3.4</t>
  </si>
  <si>
    <t>En entrevista con el talento humano de la muestra y contrastado con los soportes del verificable 5.3.2 y 5.3.3 verifique el conocimiento adquirido de acuerdo con el plan de inducción, formación y cualificación.</t>
  </si>
  <si>
    <t xml:space="preserve">Cuenta con un archivo fisico o digital del talento humano y madres sustitutas </t>
  </si>
  <si>
    <t xml:space="preserve">Cuenta con archivo físico y/o digital de hoja de vida, y evidencias del proceso de selección, contratación, inducción, formación y capacitación del personal, código ético y cumplimiento de requisitos en cuanto a seguridad social, antecedentes fiscales, disciplinarios, judiciales y medidas correctivas.para la muestra de talento humano seleccionada. 
</t>
  </si>
  <si>
    <t>MANUAL OPERATIVO MODALIDAD DE ACOGIMIENTO FAMILIAR – HOGAR SUSTITUTO . Versión 2 Del 8 De Julio De 2022. Pag. 203</t>
  </si>
  <si>
    <t>MANUAL OPERATIVO MODALIDAD DE ACOGIMIENTO FAMILIAR – HOGAR SUSTITUTO . Versión 2 Del 8 De Julio De 2022. Pag. 59 a 63</t>
  </si>
  <si>
    <t>Realiza consulta de antecedentes para las Madres o Padres Sustitutos, miembros de la familia sustituta mayores de edad y red de apoyo, de acuerdo a lo indicado en el manual operativo.
* Certificado de antecedentes penales y requerimientos judiciales de la Policía Nacional.
* Antecedentes penales en el ejercicio de Justicia Propia para el caso de Pueblos Indígenas.
* Consulta Sistema de Registro Nacional de Medidas Correctivas de la Policía Nacional de Colombia. (RNMC).
* Consulta de antecedentes disciplinarios de la Procuraduría General de la Nación.
* Consulta de antecedentes de responsabilidad Fiscal (Contraloría General de la República)</t>
  </si>
  <si>
    <t>MANUAL OPERATIVO MODALIDAD DE ACOGIMIENTO FAMILIAR – HOGAR SUSTITUTO . Versión 2 Del 8 De Julio De 2022. Pag. 59</t>
  </si>
  <si>
    <t>Cumple con la socialización del Código Ético para el Talento Humano, Madres Sustituta, Familia y Red de Apoyo</t>
  </si>
  <si>
    <t xml:space="preserve">Cuenta con el Código Ético dirigido al talento humano. 
* En el Código Ético se encuentra contemplado en el Reglamento Interno de Trabajo.
* El Código Ético fue socializado a la totalidad del talento humano que atiende la Modalidad. 
* En el Código Ético están contempladas las causales de terminación unilateral de contrato por su incumplimiento.
</t>
  </si>
  <si>
    <t>GUÍA DE ORIENTACIONES PARA LA PREVENCIÓN Y MANEJO
DE SITUACIONES DE RIESGO DE LAS NIÑAS, NIÑOS Y
ADOLESCENTES EN LAS MODALIDADES Y SERVICIO DE
RESTABLECIMIENTO DE DERECHOS Versión 7 del 06 De Junio del 2023. Pag 73 al 79</t>
  </si>
  <si>
    <t>Madre sustituta y los miembros de la familia sustituta mayores de edad así como la red de apoyo cuentan con código ético y pacto de convivencia firmados.</t>
  </si>
  <si>
    <t>MANUAL OPERATIVO MODALIDAD DE ACOGIMIENTO FAMILIAR – HOGAR SUSTITUTO . Versión 2 Del 8 De Julio De 2022. Pag. 55</t>
  </si>
  <si>
    <t>MANUAL OPERATIVO MODALIDAD DE ACOGIMIENTO FAMILIAR – HOGAR SUSTITUTO . Versión 2 Del 8 De Julio De 2022.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</si>
  <si>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</si>
  <si>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Cuenta con archivo físico y/o digital de hoja de vida y demás soportes de la Madre o Padre Sustituto, Miembros que conforman el Hogar y red de apoyo, de acuerdo a la documentación para la conformación de un Hogar Sustituto especificada en el Manual Operativo de la modalidad. Para la muestra de Hogares Sustitutos visitados en el transcurso de la acción de inspección. Cuenta con resolución de constitución del Hogar Sustituto, entregada por la Regional y/o supervisor del contrato.</t>
  </si>
  <si>
    <t xml:space="preserve">OPERADOR VULNERACION </t>
  </si>
  <si>
    <t>OPERADOR DISCAPACIDAD</t>
  </si>
  <si>
    <t xml:space="preserve">ADMINISTRACION ICBF ENTIDAD TERRITORIAL VULNERACION Y DISCAPACIDAD </t>
  </si>
  <si>
    <t>ADMINISTRACION CON OPERADOR - TUTOR</t>
  </si>
  <si>
    <t>Nutricionista</t>
  </si>
  <si>
    <t>Trabajador Social, Profesional en desarrollo familiar</t>
  </si>
  <si>
    <t>Profesional de Área</t>
  </si>
  <si>
    <t>Sociólogo o Antropólogo (opcional)</t>
  </si>
  <si>
    <t>Servicios Generales (opcional)</t>
  </si>
  <si>
    <t>Fuente: MANUAL OPERATIVO MODALIDAD DE ACOGIMIENTO FAMILIAR – HOGAR SUSTITUTO . Versión 2 Del 8 De Julio De 2022 pág. 215, 217</t>
  </si>
  <si>
    <t>5.4.3</t>
  </si>
  <si>
    <t>5.4.4</t>
  </si>
  <si>
    <t>5.6.1</t>
  </si>
  <si>
    <t>5.6.2</t>
  </si>
  <si>
    <t>MANUAL OPERATIVO MODALIDAD DE ACOGIMIENTO FAMILIAR – HOGAR SUSTITUTO . Versión 2 Del 8 De Julio De 2022. Pag. 171</t>
  </si>
  <si>
    <t>6.1.1</t>
  </si>
  <si>
    <t>Cuenta con un Manual de Políticas Contables.</t>
  </si>
  <si>
    <t>6.1.2</t>
  </si>
  <si>
    <t>6.1.3</t>
  </si>
  <si>
    <t>6.1.4</t>
  </si>
  <si>
    <t>MANUAL OPERATIVO MODALIDAD DE ACOGIMIENTO FAMILIAR – HOGAR SUSTITUTO . Versión 2 Del 8 De Julio De 2022. Pag.  171</t>
  </si>
  <si>
    <t>MANUAL OPERATIVO MODALIDAD DE ACOGIMIENTO FAMILIAR – HOGAR SUSTITUTO . Versión 2 Del 8 De Julio De 2022. Pag. 173</t>
  </si>
  <si>
    <t xml:space="preserve">Cuenta con evidencia de que los recursos financieros han sido utilizados para Dotación básica, personal y escolar.
</t>
  </si>
  <si>
    <t xml:space="preserve">Cuenta con evidencia de que los recursos financieros han sido utilizados para garantizar la adecuada alimentación de los niños, niñas y adolescentes.
</t>
  </si>
  <si>
    <t>MANUAL OPERATIVO MODALIDAD DE ACOGIMIENTO FAMILIAR – HOGAR SUSTITUTO . Versión 2 Del 8 De Julio De 2022. Pag. 172, 193</t>
  </si>
  <si>
    <t>Cuenta con evidencia de que los recursos financieros han sido utilizados para Gastos de Emergencia.</t>
  </si>
  <si>
    <t>Cuenta con evidencia de que los recursos financieros han sido utilizados para Costos operativos.</t>
  </si>
  <si>
    <t>Cuenta con evidencia de que los recursos financieros han sido utilizados para la Cuota de Sostenimiento. (Alimentación, trasporte urbano, útiles escolares, dotación de aseo e higiene personal).</t>
  </si>
  <si>
    <t>6.2.7</t>
  </si>
  <si>
    <t>Cuenta con evidencia de que los recursos financieros han sido utilizados para el pago oportuno de la Beca para las Madres Sustitutas. (Tabla 13. Beca de Madre o Padre Sustituto por ubicación mensual)</t>
  </si>
  <si>
    <t>MANUAL OPERATIVO MODALIDAD DE ACOGIMIENTO FAMILIAR – HOGAR SUSTITUTO . Versión 2 Del 8 De Julio De 2022. Pag. 193. 195</t>
  </si>
  <si>
    <t>6.2.8</t>
  </si>
  <si>
    <t>MANUAL OPERATIVO MODALIDAD DE ACOGIMIENTO FAMILIAR – HOGAR SUSTITUTO . Versión 2 Del 8 De Julio De 2022. Pag. 174 Figura 11</t>
  </si>
  <si>
    <t>6.2.9</t>
  </si>
  <si>
    <t>Durante el desarrollo de la ejecución del  contrato se ha interrumpido la prestación del servicio por falta de recursos para el pago del talento humano y madres sustitutas</t>
  </si>
  <si>
    <t>MANUAL OPERATIVO MODALIDAD DE ACOGIMIENTO FAMILIAR – HOGAR SUSTITUTO . Versión 2 Del 8 De Julio De 2022. Pag. 172. 195</t>
  </si>
  <si>
    <t>Cuenta con evidencia documentada del pago oportuno de los salarios y honorarios del talento humano, así como de los aportes realizados al Sistema General de Seguridad Social (salud, pensión, riesgos laborales y parafiscales), conforme a los términos legales.</t>
  </si>
  <si>
    <t>Cuenta con dotación escolar-material pedagógico</t>
  </si>
  <si>
    <t>La entidad cuenta con elementos lúdico deportivos de acuerdo con la edad de la población, que permita dar cumplimiento a lo establecido en la Propuesta de Implementación y Cualificación (PIYC).</t>
  </si>
  <si>
    <t>La entidad cuenta con la Propuesta de Implementación y Cualificación -PIYC  digital o física y aprobada.</t>
  </si>
  <si>
    <t>En observación de la atención, diálogos con las niñas, niños, adolescentes, jóvenes, familias o red vincular de apoyo, el talento humano y registros documentales se evidencia que las acciones desarrolladas por la entidad son pertinentes y coherentes para la población atendida, con la Propuesta de Implementación y Cualificación – PIYC aprobada.</t>
  </si>
  <si>
    <t>En observación de la atención, diálogos con las niñas, niños, adolescentes, jóvenes, familias o red vincular de apoyo, el talento humano y registros documentales se evidencia que las acciones desarrolladas por la entidad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 Desarrollan herramientas de participación.
d. Documentan e implementan estrategias para la prevención de situaciones de riesgo.</t>
  </si>
  <si>
    <t xml:space="preserve">Se realiza la gestión y acompañamiento según se requiera para:
* el trámite de documentos de identidad de acuerdo con la edad  y de la libreta militar (cuando aplique).
* las valoraciones iniciales para establecer el perfil funcional e identificación de necesidades, competencias de aprendizaje 
* la valoración del desarrollo de los niños y niñas de primera infancia.
* las citas de seguimiento o controles que hayan sido indicadas desde psicología, trabajo social y especialistas de área 
* las citaciones que realice la autoridad administrativa, el operador o el SNBF 
* la vinculación a programas de atención integral a la primera infancia de la oferta del ICBF o el sistema educativo formal y no formal en la oferta pública o privada del entorno, de acuerdo con la edad y escolaridad de las niñas y los niños.
*  el seguimiento al proceso académico a través de visitas a la  entidad educativa.
</t>
  </si>
  <si>
    <t>La entidad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</si>
  <si>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Que no se obtiene, distribuye o utiliza materiales pornográficos dentro o fuera del hogar sustituto o entidad, lo que incluye la visita de sitios web pornográficos, así como el envío de mensajes pornográficos vía virtual o telefónica. (sexting y groming)</t>
  </si>
  <si>
    <t>Realiza consulta de antecedentes para el Talento Humano, de acuerdo a lo indicado en el manual operativo.
*Antecedentes fiscales, disciplinarios ni judiciales (en Justicia Ordinaria y en el ejercicio de Justicia Propia para el caso de Pueblos indígenas). Verificar cada 3 meses, durante la vinculación en la modalidad.
*La entidad realizo la validación de antecedentes del talento humano, como requisito previo a su incorporación.
*Solicitar la verificación de los antecedes judiciales en las páginas oficiales de la muestra seleccionada.</t>
  </si>
  <si>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Nota 2: Verificar que la entidad haya realizado la validación de antecedentes del talento humano, como requisito previo a su incorporación.</t>
  </si>
  <si>
    <t>Manual Operativo modalidad de acogimiento familiar hogar sustituto, versión 2 del 08/07/2022 aprobado Mediante Resolución No. 3370 del 28 de junio de 2022
Tabla 12. Dotación personal en Hogares Sustitutos. Pág. 182
Aspectos relevantes de la adquisición y entrega de la dotación: Pág.186</t>
  </si>
  <si>
    <t>Acciones de seguimiento a nivel individual y grupal, así como estrategias de mitigación a estos comportamientos, en los casos de niños, niñas y adolescentes que presenten conductas y comportamientos sexuales que requieren de intervención profesional</t>
  </si>
  <si>
    <t>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t>
  </si>
  <si>
    <t xml:space="preserve">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 </t>
  </si>
  <si>
    <t>Manual operativo modalidades y servicio para la atención de niñas, niños y adolescentes, con proceso administrativo de restablecimiento de derechos, versión 1 del 27/07/2021
3.2.5. Dotación lúdico – deportiva. Pág. 38</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</si>
  <si>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</si>
  <si>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</si>
  <si>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Diligenciamiento Componente Alimentación y Nutrición</t>
  </si>
  <si>
    <t xml:space="preserve">Los soportes de cumplimiento para este numeral deberán reposar en la Sede Administrativa de la entidad administrativa de la modalidad. </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</si>
  <si>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</si>
  <si>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</si>
  <si>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</si>
  <si>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Registre el número de documento del responsable que atiende el servicio al momento de la visita.</t>
  </si>
  <si>
    <t>PSIC / TS: Psicólogo (a) o Trabajador (a) Social</t>
  </si>
  <si>
    <t>Diligenciamiento Componente Modelo de Atención</t>
  </si>
  <si>
    <t>Se entenderá que las acciones de ejecución de la Propuesta de Implementación y Cualificación -PIYC responde al modelo de atención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</si>
  <si>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</si>
  <si>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</si>
  <si>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Diligenciamiento Anexo 4 Situaciones de Riesgo</t>
  </si>
  <si>
    <t>Diligenciamiento Componente Talento Humano</t>
  </si>
  <si>
    <t>4.5.24 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</si>
  <si>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Para la evaluación de este verificable confirme con el profesional del componente de ambientes adecuados y seguros de acuerdo con la muestra seleccionada, lo relacionado con la dotación básica.</t>
  </si>
  <si>
    <t>MANUAL OPERATIVO MODALIDAD DE ACOGIMIENTO FAMILIAR – HOGAR SUSTITUTO [MO4.P] Versión 2 del 08/07/2022
3. COMPONENTES DE LA MODALIDAD
Dotación 
Dotación Básica
Tabla 11. Elementos de dotación básica de Hogares Sustitutos (Pág. 178-181)</t>
  </si>
  <si>
    <t>MANUAL OPERATIVO MODALIDAD DE ACOGIMIENTO FAMILIAR – HOGAR SUSTITUTO [MO4.P] Versión 2 del 08/07/2022
Tabla 10. Dotación de aseo e higiene personal  (Pág. 177-178)</t>
  </si>
  <si>
    <t>MANUAL OPERATIVO MODALIDAD DE ACOGIMIENTO FAMILIAR – HOGAR SUSTITUTO [MO4.P] Versión 2 del 08/07/2022
d) Elementos de aseo e higiene personal
Tabla 10. Dotación de aseo e higiene personal  (Pág. 177-178)</t>
  </si>
  <si>
    <r>
      <t xml:space="preserve">Se realiza la reposición de la dotación personal por uso, necesidad cada vez que la niña, niño, adolescente lo requiera, de tal forma que siempre está completa, en buen estado y es de su talla.
</t>
    </r>
    <r>
      <rPr>
        <b/>
        <sz val="11"/>
        <color theme="1"/>
        <rFont val="Arial"/>
        <family val="2"/>
      </rPr>
      <t>Nota 1:</t>
    </r>
    <r>
      <rPr>
        <sz val="11"/>
        <color theme="1"/>
        <rFont val="Arial"/>
        <family val="2"/>
      </rPr>
      <t xml:space="preserve"> Si transcurridos cuatro (4) meses a partir de la entrega de la dotación personal inicial, una niña, un niño o un adolescente no ha requerido de reposición, deberá entregársele al menos cuatro (4) elementos de dotación que él o ella solicite
</t>
    </r>
    <r>
      <rPr>
        <b/>
        <sz val="11"/>
        <color theme="1"/>
        <rFont val="Arial"/>
        <family val="2"/>
      </rPr>
      <t>Nota 2</t>
    </r>
    <r>
      <rPr>
        <sz val="11"/>
        <color theme="1"/>
        <rFont val="Arial"/>
        <family val="2"/>
      </rPr>
      <t xml:space="preserve">:  en el caso de ser un niño o niña menor de siete (7) años, se le deberá entregar elementos diferentes, que correspondan a una muda completa. </t>
    </r>
  </si>
  <si>
    <t>Manual operativo modalidades y servicio para la atención de niñas, niños y adolescentes, con proceso administrativo de restablecimiento de derechos, versión 1 del 27/07/2021
3.2.5. Dotación lúdico – deportiva. Pág. 38
Manual Operativo modalidad de acogimiento familiar hogar sustituto, versión 2 del 08/07/2022 aprobado Mediante Resolución No. 3370 del 28 de junio de 2022
* Dotación Personal: (…) Notas. Pág. 182</t>
  </si>
  <si>
    <t>Manual Operativo modalidad de acogimiento familiar hogar sustituto, versión 2 del 08/07/2022 aprobado Mediante Resolución No. 3370 del 28 de junio de 2022
* Dotación Personal: Pág. 181; 184
* Dotación Personal: Pág. 182
Aspectos relevantes de la adquisición y entrega de la dotación: Pág.186</t>
  </si>
  <si>
    <r>
      <t xml:space="preserve">La dotación personal entregada a los usuarios es nueva, de uso personal, de buena calidad, de la talla de la niña, el niño o el adolescente y acorde a los ajustes razonables que se requieran.
</t>
    </r>
    <r>
      <rPr>
        <b/>
        <sz val="11"/>
        <color theme="1"/>
        <rFont val="Arial"/>
        <family val="2"/>
      </rPr>
      <t>Nota:</t>
    </r>
    <r>
      <rPr>
        <sz val="11"/>
        <color theme="1"/>
        <rFont val="Arial"/>
        <family val="2"/>
      </rPr>
      <t xml:space="preserve"> En relación con la adaptación de ropa con velcro, botones con ojetes más amplios para facilitar el vestido de la persona, aditamentos adaptados para la alimentación o cuidado personal, cascos u otros elementos que se requieran para su protección, deberán estar prescritos por el médico tratante o el equipo que desarrolle las acciones terapéuticas, y dicho soporte se encuentra en el anexo de la historia de atención.</t>
    </r>
  </si>
  <si>
    <t>Manual Operativo modalidad de acogimiento familiar hogar sustituto, versión 2 del 08/07/2022 aprobado Mediante Resolución No. 3370 del 28 de junio de 2022
* Dotación Personal: Pág. 181; Notas (...) Pág. 184
Aspectos relevantes de la adquisición y entrega de la dotación: Pág.186</t>
  </si>
  <si>
    <r>
      <t xml:space="preserve">La entidad la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15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Nota 2:</t>
    </r>
    <r>
      <rPr>
        <sz val="11"/>
        <color theme="1"/>
        <rFont val="Arial"/>
        <family val="2"/>
      </rPr>
      <t xml:space="preserve"> 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Nota 3:</t>
    </r>
    <r>
      <rPr>
        <sz val="11"/>
        <color theme="1"/>
        <rFont val="Arial"/>
        <family val="2"/>
      </rPr>
      <t xml:space="preserve"> Para adolescentes que se encuentren en procesos de formación diferentes al de colegio, se puede reemplazar por insumos para su proceso formativo, los cuales deben ser entregados a los adolescentes, según lo requerido.</t>
    </r>
  </si>
  <si>
    <t>7.3. Cuenta con la dotación personal requerida conforme a las particularidades de los usuarios y del territorio
7.4. Cuenta con la dotación lúdico – deportiva
7.5. Cuenta con dotación escolar-material pedagógico</t>
  </si>
  <si>
    <t>Para la evaluación de estos verificables confirme con el profesional del componente financiero de acuerdo con la muestra seleccionada, lo relacionado con los soportes de compra y entrega de la dotación.</t>
  </si>
  <si>
    <t>La dotación personal es acorde a las particularidades de los usuarios (edad, origen étnico, discapacidad, orientación de género, condición, características, entre otras) quienes participan en la elección y adquisición de su vestuario.</t>
  </si>
  <si>
    <t>Manual operativo modalidades y servicio para la atención de niñas, niños y adolescentes, con proceso administrativo de restablecimiento de derechos, versión 1 del 27/07/2021
3.2.6. Dotación escolar y material pedagógico. Pág. 38
Manual Operativo modalidad de acogimiento familiar hogar sustituto, versión 2 del 08/07/2022 aprobado Mediante Resolución No. 3370 del 28 de junio de 2022
* Dotación Escolar: Pág. 185, 186; Notas (...) Pág.188</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</si>
  <si>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9"/>
        <rFont val="Arial"/>
        <family val="2"/>
      </rPr>
      <t xml:space="preserve">Nota: </t>
    </r>
    <r>
      <rPr>
        <sz val="9"/>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</si>
  <si>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Cuenta con la documentación del Infantómetro:
-Hoja de vida (con la totalidad de criterios establecidos en la norma)
-Certificado de calibración.</t>
  </si>
  <si>
    <t>Manual Operativo modalidad de acogimiento familiar hogar sustituto versión 2 del 08/07/2022 aprobado Mediante Resolución No. 3370 del 28 de junio de 2022
2.4.2. Clasificación según tipo de hogar. A. Hogar sustituto tradicional - HST-T. Pág. 16, 17
2.4.2. Clasificación según tipo de hogar. B. Hogar sustituto Tutor- HSTT. Pág. 17
2.4.2. Clasificación según tipo de hogar. D. Hogar sustituto Tutor Transitorio - HST-TR. Pág. 19
2.4.2. Clasificación según tipo de hogar. G. Hogar sustituto Tutor Agrupado - HST-A. Pág. 23,24
2.4.2. Clasificación según tipo de hogar. H. Hogar sustituto Múltiple - HST-M. Pág. 24,25,26
2.4.2. Clasificación según tipo de hogar. I. Hogar sustituto Fin de Semana HST-FD. Pág. 27, 28,29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
Tabla 2. Disponibilidad de tiempo por tipo de Hogar Sustituto</t>
  </si>
  <si>
    <r>
      <rPr>
        <b/>
        <sz val="5"/>
        <rFont val="Arial"/>
        <family val="2"/>
      </rPr>
      <t>Manual Operativo modalidad de acogimiento familiar hogar sustituto</t>
    </r>
    <r>
      <rPr>
        <sz val="5"/>
        <rFont val="Arial"/>
        <family val="2"/>
      </rPr>
      <t>, versión 2 del 08/07/2022 aprobado Mediante Resolución No. 3370 del 28 de junio de 2022
Tabla 2. Disponibilidad de tiempo por tipo de Hogar Sustituto
2.4.2. Clasificación según tipo de hogar. D. Hogar sustituto Tutor Transitorio - HST-TR. Pág. 19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t>
    </r>
  </si>
  <si>
    <t>UDS 2.1</t>
  </si>
  <si>
    <t>UDS 2.2</t>
  </si>
  <si>
    <t>UDS 2.3</t>
  </si>
  <si>
    <t>UDS 2.4</t>
  </si>
  <si>
    <t>UDS 2.5</t>
  </si>
  <si>
    <t>UDS 2.6</t>
  </si>
  <si>
    <t>UDS 2.7</t>
  </si>
  <si>
    <t>UDS 2.8</t>
  </si>
  <si>
    <t>UDS 2.9</t>
  </si>
  <si>
    <t>UDS 2.10</t>
  </si>
  <si>
    <t>UDS 2.11</t>
  </si>
  <si>
    <t>UDS 2.12</t>
  </si>
  <si>
    <t>UDS 2.13</t>
  </si>
  <si>
    <t>UDS 2.14</t>
  </si>
  <si>
    <t>EAS 2.1</t>
  </si>
  <si>
    <t>EAS 2.2</t>
  </si>
  <si>
    <t>EAS 2.3</t>
  </si>
  <si>
    <t>EAS 2.4</t>
  </si>
  <si>
    <t>EAS 2.5</t>
  </si>
  <si>
    <t>EAS 2.6</t>
  </si>
  <si>
    <t>4.5</t>
  </si>
  <si>
    <t>4.6</t>
  </si>
  <si>
    <t>A1.1.1</t>
  </si>
  <si>
    <t>A1.1.2</t>
  </si>
  <si>
    <t>A1.1.3</t>
  </si>
  <si>
    <t>A1.1.4</t>
  </si>
  <si>
    <t>2.Ambientes Adecuados y Seguros UDS</t>
  </si>
  <si>
    <t>2.Ambientes Adecuados y Seguros EAS</t>
  </si>
  <si>
    <t>Anexo 5. Ubicaciones</t>
  </si>
  <si>
    <t>AMBIENTES ADECUADOS Y SEGUROS UDS</t>
  </si>
  <si>
    <t>AMBIENTES ADECUADOS Y SEGUROS EAS</t>
  </si>
  <si>
    <t>ANEXO 5 UBICACIONES</t>
  </si>
  <si>
    <t>ANEXO 3 GESTANTES Y LACTANTES</t>
  </si>
  <si>
    <t xml:space="preserve">Cuenta con los soportes de las atenciones periódicas y/o gestiones en salud para dar cumplimiento con lo descrito en la Ruta Integral de Atención en Salud:
Soporte de valoración integral por: medicina general o especialista en pediatría o medicina familiar, nutrición, profesional de enfermería y salud bucal por profesional de odontología.
Nota 1: En caso que los niños requieran consultas de salud especializadas verificar la asistencia a las mismas.
Nota 2: en caso de no contar con el soporte verificar la gestión en coordinación con la Autoridad Administrativa.
Nota 3: En caso de que se hayan realizado activaciones en salud cuentan con los soportes de las atenciones. </t>
  </si>
  <si>
    <t xml:space="preserve"> PROFESIONALES QUE ATIENDEN LA VISITA POR PARTE DE LA ENTIDAD U OPERADOR</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</si>
  <si>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</si>
  <si>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</si>
  <si>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</si>
  <si>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</si>
  <si>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</si>
  <si>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r>
      <t>Este enunciado tiene  los siguientes propósitos generales y aplica para el componente del Modelo de Atención,</t>
    </r>
    <r>
      <rPr>
        <sz val="11"/>
        <color rgb="FFFF0000"/>
        <rFont val="Aptos Narrow"/>
        <family val="2"/>
        <scheme val="minor"/>
      </rPr>
      <t xml:space="preserve"> </t>
    </r>
    <r>
      <rPr>
        <sz val="11"/>
        <rFont val="Aptos Narrow"/>
        <family val="2"/>
        <scheme val="minor"/>
      </rPr>
      <t>en el anexo 4 de S</t>
    </r>
    <r>
      <rPr>
        <sz val="11"/>
        <color theme="1"/>
        <rFont val="Aptos Narrow"/>
        <family val="2"/>
        <scheme val="minor"/>
      </rPr>
      <t xml:space="preserve">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</si>
  <si>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Cuenta el inmueble con servicio de gas natural que cumpla con la revisión técnica de seguridad.</t>
  </si>
  <si>
    <r>
      <t xml:space="preserve">Cuenta el inmueble con las condiciones habitacionales adecuadas para la prestación del servicio.
</t>
    </r>
    <r>
      <rPr>
        <b/>
        <sz val="11"/>
        <rFont val="Arial"/>
        <family val="2"/>
      </rPr>
      <t>Nota:</t>
    </r>
    <r>
      <rPr>
        <sz val="11"/>
        <rFont val="Arial"/>
        <family val="2"/>
      </rPr>
      <t xml:space="preserve"> los siguientes parámetros no aplican para los Hogares Sustitutos, ubicados en Comunidades Indígenas y se tendrán en cuenta solamente que las condiciones habitacionales sean las adecuadas para ofrecer atención al usuario, brindando espacios libres de riesgos para su integridad física y el ambiente propicio para su desarrollo integral.
En lo que se refiere a los Hogares Sustitutos constituidos en zonas donde no exista alcantarillado o red eléctrica, deberá velarse porque las condiciones habitacionales, permitan un adecuado proceso de atención por parte de la familia sustituta.</t>
    </r>
  </si>
  <si>
    <t>Cumple el espacio de alimentación o comedor, con los requerimientos establecidos la atención.</t>
  </si>
  <si>
    <t>Cumple el espacio de estar, con los requerimientos establecidos para la atención.</t>
  </si>
  <si>
    <t xml:space="preserve">Cumple el espacio de parqueadero con los requerimientos establecidos para la atención.. </t>
  </si>
  <si>
    <t xml:space="preserve"> 3.3 Cumple con la aplicación de la minuta patrón, teniendo en cuenta las necesidades propias de cada niña, niño o adolescente y de acuerdo con las prácticas alimentarias tradicionales de las niñas, los niños y los adolescentes de grupos étnicos</t>
  </si>
  <si>
    <t>La evaluación de estos verificables se realiza tanto en la Sede Administrativa de la entidad administradora de la modalidad como en las Unidades de Servicio que conformen la muestra seleccionada.
La aplicación de la minuta patrón y práticas alimentarias tradicionales de grupos étnicos se  realiza conforme a las orientaciones del profesional de nutrición y dietética de la EAPB o la Defensoría de Familia</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</si>
  <si>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</si>
  <si>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r>
      <t xml:space="preserve">El talento humano de la entidad usa lenguaje respetuoso, tiene disposición a la escucha y demuestra actitud empática, en sus interacciones con los usuarios y sus compañeros.
</t>
    </r>
    <r>
      <rPr>
        <b/>
        <sz val="11"/>
        <rFont val="Arial"/>
        <family val="2"/>
      </rPr>
      <t>Nota:</t>
    </r>
    <r>
      <rPr>
        <sz val="11"/>
        <rFont val="Arial"/>
        <family val="2"/>
      </rPr>
      <t xml:space="preserve">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r>
  </si>
  <si>
    <t>Cumplen los dormitorios o habitaciones, con las condiciones habitacionales adecuadas para la prestación del servicio.</t>
  </si>
  <si>
    <t>3.1 Cuenta con el seguimiento a la atención, promoción y mantenimiento de la salud.</t>
  </si>
  <si>
    <t xml:space="preserve">En observación de la atención, diálogos con las niñas, niños, adolescentes, jóvenes, familias, el talento humano, contrastado con el anexo de historia de atención y la carpeta de seguimiento al hogar sustituto-HS, se evidencia que: </t>
  </si>
  <si>
    <r>
      <t xml:space="preserve">Se ubica en el hogar sustituto transición </t>
    </r>
    <r>
      <rPr>
        <u/>
        <sz val="11"/>
        <color rgb="FF000000"/>
        <rFont val="Arial"/>
        <family val="2"/>
      </rPr>
      <t>étnico (TSE)</t>
    </r>
    <r>
      <rPr>
        <sz val="11"/>
        <color rgb="FF000000"/>
        <rFont val="Arial"/>
        <family val="2"/>
      </rPr>
      <t xml:space="preserve"> así:
* Tres cupos en vulneración
* Dos cupos en discapacidad
* Dos cupos en vulneración y uno en discapacidad.
</t>
    </r>
    <r>
      <rPr>
        <b/>
        <sz val="11"/>
        <color rgb="FF000000"/>
        <rFont val="Arial"/>
        <family val="2"/>
      </rPr>
      <t>Nota 1:</t>
    </r>
    <r>
      <rPr>
        <sz val="11"/>
        <color rgb="FF000000"/>
        <rFont val="Arial"/>
        <family val="2"/>
      </rPr>
      <t xml:space="preserve">  la atención de las niñas, a los niños y a los adolescentes en los HST-Transición étnico corresponde a los siete (7) días de la semana, las veinticuatro (24) horas del día, en lo posible de máximo un mes calendario.
</t>
    </r>
    <r>
      <rPr>
        <b/>
        <sz val="11"/>
        <color rgb="FF000000"/>
        <rFont val="Arial"/>
        <family val="2"/>
      </rPr>
      <t xml:space="preserve">
Nota 2</t>
    </r>
    <r>
      <rPr>
        <sz val="11"/>
        <color rgb="FF000000"/>
        <rFont val="Arial"/>
        <family val="2"/>
      </rPr>
      <t>:El hogar podrá estar ubicado al interior de la comunidad indígena.</t>
    </r>
  </si>
  <si>
    <t xml:space="preserve">3.2 Cumple con realizar periódicamente la toma de medidas antropométricas a cada niña, niño, adolescente, joven y gestante y hace seguimiento a los resultados. </t>
  </si>
  <si>
    <r>
      <t xml:space="preserve">Cuenta con el concepto higiénico sanitario Favorable, emitido por la autoridad sanitaria competente, para la </t>
    </r>
    <r>
      <rPr>
        <b/>
        <sz val="11"/>
        <color rgb="FF000000"/>
        <rFont val="Arial"/>
        <family val="2"/>
      </rPr>
      <t>Sede Administrativa</t>
    </r>
    <r>
      <rPr>
        <sz val="11"/>
        <color rgb="FF000000"/>
        <rFont val="Arial"/>
        <family val="2"/>
      </rPr>
      <t>, cuando en este lugar se almacenan alimentos y/o Bienestarina.</t>
    </r>
  </si>
  <si>
    <r>
      <t xml:space="preserve">Cuenta e implementa el Plan de Saneamiento Básico para la </t>
    </r>
    <r>
      <rPr>
        <b/>
        <sz val="11"/>
        <color rgb="FF000000"/>
        <rFont val="Arial"/>
        <family val="2"/>
      </rPr>
      <t>Sede Administrativa</t>
    </r>
    <r>
      <rPr>
        <sz val="11"/>
        <color rgb="FF000000"/>
        <rFont val="Arial"/>
        <family val="2"/>
      </rPr>
      <t xml:space="preserve"> cuando en este lugar se almacenan alimentos y/o Bienestarina.</t>
    </r>
  </si>
  <si>
    <t>3.4 Cuenta con el concepto higiénico sanitario Favorable, emitido por la autoridad sanitaria competente, para la Sede Administrativa, cuando en este lugar se almacenan alimentos y/o Bienestarina.
3.5 Cuenta e implementa el Plan de Saneamiento Básico para la Sede Administrativa cuando en este lugar se almacenan alimentos y/o Bienestarina.</t>
  </si>
  <si>
    <t xml:space="preserve">3.6 Implementa las Buenas Prácticas de Manufactura - BPM en los procesos con alimentos. </t>
  </si>
  <si>
    <t xml:space="preserve"> 3.7  Cumple con los criterios de metrología para los equipos de prestación del servicio.
3.8 Cuenta e implementa el Programa de Selección y Evaluación de Proveedores.  Aplica cuando en la Sede Administrativa se almacenan alimentos.</t>
  </si>
  <si>
    <t xml:space="preserve">3.9 Implementa acciones de educación para la salud alimentaría. </t>
  </si>
  <si>
    <t>Cumple con la aplicación de la minuta patrón, teniendo en cuenta las necesidades propias de cada niña, niño o adolescente y de acuerdo con las prácticas alimentarias tradicionales de las niñas, los niños y los adolescentes de grupos étnicos.</t>
  </si>
  <si>
    <r>
      <t xml:space="preserve">En observación de la atención se verifica que se implementan las minutas patrón para la alimentación familiar,  tiempos de comida y tamaño de porciones según la edad.
</t>
    </r>
    <r>
      <rPr>
        <b/>
        <sz val="11"/>
        <color rgb="FF000000"/>
        <rFont val="Arial"/>
        <family val="2"/>
      </rPr>
      <t xml:space="preserve">Nota: </t>
    </r>
    <r>
      <rPr>
        <sz val="11"/>
        <color rgb="FF000000"/>
        <rFont val="Arial"/>
        <family val="2"/>
      </rPr>
      <t xml:space="preserve">se suministra al menos cinco (5) tiempos de comida al día: desayuno, almuerzo, cena, refrigerios (2). </t>
    </r>
  </si>
  <si>
    <t>Cumple el espacio de tienda familiar, con los requerimientos establecidos para la atención.</t>
  </si>
  <si>
    <t>Manual Operativo modalidad Acogimiento Familiar - Hogar Sustituto. MO4P. Versión 2 del 08/07/2022. 
3.3.2 Responsabilidades del Centro Zonal, del operador y de la Entidad Territorial. Pág. 99. 
Guía para el impulso a la soberanía alimentaria por el derecho humano a la alimentación adecuada en las modalidades y servicios del ICBF. G36.PP. Versión 1 del 04/12/2024.
4.6. Valoración y Seguimiento del Estado Nutricional y de Salud. Pág. 90. - Seguimiento a la atención, promoción y mantenimiento de la salud. - Tabla 11. Ruta integral de atención para la promoción y mantenimiento de la salud según curso de vida. Esquema de intervenciones/atenciones en salud individuales para niñas y niños en primera infancia.  Pág. 107 - 111.
Guía de Orientaciones para la Prevención y Manejo de Situaciones de Riesgo de las niñas, niños y adolescentes en las Modalidades y Servicio de Restablecimiento de derechos G17.P 6/6/2023.
4.3 MEDIDAS ESPECÍFICAS.  Pág.  23-73.</t>
  </si>
  <si>
    <t>Manual Operativo modalidad Acogimiento Familiar - Hogar Sustituto. MO4P. Versión 2 del 08/07/2022. 
3.3.1 Roles de la Madre o Padre Sustitutos.  Pág.  94.
Guía para el impulso a la soberanía alimentaria por el derecho humano a la alimentación adecuada en las modalidades y servicios del ICBF. G36.PP. Versión 1 del 04/12/2024.
4.6. Valoración y Seguimiento del Estado Nutricional y de Salud.  Pág. 90. - Seguimiento a la atención, promoción y mantenimiento de la salud. - Tabla 11. Ruta integral de atención para la promoción y mantenimiento de la salud según curso de vida. Esquema de intervenciones/atenciones en salud individuales para niñas y niños en primera infancia. Página 108 - 111.</t>
  </si>
  <si>
    <t xml:space="preserve">MANUAL OPERATIVO MODALIDAD DE ACOGIMIENTO FAMILIAR – HOGAR SUSTITUTO [MO4.P] Versión 2 del 08/07/2022 (Pág. 219-220)
Para piscinas: Ley 1209 del 2008. Decreto 2171 del 2009. Resolución 4113 del 2012
</t>
  </si>
  <si>
    <t xml:space="preserve">MANUAL OPERATIVO MODALIDAD DE ACOGIMIENTO FAMILIAR – HOGAR SUSTITUTO [MO4.P] Versión 2 del 08/07/2022 (Pág. 219-220)
Para piscinas: Ley 1209 del 2008.Decreto 2171 del 2009 .Resolución 4113 del 2012
</t>
  </si>
  <si>
    <t>Manual Operativo modalidad Acogimiento Familiar - Hogar Sustituto. MO4P. Versión 2 del 08/07/2022.
3.3.1 Roles de la Madre o Padre Sustitutos.   Pág.  93 - 94. - Responsabilidades del Centro Zonal, del operador y de la Entidad Territorial.  Pág.  99. - Componente de alimentación y nutrición.  Pág.  231-232.
Guía para el impulso a la soberanía alimentaria por el derecho humano a la alimentación adecuada en las modalidades y servicios del ICBF. G33.PP. Versión 1 del 04/12/2024.
4.5. Complementación Alimentaria con Calidad. -  Preparación y distribución de Ración preparada. Pág. 64, 67.</t>
  </si>
  <si>
    <t xml:space="preserve">MANUAL OPERATIVO MODALIDAD DE ACOGIMIENTO FAMILIAR – HOGAR SUSTITUTO [MO4.P] Versión 2 del 08/07/2022 (Pág. 219-220)
Para piscinas: Ley 1209 del 2008.Decreto 2171 del 2009. Resolución 4113 del 2012
</t>
  </si>
  <si>
    <t xml:space="preserve">Guía orientadora para la estrategia del abastecimiento alimentario. G38.PP.  Versión 1 del 16/01/2025.
4.3.2 Evaluación y Selección de Proveedores - Compra de  Alimentos. - Programa de Selección y Evaluación de Proveedores.  Pág. 16, 17.
</t>
  </si>
  <si>
    <t>Manual Operativo modalidad Acogimiento Familiar - Hogar Sustituto. MO4P. Versión 2 del 08/07/2022.  
F. Nutricionista Dietista.  Pág.  211.
Guía para el impulso a la soberanía alimentaria por el derecho humano a la alimentación adecuada en las modalidades y servicios del ICBF. G33.PP. Versión 1 del 04/12/2024. Pág. 53. 
4.4. Ruta Metodológica de la Educación para la salud Alimentaria. Página 35 - 42.</t>
  </si>
  <si>
    <t>MANUAL OPERATIVO MODALIDAD DE ACOGIMIENTO FAMILIAR – HOGAR SUSTITUTO [MO4.P] Versión 2 del 08/07/2022. págs. 222 a 223</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</si>
  <si>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Pág.93 - Responsabilidades del Centro Zonal, del operador y de la Entidad Territorial. Pág.100. B. Carpeta de seguimiento al Hogar Sustituto C. Carpeta de niñas, niños, adolescentes y jóvenes ubicados en el Hogar Sustituto </t>
  </si>
  <si>
    <t>MANUAL OPERATIVO MODALIDAD DE ACOGIMIENTO FAMILIAR – HOGAR SUSTITUTO [MO4.P] Versión 2 del 08/07/2022.Págs. 223 a 224</t>
  </si>
  <si>
    <t>LINEAMIENTO TÉCNICO PARA LA IMPLEMENTACION DEL MODELO DE ATENCIÓN, DIRIGIDO A LOS NIÑOS, LAS NIÑAS, Y LOS ADOLESCENTES EN LAS MODALIDADES DE RESTABLECIMIENTO DE DERECHOS, Versión1 del 27/07/2021.
1. Marco conceptual. pág.16 al 19, Marco normativo. pág.193. Objetivos. pág.20
MANUAL OPERATIVO MODALIDADES Y SERVICIO PARA LA ATENCIÓN DE LAS NIÑAS, LOS NIÑOS Y LOS ADOLESCENTES, CON PROCESO ADMINISTRATIVO DE RESTABLECIMIENTO DE DERECHOS, Versión 2 del 08/07/2022.  
Introducción. Pág. 4Guía De Orientaciones Para La Prevención Y Manejo De Situaciones De Riesgo De Las Niñas, Niños Y Adolescentes En Las Modalidades Y Servicio De Restablecimiento De Derechos. Versión 7 Del 06/06/2023. Código Ético Pág. 73.</t>
  </si>
  <si>
    <t>MANUAL OPERATIVO MODALIDAD DE ACOGIMIENTO FAMILIAR – HOGAR SUSTITUTO [MO4.P] Versión 2 del 08/07/2022 Págs. 223 a 224</t>
  </si>
  <si>
    <t>LINEAMIENTO TÉCNICO PARA LA IMPLEMENTACION DEL MODELO DE ATENCIÓN, DIRIGIDO A LOS NIÑOS, LAS NIÑAS, Y LOS ADOLESCENTES EN LAS MODALIDADES DE RESTABLECIMIENTO DE DERECHOS, Versión1 del 27/07/2021.
1. Marco conceptual. pág.16 al 19 - Marco normativo. pág.19.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Pág.7</t>
  </si>
  <si>
    <t>MANUAL OPERATIVO MODALIDAD DE ACOGIMIENTO FAMILIAR – HOGAR SUSTITUTO [MO4.P] Versión 2 del 08/07/2022 Pág. 225</t>
  </si>
  <si>
    <t>MANUAL OPERATIVO MODALIDAD DE ACOGIMIENTO FAMILIAR – HOGAR SUSTITUTO . Versión 2 Del 8 De Julio De 2022. Pag. 55
GUÍA DE ORIENTACIONES PARA LA PREVENCIÓN Y MANEJO DE SITUACIONES DE RIESGO DE LAS NIÑAS, NIÑOS Y ADOLESCENTES EN LAS MODALIDADES Y SERVICIO DE RESTABLECIMIENTO DE DERECHOS Versión 7 del 06 De Junio del 2023</t>
  </si>
  <si>
    <t>MANUAL OPERATIVO MODALIDAD DE ACOGIMIENTO FAMILIAR – HOGAR SUSTITUTO [MO4.P] Versión 2 del 08/07/2022. Pág 227</t>
  </si>
  <si>
    <t>MANUAL OPERATIVO MODALIDAD DE ACOGIMIENTO FAMILIAR – HOGAR SUSTITUTO [MO4.P] Versión 2 del 08/07/2022
Dotación Básica Tabla 11. Elementos de dotación básica de Hogares Sustitutos (Pág. 178-181)</t>
  </si>
  <si>
    <t>Manual Operativo modalidad de acogimiento familiar hogar sustituto, versión 2 del 08/07/2022 aprobado Mediante Resolución No. 3370 del 28 de junio de 2022
* Dotación Personal: Pág. 181; 184 - Tabla 12. Dotación personal en Hogares Sustitutos. Pág. 182 - Aspectos relevantes de la adquisición y entrega de la dotación: Pág.186</t>
  </si>
  <si>
    <t xml:space="preserve">Manual operativo modalidades y servicio para la atención de niñas, niños y adolescentes, con proceso administrativo de restablecimiento de derechos, versión 1 del 27/07/2021
3.2.6. Dotación escolar y material pedagógico. Pág. 38
Manual Operativo modalidad de acogimiento familiar hogar sustituto, versión 2 del 08/07/2022 aprobado Mediante Resolución No. 3370 del 28 de junio de 2022
* Dotación Personal: (…) Notas. Pág. 182.  * Dotación Escolar: Pág. 185
</t>
  </si>
  <si>
    <t>Lineamiento Técnico Para La Atención A Niños, Niñas Y Adolescentes, Con Derechos Amenazados O Vulnerados, Víctimas De Violencia Sexual, Versión 2 Del 04/07/2018 
9.3. Acciones De Atención Especializada. Tabla 4 Acciones Especializadas. Pág.108 - Coordinación De Acciones. Págs. 136 108 , 126, 130, 131, 134 ,135, 136 y  137.</t>
  </si>
  <si>
    <t xml:space="preserve">Manual Operativo Modalidad de Acogimiento Familiar Hogar Sustituto - MO4.P- Versión 2 del 08/07/2022. Págs. 228 - 230
</t>
  </si>
  <si>
    <t>Lineamiento Técnico Para La Atención De Niños, Niñas Y Adolescentes Con Discapacidad Con Derechos Amenazados Y/O Vulnerados, Versión 2 Del 3/12/2019.
Cuadro 12 Acciones Diferenciales Para La Atención De Población Con Discapacidad. Pag.49,50,51
Manual Operativo modalidad Acogimiento Familiar - Hogar Sustituto. MO4P. Versión 2 del 08/07/2022. F. Nutricionista Dietista.  Pág.  231.
Guía Técnica Del Componentes De Alimentación Y Nutrición Para Las Personas Con Discapacidad En El Marco De Los Procesos De Atención Del Icbf  G7Pp Versión 2 Del 8/8/2022.  Pág. 41, 65-66.
Guía Para El Impulso A La Soberanía Alimentaria Por El Derecho Humano A La Alimentación Adecuada En Las Modalidades Y Servicios Del Icbf. G33.Pp. Versión 1 Del 04/12/2024.  Pág.  57, 93 - 96.
Guía técnica para la metrología aplicable a los programas de los procesos misionales del icbf.  g8.pp.  versión 8 del 05/03/2025.  Pág. 13-14, 21-22. 50.</t>
  </si>
  <si>
    <t xml:space="preserve">Manual Operativo Modalidad de Acogimiento Familiar Hogar Sustituto - MO4.P- Versión 2 del 08/07/2022. Págs. 230 - 231
</t>
  </si>
  <si>
    <t>Lineamiento Técnico Del Programa Especializado Para La Atención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</si>
  <si>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Manual Operativo Modalidad de Acogimiento Familiar Hogar Sustituto - MO4.P - Versión 2 del 08/07/2022. Págs. 232 - 233</t>
  </si>
  <si>
    <t xml:space="preserve">Manual Operativo Modalidad de Acogimiento Familiar Hogar Sustituto - MO4.P- Versión 2 del 08/07/2022.Pág. 230
</t>
  </si>
  <si>
    <t xml:space="preserve">Manual Operativo Modalidad de Acogimiento Familiar Hogar Sustituto - MO4.P- Versión 2 del 08/07/2022.Pág. 230.
</t>
  </si>
  <si>
    <t>GUÍA DE ORIENTACIONES PARA LA PREVENCIÓN Y MANEJO DE SITUACIONES DE RIESGO DE LAS NIÑAS, NIÑOS Y ADOLESCENTES EN LAS MODALIDADES Y SERVICIO DE RESTABLECIMIENTO DE DERECHOS [G17.P] Versión 7 del 06/06/2023: Págs 20-21.</t>
  </si>
  <si>
    <r>
      <t xml:space="preserve">El área de los dormitorios cumple con mínimo 3.0 m² por usuario, donde el área incluye la cama, el armario, la mesa de noche y el espacio de circulación. 
</t>
    </r>
    <r>
      <rPr>
        <b/>
        <sz val="11"/>
        <rFont val="Arial"/>
        <family val="2"/>
      </rPr>
      <t>Nota 1</t>
    </r>
    <r>
      <rPr>
        <sz val="11"/>
        <rFont val="Arial"/>
        <family val="2"/>
      </rPr>
      <t xml:space="preserve">: la medición de la capacidad instalada en dormitorios debe ser calculada de forma independiente para cada dormitorio.
</t>
    </r>
    <r>
      <rPr>
        <b/>
        <sz val="11"/>
        <rFont val="Arial"/>
        <family val="2"/>
      </rPr>
      <t>Nota 2:</t>
    </r>
    <r>
      <rPr>
        <sz val="11"/>
        <rFont val="Arial"/>
        <family val="2"/>
      </rPr>
      <t xml:space="preserve"> el armario o closet puede ubicarse de los dormitorios, sin que esto signifique, que el área que estos ocupen se tenga en cuenta para calcular el espacio de los dormitorios.</t>
    </r>
  </si>
  <si>
    <r>
      <t xml:space="preserve">Los dormitorios de los usuarios son independientes pero no aisladas de las habitaciones de los miembros de la familia. 
</t>
    </r>
    <r>
      <rPr>
        <b/>
        <sz val="11"/>
        <rFont val="Arial"/>
        <family val="2"/>
      </rPr>
      <t>Nota:</t>
    </r>
    <r>
      <rPr>
        <sz val="11"/>
        <rFont val="Arial"/>
        <family val="2"/>
      </rPr>
      <t xml:space="preserve"> Para usuarios que requieran un cuidado especial y pernoten en la misma habitación con los padres sustitutos, esta situación tiene que ser aprobada por la autoridad administrativa.</t>
    </r>
  </si>
  <si>
    <r>
      <t xml:space="preserve">En caso de contar con usuarios con discapacidad física, las habitaciones o dormitorios cuentan con espacios accesibles para la circulación de los niños, niñas y adolescentes. 
</t>
    </r>
    <r>
      <rPr>
        <b/>
        <sz val="11"/>
        <rFont val="Arial"/>
        <family val="2"/>
      </rPr>
      <t>Nota:</t>
    </r>
    <r>
      <rPr>
        <sz val="11"/>
        <rFont val="Arial"/>
        <family val="2"/>
      </rPr>
      <t xml:space="preserve"> El Hogar sustituto siempre debe cumplir con este requisito al momento del ingreso del usuario con discapacidad física.</t>
    </r>
  </si>
  <si>
    <t>Los dormitorios se encuentran separados por etapa de curso de vida a partir de los ocho (8) años.
- Infancia: 8 - 11 años.
- Adolescencia: 12 - 18 años.
- Juventud: 14-26 años.
- Adultez: 27-59 años.
-Persona Mayor: 60 años o más
*Clasificación establecida por el Ministerio de Salud y Protección Social (como referencia)</t>
  </si>
  <si>
    <t>Dormitorios compartidos por varios usuarios: cada niño, niña o adolescente, cuenta con la privacidad requerida.</t>
  </si>
  <si>
    <r>
      <t xml:space="preserve">Los dormitorios de las niñas, niños y los adolescentes ubicados en la modalidad, están dispuestos únicamente para la ubicación de los elementos de uso cotidiano de los beneficiarios
</t>
    </r>
    <r>
      <rPr>
        <b/>
        <sz val="11"/>
        <rFont val="Arial"/>
        <family val="2"/>
      </rPr>
      <t>Nota:</t>
    </r>
    <r>
      <rPr>
        <sz val="11"/>
        <rFont val="Arial"/>
        <family val="2"/>
      </rPr>
      <t xml:space="preserve"> no se permitirá que se almacenen cajas, archivo, elementos del hogar que no se usan, trasteos, bicicletas, motos, automóviles, entre otros.</t>
    </r>
  </si>
  <si>
    <t>Si el espacio de alimentación o comedor es cercano a la cocina de la vivienda, según edad y curso de vida, se cuenta con las precauciones frente al acceso de las niñas, los niños y los adolescentes a ella, cuando se estén cocinando los alimentos.</t>
  </si>
  <si>
    <r>
      <t xml:space="preserve">El espacio de alimentación o comedor cuenta con disposición de sillas de comedor para cada miembro del Hogar Sustituto y la familia sustituta.
</t>
    </r>
    <r>
      <rPr>
        <b/>
        <sz val="11"/>
        <rFont val="Arial"/>
        <family val="2"/>
      </rPr>
      <t>Nota:</t>
    </r>
    <r>
      <rPr>
        <sz val="11"/>
        <rFont val="Arial"/>
        <family val="2"/>
      </rPr>
      <t xml:space="preserve"> Por ningún motivo, las niñas, los niños y los adolescentes de la modalidad se ubicarán en un lugar diferente al momento de compartir los alimentos, constituyéndose esta conducta en un acto discriminatorio en su contra.</t>
    </r>
  </si>
  <si>
    <r>
      <t xml:space="preserve"> El espacio de estar permite que las niñas, los niños y los  adolescentes compartan con la familia sustituta.
 </t>
    </r>
    <r>
      <rPr>
        <b/>
        <sz val="11"/>
        <rFont val="Arial"/>
        <family val="2"/>
      </rPr>
      <t>Nota 1:</t>
    </r>
    <r>
      <rPr>
        <sz val="11"/>
        <rFont val="Arial"/>
        <family val="2"/>
      </rPr>
      <t xml:space="preserve"> ya sea en un sala o sillas, según clima y disposición de espacios de la casa.
</t>
    </r>
    <r>
      <rPr>
        <b/>
        <sz val="11"/>
        <rFont val="Arial"/>
        <family val="2"/>
      </rPr>
      <t xml:space="preserve"> Nota 2:</t>
    </r>
    <r>
      <rPr>
        <sz val="11"/>
        <rFont val="Arial"/>
        <family val="2"/>
      </rPr>
      <t xml:space="preserve"> Se sugiere la ubicación de un televisor en este espacio.</t>
    </r>
  </si>
  <si>
    <r>
      <t xml:space="preserve">En zonas cálidas, la puerta de salida de la casa cuenta con las previsiones necesarias para evitar el ingreso a la casa de cualquier transeúnte o salida de las niñas, niños y adolescentes sin ser notados.
</t>
    </r>
    <r>
      <rPr>
        <b/>
        <sz val="11"/>
        <rFont val="Arial"/>
        <family val="2"/>
      </rPr>
      <t>Nota:</t>
    </r>
    <r>
      <rPr>
        <sz val="11"/>
        <rFont val="Arial"/>
        <family val="2"/>
      </rPr>
      <t xml:space="preserve"> puede ser una reja que separe la vivienda de la calle.</t>
    </r>
  </si>
  <si>
    <r>
      <t xml:space="preserve">En caso de contar con hamacas o chinchorros en el lugar, se tiene la previsión para evitar riesgos de un accidente por caída o asfixia.
</t>
    </r>
    <r>
      <rPr>
        <b/>
        <sz val="11"/>
        <rFont val="Arial"/>
        <family val="2"/>
      </rPr>
      <t>Nota:</t>
    </r>
    <r>
      <rPr>
        <sz val="11"/>
        <rFont val="Arial"/>
        <family val="2"/>
      </rPr>
      <t xml:space="preserve"> la previsión debe corresponder al uso de elementos de acuerdo a la edad y curso de vida.</t>
    </r>
  </si>
  <si>
    <t>Cumple el espacio de mascotas cumple con los requerimientos establecidos para la atención.</t>
  </si>
  <si>
    <r>
      <t xml:space="preserve">El espacio donde la mascota se alimenta, pasa las horas del día y duerme, cumple con ser aseado y ordenado, este espacio no puede ser habitaciones, cocina o comedor. 
</t>
    </r>
    <r>
      <rPr>
        <b/>
        <sz val="11"/>
        <rFont val="Arial"/>
        <family val="2"/>
      </rPr>
      <t>Nota 1:</t>
    </r>
    <r>
      <rPr>
        <sz val="11"/>
        <rFont val="Arial"/>
        <family val="2"/>
      </rPr>
      <t xml:space="preserve"> no se podrán tener caninos potencialmente peligrosos de acuerdo a la ley 1801 de julio de 2016, para hogares sustitutos posteriores a la expedición del Manual Operativo (08/07/2022).
</t>
    </r>
    <r>
      <rPr>
        <b/>
        <sz val="11"/>
        <rFont val="Arial"/>
        <family val="2"/>
      </rPr>
      <t>Nota 2:</t>
    </r>
    <r>
      <rPr>
        <sz val="11"/>
        <rFont val="Arial"/>
        <family val="2"/>
      </rPr>
      <t xml:space="preserve"> Para hogares ubicados en comunidades indígenas, la tenencia de los  animales procederá según los usos y costumbres de la comunidad. </t>
    </r>
  </si>
  <si>
    <t>Todas las mascotas de la unidad familiar cuentan con vacunas al día, reciben atención por médico veterinario, son alimentadas debidamente y reciben buen trato.</t>
  </si>
  <si>
    <t>Si en la vivienda donde funciona el Hogar Sustituto es una finca que tenga animales como: vacas, caballos, cerdos, patos, gallinas, gansos, tortugas (que no estén en vía de extinción), truchas u otros, se dispone de lo necesario para prevenir accidentes con las niñas, los niños y los adolescentes de la modalidad.</t>
  </si>
  <si>
    <t>Las motos y carros deberán tener revisión tecno mecánica, de tal forma que se prevenga cualquier accidente al hacer retiro de éstos del parqueadero.</t>
  </si>
  <si>
    <t>En caso de que en el Hogar Sustituto funcione una tienda; esta no debe vender bebidas embriagantes, sustancias inflamables, cigarrillos o elementos que representen un daño para la salud de las personas.
Nota: No se permite el consumo de bebidas embriagantes ni cigarrillo en las instalaciones de la tienda.</t>
  </si>
  <si>
    <t>En caso de que en el Hogar Sustituto funcione una tienda; los niños, niñas y adolescentes no participan en su atención ni manejo.</t>
  </si>
  <si>
    <t>En caso de que en el Hogar Sustituto funcione una tienda; los productos no se almacenan en dormitorios, comedor o sala de estar.</t>
  </si>
  <si>
    <t>Los baños cuentan con la dotación requerida:
a. un sanitario.
b. un orinal (Si en la sede se atienden niños y adolescentes hombres).
c. un lavamanos.</t>
  </si>
  <si>
    <t>UDS 2.10.2</t>
  </si>
  <si>
    <t>UDS 2.10.3</t>
  </si>
  <si>
    <t>UDS 2.12.5</t>
  </si>
  <si>
    <t>UDS 2.12.6</t>
  </si>
  <si>
    <t>2. COMPONENTE AMBIENTES ADECUADOS Y SEGUROS UDS</t>
  </si>
  <si>
    <t>2. COMPONENTE AMBIENTES ADECUADOS Y SEGUROS EAS</t>
  </si>
  <si>
    <t>UDS 2.11.3</t>
  </si>
  <si>
    <t>F9.P16.IVC
Versión 1
11/11/2025
Clasificación de la Información
CLASIFICADA</t>
  </si>
  <si>
    <r>
      <t xml:space="preserve">Cambie la </t>
    </r>
    <r>
      <rPr>
        <sz val="11"/>
        <rFont val="Aptos Narrow"/>
        <family val="2"/>
        <scheme val="minor"/>
      </rPr>
      <t>X</t>
    </r>
    <r>
      <rPr>
        <sz val="11"/>
        <color rgb="FFFF0000"/>
        <rFont val="Aptos Narrow"/>
        <family val="2"/>
        <scheme val="minor"/>
      </rPr>
      <t xml:space="preserve"> </t>
    </r>
    <r>
      <rPr>
        <sz val="11"/>
        <rFont val="Aptos Narrow"/>
        <family val="2"/>
        <scheme val="minor"/>
      </rPr>
      <t xml:space="preserve">por el </t>
    </r>
    <r>
      <rPr>
        <sz val="11"/>
        <color theme="1"/>
        <rFont val="Aptos Narrow"/>
        <family val="2"/>
        <scheme val="minor"/>
      </rPr>
      <t xml:space="preserve">número de Unidad Operativa asignada de acuerdo a la designación realizada por el o la coordinador (a) o el o la líder del Grupo de Inspección y Vigilancia.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</si>
</sst>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3"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b/>
      <sz val="11"/>
      <name val="Aptos Narrow"/>
      <family val="2"/>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b/>
      <sz val="5"/>
      <name val="Arial"/>
      <family val="2"/>
    </font>
    <font>
      <u/>
      <sz val="11"/>
      <name val="Arial"/>
      <family val="2"/>
    </font>
    <font>
      <sz val="11"/>
      <color theme="6" tint="0.39997558519241921"/>
      <name val="Arial"/>
      <family val="2"/>
    </font>
    <font>
      <sz val="11"/>
      <color theme="6" tint="0.39997558519241921"/>
      <name val="Aptos Narrow"/>
      <family val="2"/>
      <scheme val="minor"/>
    </font>
    <font>
      <b/>
      <u/>
      <sz val="11"/>
      <color theme="0"/>
      <name val="Aptos Narrow"/>
      <family val="2"/>
      <scheme val="minor"/>
    </font>
    <font>
      <sz val="5"/>
      <color rgb="FF000000"/>
      <name val="Aptos Narrow"/>
      <family val="2"/>
      <scheme val="minor"/>
    </font>
    <font>
      <sz val="5"/>
      <color rgb="FF000000"/>
      <name val="Aptos Narrow"/>
      <family val="2"/>
    </font>
    <font>
      <sz val="11"/>
      <color rgb="FF47D359"/>
      <name val="Arial"/>
      <family val="2"/>
    </font>
    <font>
      <sz val="11"/>
      <name val="Aptos Display"/>
      <family val="2"/>
      <scheme val="major"/>
    </font>
    <font>
      <b/>
      <sz val="16"/>
      <name val="Aptos Narrow"/>
      <family val="2"/>
      <scheme val="minor"/>
    </font>
    <font>
      <sz val="8"/>
      <name val="Aptos Display"/>
      <family val="2"/>
      <scheme val="major"/>
    </font>
    <font>
      <b/>
      <sz val="5"/>
      <name val="Aptos Narrow"/>
      <family val="2"/>
      <scheme val="minor"/>
    </font>
    <font>
      <u/>
      <sz val="12"/>
      <name val="Arial"/>
      <family val="2"/>
    </font>
    <font>
      <sz val="12"/>
      <name val="Arial"/>
      <family val="2"/>
    </font>
    <font>
      <sz val="10"/>
      <color rgb="FFFF0000"/>
      <name val="Arial"/>
      <family val="2"/>
    </font>
    <font>
      <b/>
      <sz val="11"/>
      <color rgb="FF000000"/>
      <name val="Aptos Narrow"/>
      <family val="2"/>
      <scheme val="minor"/>
    </font>
    <font>
      <b/>
      <sz val="11"/>
      <color rgb="FFFF0000"/>
      <name val="Aptos Narrow"/>
      <family val="2"/>
      <scheme val="minor"/>
    </font>
    <font>
      <sz val="11"/>
      <color rgb="FFFF0000"/>
      <name val="Aptos Display"/>
      <family val="2"/>
      <scheme val="major"/>
    </font>
    <font>
      <sz val="12"/>
      <color rgb="FFFF0000"/>
      <name val="Times New Roman"/>
      <family val="1"/>
    </font>
    <font>
      <u/>
      <sz val="11"/>
      <color rgb="FF000000"/>
      <name val="Arial"/>
      <family val="2"/>
    </font>
    <font>
      <sz val="8"/>
      <color rgb="FFFF0000"/>
      <name val="Aptos Narrow"/>
      <family val="2"/>
      <scheme val="minor"/>
    </font>
    <font>
      <b/>
      <sz val="9"/>
      <name val="Arial"/>
      <family val="2"/>
    </font>
    <font>
      <sz val="9"/>
      <name val="Arial"/>
      <family val="2"/>
    </font>
  </fonts>
  <fills count="54">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FFFF"/>
        <bgColor indexed="64"/>
      </patternFill>
    </fill>
    <fill>
      <patternFill patternType="solid">
        <fgColor rgb="FFF57C00"/>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rgb="FF000000"/>
      </patternFill>
    </fill>
    <fill>
      <patternFill patternType="solid">
        <fgColor rgb="FF0070C0"/>
        <bgColor indexed="64"/>
      </patternFill>
    </fill>
    <fill>
      <patternFill patternType="solid">
        <fgColor theme="2" tint="-0.499984740745262"/>
        <bgColor indexed="64"/>
      </patternFill>
    </fill>
    <fill>
      <patternFill patternType="solid">
        <fgColor rgb="FFFFCCFF"/>
        <bgColor rgb="FF000000"/>
      </patternFill>
    </fill>
    <fill>
      <patternFill patternType="solid">
        <fgColor rgb="FFFFFFFF"/>
        <bgColor rgb="FF000000"/>
      </patternFill>
    </fill>
    <fill>
      <patternFill patternType="solid">
        <fgColor rgb="FFC0E6F5"/>
        <bgColor rgb="FF000000"/>
      </patternFill>
    </fill>
    <fill>
      <patternFill patternType="solid">
        <fgColor theme="0" tint="-0.14999847407452621"/>
        <bgColor rgb="FF000000"/>
      </patternFill>
    </fill>
    <fill>
      <patternFill patternType="solid">
        <fgColor theme="6" tint="0.59999389629810485"/>
        <bgColor rgb="FF000000"/>
      </patternFill>
    </fill>
  </fills>
  <borders count="8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rgb="FF000000"/>
      </left>
      <right/>
      <top style="medium">
        <color rgb="FF000000"/>
      </top>
      <bottom/>
      <diagonal/>
    </border>
    <border>
      <left style="medium">
        <color indexed="64"/>
      </left>
      <right/>
      <top style="medium">
        <color rgb="FF000000"/>
      </top>
      <bottom style="medium">
        <color indexed="64"/>
      </bottom>
      <diagonal/>
    </border>
    <border>
      <left/>
      <right style="medium">
        <color indexed="64"/>
      </right>
      <top style="medium">
        <color rgb="FF000000"/>
      </top>
      <bottom style="medium">
        <color indexed="64"/>
      </bottom>
      <diagonal/>
    </border>
    <border>
      <left/>
      <right style="medium">
        <color rgb="FF000000"/>
      </right>
      <top style="medium">
        <color rgb="FF000000"/>
      </top>
      <bottom/>
      <diagonal/>
    </border>
    <border>
      <left style="medium">
        <color rgb="FF000000"/>
      </left>
      <right/>
      <top/>
      <bottom/>
      <diagonal/>
    </border>
    <border>
      <left style="thin">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indexed="64"/>
      </right>
      <top style="medium">
        <color rgb="FF000000"/>
      </top>
      <bottom style="medium">
        <color indexed="64"/>
      </bottom>
      <diagonal/>
    </border>
    <border>
      <left style="medium">
        <color indexed="64"/>
      </left>
      <right style="medium">
        <color indexed="64"/>
      </right>
      <top style="medium">
        <color rgb="FF000000"/>
      </top>
      <bottom style="medium">
        <color indexed="64"/>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s>
  <cellStyleXfs count="4">
    <xf numFmtId="0" fontId="0" fillId="0" borderId="0"/>
    <xf numFmtId="0" fontId="22" fillId="0" borderId="0"/>
    <xf numFmtId="0" fontId="22" fillId="0" borderId="0"/>
    <xf numFmtId="0" fontId="44" fillId="0" borderId="0" applyNumberFormat="0" applyFill="0" applyBorder="0" applyAlignment="0" applyProtection="0"/>
  </cellStyleXfs>
  <cellXfs count="699">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11" fillId="0" borderId="0" xfId="0" applyFont="1" applyAlignment="1">
      <alignment wrapText="1"/>
    </xf>
    <xf numFmtId="0" fontId="16" fillId="0" borderId="0" xfId="0" applyFont="1" applyAlignment="1">
      <alignment horizontal="justify" vertical="justify" wrapText="1"/>
    </xf>
    <xf numFmtId="0" fontId="30" fillId="0" borderId="0" xfId="0" applyFont="1"/>
    <xf numFmtId="0" fontId="19" fillId="0" borderId="7" xfId="0" applyFont="1" applyBorder="1" applyAlignment="1" applyProtection="1">
      <alignment vertical="center" wrapText="1"/>
      <protection locked="0"/>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1"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31" fillId="9" borderId="8" xfId="0" applyFont="1" applyFill="1" applyBorder="1" applyAlignment="1">
      <alignment horizontal="left" vertical="center" wrapText="1"/>
    </xf>
    <xf numFmtId="0" fontId="31" fillId="5" borderId="8" xfId="0" applyFont="1" applyFill="1" applyBorder="1" applyAlignment="1">
      <alignment vertical="center" wrapText="1"/>
    </xf>
    <xf numFmtId="0" fontId="31" fillId="0" borderId="8" xfId="0" applyFont="1" applyBorder="1" applyAlignment="1">
      <alignment vertical="center" wrapText="1"/>
    </xf>
    <xf numFmtId="0" fontId="31"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7" fillId="0" borderId="0" xfId="0" applyFont="1"/>
    <xf numFmtId="0" fontId="37"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1" fillId="17" borderId="11" xfId="0" applyFont="1" applyFill="1" applyBorder="1" applyAlignment="1">
      <alignment horizontal="center" vertical="center"/>
    </xf>
    <xf numFmtId="0" fontId="31" fillId="17" borderId="8" xfId="0" applyFont="1" applyFill="1" applyBorder="1" applyAlignment="1">
      <alignment vertical="center" wrapText="1"/>
    </xf>
    <xf numFmtId="0" fontId="31" fillId="17" borderId="8" xfId="0" applyFont="1" applyFill="1" applyBorder="1" applyAlignment="1">
      <alignment vertical="center"/>
    </xf>
    <xf numFmtId="0" fontId="31" fillId="17" borderId="12" xfId="0" applyFont="1" applyFill="1" applyBorder="1" applyAlignment="1">
      <alignment horizontal="left" vertical="center" wrapText="1"/>
    </xf>
    <xf numFmtId="0" fontId="31" fillId="17" borderId="8" xfId="0" applyFont="1" applyFill="1" applyBorder="1" applyAlignment="1">
      <alignment horizontal="justify" vertical="center" wrapText="1"/>
    </xf>
    <xf numFmtId="0" fontId="31" fillId="17" borderId="8" xfId="0" applyFont="1" applyFill="1" applyBorder="1" applyAlignment="1">
      <alignment horizontal="center" vertical="center"/>
    </xf>
    <xf numFmtId="0" fontId="31" fillId="17" borderId="27" xfId="0" applyFont="1" applyFill="1" applyBorder="1" applyAlignment="1">
      <alignment horizontal="center" vertical="center"/>
    </xf>
    <xf numFmtId="0" fontId="31" fillId="17" borderId="28" xfId="0" applyFont="1" applyFill="1" applyBorder="1" applyAlignment="1">
      <alignment horizontal="justify" vertical="center" wrapText="1"/>
    </xf>
    <xf numFmtId="0" fontId="31" fillId="17" borderId="28" xfId="0" applyFont="1" applyFill="1" applyBorder="1" applyAlignment="1">
      <alignment vertical="center"/>
    </xf>
    <xf numFmtId="0" fontId="31" fillId="0" borderId="14" xfId="0" applyFont="1" applyBorder="1" applyAlignment="1">
      <alignment horizontal="justify" vertical="center" wrapText="1"/>
    </xf>
    <xf numFmtId="0" fontId="31" fillId="9" borderId="8" xfId="0" applyFont="1" applyFill="1" applyBorder="1" applyAlignment="1">
      <alignment vertical="center" wrapText="1"/>
    </xf>
    <xf numFmtId="0" fontId="31" fillId="0" borderId="14" xfId="0" applyFont="1" applyBorder="1" applyAlignment="1">
      <alignment vertical="center" wrapText="1"/>
    </xf>
    <xf numFmtId="0" fontId="31" fillId="5" borderId="28" xfId="0" applyFont="1" applyFill="1" applyBorder="1" applyAlignment="1">
      <alignment horizontal="justify" vertical="center" wrapText="1"/>
    </xf>
    <xf numFmtId="0" fontId="31" fillId="5" borderId="8" xfId="0" applyFont="1" applyFill="1" applyBorder="1" applyAlignment="1">
      <alignment horizontal="justify" vertical="center" wrapText="1"/>
    </xf>
    <xf numFmtId="0" fontId="31" fillId="5" borderId="17" xfId="0" applyFont="1" applyFill="1" applyBorder="1" applyAlignment="1">
      <alignment horizontal="justify" vertical="center" wrapText="1"/>
    </xf>
    <xf numFmtId="0" fontId="31"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9"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9"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1" fillId="9" borderId="0" xfId="0" applyFont="1" applyFill="1"/>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0" xfId="0" applyFont="1" applyFill="1" applyAlignment="1">
      <alignment horizontal="center" vertical="center"/>
    </xf>
    <xf numFmtId="0" fontId="28" fillId="9" borderId="0" xfId="0" applyFont="1" applyFill="1" applyAlignment="1">
      <alignment vertical="top"/>
    </xf>
    <xf numFmtId="0" fontId="40" fillId="5" borderId="8" xfId="0" applyFont="1" applyFill="1" applyBorder="1" applyAlignment="1">
      <alignment horizontal="justify" vertical="center" wrapText="1"/>
    </xf>
    <xf numFmtId="0" fontId="41"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1" fillId="9" borderId="8" xfId="0" applyFont="1" applyFill="1" applyBorder="1" applyAlignment="1">
      <alignment horizontal="center" vertical="center" wrapText="1"/>
    </xf>
    <xf numFmtId="0" fontId="31" fillId="17" borderId="8" xfId="0" applyFont="1" applyFill="1" applyBorder="1" applyAlignment="1">
      <alignment horizontal="center" vertical="center" wrapText="1"/>
    </xf>
    <xf numFmtId="0" fontId="10" fillId="0" borderId="0" xfId="0" applyFont="1"/>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31" fillId="9" borderId="8" xfId="0" applyFont="1" applyFill="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0" fillId="24" borderId="47" xfId="0" applyFill="1" applyBorder="1" applyAlignment="1" applyProtection="1">
      <alignment horizontal="center"/>
      <protection locked="0"/>
    </xf>
    <xf numFmtId="0" fontId="38" fillId="0" borderId="0" xfId="0" applyFont="1" applyProtection="1">
      <protection locked="0"/>
    </xf>
    <xf numFmtId="0" fontId="31" fillId="0" borderId="16" xfId="0" applyFont="1" applyBorder="1" applyAlignment="1" applyProtection="1">
      <alignment horizontal="justify" vertical="center" wrapText="1"/>
      <protection locked="0"/>
    </xf>
    <xf numFmtId="0" fontId="31" fillId="0" borderId="17" xfId="0" applyFont="1" applyBorder="1" applyAlignment="1" applyProtection="1">
      <alignment horizontal="center" vertical="center" wrapText="1"/>
      <protection locked="0"/>
    </xf>
    <xf numFmtId="0" fontId="31" fillId="0" borderId="9" xfId="0" applyFont="1" applyBorder="1" applyAlignment="1" applyProtection="1">
      <alignment horizontal="justify" vertical="center" wrapText="1"/>
      <protection locked="0"/>
    </xf>
    <xf numFmtId="2" fontId="31" fillId="0" borderId="8" xfId="0" applyNumberFormat="1" applyFont="1" applyBorder="1" applyAlignment="1" applyProtection="1">
      <alignment horizontal="center" vertical="center" wrapText="1"/>
      <protection locked="0"/>
    </xf>
    <xf numFmtId="0" fontId="13" fillId="25" borderId="54" xfId="0" applyFont="1" applyFill="1" applyBorder="1" applyAlignment="1" applyProtection="1">
      <alignment horizontal="center" vertical="center" wrapText="1"/>
      <protection locked="0"/>
    </xf>
    <xf numFmtId="0" fontId="13" fillId="25" borderId="28" xfId="0" applyFont="1" applyFill="1" applyBorder="1" applyAlignment="1" applyProtection="1">
      <alignment horizontal="center" vertical="center" wrapText="1"/>
      <protection locked="0"/>
    </xf>
    <xf numFmtId="0" fontId="13" fillId="25" borderId="33" xfId="0" applyFont="1" applyFill="1" applyBorder="1" applyAlignment="1" applyProtection="1">
      <alignment horizontal="center" vertical="center" wrapText="1"/>
      <protection locked="0"/>
    </xf>
    <xf numFmtId="0" fontId="31" fillId="9" borderId="17" xfId="0" applyFont="1" applyFill="1" applyBorder="1" applyAlignment="1">
      <alignment horizontal="center" vertical="center" wrapText="1"/>
    </xf>
    <xf numFmtId="0" fontId="31" fillId="9" borderId="17" xfId="0" applyFont="1" applyFill="1" applyBorder="1" applyAlignment="1" applyProtection="1">
      <alignment horizontal="center" vertical="center" wrapText="1"/>
      <protection locked="0"/>
    </xf>
    <xf numFmtId="1" fontId="31" fillId="9" borderId="8" xfId="0" applyNumberFormat="1" applyFont="1" applyFill="1" applyBorder="1" applyAlignment="1">
      <alignment horizontal="center" vertical="center" wrapText="1"/>
    </xf>
    <xf numFmtId="0" fontId="31" fillId="0" borderId="35" xfId="0" applyFont="1" applyBorder="1" applyAlignment="1" applyProtection="1">
      <alignment horizontal="center" vertical="center" wrapText="1"/>
      <protection locked="0"/>
    </xf>
    <xf numFmtId="0" fontId="31" fillId="0" borderId="19" xfId="0" applyFont="1" applyBorder="1" applyAlignment="1" applyProtection="1">
      <alignment horizontal="center" vertical="center" wrapText="1"/>
      <protection locked="0"/>
    </xf>
    <xf numFmtId="0" fontId="38"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1" fillId="9" borderId="28" xfId="0" applyFont="1" applyFill="1" applyBorder="1" applyAlignment="1">
      <alignment horizontal="justify" vertical="center" wrapText="1"/>
    </xf>
    <xf numFmtId="0" fontId="31" fillId="5" borderId="23" xfId="0" applyFont="1" applyFill="1" applyBorder="1" applyAlignment="1">
      <alignment horizontal="justify" vertical="center" wrapText="1"/>
    </xf>
    <xf numFmtId="0" fontId="46" fillId="0" borderId="28" xfId="0" applyFont="1" applyBorder="1" applyAlignment="1">
      <alignment horizontal="left" vertical="center" wrapText="1"/>
    </xf>
    <xf numFmtId="0" fontId="46" fillId="0" borderId="28" xfId="0" applyFont="1" applyBorder="1" applyAlignment="1">
      <alignment horizontal="center" vertical="center" wrapText="1"/>
    </xf>
    <xf numFmtId="0" fontId="46" fillId="0" borderId="8" xfId="0" applyFont="1" applyBorder="1" applyAlignment="1">
      <alignment horizontal="left" vertical="center" wrapText="1"/>
    </xf>
    <xf numFmtId="0" fontId="46" fillId="0" borderId="8" xfId="0" applyFont="1" applyBorder="1" applyAlignment="1">
      <alignment horizontal="center" vertical="center" wrapText="1"/>
    </xf>
    <xf numFmtId="0" fontId="48" fillId="16" borderId="13" xfId="0" applyFont="1" applyFill="1" applyBorder="1" applyAlignment="1">
      <alignment horizontal="center" vertical="center" wrapText="1"/>
    </xf>
    <xf numFmtId="0" fontId="28" fillId="0" borderId="27" xfId="0" applyFont="1" applyBorder="1" applyAlignment="1">
      <alignment horizontal="center" vertical="center" wrapText="1"/>
    </xf>
    <xf numFmtId="0" fontId="28" fillId="0" borderId="11" xfId="0" applyFont="1" applyBorder="1" applyAlignment="1">
      <alignment horizontal="center" vertical="center" wrapText="1"/>
    </xf>
    <xf numFmtId="0" fontId="26" fillId="0" borderId="0" xfId="0" applyFont="1"/>
    <xf numFmtId="0" fontId="51" fillId="26" borderId="58" xfId="0" applyFont="1" applyFill="1" applyBorder="1" applyAlignment="1">
      <alignment horizontal="center" vertical="center"/>
    </xf>
    <xf numFmtId="0" fontId="1" fillId="27" borderId="58" xfId="0" applyFont="1" applyFill="1" applyBorder="1" applyAlignment="1">
      <alignment vertical="center"/>
    </xf>
    <xf numFmtId="0" fontId="1" fillId="0" borderId="58" xfId="0" applyFont="1" applyBorder="1" applyAlignment="1">
      <alignment vertical="center"/>
    </xf>
    <xf numFmtId="0" fontId="3" fillId="7" borderId="59"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1" fillId="0" borderId="14" xfId="0" applyFont="1" applyBorder="1" applyAlignment="1" applyProtection="1">
      <alignment horizontal="center" vertical="center" wrapText="1"/>
      <protection locked="0"/>
    </xf>
    <xf numFmtId="0" fontId="10" fillId="28" borderId="23"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3" fillId="28" borderId="14" xfId="0" applyFont="1" applyFill="1" applyBorder="1" applyAlignment="1">
      <alignment horizontal="center" vertical="center"/>
    </xf>
    <xf numFmtId="0" fontId="50" fillId="30" borderId="14" xfId="0" applyFont="1" applyFill="1" applyBorder="1" applyAlignment="1">
      <alignment horizontal="center" vertical="center" wrapText="1"/>
    </xf>
    <xf numFmtId="0" fontId="13" fillId="30" borderId="14" xfId="0" applyFont="1" applyFill="1" applyBorder="1" applyAlignment="1">
      <alignment horizontal="center" vertical="center" wrapText="1"/>
    </xf>
    <xf numFmtId="0" fontId="17" fillId="31" borderId="14"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3" fillId="31" borderId="14" xfId="0" applyFont="1" applyFill="1" applyBorder="1" applyAlignment="1">
      <alignment horizontal="center" vertical="center" wrapText="1"/>
    </xf>
    <xf numFmtId="0" fontId="52" fillId="34" borderId="14" xfId="0" applyFont="1" applyFill="1" applyBorder="1" applyAlignment="1">
      <alignment horizontal="center" vertical="center" wrapText="1"/>
    </xf>
    <xf numFmtId="0" fontId="52" fillId="33" borderId="14" xfId="0" applyFont="1" applyFill="1" applyBorder="1" applyAlignment="1">
      <alignment horizontal="center" vertical="center" wrapText="1"/>
    </xf>
    <xf numFmtId="0" fontId="10" fillId="35" borderId="14" xfId="0" applyFont="1" applyFill="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5"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11" fillId="0" borderId="0" xfId="0" applyFont="1" applyAlignment="1">
      <alignment horizontal="justify" vertical="center"/>
    </xf>
    <xf numFmtId="0" fontId="39" fillId="7" borderId="2" xfId="0" applyFont="1" applyFill="1" applyBorder="1" applyAlignment="1" applyProtection="1">
      <alignment horizontal="justify" vertical="center" wrapText="1"/>
      <protection locked="0"/>
    </xf>
    <xf numFmtId="0" fontId="36" fillId="9" borderId="0" xfId="0" applyFont="1" applyFill="1" applyAlignment="1">
      <alignment horizontal="justify" vertical="center" wrapText="1"/>
    </xf>
    <xf numFmtId="0" fontId="36" fillId="0" borderId="0" xfId="0" applyFont="1" applyAlignment="1">
      <alignment horizontal="justify" vertical="center" wrapText="1"/>
    </xf>
    <xf numFmtId="0" fontId="55" fillId="11" borderId="25" xfId="0" applyFont="1" applyFill="1" applyBorder="1" applyAlignment="1">
      <alignment horizontal="left" vertical="center" wrapText="1"/>
    </xf>
    <xf numFmtId="0" fontId="55"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2"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1" fillId="23"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1" fillId="9" borderId="12" xfId="0" applyFont="1" applyFill="1" applyBorder="1" applyAlignment="1" applyProtection="1">
      <alignment horizontal="left" vertical="center" wrapText="1"/>
      <protection locked="0"/>
    </xf>
    <xf numFmtId="0" fontId="31"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1" fillId="0" borderId="12" xfId="0" applyFont="1" applyBorder="1" applyAlignment="1" applyProtection="1">
      <alignment horizontal="left" vertical="center" wrapText="1"/>
      <protection locked="0"/>
    </xf>
    <xf numFmtId="0" fontId="41"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1" fillId="0" borderId="15" xfId="0" applyFont="1" applyBorder="1" applyAlignment="1" applyProtection="1">
      <alignment horizontal="left" vertical="center" wrapText="1"/>
      <protection locked="0"/>
    </xf>
    <xf numFmtId="0" fontId="38" fillId="0" borderId="28" xfId="0" applyFont="1" applyBorder="1" applyAlignment="1" applyProtection="1">
      <alignment horizontal="center" vertical="center" wrapText="1"/>
      <protection locked="0"/>
    </xf>
    <xf numFmtId="0" fontId="38" fillId="0" borderId="28" xfId="0" applyFont="1" applyBorder="1" applyAlignment="1" applyProtection="1">
      <alignment vertical="center" wrapText="1"/>
      <protection locked="0"/>
    </xf>
    <xf numFmtId="14" fontId="38" fillId="0" borderId="28" xfId="0" applyNumberFormat="1" applyFont="1" applyBorder="1" applyAlignment="1" applyProtection="1">
      <alignment vertical="center" wrapText="1"/>
      <protection locked="0"/>
    </xf>
    <xf numFmtId="1" fontId="38" fillId="0" borderId="28" xfId="0" applyNumberFormat="1" applyFont="1" applyBorder="1" applyAlignment="1" applyProtection="1">
      <alignment horizontal="center" vertical="center" wrapText="1"/>
      <protection locked="0"/>
    </xf>
    <xf numFmtId="1" fontId="38"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8" fillId="0" borderId="28" xfId="0" applyNumberFormat="1" applyFont="1" applyBorder="1" applyAlignment="1" applyProtection="1">
      <alignment horizontal="center" vertical="center" wrapText="1"/>
      <protection locked="0"/>
    </xf>
    <xf numFmtId="0" fontId="38" fillId="0" borderId="28" xfId="0" applyFont="1" applyBorder="1" applyAlignment="1" applyProtection="1">
      <alignment horizontal="left" vertical="center" wrapText="1"/>
      <protection locked="0"/>
    </xf>
    <xf numFmtId="0" fontId="38" fillId="0" borderId="8" xfId="0" applyFont="1" applyBorder="1" applyAlignment="1" applyProtection="1">
      <alignment horizontal="center" vertical="center" wrapText="1"/>
      <protection locked="0"/>
    </xf>
    <xf numFmtId="0" fontId="38" fillId="0" borderId="8" xfId="0" applyFont="1" applyBorder="1" applyAlignment="1" applyProtection="1">
      <alignment vertical="center" wrapText="1"/>
      <protection locked="0"/>
    </xf>
    <xf numFmtId="14" fontId="38" fillId="0" borderId="8" xfId="0" applyNumberFormat="1" applyFont="1" applyBorder="1" applyAlignment="1" applyProtection="1">
      <alignment vertical="center" wrapText="1"/>
      <protection locked="0"/>
    </xf>
    <xf numFmtId="1" fontId="38" fillId="0" borderId="8" xfId="0" applyNumberFormat="1" applyFont="1" applyBorder="1" applyAlignment="1" applyProtection="1">
      <alignment horizontal="center" vertical="center" wrapText="1"/>
      <protection locked="0"/>
    </xf>
    <xf numFmtId="1" fontId="38"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8" fillId="0" borderId="8" xfId="0" applyNumberFormat="1" applyFont="1" applyBorder="1" applyAlignment="1" applyProtection="1">
      <alignment horizontal="center" vertical="center" wrapText="1"/>
      <protection locked="0"/>
    </xf>
    <xf numFmtId="0" fontId="38"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39" fillId="0" borderId="52"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9" fillId="7" borderId="46"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 fillId="5" borderId="17" xfId="0" applyFont="1" applyFill="1" applyBorder="1" applyAlignment="1">
      <alignment horizontal="center" vertical="center" wrapText="1"/>
    </xf>
    <xf numFmtId="0" fontId="4" fillId="5" borderId="39" xfId="0" applyFont="1" applyFill="1" applyBorder="1" applyAlignment="1">
      <alignment horizontal="left" vertical="center" wrapText="1"/>
    </xf>
    <xf numFmtId="0" fontId="4" fillId="5" borderId="24" xfId="0" applyFont="1" applyFill="1" applyBorder="1" applyAlignment="1">
      <alignment vertical="center" wrapText="1"/>
    </xf>
    <xf numFmtId="0" fontId="31" fillId="17" borderId="12" xfId="0" applyFont="1" applyFill="1" applyBorder="1" applyAlignment="1">
      <alignment horizontal="center" vertical="center" wrapText="1"/>
    </xf>
    <xf numFmtId="0" fontId="31" fillId="17" borderId="29" xfId="0" applyFont="1" applyFill="1" applyBorder="1" applyAlignment="1">
      <alignmen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5" fillId="11" borderId="8" xfId="0" applyFont="1" applyFill="1" applyBorder="1" applyAlignment="1">
      <alignment horizontal="center" vertical="center" wrapText="1"/>
    </xf>
    <xf numFmtId="0" fontId="55"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7" borderId="8" xfId="0" applyFont="1" applyFill="1" applyBorder="1" applyAlignment="1">
      <alignment horizontal="center" vertical="center" wrapText="1"/>
    </xf>
    <xf numFmtId="0" fontId="10" fillId="39" borderId="8" xfId="0" applyFont="1" applyFill="1" applyBorder="1" applyAlignment="1">
      <alignment horizontal="center" vertical="center" wrapText="1"/>
    </xf>
    <xf numFmtId="0" fontId="10" fillId="40"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41" borderId="8" xfId="0" applyFont="1" applyFill="1" applyBorder="1" applyAlignment="1">
      <alignment horizontal="center" vertical="center" wrapText="1"/>
    </xf>
    <xf numFmtId="0" fontId="10" fillId="36" borderId="8" xfId="0" applyFont="1" applyFill="1" applyBorder="1" applyAlignment="1">
      <alignment horizontal="center" vertical="center" wrapText="1"/>
    </xf>
    <xf numFmtId="0" fontId="10" fillId="42"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0" fillId="0" borderId="9" xfId="0" applyBorder="1" applyAlignment="1">
      <alignment horizontal="center" vertical="center"/>
    </xf>
    <xf numFmtId="16" fontId="0" fillId="0" borderId="8" xfId="0" applyNumberFormat="1" applyBorder="1" applyAlignment="1">
      <alignment horizontal="center" vertical="center" wrapText="1"/>
    </xf>
    <xf numFmtId="0" fontId="0" fillId="0" borderId="9" xfId="0" applyBorder="1" applyAlignment="1">
      <alignment vertical="center" wrapText="1"/>
    </xf>
    <xf numFmtId="0" fontId="58" fillId="0" borderId="8" xfId="0" applyFont="1" applyBorder="1" applyAlignment="1" applyProtection="1">
      <alignment horizontal="center" vertical="center" wrapText="1"/>
      <protection locked="0"/>
    </xf>
    <xf numFmtId="0" fontId="58"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7"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6" fillId="0" borderId="8" xfId="0" applyFont="1" applyBorder="1" applyAlignment="1">
      <alignment vertical="center" wrapText="1"/>
    </xf>
    <xf numFmtId="0" fontId="23" fillId="36"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4" borderId="8" xfId="0" applyFont="1" applyFill="1" applyBorder="1" applyAlignment="1">
      <alignment horizontal="center" vertical="center" wrapText="1"/>
    </xf>
    <xf numFmtId="0" fontId="57" fillId="36"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28" fillId="0" borderId="28" xfId="0" applyFont="1" applyBorder="1" applyAlignment="1">
      <alignment horizontal="left" vertical="center" wrapText="1"/>
    </xf>
    <xf numFmtId="0" fontId="28" fillId="0" borderId="28" xfId="0" applyFont="1" applyBorder="1" applyAlignment="1">
      <alignment vertical="center" wrapText="1"/>
    </xf>
    <xf numFmtId="0" fontId="28" fillId="0" borderId="29" xfId="0" applyFont="1" applyBorder="1" applyAlignment="1">
      <alignment vertical="center" wrapText="1"/>
    </xf>
    <xf numFmtId="0" fontId="28" fillId="0" borderId="8" xfId="0" applyFont="1" applyBorder="1" applyAlignment="1">
      <alignment horizontal="left" vertical="center" wrapText="1"/>
    </xf>
    <xf numFmtId="0" fontId="28" fillId="0" borderId="12" xfId="0" applyFont="1" applyBorder="1" applyAlignment="1">
      <alignment vertical="center" wrapText="1"/>
    </xf>
    <xf numFmtId="0" fontId="4" fillId="0" borderId="12" xfId="0" applyFont="1" applyBorder="1" applyAlignment="1" applyProtection="1">
      <alignment vertical="center"/>
      <protection locked="0"/>
    </xf>
    <xf numFmtId="0" fontId="18" fillId="0" borderId="12" xfId="0" applyFont="1" applyBorder="1" applyProtection="1">
      <protection locked="0"/>
    </xf>
    <xf numFmtId="0" fontId="31" fillId="17" borderId="12" xfId="0" applyFont="1" applyFill="1" applyBorder="1" applyAlignment="1">
      <alignment vertical="center"/>
    </xf>
    <xf numFmtId="0" fontId="21" fillId="0" borderId="0" xfId="0" applyFont="1" applyAlignment="1">
      <alignment horizontal="justify" vertical="center" wrapText="1"/>
    </xf>
    <xf numFmtId="0" fontId="15" fillId="0" borderId="0" xfId="0" applyFont="1" applyAlignment="1">
      <alignment horizontal="center" vertical="center"/>
    </xf>
    <xf numFmtId="0" fontId="4" fillId="5" borderId="12" xfId="0" applyFont="1" applyFill="1" applyBorder="1" applyAlignment="1">
      <alignment vertical="center"/>
    </xf>
    <xf numFmtId="0" fontId="4" fillId="0" borderId="15" xfId="0" applyFont="1" applyBorder="1" applyAlignment="1" applyProtection="1">
      <alignment vertical="center"/>
      <protection locked="0"/>
    </xf>
    <xf numFmtId="0" fontId="18" fillId="0" borderId="0" xfId="0" applyFont="1" applyAlignment="1">
      <alignment horizontal="center"/>
    </xf>
    <xf numFmtId="0" fontId="4" fillId="0" borderId="19" xfId="0" applyFont="1" applyBorder="1" applyAlignment="1" applyProtection="1">
      <alignment horizontal="center" vertical="center"/>
      <protection locked="0"/>
    </xf>
    <xf numFmtId="0" fontId="4" fillId="9" borderId="8" xfId="0" applyFont="1" applyFill="1" applyBorder="1" applyAlignment="1" applyProtection="1">
      <alignment horizontal="center" vertical="center"/>
      <protection locked="0"/>
    </xf>
    <xf numFmtId="0" fontId="31" fillId="9" borderId="11" xfId="0" applyFont="1" applyFill="1" applyBorder="1" applyAlignment="1">
      <alignment horizontal="center" vertical="center"/>
    </xf>
    <xf numFmtId="0" fontId="31" fillId="9" borderId="8" xfId="0" applyFont="1" applyFill="1" applyBorder="1" applyAlignment="1">
      <alignment vertical="center"/>
    </xf>
    <xf numFmtId="0" fontId="31" fillId="9" borderId="12" xfId="0" applyFont="1" applyFill="1" applyBorder="1" applyAlignment="1">
      <alignment horizontal="left" vertical="center" wrapText="1"/>
    </xf>
    <xf numFmtId="0" fontId="0" fillId="9" borderId="0" xfId="0" applyFill="1" applyAlignment="1">
      <alignment horizontal="center" vertical="center"/>
    </xf>
    <xf numFmtId="0" fontId="62" fillId="0" borderId="8" xfId="0" applyFont="1" applyBorder="1" applyAlignment="1" applyProtection="1">
      <alignment horizontal="center" vertical="center"/>
      <protection locked="0"/>
    </xf>
    <xf numFmtId="0" fontId="62" fillId="0" borderId="12" xfId="0" applyFont="1" applyBorder="1" applyAlignment="1" applyProtection="1">
      <alignment horizontal="left" vertical="center" wrapText="1"/>
      <protection locked="0"/>
    </xf>
    <xf numFmtId="0" fontId="63" fillId="9" borderId="0" xfId="0" applyFont="1" applyFill="1" applyAlignment="1">
      <alignment horizontal="center" vertical="center"/>
    </xf>
    <xf numFmtId="0" fontId="63" fillId="9" borderId="0" xfId="0" applyFont="1" applyFill="1"/>
    <xf numFmtId="0" fontId="63" fillId="0" borderId="0" xfId="0" applyFont="1" applyAlignment="1">
      <alignment horizontal="center" vertical="center"/>
    </xf>
    <xf numFmtId="0" fontId="63" fillId="0" borderId="0" xfId="0" applyFont="1"/>
    <xf numFmtId="0" fontId="15" fillId="0" borderId="10" xfId="0" applyFont="1" applyBorder="1"/>
    <xf numFmtId="0" fontId="42" fillId="7" borderId="21" xfId="0" applyFont="1" applyFill="1" applyBorder="1" applyAlignment="1" applyProtection="1">
      <alignment horizontal="center" vertical="center" wrapText="1"/>
      <protection locked="0"/>
    </xf>
    <xf numFmtId="0" fontId="11" fillId="0" borderId="44" xfId="0" applyFont="1" applyBorder="1"/>
    <xf numFmtId="0" fontId="11" fillId="0" borderId="5" xfId="0" applyFont="1" applyBorder="1" applyAlignment="1">
      <alignment vertical="center" wrapText="1"/>
    </xf>
    <xf numFmtId="0" fontId="11" fillId="0" borderId="5" xfId="0" applyFont="1" applyBorder="1" applyAlignment="1">
      <alignment wrapText="1"/>
    </xf>
    <xf numFmtId="0" fontId="15" fillId="15" borderId="44" xfId="0" applyFont="1" applyFill="1" applyBorder="1" applyAlignment="1">
      <alignment horizontal="center" vertical="center"/>
    </xf>
    <xf numFmtId="0" fontId="11" fillId="12" borderId="44" xfId="0" applyFont="1" applyFill="1" applyBorder="1" applyAlignment="1">
      <alignment horizontal="center" vertical="center"/>
    </xf>
    <xf numFmtId="0" fontId="11" fillId="12" borderId="50" xfId="0" applyFont="1" applyFill="1" applyBorder="1" applyAlignment="1">
      <alignment horizontal="center" vertical="center"/>
    </xf>
    <xf numFmtId="0" fontId="11" fillId="0" borderId="51" xfId="0" applyFont="1" applyBorder="1" applyAlignment="1">
      <alignment wrapText="1"/>
    </xf>
    <xf numFmtId="0" fontId="64" fillId="47" borderId="0" xfId="3" applyFont="1" applyFill="1" applyAlignment="1">
      <alignment horizontal="center" vertical="center"/>
    </xf>
    <xf numFmtId="0" fontId="14" fillId="0" borderId="7" xfId="0" applyFont="1" applyBorder="1"/>
    <xf numFmtId="0" fontId="4" fillId="5" borderId="8" xfId="0" applyFont="1" applyFill="1" applyBorder="1" applyAlignment="1">
      <alignment horizontal="justify" vertical="center" wrapText="1"/>
    </xf>
    <xf numFmtId="0" fontId="27" fillId="0" borderId="8" xfId="0" applyFont="1" applyBorder="1" applyAlignment="1">
      <alignment vertical="center" wrapText="1"/>
    </xf>
    <xf numFmtId="0" fontId="11" fillId="0" borderId="5" xfId="0" applyFont="1" applyBorder="1" applyAlignment="1">
      <alignment horizontal="justify" vertical="center" wrapText="1"/>
    </xf>
    <xf numFmtId="0" fontId="31" fillId="5" borderId="17" xfId="0" applyFont="1" applyFill="1" applyBorder="1" applyAlignment="1">
      <alignment horizontal="left" vertical="center" wrapText="1"/>
    </xf>
    <xf numFmtId="0" fontId="36" fillId="5" borderId="63" xfId="0" applyFont="1" applyFill="1" applyBorder="1" applyAlignment="1">
      <alignment horizontal="left" vertical="center" wrapText="1"/>
    </xf>
    <xf numFmtId="0" fontId="11" fillId="0" borderId="51" xfId="0" applyFont="1" applyBorder="1" applyAlignment="1">
      <alignment horizontal="justify" vertical="center" wrapText="1"/>
    </xf>
    <xf numFmtId="0" fontId="36" fillId="5" borderId="45" xfId="0" applyFont="1" applyFill="1" applyBorder="1" applyAlignment="1">
      <alignment horizontal="justify" vertical="center" wrapText="1"/>
    </xf>
    <xf numFmtId="0" fontId="4" fillId="0" borderId="12" xfId="0" applyFont="1" applyBorder="1" applyAlignment="1">
      <alignment vertical="center" wrapText="1"/>
    </xf>
    <xf numFmtId="0" fontId="36" fillId="5" borderId="52" xfId="0" applyFont="1" applyFill="1" applyBorder="1" applyAlignment="1">
      <alignment horizontal="left" vertical="center" wrapText="1"/>
    </xf>
    <xf numFmtId="0" fontId="64" fillId="48" borderId="0" xfId="3" applyFont="1" applyFill="1" applyAlignment="1">
      <alignment horizontal="center" vertical="center"/>
    </xf>
    <xf numFmtId="0" fontId="31" fillId="0" borderId="28" xfId="0" applyFont="1" applyBorder="1" applyAlignment="1">
      <alignment horizontal="justify" vertical="center" wrapText="1"/>
    </xf>
    <xf numFmtId="0" fontId="4" fillId="0" borderId="28" xfId="0" applyFont="1" applyBorder="1" applyAlignment="1" applyProtection="1">
      <alignment horizontal="center" vertical="center"/>
      <protection locked="0"/>
    </xf>
    <xf numFmtId="0" fontId="4" fillId="0" borderId="29" xfId="0" applyFont="1" applyBorder="1" applyAlignment="1">
      <alignment vertical="center" wrapText="1"/>
    </xf>
    <xf numFmtId="0" fontId="4" fillId="0" borderId="15" xfId="0" applyFont="1" applyBorder="1" applyAlignment="1">
      <alignment vertical="center" wrapText="1"/>
    </xf>
    <xf numFmtId="0" fontId="39" fillId="7" borderId="3" xfId="0" applyFont="1" applyFill="1" applyBorder="1" applyAlignment="1" applyProtection="1">
      <alignment horizontal="center" vertical="center" wrapText="1"/>
      <protection locked="0"/>
    </xf>
    <xf numFmtId="0" fontId="4" fillId="5" borderId="8" xfId="0" applyFont="1" applyFill="1" applyBorder="1" applyAlignment="1">
      <alignment horizontal="center" vertical="center"/>
    </xf>
    <xf numFmtId="0" fontId="4" fillId="5" borderId="8" xfId="0" applyFont="1" applyFill="1" applyBorder="1" applyAlignment="1">
      <alignment vertical="center" wrapText="1"/>
    </xf>
    <xf numFmtId="0" fontId="11" fillId="5" borderId="8" xfId="0" applyFont="1" applyFill="1" applyBorder="1" applyAlignment="1">
      <alignment horizontal="justify" vertical="center" wrapText="1"/>
    </xf>
    <xf numFmtId="0" fontId="4" fillId="0" borderId="8" xfId="0" applyFont="1" applyBorder="1" applyAlignment="1">
      <alignment horizontal="center" vertical="center"/>
    </xf>
    <xf numFmtId="0" fontId="11" fillId="0" borderId="8" xfId="0" applyFont="1" applyBorder="1" applyAlignment="1">
      <alignment horizontal="justify" vertical="center" wrapText="1"/>
    </xf>
    <xf numFmtId="0" fontId="31" fillId="5" borderId="8" xfId="0" applyFont="1" applyFill="1" applyBorder="1" applyAlignment="1">
      <alignment vertical="center"/>
    </xf>
    <xf numFmtId="0" fontId="27" fillId="9" borderId="8" xfId="0" applyFont="1" applyFill="1" applyBorder="1" applyAlignment="1">
      <alignment horizontal="left" vertical="center" wrapText="1"/>
    </xf>
    <xf numFmtId="0" fontId="27" fillId="5" borderId="8" xfId="0" applyFont="1" applyFill="1" applyBorder="1" applyAlignment="1">
      <alignment vertical="center" wrapText="1"/>
    </xf>
    <xf numFmtId="0" fontId="27" fillId="9" borderId="8" xfId="0" applyFont="1" applyFill="1" applyBorder="1" applyAlignment="1">
      <alignment vertical="center" wrapText="1"/>
    </xf>
    <xf numFmtId="0" fontId="27" fillId="5" borderId="8" xfId="0" applyFont="1" applyFill="1" applyBorder="1" applyAlignment="1">
      <alignment horizontal="left" vertical="center" wrapText="1"/>
    </xf>
    <xf numFmtId="0" fontId="27" fillId="17" borderId="8" xfId="0" applyFont="1" applyFill="1" applyBorder="1" applyAlignment="1">
      <alignment horizontal="left" vertical="center" wrapText="1"/>
    </xf>
    <xf numFmtId="0" fontId="31" fillId="5" borderId="8" xfId="0" applyFont="1" applyFill="1" applyBorder="1" applyAlignment="1">
      <alignment horizontal="left" vertical="center" wrapText="1"/>
    </xf>
    <xf numFmtId="0" fontId="27" fillId="0" borderId="11" xfId="0" applyFont="1" applyBorder="1" applyAlignment="1">
      <alignment horizontal="center" vertical="center"/>
    </xf>
    <xf numFmtId="0" fontId="27" fillId="0" borderId="8" xfId="0" applyFont="1" applyBorder="1" applyAlignment="1">
      <alignment horizontal="left" vertical="center" wrapText="1"/>
    </xf>
    <xf numFmtId="0" fontId="27" fillId="0" borderId="8" xfId="0" applyFont="1" applyBorder="1" applyAlignment="1" applyProtection="1">
      <alignment horizontal="center" vertical="center"/>
      <protection locked="0"/>
    </xf>
    <xf numFmtId="0" fontId="27" fillId="0" borderId="12" xfId="0" applyFont="1" applyBorder="1" applyAlignment="1" applyProtection="1">
      <alignment horizontal="left" vertical="center" wrapText="1"/>
      <protection locked="0"/>
    </xf>
    <xf numFmtId="0" fontId="27" fillId="9" borderId="12" xfId="0" applyFont="1" applyFill="1" applyBorder="1" applyAlignment="1" applyProtection="1">
      <alignment horizontal="left" vertical="center" wrapText="1"/>
      <protection locked="0"/>
    </xf>
    <xf numFmtId="0" fontId="31" fillId="0" borderId="8" xfId="0" applyFont="1" applyBorder="1" applyAlignment="1">
      <alignment horizontal="left" vertical="center" wrapText="1"/>
    </xf>
    <xf numFmtId="0" fontId="65" fillId="0" borderId="45" xfId="0" applyFont="1" applyBorder="1" applyAlignment="1">
      <alignment vertical="center" wrapText="1"/>
    </xf>
    <xf numFmtId="0" fontId="65" fillId="9" borderId="45" xfId="0" applyFont="1" applyFill="1" applyBorder="1" applyAlignment="1">
      <alignment horizontal="justify" vertical="center" wrapText="1"/>
    </xf>
    <xf numFmtId="0" fontId="65" fillId="9" borderId="45" xfId="0" applyFont="1" applyFill="1" applyBorder="1" applyAlignment="1">
      <alignment vertical="center" wrapText="1"/>
    </xf>
    <xf numFmtId="0" fontId="27" fillId="0" borderId="57" xfId="0" applyFont="1" applyBorder="1" applyAlignment="1">
      <alignment wrapText="1"/>
    </xf>
    <xf numFmtId="0" fontId="27" fillId="0" borderId="27" xfId="0" applyFont="1" applyBorder="1" applyAlignment="1">
      <alignment horizontal="center" vertical="center"/>
    </xf>
    <xf numFmtId="0" fontId="31" fillId="0" borderId="19" xfId="0" applyFont="1" applyBorder="1" applyAlignment="1">
      <alignment vertical="center" wrapText="1"/>
    </xf>
    <xf numFmtId="0" fontId="31" fillId="50" borderId="33" xfId="0" applyFont="1" applyFill="1" applyBorder="1" applyAlignment="1">
      <alignment vertical="center" wrapText="1"/>
    </xf>
    <xf numFmtId="0" fontId="66" fillId="0" borderId="57" xfId="0" applyFont="1" applyBorder="1" applyAlignment="1">
      <alignment vertical="center" wrapText="1"/>
    </xf>
    <xf numFmtId="0" fontId="4" fillId="5" borderId="64" xfId="0" applyFont="1" applyFill="1" applyBorder="1" applyAlignment="1">
      <alignment vertical="center" wrapText="1"/>
    </xf>
    <xf numFmtId="0" fontId="4" fillId="0" borderId="54" xfId="0" applyFont="1" applyBorder="1" applyAlignment="1" applyProtection="1">
      <alignment vertical="center" wrapText="1"/>
      <protection locked="0"/>
    </xf>
    <xf numFmtId="0" fontId="31" fillId="0" borderId="18" xfId="0" applyFont="1" applyBorder="1" applyAlignment="1">
      <alignment wrapText="1"/>
    </xf>
    <xf numFmtId="0" fontId="27" fillId="0" borderId="56" xfId="0" applyFont="1" applyBorder="1" applyAlignment="1">
      <alignment wrapText="1"/>
    </xf>
    <xf numFmtId="0" fontId="4" fillId="0" borderId="9" xfId="0" applyFont="1" applyBorder="1" applyAlignment="1" applyProtection="1">
      <alignment vertical="center" wrapText="1"/>
      <protection locked="0"/>
    </xf>
    <xf numFmtId="0" fontId="15" fillId="0" borderId="65" xfId="0" applyFont="1" applyBorder="1"/>
    <xf numFmtId="0" fontId="19" fillId="0" borderId="68" xfId="0" applyFont="1" applyBorder="1" applyAlignment="1" applyProtection="1">
      <alignment vertical="center" wrapText="1"/>
      <protection locked="0"/>
    </xf>
    <xf numFmtId="0" fontId="11" fillId="0" borderId="69" xfId="0" applyFont="1" applyBorder="1"/>
    <xf numFmtId="0" fontId="66" fillId="0" borderId="70" xfId="0" applyFont="1" applyBorder="1" applyAlignment="1">
      <alignment vertical="center" wrapText="1"/>
    </xf>
    <xf numFmtId="0" fontId="15" fillId="15" borderId="69" xfId="0" applyFont="1" applyFill="1" applyBorder="1" applyAlignment="1">
      <alignment horizontal="center" vertical="center"/>
    </xf>
    <xf numFmtId="0" fontId="65" fillId="0" borderId="70" xfId="0" applyFont="1" applyBorder="1" applyAlignment="1">
      <alignment vertical="center" wrapText="1"/>
    </xf>
    <xf numFmtId="0" fontId="66" fillId="49" borderId="69" xfId="0" applyFont="1" applyFill="1" applyBorder="1" applyAlignment="1">
      <alignment horizontal="center" vertical="center"/>
    </xf>
    <xf numFmtId="0" fontId="11" fillId="0" borderId="70" xfId="0" applyFont="1" applyBorder="1" applyAlignment="1">
      <alignment wrapText="1"/>
    </xf>
    <xf numFmtId="0" fontId="11" fillId="0" borderId="70" xfId="0" applyFont="1" applyBorder="1" applyAlignment="1">
      <alignment vertical="center" wrapText="1"/>
    </xf>
    <xf numFmtId="0" fontId="15" fillId="14" borderId="69" xfId="0" applyFont="1" applyFill="1" applyBorder="1" applyAlignment="1">
      <alignment horizontal="center" vertical="center"/>
    </xf>
    <xf numFmtId="0" fontId="11" fillId="12" borderId="69" xfId="0" applyFont="1" applyFill="1" applyBorder="1" applyAlignment="1">
      <alignment horizontal="center" vertical="center"/>
    </xf>
    <xf numFmtId="0" fontId="11" fillId="12" borderId="71" xfId="0" applyFont="1" applyFill="1" applyBorder="1" applyAlignment="1">
      <alignment horizontal="center" vertical="center"/>
    </xf>
    <xf numFmtId="0" fontId="4" fillId="0" borderId="72" xfId="0" applyFont="1" applyBorder="1" applyAlignment="1">
      <alignment horizontal="center" vertical="center"/>
    </xf>
    <xf numFmtId="0" fontId="31" fillId="0" borderId="73" xfId="0" applyFont="1" applyBorder="1" applyAlignment="1">
      <alignment horizontal="justify" vertical="center" wrapText="1"/>
    </xf>
    <xf numFmtId="0" fontId="31" fillId="0" borderId="73" xfId="0" applyFont="1" applyBorder="1" applyAlignment="1" applyProtection="1">
      <alignment horizontal="center" vertical="center" wrapText="1"/>
      <protection locked="0"/>
    </xf>
    <xf numFmtId="0" fontId="4" fillId="0" borderId="74" xfId="0" applyFont="1" applyBorder="1" applyAlignment="1" applyProtection="1">
      <alignment vertical="center" wrapText="1"/>
      <protection locked="0"/>
    </xf>
    <xf numFmtId="0" fontId="11" fillId="0" borderId="75" xfId="0" applyFont="1" applyBorder="1" applyAlignment="1">
      <alignment wrapText="1"/>
    </xf>
    <xf numFmtId="0" fontId="31" fillId="0" borderId="33" xfId="0" applyFont="1" applyBorder="1" applyAlignment="1">
      <alignment wrapText="1"/>
    </xf>
    <xf numFmtId="0" fontId="27" fillId="51" borderId="11" xfId="0" applyFont="1" applyFill="1" applyBorder="1" applyAlignment="1">
      <alignment horizontal="center" vertical="center"/>
    </xf>
    <xf numFmtId="0" fontId="31" fillId="51" borderId="19" xfId="0" applyFont="1" applyFill="1" applyBorder="1" applyAlignment="1">
      <alignment vertical="center" wrapText="1"/>
    </xf>
    <xf numFmtId="0" fontId="31" fillId="0" borderId="33" xfId="0" applyFont="1" applyBorder="1" applyAlignment="1">
      <alignment vertical="center" wrapText="1"/>
    </xf>
    <xf numFmtId="0" fontId="27" fillId="51" borderId="18" xfId="0" applyFont="1" applyFill="1" applyBorder="1" applyAlignment="1">
      <alignment wrapText="1"/>
    </xf>
    <xf numFmtId="0" fontId="39" fillId="7" borderId="76" xfId="0" applyFont="1" applyFill="1" applyBorder="1" applyAlignment="1" applyProtection="1">
      <alignment horizontal="center" vertical="center" wrapText="1"/>
      <protection locked="0"/>
    </xf>
    <xf numFmtId="0" fontId="3" fillId="7" borderId="77" xfId="0" applyFont="1" applyFill="1" applyBorder="1" applyAlignment="1">
      <alignment horizontal="center" vertical="center"/>
    </xf>
    <xf numFmtId="0" fontId="3" fillId="7" borderId="66" xfId="0" applyFont="1" applyFill="1" applyBorder="1" applyAlignment="1">
      <alignment horizontal="center" vertical="center"/>
    </xf>
    <xf numFmtId="0" fontId="3" fillId="7" borderId="67" xfId="0" applyFont="1" applyFill="1" applyBorder="1" applyAlignment="1" applyProtection="1">
      <alignment horizontal="center" vertical="center" wrapText="1"/>
      <protection locked="0"/>
    </xf>
    <xf numFmtId="0" fontId="17" fillId="7" borderId="68" xfId="0" applyFont="1" applyFill="1" applyBorder="1" applyAlignment="1" applyProtection="1">
      <alignment horizontal="center" vertical="center" wrapText="1"/>
      <protection locked="0"/>
    </xf>
    <xf numFmtId="0" fontId="66" fillId="0" borderId="69" xfId="0" applyFont="1" applyBorder="1" applyAlignment="1">
      <alignment horizontal="center" vertical="center"/>
    </xf>
    <xf numFmtId="0" fontId="27" fillId="0" borderId="45" xfId="0" applyFont="1" applyBorder="1" applyAlignment="1">
      <alignment wrapText="1"/>
    </xf>
    <xf numFmtId="0" fontId="66" fillId="49" borderId="44" xfId="0" applyFont="1" applyFill="1" applyBorder="1" applyAlignment="1">
      <alignment horizontal="center" vertical="center"/>
    </xf>
    <xf numFmtId="0" fontId="66" fillId="0" borderId="5" xfId="0" applyFont="1" applyBorder="1" applyAlignment="1">
      <alignment vertical="center" wrapText="1"/>
    </xf>
    <xf numFmtId="0" fontId="66" fillId="0" borderId="5" xfId="0" applyFont="1" applyBorder="1" applyAlignment="1">
      <alignment horizontal="left" vertical="center" wrapText="1"/>
    </xf>
    <xf numFmtId="0" fontId="27" fillId="0" borderId="33" xfId="0" applyFont="1" applyBorder="1"/>
    <xf numFmtId="0" fontId="67" fillId="0" borderId="33" xfId="0" applyFont="1" applyBorder="1"/>
    <xf numFmtId="0" fontId="67" fillId="0" borderId="57" xfId="0" applyFont="1" applyBorder="1" applyAlignment="1">
      <alignment wrapText="1"/>
    </xf>
    <xf numFmtId="0" fontId="66" fillId="0" borderId="44" xfId="0" applyFont="1" applyBorder="1" applyAlignment="1">
      <alignment horizontal="center" vertical="center"/>
    </xf>
    <xf numFmtId="0" fontId="27" fillId="0" borderId="33" xfId="0" applyFont="1" applyBorder="1" applyAlignment="1">
      <alignment vertical="center" wrapText="1"/>
    </xf>
    <xf numFmtId="0" fontId="27" fillId="51" borderId="19" xfId="0" applyFont="1" applyFill="1" applyBorder="1" applyAlignment="1">
      <alignment vertical="center" wrapText="1"/>
    </xf>
    <xf numFmtId="0" fontId="27" fillId="50" borderId="33" xfId="0" applyFont="1" applyFill="1" applyBorder="1" applyAlignment="1">
      <alignment vertical="center" wrapText="1"/>
    </xf>
    <xf numFmtId="0" fontId="66" fillId="50" borderId="45" xfId="0" applyFont="1" applyFill="1" applyBorder="1" applyAlignment="1">
      <alignment vertical="center" wrapText="1"/>
    </xf>
    <xf numFmtId="0" fontId="45" fillId="15" borderId="0" xfId="0" applyFont="1" applyFill="1" applyAlignment="1">
      <alignment horizontal="center" vertical="center"/>
    </xf>
    <xf numFmtId="0" fontId="31" fillId="5" borderId="11" xfId="0" applyFont="1" applyFill="1" applyBorder="1" applyAlignment="1">
      <alignment horizontal="center" vertical="center"/>
    </xf>
    <xf numFmtId="0" fontId="5" fillId="5" borderId="8" xfId="0" applyFont="1" applyFill="1" applyBorder="1" applyAlignment="1">
      <alignment horizontal="center" vertical="center" wrapText="1"/>
    </xf>
    <xf numFmtId="0" fontId="31" fillId="0" borderId="11" xfId="0" applyFont="1" applyBorder="1" applyAlignment="1">
      <alignment horizontal="center" vertical="center"/>
    </xf>
    <xf numFmtId="0" fontId="68" fillId="0" borderId="0" xfId="0" applyFont="1"/>
    <xf numFmtId="0" fontId="45" fillId="0" borderId="0" xfId="0" applyFont="1" applyAlignment="1">
      <alignment horizontal="justify" vertical="center" wrapText="1"/>
    </xf>
    <xf numFmtId="0" fontId="38" fillId="0" borderId="0" xfId="0" applyFont="1"/>
    <xf numFmtId="0" fontId="70" fillId="0" borderId="0" xfId="0" applyFont="1"/>
    <xf numFmtId="0" fontId="5" fillId="7" borderId="8" xfId="0" applyFont="1" applyFill="1" applyBorder="1" applyAlignment="1">
      <alignment horizontal="center" vertical="center"/>
    </xf>
    <xf numFmtId="0" fontId="5" fillId="7" borderId="8" xfId="0" applyFont="1" applyFill="1" applyBorder="1" applyAlignment="1" applyProtection="1">
      <alignment horizontal="center" vertical="center" wrapText="1"/>
      <protection locked="0"/>
    </xf>
    <xf numFmtId="0" fontId="38" fillId="0" borderId="8" xfId="0" applyFont="1" applyBorder="1"/>
    <xf numFmtId="0" fontId="38" fillId="0" borderId="8" xfId="0" applyFont="1" applyBorder="1" applyAlignment="1">
      <alignment horizontal="center" vertical="center"/>
    </xf>
    <xf numFmtId="0" fontId="68" fillId="0" borderId="0" xfId="0" applyFont="1" applyAlignment="1">
      <alignment wrapText="1"/>
    </xf>
    <xf numFmtId="0" fontId="45" fillId="15" borderId="18" xfId="0" applyFont="1" applyFill="1" applyBorder="1" applyAlignment="1">
      <alignment horizontal="center" vertical="center"/>
    </xf>
    <xf numFmtId="0" fontId="21" fillId="0" borderId="18" xfId="0" applyFont="1" applyBorder="1" applyAlignment="1">
      <alignment horizontal="justify" vertical="center" wrapText="1"/>
    </xf>
    <xf numFmtId="0" fontId="10" fillId="0" borderId="8" xfId="0" applyFont="1" applyBorder="1" applyAlignment="1">
      <alignment horizontal="left" vertical="center" wrapText="1"/>
    </xf>
    <xf numFmtId="0" fontId="54" fillId="0" borderId="0" xfId="0" applyFont="1"/>
    <xf numFmtId="0" fontId="10" fillId="0" borderId="8" xfId="0" applyFont="1" applyBorder="1" applyAlignment="1">
      <alignment horizontal="justify" vertical="center" wrapText="1"/>
    </xf>
    <xf numFmtId="0" fontId="0" fillId="0" borderId="8" xfId="0" applyBorder="1" applyAlignment="1">
      <alignment horizontal="justify" vertical="top" wrapText="1"/>
    </xf>
    <xf numFmtId="0" fontId="54" fillId="0" borderId="0" xfId="0" applyFont="1" applyAlignment="1">
      <alignment vertical="top" wrapText="1"/>
    </xf>
    <xf numFmtId="0" fontId="74" fillId="0" borderId="0" xfId="0" applyFont="1" applyAlignment="1">
      <alignment vertical="top" wrapText="1"/>
    </xf>
    <xf numFmtId="0" fontId="38" fillId="0" borderId="8" xfId="0" applyFont="1" applyBorder="1" applyAlignment="1">
      <alignment horizontal="justify" vertical="center" wrapText="1"/>
    </xf>
    <xf numFmtId="0" fontId="77" fillId="0" borderId="0" xfId="0" applyFont="1" applyAlignment="1">
      <alignment wrapText="1"/>
    </xf>
    <xf numFmtId="0" fontId="78" fillId="0" borderId="0" xfId="0" applyFont="1" applyAlignment="1">
      <alignment vertical="center" wrapText="1"/>
    </xf>
    <xf numFmtId="0" fontId="78" fillId="0" borderId="0" xfId="0" applyFont="1" applyAlignment="1">
      <alignment wrapText="1"/>
    </xf>
    <xf numFmtId="0" fontId="77" fillId="0" borderId="0" xfId="0" applyFont="1" applyAlignment="1">
      <alignment vertical="top" wrapText="1"/>
    </xf>
    <xf numFmtId="0" fontId="77" fillId="0" borderId="0" xfId="0" applyFont="1" applyAlignment="1">
      <alignment vertical="center" wrapText="1"/>
    </xf>
    <xf numFmtId="0" fontId="27" fillId="17" borderId="8" xfId="0" applyFont="1" applyFill="1" applyBorder="1" applyAlignment="1">
      <alignment vertical="center" wrapText="1"/>
    </xf>
    <xf numFmtId="0" fontId="80" fillId="0" borderId="0" xfId="0" applyFont="1" applyAlignment="1">
      <alignment vertical="top" wrapText="1"/>
    </xf>
    <xf numFmtId="0" fontId="20" fillId="0" borderId="8" xfId="0" applyFont="1" applyBorder="1" applyAlignment="1">
      <alignment horizontal="left" vertical="justify" wrapText="1"/>
    </xf>
    <xf numFmtId="0" fontId="31" fillId="0" borderId="13" xfId="0" applyFont="1" applyBorder="1" applyAlignment="1">
      <alignment horizontal="center" vertical="center"/>
    </xf>
    <xf numFmtId="0" fontId="4" fillId="0" borderId="15" xfId="0" applyFont="1" applyBorder="1" applyAlignment="1" applyProtection="1">
      <alignment horizontal="center" vertical="center"/>
      <protection locked="0"/>
    </xf>
    <xf numFmtId="0" fontId="21" fillId="0" borderId="81" xfId="0" applyFont="1" applyBorder="1" applyAlignment="1">
      <alignment horizontal="justify" vertical="center" wrapText="1"/>
    </xf>
    <xf numFmtId="0" fontId="31" fillId="0" borderId="17" xfId="0" applyFont="1" applyBorder="1" applyAlignment="1">
      <alignment horizontal="justify" vertical="center" wrapText="1"/>
    </xf>
    <xf numFmtId="0" fontId="4" fillId="0" borderId="17" xfId="0" applyFont="1" applyBorder="1" applyAlignment="1" applyProtection="1">
      <alignment horizontal="center" vertical="center"/>
      <protection locked="0"/>
    </xf>
    <xf numFmtId="0" fontId="4" fillId="0" borderId="39" xfId="0" applyFont="1" applyBorder="1" applyAlignment="1">
      <alignment vertical="center" wrapText="1"/>
    </xf>
    <xf numFmtId="0" fontId="21" fillId="0" borderId="19" xfId="0" applyFont="1" applyBorder="1" applyAlignment="1">
      <alignment horizontal="justify" vertical="center" wrapText="1"/>
    </xf>
    <xf numFmtId="0" fontId="17" fillId="7" borderId="47" xfId="0" applyFont="1" applyFill="1" applyBorder="1" applyAlignment="1" applyProtection="1">
      <alignment horizontal="center" vertical="center" wrapText="1"/>
      <protection locked="0"/>
    </xf>
    <xf numFmtId="0" fontId="36" fillId="5" borderId="61" xfId="0" applyFont="1" applyFill="1" applyBorder="1" applyAlignment="1">
      <alignment horizontal="justify" vertical="center" wrapText="1"/>
    </xf>
    <xf numFmtId="0" fontId="11" fillId="0" borderId="82" xfId="0" applyFont="1" applyBorder="1" applyAlignment="1">
      <alignment horizontal="justify" vertical="center" wrapText="1"/>
    </xf>
    <xf numFmtId="0" fontId="11" fillId="0" borderId="61" xfId="0" applyFont="1" applyBorder="1" applyAlignment="1">
      <alignment vertical="center" wrapText="1"/>
    </xf>
    <xf numFmtId="0" fontId="21" fillId="0" borderId="61" xfId="0" applyFont="1" applyBorder="1" applyAlignment="1">
      <alignment horizontal="justify" vertical="center" wrapText="1"/>
    </xf>
    <xf numFmtId="0" fontId="31" fillId="0" borderId="0" xfId="0" applyFont="1" applyAlignment="1">
      <alignment horizontal="justify" vertical="center" wrapText="1"/>
    </xf>
    <xf numFmtId="0" fontId="4" fillId="0" borderId="0" xfId="0" applyFont="1" applyAlignment="1" applyProtection="1">
      <alignment horizontal="center" vertical="center"/>
      <protection locked="0"/>
    </xf>
    <xf numFmtId="0" fontId="4" fillId="5" borderId="20" xfId="0" applyFont="1" applyFill="1" applyBorder="1" applyAlignment="1">
      <alignment horizontal="center" vertical="center"/>
    </xf>
    <xf numFmtId="0" fontId="4" fillId="0" borderId="20" xfId="0" applyFont="1" applyBorder="1" applyAlignment="1">
      <alignment horizontal="center" vertical="center"/>
    </xf>
    <xf numFmtId="0" fontId="4" fillId="5" borderId="48" xfId="0" applyFont="1" applyFill="1" applyBorder="1" applyAlignment="1">
      <alignment horizontal="center" vertical="center"/>
    </xf>
    <xf numFmtId="0" fontId="4" fillId="0" borderId="41" xfId="0" applyFont="1" applyBorder="1" applyAlignment="1">
      <alignment horizontal="center" vertical="center"/>
    </xf>
    <xf numFmtId="0" fontId="4" fillId="5" borderId="11" xfId="0" applyFont="1" applyFill="1" applyBorder="1" applyAlignment="1">
      <alignment horizontal="justify" vertical="center" wrapText="1"/>
    </xf>
    <xf numFmtId="0" fontId="27" fillId="0" borderId="11" xfId="0" applyFont="1" applyBorder="1" applyAlignment="1">
      <alignment vertical="center" wrapText="1"/>
    </xf>
    <xf numFmtId="0" fontId="27" fillId="0" borderId="27" xfId="0" applyFont="1" applyBorder="1" applyAlignment="1">
      <alignment vertical="center" wrapText="1"/>
    </xf>
    <xf numFmtId="0" fontId="4" fillId="0" borderId="11" xfId="0" applyFont="1" applyBorder="1" applyAlignment="1">
      <alignment horizontal="justify" vertical="center" wrapText="1"/>
    </xf>
    <xf numFmtId="0" fontId="31" fillId="5" borderId="38" xfId="0" applyFont="1" applyFill="1" applyBorder="1" applyAlignment="1">
      <alignment horizontal="left" vertical="center" wrapText="1"/>
    </xf>
    <xf numFmtId="0" fontId="31" fillId="0" borderId="11" xfId="0" applyFont="1" applyBorder="1" applyAlignment="1">
      <alignment horizontal="justify" vertical="center" wrapText="1"/>
    </xf>
    <xf numFmtId="0" fontId="31" fillId="0" borderId="13" xfId="0" applyFont="1" applyBorder="1" applyAlignment="1">
      <alignment horizontal="justify" vertical="center" wrapText="1"/>
    </xf>
    <xf numFmtId="0" fontId="4" fillId="5" borderId="36" xfId="0" applyFont="1" applyFill="1" applyBorder="1" applyAlignment="1">
      <alignment horizontal="center" vertical="center"/>
    </xf>
    <xf numFmtId="0" fontId="4" fillId="5" borderId="22" xfId="0" applyFont="1" applyFill="1" applyBorder="1" applyAlignment="1">
      <alignment horizontal="justify" vertical="center" wrapText="1"/>
    </xf>
    <xf numFmtId="0" fontId="39" fillId="7" borderId="18" xfId="0" applyFont="1" applyFill="1" applyBorder="1" applyAlignment="1" applyProtection="1">
      <alignment horizontal="center" vertical="center" wrapText="1"/>
      <protection locked="0"/>
    </xf>
    <xf numFmtId="0" fontId="27" fillId="9" borderId="14" xfId="0" applyFont="1" applyFill="1" applyBorder="1" applyAlignment="1">
      <alignment horizontal="left" vertical="center" wrapText="1"/>
    </xf>
    <xf numFmtId="0" fontId="4" fillId="0" borderId="15" xfId="0" applyFont="1" applyBorder="1" applyAlignment="1" applyProtection="1">
      <alignment horizontal="left" vertical="center" wrapText="1"/>
      <protection locked="0"/>
    </xf>
    <xf numFmtId="0" fontId="31" fillId="17" borderId="8" xfId="0" applyFont="1" applyFill="1" applyBorder="1" applyAlignment="1">
      <alignment horizontal="left" vertical="center" wrapText="1"/>
    </xf>
    <xf numFmtId="0" fontId="27" fillId="0" borderId="8" xfId="0" applyFont="1" applyBorder="1" applyAlignment="1">
      <alignment horizontal="justify" vertical="center" wrapText="1"/>
    </xf>
    <xf numFmtId="0" fontId="31" fillId="5" borderId="8" xfId="0" applyFont="1" applyFill="1" applyBorder="1" applyAlignment="1">
      <alignment horizontal="left" vertical="center"/>
    </xf>
    <xf numFmtId="0" fontId="38" fillId="0" borderId="12" xfId="0" applyFont="1" applyBorder="1"/>
    <xf numFmtId="0" fontId="31" fillId="0" borderId="12" xfId="0" applyFont="1" applyBorder="1" applyAlignment="1" applyProtection="1">
      <alignment vertical="center"/>
      <protection locked="0"/>
    </xf>
    <xf numFmtId="0" fontId="18" fillId="0" borderId="0" xfId="0" applyFont="1" applyAlignment="1">
      <alignment horizontal="center" vertical="center" wrapText="1"/>
    </xf>
    <xf numFmtId="0" fontId="45" fillId="0" borderId="9" xfId="0" applyFont="1" applyBorder="1"/>
    <xf numFmtId="0" fontId="71" fillId="7" borderId="9" xfId="0" applyFont="1" applyFill="1" applyBorder="1" applyAlignment="1" applyProtection="1">
      <alignment horizontal="center" vertical="center" wrapText="1"/>
      <protection locked="0"/>
    </xf>
    <xf numFmtId="0" fontId="45" fillId="15" borderId="9" xfId="0" applyFont="1" applyFill="1" applyBorder="1" applyAlignment="1">
      <alignment horizontal="center" vertical="center"/>
    </xf>
    <xf numFmtId="0" fontId="69" fillId="0" borderId="19" xfId="0" applyFont="1" applyBorder="1" applyAlignment="1" applyProtection="1">
      <alignment horizontal="justify" vertical="center" wrapText="1"/>
      <protection locked="0"/>
    </xf>
    <xf numFmtId="0" fontId="13" fillId="7" borderId="19" xfId="0" applyFont="1" applyFill="1" applyBorder="1" applyAlignment="1" applyProtection="1">
      <alignment horizontal="center" vertical="center" wrapText="1"/>
      <protection locked="0"/>
    </xf>
    <xf numFmtId="0" fontId="45" fillId="0" borderId="19" xfId="0" applyFont="1" applyBorder="1" applyAlignment="1">
      <alignment horizontal="justify" vertical="center" wrapText="1"/>
    </xf>
    <xf numFmtId="0" fontId="5" fillId="7" borderId="11" xfId="0" applyFont="1" applyFill="1" applyBorder="1" applyAlignment="1">
      <alignment horizontal="center" vertical="center"/>
    </xf>
    <xf numFmtId="0" fontId="5" fillId="7" borderId="12" xfId="0" applyFont="1" applyFill="1" applyBorder="1" applyAlignment="1" applyProtection="1">
      <alignment horizontal="center" vertical="center" wrapText="1"/>
      <protection locked="0"/>
    </xf>
    <xf numFmtId="0" fontId="31" fillId="5" borderId="12" xfId="0" applyFont="1" applyFill="1" applyBorder="1" applyAlignment="1">
      <alignment vertical="center"/>
    </xf>
    <xf numFmtId="0" fontId="38" fillId="0" borderId="12" xfId="0" applyFont="1" applyBorder="1" applyAlignment="1">
      <alignment horizontal="left" vertical="center"/>
    </xf>
    <xf numFmtId="0" fontId="31" fillId="0" borderId="14" xfId="0" applyFont="1" applyBorder="1" applyAlignment="1">
      <alignment horizontal="left" vertical="center" wrapText="1"/>
    </xf>
    <xf numFmtId="0" fontId="38" fillId="0" borderId="14" xfId="0" applyFont="1" applyBorder="1" applyAlignment="1">
      <alignment horizontal="center" vertical="center"/>
    </xf>
    <xf numFmtId="0" fontId="38" fillId="0" borderId="15" xfId="0" applyFont="1" applyBorder="1" applyAlignment="1">
      <alignment horizontal="left" vertical="center"/>
    </xf>
    <xf numFmtId="0" fontId="31" fillId="0" borderId="8" xfId="0" applyFont="1" applyBorder="1" applyAlignment="1">
      <alignment vertical="top" wrapText="1"/>
    </xf>
    <xf numFmtId="0" fontId="31" fillId="0" borderId="8" xfId="0" applyFont="1" applyBorder="1" applyAlignment="1">
      <alignment horizontal="left" vertical="top" wrapText="1"/>
    </xf>
    <xf numFmtId="0" fontId="4" fillId="0" borderId="8" xfId="0" applyFont="1" applyBorder="1" applyAlignment="1">
      <alignment horizontal="left" vertical="top" wrapText="1"/>
    </xf>
    <xf numFmtId="0" fontId="11" fillId="9" borderId="19" xfId="0" applyFont="1" applyFill="1" applyBorder="1" applyAlignment="1">
      <alignment horizontal="justify" vertical="center" wrapText="1"/>
    </xf>
    <xf numFmtId="0" fontId="0" fillId="0" borderId="12" xfId="0" applyBorder="1" applyAlignment="1" applyProtection="1">
      <alignment vertical="center" wrapText="1"/>
      <protection locked="0"/>
    </xf>
    <xf numFmtId="0" fontId="0" fillId="0" borderId="15" xfId="0" applyBorder="1" applyAlignment="1" applyProtection="1">
      <alignment vertical="center" wrapText="1"/>
      <protection locked="0"/>
    </xf>
    <xf numFmtId="0" fontId="3" fillId="7" borderId="55"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4" fillId="9" borderId="14" xfId="0" applyFont="1" applyFill="1" applyBorder="1" applyAlignment="1">
      <alignment horizontal="justify" vertical="center" wrapText="1"/>
    </xf>
    <xf numFmtId="0" fontId="47" fillId="0" borderId="28" xfId="0" applyFont="1" applyBorder="1" applyAlignment="1">
      <alignment horizontal="left" vertical="center" wrapText="1"/>
    </xf>
    <xf numFmtId="0" fontId="47" fillId="0" borderId="8" xfId="0" applyFont="1" applyBorder="1" applyAlignment="1">
      <alignment horizontal="left" vertical="center" wrapText="1"/>
    </xf>
    <xf numFmtId="0" fontId="27" fillId="9" borderId="11" xfId="0" applyFont="1" applyFill="1" applyBorder="1" applyAlignment="1">
      <alignment horizontal="center" vertical="center"/>
    </xf>
    <xf numFmtId="0" fontId="4" fillId="6" borderId="38" xfId="0" applyFont="1" applyFill="1" applyBorder="1" applyAlignment="1">
      <alignment horizontal="center" vertical="center"/>
    </xf>
    <xf numFmtId="0" fontId="4" fillId="6" borderId="11" xfId="0" applyFont="1" applyFill="1" applyBorder="1" applyAlignment="1">
      <alignment horizontal="center" vertical="center"/>
    </xf>
    <xf numFmtId="0" fontId="10" fillId="9" borderId="8" xfId="0" applyFont="1" applyFill="1" applyBorder="1" applyAlignment="1">
      <alignment horizontal="justify" vertical="center" wrapText="1"/>
    </xf>
    <xf numFmtId="0" fontId="0" fillId="9" borderId="8" xfId="0" applyFill="1" applyBorder="1" applyAlignment="1">
      <alignment horizontal="justify" vertical="top" wrapText="1"/>
    </xf>
    <xf numFmtId="0" fontId="3" fillId="7" borderId="83" xfId="0" applyFont="1" applyFill="1" applyBorder="1" applyAlignment="1" applyProtection="1">
      <alignment horizontal="center" vertical="center" wrapText="1"/>
      <protection locked="0"/>
    </xf>
    <xf numFmtId="0" fontId="11" fillId="6" borderId="0" xfId="0" applyFont="1" applyFill="1" applyAlignment="1">
      <alignment horizontal="justify" vertical="center" wrapText="1"/>
    </xf>
    <xf numFmtId="0" fontId="66" fillId="6" borderId="70" xfId="0" applyFont="1" applyFill="1" applyBorder="1" applyAlignment="1">
      <alignment vertical="center" wrapText="1"/>
    </xf>
    <xf numFmtId="0" fontId="11" fillId="6" borderId="70" xfId="0" applyFont="1" applyFill="1" applyBorder="1" applyAlignment="1">
      <alignment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8" xfId="0" applyFont="1" applyFill="1" applyBorder="1" applyAlignment="1">
      <alignment horizontal="center" vertical="justify" wrapText="1"/>
    </xf>
    <xf numFmtId="0" fontId="20" fillId="21" borderId="8" xfId="0" applyFont="1" applyFill="1" applyBorder="1" applyAlignment="1">
      <alignment horizontal="center" vertical="justify" wrapText="1"/>
    </xf>
    <xf numFmtId="0" fontId="20" fillId="22" borderId="8" xfId="0" applyFont="1" applyFill="1" applyBorder="1" applyAlignment="1">
      <alignment horizontal="center" vertical="center" wrapText="1"/>
    </xf>
    <xf numFmtId="0" fontId="20" fillId="18" borderId="8" xfId="0" applyFont="1" applyFill="1" applyBorder="1" applyAlignment="1">
      <alignment horizontal="center" vertical="justify" wrapText="1"/>
    </xf>
    <xf numFmtId="0" fontId="20" fillId="19" borderId="8" xfId="0" applyFont="1" applyFill="1" applyBorder="1" applyAlignment="1">
      <alignment horizontal="center" vertical="justify" wrapText="1"/>
    </xf>
    <xf numFmtId="0" fontId="20" fillId="53" borderId="8" xfId="0" applyFont="1" applyFill="1" applyBorder="1" applyAlignment="1">
      <alignment horizontal="center" vertical="center" wrapText="1"/>
    </xf>
    <xf numFmtId="0" fontId="10" fillId="0" borderId="8" xfId="0" applyFont="1" applyBorder="1" applyAlignment="1">
      <alignment horizontal="left" vertical="center" wrapText="1"/>
    </xf>
    <xf numFmtId="0" fontId="20" fillId="46" borderId="8" xfId="0" applyFont="1" applyFill="1" applyBorder="1" applyAlignment="1">
      <alignment horizontal="center" vertical="center" wrapText="1"/>
    </xf>
    <xf numFmtId="0" fontId="20" fillId="46" borderId="8" xfId="0" applyFont="1" applyFill="1" applyBorder="1" applyAlignment="1">
      <alignment horizontal="center" vertical="justify" wrapText="1"/>
    </xf>
    <xf numFmtId="0" fontId="20" fillId="21" borderId="8" xfId="0" applyFont="1" applyFill="1" applyBorder="1" applyAlignment="1">
      <alignment horizontal="center" vertical="center" wrapText="1"/>
    </xf>
    <xf numFmtId="0" fontId="20" fillId="52" borderId="6" xfId="0" applyFont="1" applyFill="1" applyBorder="1" applyAlignment="1">
      <alignment horizontal="center" vertical="justify"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3" fillId="7" borderId="1" xfId="0" applyFont="1" applyFill="1" applyBorder="1" applyAlignment="1" applyProtection="1">
      <alignment horizontal="center" vertical="center" wrapText="1"/>
      <protection locked="0"/>
    </xf>
    <xf numFmtId="0" fontId="33" fillId="7" borderId="3" xfId="0" applyFont="1" applyFill="1" applyBorder="1" applyAlignment="1" applyProtection="1">
      <alignment horizontal="center" vertical="center" wrapText="1"/>
      <protection locked="0"/>
    </xf>
    <xf numFmtId="0" fontId="33" fillId="7" borderId="2" xfId="0" applyFont="1" applyFill="1" applyBorder="1" applyAlignment="1" applyProtection="1">
      <alignment horizontal="center" vertical="center" wrapText="1"/>
      <protection locked="0"/>
    </xf>
    <xf numFmtId="0" fontId="19" fillId="7" borderId="78" xfId="0" applyFont="1" applyFill="1" applyBorder="1" applyAlignment="1" applyProtection="1">
      <alignment horizontal="center" vertical="center" wrapText="1"/>
      <protection locked="0"/>
    </xf>
    <xf numFmtId="0" fontId="19" fillId="7" borderId="79" xfId="0" applyFont="1" applyFill="1" applyBorder="1" applyAlignment="1" applyProtection="1">
      <alignment horizontal="center" vertical="center" wrapText="1"/>
      <protection locked="0"/>
    </xf>
    <xf numFmtId="0" fontId="19" fillId="7" borderId="80" xfId="0" applyFont="1" applyFill="1" applyBorder="1" applyAlignment="1" applyProtection="1">
      <alignment horizontal="center" vertical="center" wrapText="1"/>
      <protection locked="0"/>
    </xf>
    <xf numFmtId="0" fontId="69" fillId="7" borderId="22" xfId="0" applyFont="1" applyFill="1" applyBorder="1" applyAlignment="1" applyProtection="1">
      <alignment horizontal="center" vertical="center" wrapText="1"/>
      <protection locked="0"/>
    </xf>
    <xf numFmtId="0" fontId="69" fillId="7" borderId="23" xfId="0" applyFont="1" applyFill="1" applyBorder="1" applyAlignment="1" applyProtection="1">
      <alignment horizontal="center" vertical="center" wrapText="1"/>
      <protection locked="0"/>
    </xf>
    <xf numFmtId="0" fontId="69" fillId="7" borderId="24" xfId="0" applyFont="1" applyFill="1" applyBorder="1" applyAlignment="1" applyProtection="1">
      <alignment horizontal="center" vertical="center" wrapText="1"/>
      <protection locked="0"/>
    </xf>
    <xf numFmtId="0" fontId="13" fillId="33" borderId="23" xfId="0" applyFont="1" applyFill="1" applyBorder="1" applyAlignment="1">
      <alignment horizontal="center" vertical="center" wrapText="1"/>
    </xf>
    <xf numFmtId="0" fontId="10" fillId="35"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3" fillId="31" borderId="23" xfId="0" applyFont="1" applyFill="1" applyBorder="1" applyAlignment="1">
      <alignment horizontal="center" vertical="center" wrapText="1"/>
    </xf>
    <xf numFmtId="0" fontId="10" fillId="32" borderId="23" xfId="0"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10" fillId="29" borderId="23"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0" fillId="30" borderId="23" xfId="0" applyFont="1" applyFill="1" applyBorder="1" applyAlignment="1">
      <alignment horizontal="center" vertical="center"/>
    </xf>
    <xf numFmtId="0" fontId="10" fillId="28" borderId="23" xfId="0" applyFont="1" applyFill="1" applyBorder="1" applyAlignment="1">
      <alignment horizontal="center" vertical="center" textRotation="90" wrapText="1"/>
    </xf>
    <xf numFmtId="0" fontId="10" fillId="28" borderId="14" xfId="0" applyFont="1" applyFill="1" applyBorder="1" applyAlignment="1">
      <alignment horizontal="center" vertical="center" textRotation="90" wrapText="1"/>
    </xf>
    <xf numFmtId="0" fontId="10" fillId="28" borderId="22" xfId="0" applyFont="1" applyFill="1" applyBorder="1" applyAlignment="1">
      <alignment horizontal="center" vertical="center"/>
    </xf>
    <xf numFmtId="0" fontId="10" fillId="28" borderId="13" xfId="0" applyFont="1" applyFill="1" applyBorder="1" applyAlignment="1">
      <alignment horizontal="center" vertical="center"/>
    </xf>
    <xf numFmtId="0" fontId="10" fillId="28" borderId="23" xfId="0" applyFont="1" applyFill="1" applyBorder="1" applyAlignment="1">
      <alignment horizontal="center" vertical="center"/>
    </xf>
    <xf numFmtId="0" fontId="10" fillId="28" borderId="14" xfId="0" applyFont="1" applyFill="1" applyBorder="1" applyAlignment="1">
      <alignment horizontal="center" vertical="center"/>
    </xf>
    <xf numFmtId="0" fontId="10" fillId="28" borderId="23"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0" fillId="28" borderId="23" xfId="0" applyFont="1" applyFill="1" applyBorder="1" applyAlignment="1">
      <alignment horizontal="center" vertical="center" textRotation="90"/>
    </xf>
    <xf numFmtId="0" fontId="10" fillId="28" borderId="14" xfId="0" applyFont="1" applyFill="1" applyBorder="1" applyAlignment="1">
      <alignment horizontal="center" vertical="center" textRotation="90"/>
    </xf>
    <xf numFmtId="0" fontId="3" fillId="2" borderId="22"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23" xfId="0" applyFont="1" applyFill="1" applyBorder="1" applyAlignment="1">
      <alignment horizontal="center" wrapText="1"/>
    </xf>
    <xf numFmtId="0" fontId="4" fillId="0" borderId="8" xfId="0" applyFont="1" applyBorder="1" applyAlignment="1">
      <alignment horizontal="center" vertical="center" wrapText="1"/>
    </xf>
    <xf numFmtId="0" fontId="47" fillId="0" borderId="34" xfId="0" applyFont="1" applyBorder="1" applyAlignment="1">
      <alignment horizontal="left" vertical="center" wrapText="1"/>
    </xf>
    <xf numFmtId="0" fontId="13" fillId="25" borderId="25" xfId="0" applyFont="1" applyFill="1" applyBorder="1" applyAlignment="1" applyProtection="1">
      <alignment horizontal="center" vertical="center" wrapText="1"/>
      <protection locked="0"/>
    </xf>
    <xf numFmtId="0" fontId="13" fillId="25" borderId="26" xfId="0" applyFont="1" applyFill="1" applyBorder="1" applyAlignment="1" applyProtection="1">
      <alignment horizontal="center" vertical="center" wrapText="1"/>
      <protection locked="0"/>
    </xf>
    <xf numFmtId="0" fontId="13" fillId="25" borderId="62" xfId="0" applyFont="1" applyFill="1" applyBorder="1" applyAlignment="1" applyProtection="1">
      <alignment horizontal="center"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6"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4" fillId="0" borderId="48"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2" xfId="0" applyFont="1" applyBorder="1" applyAlignment="1" applyProtection="1">
      <alignment horizontal="left" vertical="center" wrapText="1"/>
      <protection locked="0"/>
    </xf>
    <xf numFmtId="0" fontId="24" fillId="0" borderId="44"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5" fillId="10" borderId="49" xfId="0" applyFont="1" applyFill="1" applyBorder="1" applyAlignment="1">
      <alignment horizontal="center" vertical="center"/>
    </xf>
    <xf numFmtId="0" fontId="25" fillId="10" borderId="56" xfId="0" applyFont="1" applyFill="1" applyBorder="1" applyAlignment="1">
      <alignment horizontal="center" vertical="center"/>
    </xf>
    <xf numFmtId="0" fontId="25" fillId="10" borderId="57"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6" borderId="8" xfId="0" applyFont="1" applyFill="1" applyBorder="1" applyAlignment="1" applyProtection="1">
      <alignment horizontal="center" vertical="center"/>
      <protection locked="0"/>
    </xf>
    <xf numFmtId="0" fontId="3" fillId="36" borderId="9" xfId="0" applyFont="1" applyFill="1" applyBorder="1" applyAlignment="1" applyProtection="1">
      <alignment horizontal="center" vertical="center"/>
      <protection locked="0"/>
    </xf>
    <xf numFmtId="0" fontId="3" fillId="37" borderId="8" xfId="0" applyFont="1" applyFill="1" applyBorder="1" applyAlignment="1">
      <alignment horizontal="center" vertical="center"/>
    </xf>
    <xf numFmtId="0" fontId="3" fillId="38" borderId="44" xfId="0" applyFont="1" applyFill="1" applyBorder="1" applyAlignment="1">
      <alignment horizontal="center" vertical="center"/>
    </xf>
    <xf numFmtId="0" fontId="3" fillId="38" borderId="0" xfId="0" applyFont="1" applyFill="1" applyAlignment="1">
      <alignment horizontal="center" vertical="center"/>
    </xf>
    <xf numFmtId="0" fontId="10" fillId="3" borderId="8" xfId="0" applyFont="1" applyFill="1" applyBorder="1" applyAlignment="1">
      <alignment horizontal="center" vertical="center"/>
    </xf>
    <xf numFmtId="0" fontId="10" fillId="36" borderId="8" xfId="0" applyFont="1" applyFill="1" applyBorder="1" applyAlignment="1">
      <alignment horizontal="center" vertical="center"/>
    </xf>
    <xf numFmtId="0" fontId="10" fillId="37" borderId="8" xfId="0" applyFont="1" applyFill="1" applyBorder="1" applyAlignment="1">
      <alignment horizontal="center" vertical="center"/>
    </xf>
    <xf numFmtId="0" fontId="10" fillId="42" borderId="54" xfId="0" applyFont="1" applyFill="1" applyBorder="1" applyAlignment="1">
      <alignment horizontal="center" vertical="center"/>
    </xf>
    <xf numFmtId="0" fontId="10" fillId="42" borderId="56" xfId="0" applyFont="1" applyFill="1" applyBorder="1" applyAlignment="1">
      <alignment horizontal="center" vertical="center"/>
    </xf>
    <xf numFmtId="0" fontId="10" fillId="39" borderId="8"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56" xfId="0" applyFont="1" applyFill="1" applyBorder="1" applyAlignment="1">
      <alignment horizontal="center" vertical="center"/>
    </xf>
    <xf numFmtId="0" fontId="10" fillId="40" borderId="8" xfId="0" applyFont="1" applyFill="1" applyBorder="1" applyAlignment="1">
      <alignment horizontal="center" vertical="center"/>
    </xf>
    <xf numFmtId="0" fontId="10" fillId="41" borderId="8" xfId="0" applyFont="1" applyFill="1" applyBorder="1" applyAlignment="1">
      <alignment horizontal="center" vertical="center"/>
    </xf>
    <xf numFmtId="0" fontId="57" fillId="44" borderId="8" xfId="0" applyFont="1" applyFill="1" applyBorder="1" applyAlignment="1">
      <alignment horizontal="center" vertical="center" wrapText="1"/>
    </xf>
    <xf numFmtId="0" fontId="57" fillId="45" borderId="8" xfId="0" applyFont="1" applyFill="1" applyBorder="1" applyAlignment="1">
      <alignment horizontal="center" vertical="center"/>
    </xf>
    <xf numFmtId="0" fontId="56" fillId="43"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57" fillId="36" borderId="8" xfId="0" applyFont="1" applyFill="1" applyBorder="1" applyAlignment="1">
      <alignment horizontal="center" vertical="center" wrapText="1"/>
    </xf>
  </cellXfs>
  <cellStyles count="4">
    <cellStyle name="Hipervínculo" xfId="3" builtinId="8"/>
    <cellStyle name="Normal" xfId="0" builtinId="0"/>
    <cellStyle name="Normal 2" xfId="2" xr:uid="{00000000-0005-0000-0000-000002000000}"/>
    <cellStyle name="Normal 5" xfId="1" xr:uid="{00000000-0005-0000-0000-000003000000}"/>
  </cellStyles>
  <dxfs count="463">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9FF"/>
      <color rgb="FFFFCCCC"/>
      <color rgb="FFF57C00"/>
      <color rgb="FF00FFFF"/>
      <color rgb="FF66FF33"/>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 y Seg UDS'!&#193;rea_de_impresi&#243;n"/><Relationship Id="rId7" Type="http://schemas.openxmlformats.org/officeDocument/2006/relationships/hyperlink" Target="#'6. Financiero'!A1"/><Relationship Id="rId12" Type="http://schemas.openxmlformats.org/officeDocument/2006/relationships/hyperlink" Target="#'Anexo 4.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20" Type="http://schemas.openxmlformats.org/officeDocument/2006/relationships/hyperlink" Target="#'Anexo 5. Ubicaciones'!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19" Type="http://schemas.openxmlformats.org/officeDocument/2006/relationships/hyperlink" Target="#'2.Ambientes Adec y Seg EAS'!&#193;rea_de_impresi&#243;n"/><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1.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4.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5.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5. Talento Humano'!&#193;rea_de_impresi&#243;n"/></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INSTRUMENTO VERIFICACION INTERN'!A1"/></Relationships>
</file>

<file path=xl/drawings/_rels/drawing17.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4.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5.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6.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2. Talento Humano'!A1"/></Relationships>
</file>

<file path=xl/drawings/_rels/drawing7.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9.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5</xdr:row>
      <xdr:rowOff>180975</xdr:rowOff>
    </xdr:from>
    <xdr:to>
      <xdr:col>1</xdr:col>
      <xdr:colOff>2003425</xdr:colOff>
      <xdr:row>9</xdr:row>
      <xdr:rowOff>92075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85775" y="1330325"/>
          <a:ext cx="3829050" cy="6477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10</xdr:row>
      <xdr:rowOff>171450</xdr:rowOff>
    </xdr:from>
    <xdr:to>
      <xdr:col>1</xdr:col>
      <xdr:colOff>2003425</xdr:colOff>
      <xdr:row>14</xdr:row>
      <xdr:rowOff>82550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85775" y="2241550"/>
          <a:ext cx="3829050" cy="6477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15</xdr:row>
      <xdr:rowOff>161925</xdr:rowOff>
    </xdr:from>
    <xdr:to>
      <xdr:col>1</xdr:col>
      <xdr:colOff>2003425</xdr:colOff>
      <xdr:row>19</xdr:row>
      <xdr:rowOff>73025</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485775" y="3152775"/>
          <a:ext cx="3829050" cy="6477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 UDS</a:t>
          </a:r>
          <a:endParaRPr lang="en-US" sz="1600" b="1">
            <a:solidFill>
              <a:sysClr val="windowText" lastClr="000000"/>
            </a:solidFill>
          </a:endParaRPr>
        </a:p>
      </xdr:txBody>
    </xdr:sp>
    <xdr:clientData/>
  </xdr:twoCellAnchor>
  <xdr:twoCellAnchor>
    <xdr:from>
      <xdr:col>0</xdr:col>
      <xdr:colOff>485775</xdr:colOff>
      <xdr:row>24</xdr:row>
      <xdr:rowOff>152400</xdr:rowOff>
    </xdr:from>
    <xdr:to>
      <xdr:col>1</xdr:col>
      <xdr:colOff>2003425</xdr:colOff>
      <xdr:row>28</xdr:row>
      <xdr:rowOff>63500</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85775" y="4064000"/>
          <a:ext cx="3829050" cy="64770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485775</xdr:colOff>
      <xdr:row>29</xdr:row>
      <xdr:rowOff>142875</xdr:rowOff>
    </xdr:from>
    <xdr:to>
      <xdr:col>1</xdr:col>
      <xdr:colOff>2003425</xdr:colOff>
      <xdr:row>33</xdr:row>
      <xdr:rowOff>53975</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85775" y="4975225"/>
          <a:ext cx="3829050" cy="6477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2559050</xdr:colOff>
      <xdr:row>6</xdr:row>
      <xdr:rowOff>13758</xdr:rowOff>
    </xdr:from>
    <xdr:to>
      <xdr:col>3</xdr:col>
      <xdr:colOff>1060450</xdr:colOff>
      <xdr:row>9</xdr:row>
      <xdr:rowOff>109008</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5130800" y="1794933"/>
          <a:ext cx="3959225" cy="666750"/>
        </a:xfrm>
        <a:prstGeom prst="roundRect">
          <a:avLst/>
        </a:prstGeom>
        <a:solidFill>
          <a:schemeClr val="bg1">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TALENTO HUMANO</a:t>
          </a:r>
        </a:p>
      </xdr:txBody>
    </xdr:sp>
    <xdr:clientData/>
  </xdr:twoCellAnchor>
  <xdr:twoCellAnchor>
    <xdr:from>
      <xdr:col>1</xdr:col>
      <xdr:colOff>2597150</xdr:colOff>
      <xdr:row>10</xdr:row>
      <xdr:rowOff>180975</xdr:rowOff>
    </xdr:from>
    <xdr:to>
      <xdr:col>3</xdr:col>
      <xdr:colOff>1098550</xdr:colOff>
      <xdr:row>14</xdr:row>
      <xdr:rowOff>85725</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5168900" y="2724150"/>
          <a:ext cx="3959225" cy="666750"/>
        </a:xfrm>
        <a:prstGeom prst="roundRect">
          <a:avLst/>
        </a:prstGeom>
        <a:solidFill>
          <a:srgbClr val="F3E7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6.FINANCIERO</a:t>
          </a:r>
        </a:p>
      </xdr:txBody>
    </xdr:sp>
    <xdr:clientData/>
  </xdr:twoCellAnchor>
  <xdr:twoCellAnchor>
    <xdr:from>
      <xdr:col>1</xdr:col>
      <xdr:colOff>2597150</xdr:colOff>
      <xdr:row>15</xdr:row>
      <xdr:rowOff>160867</xdr:rowOff>
    </xdr:from>
    <xdr:to>
      <xdr:col>3</xdr:col>
      <xdr:colOff>1098550</xdr:colOff>
      <xdr:row>19</xdr:row>
      <xdr:rowOff>28575</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5168900" y="3656542"/>
          <a:ext cx="3959225"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7.DOTACIÓN</a:t>
          </a:r>
        </a:p>
      </xdr:txBody>
    </xdr:sp>
    <xdr:clientData/>
  </xdr:twoCellAnchor>
  <xdr:twoCellAnchor>
    <xdr:from>
      <xdr:col>1</xdr:col>
      <xdr:colOff>2587625</xdr:colOff>
      <xdr:row>20</xdr:row>
      <xdr:rowOff>52923</xdr:rowOff>
    </xdr:from>
    <xdr:to>
      <xdr:col>3</xdr:col>
      <xdr:colOff>1098550</xdr:colOff>
      <xdr:row>23</xdr:row>
      <xdr:rowOff>154523</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979458" y="4508506"/>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1</xdr:col>
      <xdr:colOff>2597150</xdr:colOff>
      <xdr:row>24</xdr:row>
      <xdr:rowOff>142875</xdr:rowOff>
    </xdr:from>
    <xdr:to>
      <xdr:col>3</xdr:col>
      <xdr:colOff>1098550</xdr:colOff>
      <xdr:row>28</xdr:row>
      <xdr:rowOff>0</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5168900" y="5353050"/>
          <a:ext cx="3959225" cy="619125"/>
        </a:xfrm>
        <a:prstGeom prst="roundRect">
          <a:avLst/>
        </a:prstGeom>
        <a:solidFill>
          <a:srgbClr val="FFEB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1457325</xdr:colOff>
      <xdr:row>5</xdr:row>
      <xdr:rowOff>177800</xdr:rowOff>
    </xdr:from>
    <xdr:to>
      <xdr:col>4</xdr:col>
      <xdr:colOff>836083</xdr:colOff>
      <xdr:row>9</xdr:row>
      <xdr:rowOff>88900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8939742" y="1775883"/>
          <a:ext cx="3665008"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 Y LACTANTES</a:t>
          </a:r>
        </a:p>
      </xdr:txBody>
    </xdr:sp>
    <xdr:clientData/>
  </xdr:twoCellAnchor>
  <xdr:twoCellAnchor>
    <xdr:from>
      <xdr:col>3</xdr:col>
      <xdr:colOff>1457324</xdr:colOff>
      <xdr:row>10</xdr:row>
      <xdr:rowOff>157162</xdr:rowOff>
    </xdr:from>
    <xdr:to>
      <xdr:col>4</xdr:col>
      <xdr:colOff>825499</xdr:colOff>
      <xdr:row>14</xdr:row>
      <xdr:rowOff>68262</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8939741" y="2707745"/>
          <a:ext cx="3654425" cy="673100"/>
        </a:xfrm>
        <a:prstGeom prst="roundRect">
          <a:avLst/>
        </a:prstGeom>
        <a:solidFill>
          <a:srgbClr val="E8AAE2"/>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4. SITUACIONES DE RIESGO</a:t>
          </a:r>
        </a:p>
      </xdr:txBody>
    </xdr:sp>
    <xdr:clientData/>
  </xdr:twoCellAnchor>
  <xdr:twoCellAnchor>
    <xdr:from>
      <xdr:col>3</xdr:col>
      <xdr:colOff>1414992</xdr:colOff>
      <xdr:row>20</xdr:row>
      <xdr:rowOff>50800</xdr:rowOff>
    </xdr:from>
    <xdr:to>
      <xdr:col>4</xdr:col>
      <xdr:colOff>846666</xdr:colOff>
      <xdr:row>23</xdr:row>
      <xdr:rowOff>152400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9444567" y="4498975"/>
          <a:ext cx="4032249" cy="6731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1457325</xdr:colOff>
      <xdr:row>24</xdr:row>
      <xdr:rowOff>115888</xdr:rowOff>
    </xdr:from>
    <xdr:to>
      <xdr:col>4</xdr:col>
      <xdr:colOff>847725</xdr:colOff>
      <xdr:row>28</xdr:row>
      <xdr:rowOff>26988</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9486900" y="5326063"/>
          <a:ext cx="3990975" cy="673100"/>
        </a:xfrm>
        <a:prstGeom prst="roundRect">
          <a:avLst/>
        </a:prstGeom>
        <a:solidFill>
          <a:srgbClr val="4EA72E"/>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1457325</xdr:colOff>
      <xdr:row>29</xdr:row>
      <xdr:rowOff>95250</xdr:rowOff>
    </xdr:from>
    <xdr:to>
      <xdr:col>4</xdr:col>
      <xdr:colOff>904875</xdr:colOff>
      <xdr:row>33</xdr:row>
      <xdr:rowOff>6350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9486900" y="6257925"/>
          <a:ext cx="4048125" cy="6731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273050</xdr:colOff>
      <xdr:row>33</xdr:row>
      <xdr:rowOff>165100</xdr:rowOff>
    </xdr:from>
    <xdr:to>
      <xdr:col>2</xdr:col>
      <xdr:colOff>1384300</xdr:colOff>
      <xdr:row>37</xdr:row>
      <xdr:rowOff>76200</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584450" y="5734050"/>
          <a:ext cx="3829050" cy="6477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33</xdr:row>
      <xdr:rowOff>127000</xdr:rowOff>
    </xdr:from>
    <xdr:to>
      <xdr:col>3</xdr:col>
      <xdr:colOff>4057650</xdr:colOff>
      <xdr:row>37</xdr:row>
      <xdr:rowOff>38100</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867650" y="5695950"/>
          <a:ext cx="3829050" cy="6477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244024</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485775</xdr:colOff>
      <xdr:row>20</xdr:row>
      <xdr:rowOff>83607</xdr:rowOff>
    </xdr:from>
    <xdr:to>
      <xdr:col>1</xdr:col>
      <xdr:colOff>2003425</xdr:colOff>
      <xdr:row>23</xdr:row>
      <xdr:rowOff>185207</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4F95138D-C9A0-40F0-A8A0-4DC29B7CD6DD}"/>
            </a:ext>
          </a:extLst>
        </xdr:cNvPr>
        <xdr:cNvSpPr/>
      </xdr:nvSpPr>
      <xdr:spPr>
        <a:xfrm>
          <a:off x="485775" y="4539190"/>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p>
        <a:p>
          <a:pPr algn="ctr"/>
          <a:r>
            <a:rPr lang="en-US" sz="1600" b="1" baseline="0">
              <a:solidFill>
                <a:sysClr val="windowText" lastClr="000000"/>
              </a:solidFill>
            </a:rPr>
            <a:t>EAS</a:t>
          </a:r>
          <a:endParaRPr lang="en-US" sz="1600" b="1">
            <a:solidFill>
              <a:sysClr val="windowText" lastClr="000000"/>
            </a:solidFill>
          </a:endParaRPr>
        </a:p>
      </xdr:txBody>
    </xdr:sp>
    <xdr:clientData/>
  </xdr:twoCellAnchor>
  <xdr:twoCellAnchor>
    <xdr:from>
      <xdr:col>3</xdr:col>
      <xdr:colOff>1428750</xdr:colOff>
      <xdr:row>15</xdr:row>
      <xdr:rowOff>160866</xdr:rowOff>
    </xdr:from>
    <xdr:to>
      <xdr:col>4</xdr:col>
      <xdr:colOff>867834</xdr:colOff>
      <xdr:row>19</xdr:row>
      <xdr:rowOff>19050</xdr:rowOff>
    </xdr:to>
    <xdr:sp macro="" textlink="">
      <xdr:nvSpPr>
        <xdr:cNvPr id="12" name="Rectángulo: esquinas redondeadas 11">
          <a:hlinkClick xmlns:r="http://schemas.openxmlformats.org/officeDocument/2006/relationships" r:id="rId20"/>
          <a:extLst>
            <a:ext uri="{FF2B5EF4-FFF2-40B4-BE49-F238E27FC236}">
              <a16:creationId xmlns:a16="http://schemas.microsoft.com/office/drawing/2014/main" id="{1CC972E9-EB3A-4298-A40C-689F7492857F}"/>
            </a:ext>
          </a:extLst>
        </xdr:cNvPr>
        <xdr:cNvSpPr/>
      </xdr:nvSpPr>
      <xdr:spPr>
        <a:xfrm>
          <a:off x="9458325" y="3656541"/>
          <a:ext cx="4039659" cy="620184"/>
        </a:xfrm>
        <a:prstGeom prst="round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ANEXO 5. UBICACIONES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64AA0AC-DFB3-45E4-B46D-1D1A6BF6E203}"/>
            </a:ext>
          </a:extLst>
        </xdr:cNvPr>
        <xdr:cNvSpPr/>
      </xdr:nvSpPr>
      <xdr:spPr>
        <a:xfrm>
          <a:off x="6350" y="190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25400</xdr:colOff>
      <xdr:row>0</xdr:row>
      <xdr:rowOff>25400</xdr:rowOff>
    </xdr:from>
    <xdr:to>
      <xdr:col>0</xdr:col>
      <xdr:colOff>458355</xdr:colOff>
      <xdr:row>0</xdr:row>
      <xdr:rowOff>238991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789B5A7-C75C-4D7D-B23A-ACC4A19FCB8B}"/>
            </a:ext>
          </a:extLst>
        </xdr:cNvPr>
        <xdr:cNvSpPr/>
      </xdr:nvSpPr>
      <xdr:spPr>
        <a:xfrm>
          <a:off x="25400" y="2540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7B1D6AE-DB41-43E1-AE5A-49C4E31FFF5D}"/>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0CF3E53C-74EB-4BE3-A5F7-ECB90DF378D0}"/>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0B837B84-E022-48F1-97E6-959FE1E03D2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5" name="Rectángulo: esquinas redondeadas 4">
          <a:hlinkClick xmlns:r="http://schemas.openxmlformats.org/officeDocument/2006/relationships" r:id="rId1"/>
          <a:extLst>
            <a:ext uri="{FF2B5EF4-FFF2-40B4-BE49-F238E27FC236}">
              <a16:creationId xmlns:a16="http://schemas.microsoft.com/office/drawing/2014/main" id="{80DE39BE-DD60-4BD9-AB36-7EFE295EA7B8}"/>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1ACB3B-4726-40A5-B8D2-42E0927287A9}"/>
            </a:ext>
          </a:extLst>
        </xdr:cNvPr>
        <xdr:cNvSpPr/>
      </xdr:nvSpPr>
      <xdr:spPr>
        <a:xfrm>
          <a:off x="0" y="317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13</xdr:row>
      <xdr:rowOff>0</xdr:rowOff>
    </xdr:from>
    <xdr:to>
      <xdr:col>3</xdr:col>
      <xdr:colOff>388938</xdr:colOff>
      <xdr:row>14</xdr:row>
      <xdr:rowOff>39687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60E603CA-1394-4A0B-8BE4-5DE6E66CAB89}"/>
            </a:ext>
          </a:extLst>
        </xdr:cNvPr>
        <xdr:cNvSpPr/>
      </xdr:nvSpPr>
      <xdr:spPr>
        <a:xfrm>
          <a:off x="5124450" y="3590925"/>
          <a:ext cx="388938" cy="239712"/>
        </a:xfrm>
        <a:prstGeom prst="rect">
          <a:avLst/>
        </a:prstGeom>
        <a:solidFill>
          <a:srgbClr val="28A74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t>Click</a:t>
          </a:r>
        </a:p>
      </xdr:txBody>
    </xdr:sp>
    <xdr:clientData/>
  </xdr:twoCellAnchor>
  <xdr:twoCellAnchor>
    <xdr:from>
      <xdr:col>5</xdr:col>
      <xdr:colOff>0</xdr:colOff>
      <xdr:row>0</xdr:row>
      <xdr:rowOff>0</xdr:rowOff>
    </xdr:from>
    <xdr:to>
      <xdr:col>5</xdr:col>
      <xdr:colOff>432955</xdr:colOff>
      <xdr:row>1</xdr:row>
      <xdr:rowOff>29441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2782740-A1DD-46E0-957F-3196475084E5}"/>
            </a:ext>
          </a:extLst>
        </xdr:cNvPr>
        <xdr:cNvSpPr/>
      </xdr:nvSpPr>
      <xdr:spPr>
        <a:xfrm>
          <a:off x="8172450" y="0"/>
          <a:ext cx="432955" cy="2199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2352675</xdr:colOff>
      <xdr:row>0</xdr:row>
      <xdr:rowOff>0</xdr:rowOff>
    </xdr:from>
    <xdr:to>
      <xdr:col>9</xdr:col>
      <xdr:colOff>502970</xdr:colOff>
      <xdr:row>1</xdr:row>
      <xdr:rowOff>165767</xdr:rowOff>
    </xdr:to>
    <xdr:pic>
      <xdr:nvPicPr>
        <xdr:cNvPr id="2" name="Imagen 1">
          <a:hlinkClick xmlns:r="http://schemas.openxmlformats.org/officeDocument/2006/relationships" r:id="rId1"/>
          <a:extLst>
            <a:ext uri="{FF2B5EF4-FFF2-40B4-BE49-F238E27FC236}">
              <a16:creationId xmlns:a16="http://schemas.microsoft.com/office/drawing/2014/main" id="{D4FB5F53-9CA7-0EEE-8958-0DB3CDB22B59}"/>
            </a:ext>
          </a:extLst>
        </xdr:cNvPr>
        <xdr:cNvPicPr>
          <a:picLocks noChangeAspect="1"/>
        </xdr:cNvPicPr>
      </xdr:nvPicPr>
      <xdr:blipFill>
        <a:blip xmlns:r="http://schemas.openxmlformats.org/officeDocument/2006/relationships" r:embed="rId2"/>
        <a:stretch>
          <a:fillRect/>
        </a:stretch>
      </xdr:blipFill>
      <xdr:spPr>
        <a:xfrm>
          <a:off x="11753850" y="0"/>
          <a:ext cx="579170" cy="36579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DEA95FD-488B-4C51-A2BA-8BFABD547A7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B929609-04DD-4F6E-BB5B-79FD6F98231C}"/>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57C3CBB0-1838-448B-AC49-107B8D8D4CB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23814</xdr:colOff>
      <xdr:row>0</xdr:row>
      <xdr:rowOff>31752</xdr:rowOff>
    </xdr:from>
    <xdr:to>
      <xdr:col>0</xdr:col>
      <xdr:colOff>456769</xdr:colOff>
      <xdr:row>0</xdr:row>
      <xdr:rowOff>245343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D7068F-D9EE-4649-A35F-179942D79256}"/>
            </a:ext>
          </a:extLst>
        </xdr:cNvPr>
        <xdr:cNvSpPr/>
      </xdr:nvSpPr>
      <xdr:spPr>
        <a:xfrm>
          <a:off x="23814" y="31752"/>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5CEEC0-11A9-4800-8EF4-8BDFBA714E51}"/>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2" dataDxfId="461">
  <autoFilter ref="B89:B91" xr:uid="{00000000-0009-0000-0100-000001000000}"/>
  <tableColumns count="1">
    <tableColumn id="1" xr3:uid="{00000000-0010-0000-0000-000001000000}" name="SERVICIOS" dataDxfId="46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5" dataDxfId="434">
  <autoFilter ref="F10:F13" xr:uid="{00000000-0009-0000-0100-00000A000000}"/>
  <tableColumns count="1">
    <tableColumn id="1" xr3:uid="{00000000-0010-0000-0900-000001000000}" name="POB_RESTABLECIMIENTO_DE_DERECHOS" dataDxfId="43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80">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79">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8">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7">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6">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5">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4">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3">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2">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1" dataDxfId="170">
  <autoFilter ref="H19:H23" xr:uid="{00000000-0009-0000-0100-000070000000}"/>
  <tableColumns count="1">
    <tableColumn id="1" xr3:uid="{00000000-0010-0000-6C00-000001000000}" name="MOD_RESTABLECIMIENTO_DE_DERECHOS" dataDxfId="16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2" dataDxfId="431">
  <autoFilter ref="F34:F35" xr:uid="{00000000-0009-0000-0100-00000B000000}"/>
  <tableColumns count="1">
    <tableColumn id="1" xr3:uid="{00000000-0010-0000-0A00-000001000000}" name="POB_SISTEMA_DE_RESPONSABILIDAD_PENAL_ADOLESCENTES" dataDxfId="43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8" dataDxfId="167">
  <autoFilter ref="J64:J66" xr:uid="{00000000-0009-0000-0100-000071000000}"/>
  <tableColumns count="1">
    <tableColumn id="1" xr3:uid="{00000000-0010-0000-6D00-000001000000}" name="SERV_UBICACION INICIAL" dataDxfId="16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5" dataDxfId="164">
  <autoFilter ref="J68:J72" xr:uid="{00000000-0009-0000-0100-000072000000}"/>
  <tableColumns count="1">
    <tableColumn id="1" xr3:uid="{00000000-0010-0000-6E00-000001000000}" name="SERV_APOYO Y FORTALECIMIENTO A LA FAMILIA Y/O RED VINCULAR" dataDxfId="16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2" dataDxfId="161">
  <autoFilter ref="J74:J75" xr:uid="{00000000-0009-0000-0100-000073000000}"/>
  <tableColumns count="1">
    <tableColumn id="1" xr3:uid="{00000000-0010-0000-6F00-000001000000}" name="SERV_ACOGIMIENTO FAMILIAR" dataDxfId="16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59" dataDxfId="158">
  <autoFilter ref="J77:J81" xr:uid="{00000000-0009-0000-0100-000075000000}"/>
  <tableColumns count="1">
    <tableColumn id="1" xr3:uid="{00000000-0010-0000-7000-000001000000}" name="SERV_ACOGIMIENTO RESIDENCIAL" dataDxfId="15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40" totalsRowShown="0" headerRowDxfId="156" dataDxfId="154" headerRowBorderDxfId="155" tableBorderDxfId="153" totalsRowBorderDxfId="152">
  <autoFilter ref="A3:I40" xr:uid="{00000000-000C-0000-FFFF-FFFF71000000}"/>
  <tableColumns count="9">
    <tableColumn id="1" xr3:uid="{5952F501-3FD1-49CE-BE12-14B8B46880A8}" name="Ubicación" dataDxfId="151"/>
    <tableColumn id="7" xr3:uid="{9CD250FB-5552-47A8-A2D5-DAF79A93CDE6}" name="Denominación del Dormitorio o Alojamiento" dataDxfId="150"/>
    <tableColumn id="8" xr3:uid="{D2F40BD9-592C-4444-BA61-16068983DEAE}" name="Rango de edad _x000a_(años)" dataDxfId="149"/>
    <tableColumn id="2" xr3:uid="{43E6549D-9918-421C-BFE4-1120DACFFA98}" name="Área (m²)" dataDxfId="148"/>
    <tableColumn id="3" xr3:uid="{C1B307E2-A7F9-4B72-B685-8CAB97AF9112}" name="Índice  (m²/persona)" dataDxfId="147"/>
    <tableColumn id="4" xr3:uid="{5D9A7E55-BFBE-4C2D-80BB-A5C66156433B}" name="Capacidad máxima _x000a_(Área / Índice)_x000a_" dataDxfId="146">
      <calculatedColumnFormula>IFERROR(ROUNDDOWN((Tabla_Dormitorios[[#This Row],[Área (m²)]]/Tabla_Dormitorios[[#This Row],[Índice  (m²/persona)]]),0)," ")</calculatedColumnFormula>
    </tableColumn>
    <tableColumn id="5" xr3:uid="{855CE45D-7D3E-40E3-A159-7D86074D72F3}" name="No. Personas ubicadas" dataDxfId="145"/>
    <tableColumn id="10" xr3:uid="{2756758F-63EB-400F-8412-F8977F27376F}" name="Cumple - No cumple - No aplica" dataDxfId="144">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4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29" dataDxfId="428">
  <autoFilter ref="F84:F85" xr:uid="{00000000-0009-0000-0100-00000C000000}"/>
  <tableColumns count="1">
    <tableColumn id="1" xr3:uid="{00000000-0010-0000-0B00-000001000000}" name="POB_ADOPCIONES" dataDxfId="42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6" dataDxfId="425">
  <autoFilter ref="H102:H106" xr:uid="{00000000-0009-0000-0100-00000D000000}"/>
  <tableColumns count="1">
    <tableColumn id="1" xr3:uid="{00000000-0010-0000-0C00-000001000000}" name="MOD_PRIMERA_INFANCIA" dataDxfId="42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3" dataDxfId="422">
  <autoFilter ref="J95:J101" xr:uid="{00000000-0009-0000-0100-00000E000000}"/>
  <tableColumns count="1">
    <tableColumn id="1" xr3:uid="{00000000-0010-0000-0D00-000001000000}" name="SERV_INSTITUCIONAL" dataDxfId="42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20" dataDxfId="419">
  <autoFilter ref="J103:J106" xr:uid="{00000000-0009-0000-0100-00000F000000}"/>
  <tableColumns count="1">
    <tableColumn id="1" xr3:uid="{00000000-0010-0000-0E00-000001000000}" name="SERV_COMUNITARIA" dataDxfId="41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7" dataDxfId="416">
  <autoFilter ref="J108:J111" xr:uid="{00000000-0009-0000-0100-000010000000}"/>
  <tableColumns count="1">
    <tableColumn id="1" xr3:uid="{00000000-0010-0000-0F00-000001000000}" name="SERV_FAMILIAR" dataDxfId="41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4" dataDxfId="413">
  <autoFilter ref="J113:J114" xr:uid="{00000000-0009-0000-0100-000011000000}"/>
  <tableColumns count="1">
    <tableColumn id="1" xr3:uid="{00000000-0010-0000-1000-000001000000}" name="SERV_PROPIA_E_INTERCULTURAL" dataDxfId="41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1" dataDxfId="410">
  <autoFilter ref="H116:H117" xr:uid="{00000000-0009-0000-0100-000012000000}"/>
  <tableColumns count="1">
    <tableColumn id="1" xr3:uid="{00000000-0010-0000-1100-000001000000}" name="MOD_INFANCIA" dataDxfId="40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8" dataDxfId="407">
  <autoFilter ref="J117:J121" xr:uid="{00000000-0009-0000-0100-000013000000}"/>
  <tableColumns count="1">
    <tableColumn id="1" xr3:uid="{00000000-0010-0000-1200-000001000000}" name="SERV_ATRAPASUEÑOS" dataDxfId="40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59" dataDxfId="458">
  <autoFilter ref="D117:D123" xr:uid="{00000000-0009-0000-0100-000002000000}"/>
  <tableColumns count="1">
    <tableColumn id="1" xr3:uid="{00000000-0010-0000-0100-000001000000}" name="DIR_PROMOCIÓN_Y_PREVENCION" dataDxfId="45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5" dataDxfId="404">
  <autoFilter ref="H130:H133" xr:uid="{00000000-0009-0000-0100-000014000000}"/>
  <tableColumns count="1">
    <tableColumn id="1" xr3:uid="{00000000-0010-0000-1300-000001000000}" name="MOD_NUTRICION" dataDxfId="40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2" dataDxfId="401">
  <autoFilter ref="J128:J129" xr:uid="{00000000-0009-0000-0100-000015000000}"/>
  <tableColumns count="1">
    <tableColumn id="1" xr3:uid="{00000000-0010-0000-1400-000001000000}" name="SERV_CENTROS_DE_RECUPERACION_INSTITUCIONAL" dataDxfId="40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99" dataDxfId="398">
  <autoFilter ref="H144:H147" xr:uid="{00000000-0009-0000-0100-000016000000}"/>
  <tableColumns count="1">
    <tableColumn id="1" xr3:uid="{00000000-0010-0000-1500-000001000000}" name="MOD_FAMILIAS_Y_COMUNIDADES" dataDxfId="39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6" dataDxfId="395">
  <autoFilter ref="H10:H14" xr:uid="{00000000-0009-0000-0100-000017000000}"/>
  <tableColumns count="1">
    <tableColumn id="1" xr3:uid="{00000000-0010-0000-1600-000001000000}" name="MOD_RESTABLECIMIENTO_DE_DERECHOS" dataDxfId="39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3" dataDxfId="392">
  <autoFilter ref="J2:J6" xr:uid="{00000000-0009-0000-0100-000018000000}"/>
  <tableColumns count="1">
    <tableColumn id="1" xr3:uid="{00000000-0010-0000-1700-000001000000}" name="SERV_PRIVATIVAS_DE_LA_LIBERTAD" dataDxfId="39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90" dataDxfId="389">
  <autoFilter ref="J8:J11" xr:uid="{00000000-0009-0000-0100-000019000000}"/>
  <tableColumns count="1">
    <tableColumn id="1" xr3:uid="{00000000-0010-0000-1800-000001000000}" name="SERV_NO_PRIVATIVAS_DE_LA_LIBERTAD" dataDxfId="38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7" dataDxfId="386">
  <autoFilter ref="J13:J18" xr:uid="{00000000-0009-0000-0100-00001A000000}"/>
  <tableColumns count="1">
    <tableColumn id="1" xr3:uid="{00000000-0010-0000-1900-000001000000}" name="SERV_COMPLEMENTARIAS_Y_DE_RESTABLECIMIENTO_EN_ADMINISTRACION_DE_JUSTICIA" dataDxfId="38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4" dataDxfId="383">
  <autoFilter ref="J20:J22" xr:uid="{00000000-0009-0000-0100-00001B000000}"/>
  <tableColumns count="1">
    <tableColumn id="1" xr3:uid="{00000000-0010-0000-1A00-000001000000}" name="SERV_PROGRAMA_DE_INCLUSION_SOCIAL" dataDxfId="38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1" dataDxfId="380">
  <autoFilter ref="H32:H37" xr:uid="{00000000-0009-0000-0100-00001C000000}"/>
  <tableColumns count="1">
    <tableColumn id="1" xr3:uid="{00000000-0010-0000-1B00-000001000000}" name="MOD_SISTEMA_DE_RESPONSABILIDAD_PENAL_ADOLESCENTES" dataDxfId="37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8" dataDxfId="377">
  <autoFilter ref="J25:J26" xr:uid="{00000000-0009-0000-0100-00001D000000}"/>
  <tableColumns count="1">
    <tableColumn id="1" xr3:uid="{00000000-0010-0000-1C00-000001000000}" name="SERV_CENTRO_DE_EMERGENCIA" dataDxfId="37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6" dataDxfId="455">
  <autoFilter ref="D22:D25" xr:uid="{00000000-0009-0000-0100-000003000000}"/>
  <tableColumns count="1">
    <tableColumn id="1" xr3:uid="{00000000-0010-0000-0200-000001000000}" name="DIR_PROTECCION" dataDxfId="45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5" dataDxfId="374">
  <autoFilter ref="J28:J36" xr:uid="{00000000-0009-0000-0100-00001E000000}"/>
  <tableColumns count="1">
    <tableColumn id="1" xr3:uid="{00000000-0010-0000-1D00-000001000000}" name="SERV_SERVICIO_DE_APOYO_Y_FORTALECIMIENTO_A_LA_FAMILIA" dataDxfId="37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2" dataDxfId="371">
  <autoFilter ref="J38:J43" xr:uid="{00000000-0009-0000-0100-00001F000000}"/>
  <tableColumns count="1">
    <tableColumn id="1" xr3:uid="{00000000-0010-0000-1E00-000001000000}" name="SERV_ACOGIMIENTO_FAMILIAR" dataDxfId="3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69" dataDxfId="368">
  <autoFilter ref="J45:J58" xr:uid="{00000000-0009-0000-0100-000020000000}"/>
  <tableColumns count="1">
    <tableColumn id="1" xr3:uid="{00000000-0010-0000-1F00-000001000000}" name="SERV_ACOGIMIENTO_RESIDENCIAL" dataDxfId="36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6" dataDxfId="365">
  <autoFilter ref="J60:J61" xr:uid="{00000000-0009-0000-0100-000021000000}"/>
  <tableColumns count="1">
    <tableColumn id="1" xr3:uid="{00000000-0010-0000-2000-000001000000}" name="SERV_ESTRATEGIA_UNIDADES_MOVILES" dataDxfId="36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3" dataDxfId="362">
  <autoFilter ref="H119:H120" xr:uid="{00000000-0009-0000-0100-00002B000000}"/>
  <tableColumns count="1">
    <tableColumn id="1" xr3:uid="{00000000-0010-0000-2100-000001000000}" name="MOD_ADOLESCENCIA" dataDxfId="36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60" dataDxfId="359">
  <autoFilter ref="H122:H123" xr:uid="{00000000-0009-0000-0100-00002C000000}"/>
  <tableColumns count="1">
    <tableColumn id="1" xr3:uid="{00000000-0010-0000-2200-000001000000}" name="MOD_JUVENTUD" dataDxfId="35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7" dataDxfId="356">
  <autoFilter ref="J142:J143" xr:uid="{00000000-0009-0000-0100-00002D000000}"/>
  <tableColumns count="1">
    <tableColumn id="1" xr3:uid="{00000000-0010-0000-2300-000001000000}" name="SERV_SOMOS_FAMILIA_SOMOS_COMUNIDAD" dataDxfId="35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4" dataDxfId="353">
  <autoFilter ref="H84:H85" xr:uid="{00000000-0009-0000-0100-00002E000000}"/>
  <tableColumns count="1">
    <tableColumn id="1" xr3:uid="{00000000-0010-0000-2400-000001000000}" name="MOD_ADOPCIONES" dataDxfId="35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1" dataDxfId="350">
  <autoFilter ref="J84:J85" xr:uid="{00000000-0009-0000-0100-00002F000000}"/>
  <tableColumns count="1">
    <tableColumn id="1" xr3:uid="{00000000-0010-0000-2500-000001000000}" name="SERV_ADOPCIONES" dataDxfId="34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8" dataDxfId="347">
  <autoFilter ref="J131:J132" xr:uid="{00000000-0009-0000-0100-000022000000}"/>
  <tableColumns count="1">
    <tableColumn id="1" xr3:uid="{00000000-0010-0000-2600-000001000000}" name="SERV_1000_DÍAS_PARA_CAMBIAR_EL_MUNDO" dataDxfId="34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3" dataDxfId="452">
  <autoFilter ref="F104:F105" xr:uid="{00000000-0009-0000-0100-000004000000}"/>
  <tableColumns count="1">
    <tableColumn id="1" xr3:uid="{00000000-0010-0000-0300-000001000000}" name="POB_PRIMERA_INFANCIA" dataDxfId="45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5" dataDxfId="344">
  <autoFilter ref="J134:J135" xr:uid="{00000000-0009-0000-0100-000023000000}"/>
  <tableColumns count="1">
    <tableColumn id="1" xr3:uid="{00000000-0010-0000-2700-000001000000}" name="SERV_SERVICIOS_DE_UNIDADES_DE_BUSQUEDA_ACTIVA" dataDxfId="34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2" dataDxfId="341">
  <autoFilter ref="J145:J146" xr:uid="{00000000-0009-0000-0100-000024000000}"/>
  <tableColumns count="1">
    <tableColumn id="1" xr3:uid="{00000000-0010-0000-2800-000001000000}" name="SERV_SOMOS_FAMILIA_CONECTADAS" dataDxfId="34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39" dataDxfId="338">
  <autoFilter ref="J148:J149" xr:uid="{00000000-0009-0000-0100-000025000000}"/>
  <tableColumns count="1">
    <tableColumn id="1" xr3:uid="{00000000-0010-0000-2900-000001000000}" name="SERV_ACOMPAÑAMIENTO_INTERCULTURAL_ETNICA_Y_CAMPESINA_TEJIENDO_INTERCULTURALIDAD" dataDxfId="33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6" dataDxfId="335" tableBorderDxfId="334">
  <autoFilter ref="D171:D172" xr:uid="{00000000-0009-0000-0100-000026000000}"/>
  <tableColumns count="1">
    <tableColumn id="1" xr3:uid="{00000000-0010-0000-2A00-000001000000}" name="AMAZONAS." dataDxfId="33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2" dataDxfId="331" tableBorderDxfId="330">
  <autoFilter ref="E171:E189" xr:uid="{00000000-0009-0000-0100-000027000000}"/>
  <tableColumns count="1">
    <tableColumn id="1" xr3:uid="{00000000-0010-0000-2B00-000001000000}" name="ANTIOQUIA." dataDxfId="32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8" dataDxfId="327" tableBorderDxfId="326">
  <autoFilter ref="F171:F174" xr:uid="{00000000-0009-0000-0100-000028000000}"/>
  <tableColumns count="1">
    <tableColumn id="1" xr3:uid="{00000000-0010-0000-2C00-000001000000}" name="ARAUCA." dataDxfId="32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4" dataDxfId="323" tableBorderDxfId="322">
  <autoFilter ref="G171:G178" xr:uid="{00000000-0009-0000-0100-000029000000}"/>
  <tableColumns count="1">
    <tableColumn id="1" xr3:uid="{00000000-0010-0000-2D00-000001000000}" name="ATLANTICO." dataDxfId="32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20" dataDxfId="319" tableBorderDxfId="318">
  <autoFilter ref="H171:H189" xr:uid="{00000000-0009-0000-0100-00002A000000}"/>
  <tableColumns count="1">
    <tableColumn id="1" xr3:uid="{00000000-0010-0000-2E00-000001000000}" name="BOGOTA." dataDxfId="31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6" dataDxfId="315" tableBorderDxfId="314">
  <autoFilter ref="I171:I179" xr:uid="{00000000-0009-0000-0100-000030000000}"/>
  <tableColumns count="1">
    <tableColumn id="1" xr3:uid="{00000000-0010-0000-2F00-000001000000}" name="BOLIVAR." dataDxfId="31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2" dataDxfId="311" tableBorderDxfId="310">
  <autoFilter ref="J171:J183" xr:uid="{00000000-0009-0000-0100-000031000000}"/>
  <tableColumns count="1">
    <tableColumn id="1" xr3:uid="{00000000-0010-0000-3000-000001000000}" name="BOYACA." dataDxfId="30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50" dataDxfId="449">
  <autoFilter ref="F116:F117" xr:uid="{00000000-0009-0000-0100-000005000000}"/>
  <tableColumns count="1">
    <tableColumn id="1" xr3:uid="{00000000-0010-0000-0400-000001000000}" name="POB_INFANCIA" dataDxfId="44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8" dataDxfId="307" tableBorderDxfId="306">
  <autoFilter ref="K171:K178" xr:uid="{00000000-0009-0000-0100-000032000000}"/>
  <tableColumns count="1">
    <tableColumn id="1" xr3:uid="{00000000-0010-0000-3100-000001000000}" name="CALDAS." dataDxfId="30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4" dataDxfId="303" tableBorderDxfId="302">
  <autoFilter ref="L171:L175" xr:uid="{00000000-0009-0000-0100-000033000000}"/>
  <tableColumns count="1">
    <tableColumn id="1" xr3:uid="{00000000-0010-0000-3200-000001000000}" name="CAQUETA." dataDxfId="30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00" dataDxfId="299" tableBorderDxfId="298">
  <autoFilter ref="M171:M174" xr:uid="{00000000-0009-0000-0100-000034000000}"/>
  <tableColumns count="1">
    <tableColumn id="1" xr3:uid="{00000000-0010-0000-3300-000001000000}" name="CASANARE." dataDxfId="29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6" dataDxfId="295" tableBorderDxfId="294">
  <autoFilter ref="N171:N178" xr:uid="{00000000-0009-0000-0100-000035000000}"/>
  <tableColumns count="1">
    <tableColumn id="1" xr3:uid="{00000000-0010-0000-3400-000001000000}" name="CAUCA." dataDxfId="29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2" dataDxfId="291" tableBorderDxfId="290">
  <autoFilter ref="O171:O176" xr:uid="{00000000-0009-0000-0100-000036000000}"/>
  <tableColumns count="1">
    <tableColumn id="1" xr3:uid="{00000000-0010-0000-3500-000001000000}" name="CESAR." dataDxfId="28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8" dataDxfId="287" tableBorderDxfId="286">
  <autoFilter ref="P171:P177" xr:uid="{00000000-0009-0000-0100-000037000000}"/>
  <tableColumns count="1">
    <tableColumn id="1" xr3:uid="{00000000-0010-0000-3600-000001000000}" name="CHOCO." dataDxfId="28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4" dataDxfId="283" tableBorderDxfId="282">
  <autoFilter ref="Q171:Q179" xr:uid="{00000000-0009-0000-0100-000038000000}"/>
  <tableColumns count="1">
    <tableColumn id="1" xr3:uid="{00000000-0010-0000-3700-000001000000}" name="CORDOBA." dataDxfId="28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80" dataDxfId="279" tableBorderDxfId="278">
  <autoFilter ref="R171:R185" xr:uid="{00000000-0009-0000-0100-000039000000}"/>
  <tableColumns count="1">
    <tableColumn id="1" xr3:uid="{00000000-0010-0000-3800-000001000000}" name="CUNDINAMARCA." dataDxfId="27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6" dataDxfId="275" tableBorderDxfId="274">
  <autoFilter ref="S171:S172" xr:uid="{00000000-0009-0000-0100-00003A000000}"/>
  <tableColumns count="1">
    <tableColumn id="1" xr3:uid="{00000000-0010-0000-3900-000001000000}" name="GUAINIA." dataDxfId="27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2" dataDxfId="271" tableBorderDxfId="270">
  <autoFilter ref="T171:T178" xr:uid="{00000000-0009-0000-0100-00003B000000}"/>
  <tableColumns count="1">
    <tableColumn id="1" xr3:uid="{00000000-0010-0000-3A00-000001000000}" name="LA_GUAJIRA." dataDxfId="26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7" dataDxfId="446">
  <autoFilter ref="F119:F120" xr:uid="{00000000-0009-0000-0100-000006000000}"/>
  <tableColumns count="1">
    <tableColumn id="1" xr3:uid="{00000000-0010-0000-0500-000001000000}" name="POB_ADOLESCENCIA" dataDxfId="44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8" dataDxfId="267" tableBorderDxfId="266">
  <autoFilter ref="U171:U172" xr:uid="{00000000-0009-0000-0100-00003C000000}"/>
  <tableColumns count="1">
    <tableColumn id="1" xr3:uid="{00000000-0010-0000-3B00-000001000000}" name="GUAVIARE." dataDxfId="26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4" dataDxfId="263" tableBorderDxfId="262">
  <autoFilter ref="V171:V176" xr:uid="{00000000-0009-0000-0100-00003D000000}"/>
  <tableColumns count="1">
    <tableColumn id="1" xr3:uid="{00000000-0010-0000-3C00-000001000000}" name="HUILA." dataDxfId="26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60" dataDxfId="259" tableBorderDxfId="258">
  <autoFilter ref="W171:W179" xr:uid="{00000000-0009-0000-0100-00003E000000}"/>
  <tableColumns count="1">
    <tableColumn id="1" xr3:uid="{00000000-0010-0000-3D00-000001000000}" name="MAGDALENA." dataDxfId="25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6" dataDxfId="255" tableBorderDxfId="254">
  <autoFilter ref="X171:X176" xr:uid="{00000000-0009-0000-0100-00003F000000}"/>
  <tableColumns count="1">
    <tableColumn id="1" xr3:uid="{00000000-0010-0000-3E00-000001000000}" name="META." dataDxfId="25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2" dataDxfId="251" tableBorderDxfId="250">
  <autoFilter ref="Y171:Y179" xr:uid="{00000000-0009-0000-0100-000040000000}"/>
  <tableColumns count="1">
    <tableColumn id="1" xr3:uid="{00000000-0010-0000-3F00-000001000000}" name="NARIÑO." dataDxfId="24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8" dataDxfId="247" tableBorderDxfId="246">
  <autoFilter ref="Z171:Z177" xr:uid="{00000000-0009-0000-0100-000041000000}"/>
  <tableColumns count="1">
    <tableColumn id="1" xr3:uid="{00000000-0010-0000-4000-000001000000}" name="NORTE_DE_SANTANDER." dataDxfId="24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4" dataDxfId="243" tableBorderDxfId="242">
  <autoFilter ref="AA171:AA175" xr:uid="{00000000-0009-0000-0100-000042000000}"/>
  <tableColumns count="1">
    <tableColumn id="1" xr3:uid="{00000000-0010-0000-4100-000001000000}" name="PUTUMAYO." dataDxfId="24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40" dataDxfId="239" tableBorderDxfId="238">
  <autoFilter ref="AB171:AB174" xr:uid="{00000000-0009-0000-0100-000043000000}"/>
  <tableColumns count="1">
    <tableColumn id="1" xr3:uid="{00000000-0010-0000-4200-000001000000}" name="QUINDIO." dataDxfId="23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6" dataDxfId="235" tableBorderDxfId="234">
  <autoFilter ref="AC171:AC176" xr:uid="{00000000-0009-0000-0100-000044000000}"/>
  <tableColumns count="1">
    <tableColumn id="1" xr3:uid="{00000000-0010-0000-4300-000001000000}" name="RISARALDA." dataDxfId="23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2" dataDxfId="231" tableBorderDxfId="230">
  <autoFilter ref="AD171:AD173" xr:uid="{00000000-0009-0000-0100-000045000000}"/>
  <tableColumns count="1">
    <tableColumn id="1" xr3:uid="{00000000-0010-0000-4400-000001000000}" name="SAN_ANDRES." dataDxfId="22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4" dataDxfId="443">
  <autoFilter ref="F122:F123" xr:uid="{00000000-0009-0000-0100-000007000000}"/>
  <tableColumns count="1">
    <tableColumn id="1" xr3:uid="{00000000-0010-0000-0600-000001000000}" name="POB_JUVENTUD" dataDxfId="44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8" dataDxfId="227" tableBorderDxfId="226">
  <autoFilter ref="AE171:AE182" xr:uid="{00000000-0009-0000-0100-000046000000}"/>
  <tableColumns count="1">
    <tableColumn id="1" xr3:uid="{00000000-0010-0000-4500-000001000000}" name="SANTANDER." dataDxfId="22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4" dataDxfId="223" tableBorderDxfId="222">
  <autoFilter ref="AF171:AF175" xr:uid="{00000000-0009-0000-0100-000047000000}"/>
  <tableColumns count="1">
    <tableColumn id="1" xr3:uid="{00000000-0010-0000-4600-000001000000}" name="SUCRE." dataDxfId="22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20" dataDxfId="219" tableBorderDxfId="218">
  <autoFilter ref="AG171:AG181" xr:uid="{00000000-0009-0000-0100-000048000000}"/>
  <tableColumns count="1">
    <tableColumn id="1" xr3:uid="{00000000-0010-0000-4700-000001000000}" name="TOLIMA." dataDxfId="21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6" dataDxfId="215" tableBorderDxfId="214">
  <autoFilter ref="AH171:AH186" xr:uid="{00000000-0009-0000-0100-000049000000}"/>
  <tableColumns count="1">
    <tableColumn id="1" xr3:uid="{00000000-0010-0000-4800-000001000000}" name="VALLE_DEL_CAUCA." dataDxfId="21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2" dataDxfId="211" tableBorderDxfId="210">
  <autoFilter ref="AI171:AI172" xr:uid="{00000000-0009-0000-0100-00004A000000}"/>
  <tableColumns count="1">
    <tableColumn id="1" xr3:uid="{00000000-0010-0000-4900-000001000000}" name="VAUPES." dataDxfId="20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8" dataDxfId="207" tableBorderDxfId="206">
  <autoFilter ref="AJ171:AJ172" xr:uid="{00000000-0009-0000-0100-00004B000000}"/>
  <tableColumns count="1">
    <tableColumn id="1" xr3:uid="{00000000-0010-0000-4A00-000001000000}" name="VICHADA." dataDxfId="20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4">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3">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2">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1">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1" dataDxfId="440">
  <autoFilter ref="F130:F131" xr:uid="{00000000-0009-0000-0100-000008000000}"/>
  <tableColumns count="1">
    <tableColumn id="1" xr3:uid="{00000000-0010-0000-0700-000001000000}" name="POB_NUTRICION" dataDxfId="43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00">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99">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8">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7">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6">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5">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4">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3">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2">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1">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8" dataDxfId="437">
  <autoFilter ref="F145:F146" xr:uid="{00000000-0009-0000-0100-000009000000}"/>
  <tableColumns count="1">
    <tableColumn id="1" xr3:uid="{00000000-0010-0000-0800-000001000000}" name="POB_FAMILIAS_Y_COMUNIDADES" dataDxfId="43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90">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89">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8">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7">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6">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5">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4">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3">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2">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1">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9.bin"/><Relationship Id="rId4" Type="http://schemas.openxmlformats.org/officeDocument/2006/relationships/table" Target="../tables/table11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D155" sqref="D155"/>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92" t="s">
        <v>63</v>
      </c>
      <c r="E48" s="4"/>
      <c r="G48" s="3"/>
      <c r="J48" s="4" t="s">
        <v>64</v>
      </c>
      <c r="T48" s="4"/>
    </row>
    <row r="49" spans="2:20" x14ac:dyDescent="0.2">
      <c r="B49" s="4"/>
      <c r="C49" s="4"/>
      <c r="D49" s="193" t="s">
        <v>65</v>
      </c>
      <c r="E49" s="4"/>
      <c r="F49" s="5"/>
      <c r="G49" s="3"/>
      <c r="J49" s="4" t="s">
        <v>66</v>
      </c>
      <c r="T49" s="4"/>
    </row>
    <row r="50" spans="2:20" x14ac:dyDescent="0.2">
      <c r="B50" s="4"/>
      <c r="C50" s="4"/>
      <c r="D50" s="194" t="s">
        <v>67</v>
      </c>
      <c r="E50" s="4"/>
      <c r="F50" s="5"/>
      <c r="G50" s="3"/>
      <c r="J50" s="4" t="s">
        <v>68</v>
      </c>
      <c r="T50" s="4"/>
    </row>
    <row r="51" spans="2:20" x14ac:dyDescent="0.2">
      <c r="B51" s="4"/>
      <c r="C51" s="4"/>
      <c r="D51" s="193"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92"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K151" s="4"/>
      <c r="L151" s="4"/>
      <c r="M151" s="4"/>
      <c r="N151" s="4"/>
      <c r="O151" s="4"/>
      <c r="P151" s="4"/>
      <c r="R151" s="4"/>
      <c r="T151" s="4"/>
    </row>
    <row r="152" spans="4:20" x14ac:dyDescent="0.2">
      <c r="D152" s="2" t="s">
        <v>2636</v>
      </c>
      <c r="K152" s="4"/>
      <c r="L152" s="4"/>
      <c r="M152" s="4"/>
      <c r="N152" s="4"/>
      <c r="O152" s="4"/>
      <c r="P152" s="4"/>
      <c r="R152" s="4"/>
      <c r="T152" s="4"/>
    </row>
    <row r="153" spans="4:20" x14ac:dyDescent="0.2">
      <c r="D153" s="2">
        <v>1.5</v>
      </c>
      <c r="K153" s="4"/>
      <c r="L153" s="4"/>
      <c r="M153" s="4"/>
      <c r="N153" s="4"/>
      <c r="O153" s="4"/>
      <c r="P153" s="4"/>
      <c r="R153" s="4"/>
      <c r="T153" s="4"/>
    </row>
    <row r="154" spans="4:20" x14ac:dyDescent="0.2">
      <c r="D154" s="2">
        <v>1.8</v>
      </c>
      <c r="O154" s="4"/>
      <c r="P154" s="4"/>
      <c r="R154" s="4"/>
      <c r="T154" s="4"/>
    </row>
    <row r="155" spans="4:20" x14ac:dyDescent="0.2">
      <c r="O155" s="4"/>
      <c r="P155" s="4"/>
      <c r="R155" s="4"/>
      <c r="T155" s="4"/>
    </row>
    <row r="156" spans="4:20" x14ac:dyDescent="0.2">
      <c r="O156" s="4"/>
      <c r="P156" s="4"/>
      <c r="Q156" s="4"/>
      <c r="R156" s="4"/>
      <c r="T156" s="4"/>
    </row>
    <row r="157" spans="4:20" x14ac:dyDescent="0.2">
      <c r="D157" s="2" t="s">
        <v>2637</v>
      </c>
      <c r="O157" s="4"/>
      <c r="P157" s="4"/>
      <c r="R157" s="4"/>
      <c r="T157" s="4"/>
    </row>
    <row r="158" spans="4:20" x14ac:dyDescent="0.2">
      <c r="D158" s="2">
        <v>2.2999999999999998</v>
      </c>
      <c r="O158" s="4"/>
      <c r="P158" s="4"/>
      <c r="R158" s="4"/>
      <c r="T158" s="4"/>
    </row>
    <row r="159" spans="4:20" x14ac:dyDescent="0.2">
      <c r="D159" s="2">
        <v>2.5</v>
      </c>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175</v>
      </c>
      <c r="E171" s="14" t="s">
        <v>176</v>
      </c>
      <c r="F171" s="14" t="s">
        <v>177</v>
      </c>
      <c r="G171" s="14" t="s">
        <v>178</v>
      </c>
      <c r="H171" s="14" t="s">
        <v>179</v>
      </c>
      <c r="I171" s="14" t="s">
        <v>180</v>
      </c>
      <c r="J171" s="14" t="s">
        <v>181</v>
      </c>
      <c r="K171" s="14" t="s">
        <v>182</v>
      </c>
      <c r="L171" s="14" t="s">
        <v>183</v>
      </c>
      <c r="M171" s="14" t="s">
        <v>184</v>
      </c>
      <c r="N171" s="14" t="s">
        <v>185</v>
      </c>
      <c r="O171" s="14" t="s">
        <v>186</v>
      </c>
      <c r="P171" s="14" t="s">
        <v>187</v>
      </c>
      <c r="Q171" s="14" t="s">
        <v>188</v>
      </c>
      <c r="R171" s="14" t="s">
        <v>189</v>
      </c>
      <c r="S171" s="14" t="s">
        <v>190</v>
      </c>
      <c r="T171" s="14" t="s">
        <v>191</v>
      </c>
      <c r="U171" s="14" t="s">
        <v>192</v>
      </c>
      <c r="V171" s="14" t="s">
        <v>193</v>
      </c>
      <c r="W171" s="14" t="s">
        <v>194</v>
      </c>
      <c r="X171" s="14" t="s">
        <v>195</v>
      </c>
      <c r="Y171" s="14" t="s">
        <v>196</v>
      </c>
      <c r="Z171" s="14" t="s">
        <v>197</v>
      </c>
      <c r="AA171" s="14" t="s">
        <v>198</v>
      </c>
      <c r="AB171" s="14" t="s">
        <v>199</v>
      </c>
      <c r="AC171" s="14" t="s">
        <v>200</v>
      </c>
      <c r="AD171" s="14" t="s">
        <v>201</v>
      </c>
      <c r="AE171" s="14" t="s">
        <v>202</v>
      </c>
      <c r="AF171" s="14" t="s">
        <v>203</v>
      </c>
      <c r="AG171" s="14" t="s">
        <v>204</v>
      </c>
      <c r="AH171" s="14" t="s">
        <v>205</v>
      </c>
      <c r="AI171" s="14" t="s">
        <v>206</v>
      </c>
      <c r="AJ171" s="14" t="s">
        <v>207</v>
      </c>
    </row>
    <row r="172" spans="4:36" ht="30" x14ac:dyDescent="0.2">
      <c r="D172" s="22" t="s">
        <v>208</v>
      </c>
      <c r="E172" s="20" t="s">
        <v>209</v>
      </c>
      <c r="F172" s="16" t="s">
        <v>210</v>
      </c>
      <c r="G172" s="19" t="s">
        <v>211</v>
      </c>
      <c r="H172" s="15" t="s">
        <v>212</v>
      </c>
      <c r="I172" s="19" t="s">
        <v>213</v>
      </c>
      <c r="J172" s="17" t="s">
        <v>214</v>
      </c>
      <c r="K172" s="18" t="s">
        <v>215</v>
      </c>
      <c r="L172" s="15" t="s">
        <v>216</v>
      </c>
      <c r="M172" s="16" t="s">
        <v>217</v>
      </c>
      <c r="N172" s="15" t="s">
        <v>218</v>
      </c>
      <c r="O172" s="15" t="s">
        <v>219</v>
      </c>
      <c r="P172" s="16" t="s">
        <v>220</v>
      </c>
      <c r="Q172" s="16" t="s">
        <v>221</v>
      </c>
      <c r="R172" s="15" t="s">
        <v>222</v>
      </c>
      <c r="S172" s="22" t="s">
        <v>223</v>
      </c>
      <c r="T172" s="18" t="s">
        <v>224</v>
      </c>
      <c r="U172" s="22" t="s">
        <v>225</v>
      </c>
      <c r="V172" s="19" t="s">
        <v>226</v>
      </c>
      <c r="W172" s="18" t="s">
        <v>227</v>
      </c>
      <c r="X172" s="16" t="s">
        <v>228</v>
      </c>
      <c r="Y172" s="15" t="s">
        <v>229</v>
      </c>
      <c r="Z172" s="15" t="s">
        <v>230</v>
      </c>
      <c r="AA172" s="15" t="s">
        <v>231</v>
      </c>
      <c r="AB172" s="16" t="s">
        <v>232</v>
      </c>
      <c r="AC172" s="15" t="s">
        <v>233</v>
      </c>
      <c r="AD172" s="16" t="s">
        <v>234</v>
      </c>
      <c r="AE172" s="15" t="s">
        <v>235</v>
      </c>
      <c r="AF172" s="16" t="s">
        <v>236</v>
      </c>
      <c r="AG172" s="16" t="s">
        <v>237</v>
      </c>
      <c r="AH172" s="15" t="s">
        <v>238</v>
      </c>
      <c r="AI172" s="25" t="s">
        <v>239</v>
      </c>
      <c r="AJ172" s="25" t="s">
        <v>240</v>
      </c>
    </row>
    <row r="173" spans="4:36" ht="15" x14ac:dyDescent="0.2">
      <c r="D173" s="4"/>
      <c r="E173" s="20" t="s">
        <v>241</v>
      </c>
      <c r="F173" s="16" t="s">
        <v>242</v>
      </c>
      <c r="G173" s="19" t="s">
        <v>243</v>
      </c>
      <c r="H173" s="18" t="s">
        <v>244</v>
      </c>
      <c r="I173" s="19" t="s">
        <v>245</v>
      </c>
      <c r="J173" s="17" t="s">
        <v>246</v>
      </c>
      <c r="K173" s="18" t="s">
        <v>247</v>
      </c>
      <c r="L173" s="15" t="s">
        <v>248</v>
      </c>
      <c r="M173" s="16" t="s">
        <v>249</v>
      </c>
      <c r="N173" s="15" t="s">
        <v>250</v>
      </c>
      <c r="O173" s="15" t="s">
        <v>251</v>
      </c>
      <c r="P173" s="16" t="s">
        <v>252</v>
      </c>
      <c r="Q173" s="16" t="s">
        <v>253</v>
      </c>
      <c r="R173" s="15" t="s">
        <v>254</v>
      </c>
      <c r="S173" s="4"/>
      <c r="T173" s="18" t="s">
        <v>255</v>
      </c>
      <c r="U173" s="4"/>
      <c r="V173" s="19" t="s">
        <v>256</v>
      </c>
      <c r="W173" s="18" t="s">
        <v>257</v>
      </c>
      <c r="X173" s="16" t="s">
        <v>258</v>
      </c>
      <c r="Y173" s="15" t="s">
        <v>259</v>
      </c>
      <c r="Z173" s="15" t="s">
        <v>260</v>
      </c>
      <c r="AA173" s="15" t="s">
        <v>261</v>
      </c>
      <c r="AB173" s="16" t="s">
        <v>262</v>
      </c>
      <c r="AC173" s="15" t="s">
        <v>263</v>
      </c>
      <c r="AD173" s="22" t="s">
        <v>264</v>
      </c>
      <c r="AE173" s="15" t="s">
        <v>265</v>
      </c>
      <c r="AF173" s="16" t="s">
        <v>266</v>
      </c>
      <c r="AG173" s="16" t="s">
        <v>267</v>
      </c>
      <c r="AH173" s="15" t="s">
        <v>209</v>
      </c>
      <c r="AI173" s="4"/>
      <c r="AJ173" s="4"/>
    </row>
    <row r="174" spans="4:36" ht="15" x14ac:dyDescent="0.2">
      <c r="D174" s="4"/>
      <c r="E174" s="20" t="s">
        <v>268</v>
      </c>
      <c r="F174" s="22" t="s">
        <v>269</v>
      </c>
      <c r="G174" s="19" t="s">
        <v>270</v>
      </c>
      <c r="H174" s="15" t="s">
        <v>271</v>
      </c>
      <c r="I174" s="19" t="s">
        <v>272</v>
      </c>
      <c r="J174" s="17" t="s">
        <v>273</v>
      </c>
      <c r="K174" s="18" t="s">
        <v>274</v>
      </c>
      <c r="L174" s="15" t="s">
        <v>275</v>
      </c>
      <c r="M174" s="22" t="s">
        <v>276</v>
      </c>
      <c r="N174" s="15" t="s">
        <v>277</v>
      </c>
      <c r="O174" s="15" t="s">
        <v>278</v>
      </c>
      <c r="P174" s="16" t="s">
        <v>279</v>
      </c>
      <c r="Q174" s="16" t="s">
        <v>280</v>
      </c>
      <c r="R174" s="15" t="s">
        <v>281</v>
      </c>
      <c r="S174" s="4"/>
      <c r="T174" s="18" t="s">
        <v>282</v>
      </c>
      <c r="U174" s="4"/>
      <c r="V174" s="19" t="s">
        <v>283</v>
      </c>
      <c r="W174" s="18" t="s">
        <v>284</v>
      </c>
      <c r="X174" s="16" t="s">
        <v>285</v>
      </c>
      <c r="Y174" s="15" t="s">
        <v>286</v>
      </c>
      <c r="Z174" s="15" t="s">
        <v>287</v>
      </c>
      <c r="AA174" s="15" t="s">
        <v>288</v>
      </c>
      <c r="AB174" s="22" t="s">
        <v>289</v>
      </c>
      <c r="AC174" s="15" t="s">
        <v>290</v>
      </c>
      <c r="AD174" s="4"/>
      <c r="AE174" s="15" t="s">
        <v>291</v>
      </c>
      <c r="AF174" s="16" t="s">
        <v>292</v>
      </c>
      <c r="AG174" s="16" t="s">
        <v>293</v>
      </c>
      <c r="AH174" s="15" t="s">
        <v>294</v>
      </c>
      <c r="AI174" s="4"/>
      <c r="AJ174" s="4"/>
    </row>
    <row r="175" spans="4:36" ht="30" x14ac:dyDescent="0.2">
      <c r="D175" s="4"/>
      <c r="E175" s="20" t="s">
        <v>295</v>
      </c>
      <c r="F175" s="4"/>
      <c r="G175" s="19" t="s">
        <v>296</v>
      </c>
      <c r="H175" s="18" t="s">
        <v>297</v>
      </c>
      <c r="I175" s="19" t="s">
        <v>298</v>
      </c>
      <c r="J175" s="17" t="s">
        <v>299</v>
      </c>
      <c r="K175" s="18" t="s">
        <v>300</v>
      </c>
      <c r="L175" s="25" t="s">
        <v>301</v>
      </c>
      <c r="M175" s="4"/>
      <c r="N175" s="15" t="s">
        <v>302</v>
      </c>
      <c r="O175" s="15" t="s">
        <v>303</v>
      </c>
      <c r="P175" s="16" t="s">
        <v>304</v>
      </c>
      <c r="Q175" s="16" t="s">
        <v>305</v>
      </c>
      <c r="R175" s="15" t="s">
        <v>306</v>
      </c>
      <c r="S175" s="4"/>
      <c r="T175" s="18" t="s">
        <v>307</v>
      </c>
      <c r="U175" s="4"/>
      <c r="V175" s="19" t="s">
        <v>308</v>
      </c>
      <c r="W175" s="18" t="s">
        <v>309</v>
      </c>
      <c r="X175" s="16" t="s">
        <v>310</v>
      </c>
      <c r="Y175" s="15" t="s">
        <v>311</v>
      </c>
      <c r="Z175" s="15" t="s">
        <v>312</v>
      </c>
      <c r="AA175" s="25" t="s">
        <v>313</v>
      </c>
      <c r="AB175" s="4"/>
      <c r="AC175" s="15" t="s">
        <v>314</v>
      </c>
      <c r="AD175" s="4"/>
      <c r="AE175" s="15" t="s">
        <v>315</v>
      </c>
      <c r="AF175" s="22" t="s">
        <v>316</v>
      </c>
      <c r="AG175" s="16" t="s">
        <v>317</v>
      </c>
      <c r="AH175" s="15" t="s">
        <v>250</v>
      </c>
      <c r="AI175" s="4"/>
      <c r="AJ175" s="4"/>
    </row>
    <row r="176" spans="4:36" ht="15" x14ac:dyDescent="0.2">
      <c r="D176" s="4"/>
      <c r="E176" s="20" t="s">
        <v>318</v>
      </c>
      <c r="F176" s="4"/>
      <c r="G176" s="19" t="s">
        <v>319</v>
      </c>
      <c r="H176" s="15" t="s">
        <v>320</v>
      </c>
      <c r="I176" s="19" t="s">
        <v>321</v>
      </c>
      <c r="J176" s="17" t="s">
        <v>322</v>
      </c>
      <c r="K176" s="18" t="s">
        <v>266</v>
      </c>
      <c r="L176" s="4"/>
      <c r="M176" s="4"/>
      <c r="N176" s="15" t="s">
        <v>266</v>
      </c>
      <c r="O176" s="25" t="s">
        <v>323</v>
      </c>
      <c r="P176" s="16" t="s">
        <v>324</v>
      </c>
      <c r="Q176" s="16" t="s">
        <v>325</v>
      </c>
      <c r="R176" s="15" t="s">
        <v>326</v>
      </c>
      <c r="S176" s="4"/>
      <c r="T176" s="18" t="s">
        <v>327</v>
      </c>
      <c r="U176" s="4"/>
      <c r="V176" s="24" t="s">
        <v>328</v>
      </c>
      <c r="W176" s="18" t="s">
        <v>329</v>
      </c>
      <c r="X176" s="22" t="s">
        <v>330</v>
      </c>
      <c r="Y176" s="15" t="s">
        <v>331</v>
      </c>
      <c r="Z176" s="15" t="s">
        <v>332</v>
      </c>
      <c r="AA176" s="4"/>
      <c r="AB176" s="4"/>
      <c r="AC176" s="25" t="s">
        <v>333</v>
      </c>
      <c r="AD176" s="4"/>
      <c r="AE176" s="15" t="s">
        <v>334</v>
      </c>
      <c r="AF176" s="4"/>
      <c r="AG176" s="16" t="s">
        <v>335</v>
      </c>
      <c r="AH176" s="15" t="s">
        <v>302</v>
      </c>
      <c r="AI176" s="4"/>
      <c r="AJ176" s="4"/>
    </row>
    <row r="177" spans="4:36" ht="15" x14ac:dyDescent="0.2">
      <c r="D177" s="4"/>
      <c r="E177" s="20" t="s">
        <v>336</v>
      </c>
      <c r="F177" s="4"/>
      <c r="G177" s="19" t="s">
        <v>337</v>
      </c>
      <c r="H177" s="15" t="s">
        <v>338</v>
      </c>
      <c r="I177" s="19" t="s">
        <v>339</v>
      </c>
      <c r="J177" s="17" t="s">
        <v>340</v>
      </c>
      <c r="K177" s="18" t="s">
        <v>341</v>
      </c>
      <c r="L177" s="4"/>
      <c r="M177" s="4"/>
      <c r="N177" s="15" t="s">
        <v>342</v>
      </c>
      <c r="O177" s="4"/>
      <c r="P177" s="22" t="s">
        <v>343</v>
      </c>
      <c r="Q177" s="16" t="s">
        <v>344</v>
      </c>
      <c r="R177" s="15" t="s">
        <v>345</v>
      </c>
      <c r="S177" s="4"/>
      <c r="T177" s="18" t="s">
        <v>346</v>
      </c>
      <c r="U177" s="4"/>
      <c r="V177" s="4"/>
      <c r="W177" s="18" t="s">
        <v>347</v>
      </c>
      <c r="X177" s="4"/>
      <c r="Y177" s="15" t="s">
        <v>348</v>
      </c>
      <c r="Z177" s="25" t="s">
        <v>349</v>
      </c>
      <c r="AA177" s="4"/>
      <c r="AB177" s="4"/>
      <c r="AC177" s="4"/>
      <c r="AD177" s="4"/>
      <c r="AE177" s="15" t="s">
        <v>350</v>
      </c>
      <c r="AF177" s="4"/>
      <c r="AG177" s="16" t="s">
        <v>351</v>
      </c>
      <c r="AH177" s="15" t="s">
        <v>352</v>
      </c>
      <c r="AI177" s="4"/>
      <c r="AJ177" s="4"/>
    </row>
    <row r="178" spans="4:36" ht="15" x14ac:dyDescent="0.2">
      <c r="D178" s="4"/>
      <c r="E178" s="20" t="s">
        <v>353</v>
      </c>
      <c r="F178" s="4"/>
      <c r="G178" s="24" t="s">
        <v>268</v>
      </c>
      <c r="H178" s="15" t="s">
        <v>354</v>
      </c>
      <c r="I178" s="19" t="s">
        <v>355</v>
      </c>
      <c r="J178" s="17" t="s">
        <v>356</v>
      </c>
      <c r="K178" s="27" t="s">
        <v>357</v>
      </c>
      <c r="L178" s="4"/>
      <c r="M178" s="4"/>
      <c r="N178" s="25" t="s">
        <v>358</v>
      </c>
      <c r="O178" s="4"/>
      <c r="P178" s="4"/>
      <c r="Q178" s="16" t="s">
        <v>359</v>
      </c>
      <c r="R178" s="15" t="s">
        <v>360</v>
      </c>
      <c r="S178" s="4"/>
      <c r="T178" s="27" t="s">
        <v>361</v>
      </c>
      <c r="U178" s="4"/>
      <c r="V178" s="4"/>
      <c r="W178" s="18" t="s">
        <v>362</v>
      </c>
      <c r="X178" s="4"/>
      <c r="Y178" s="15" t="s">
        <v>363</v>
      </c>
      <c r="Z178" s="4"/>
      <c r="AA178" s="4"/>
      <c r="AB178" s="4"/>
      <c r="AC178" s="4"/>
      <c r="AD178" s="4"/>
      <c r="AE178" s="15" t="s">
        <v>364</v>
      </c>
      <c r="AF178" s="4"/>
      <c r="AG178" s="16" t="s">
        <v>365</v>
      </c>
      <c r="AH178" s="15" t="s">
        <v>366</v>
      </c>
      <c r="AI178" s="4"/>
      <c r="AJ178" s="4"/>
    </row>
    <row r="179" spans="4:36" ht="15" x14ac:dyDescent="0.2">
      <c r="D179" s="4"/>
      <c r="E179" s="20" t="s">
        <v>367</v>
      </c>
      <c r="F179" s="4"/>
      <c r="G179" s="4"/>
      <c r="H179" s="15" t="s">
        <v>368</v>
      </c>
      <c r="I179" s="24" t="s">
        <v>369</v>
      </c>
      <c r="J179" s="17" t="s">
        <v>370</v>
      </c>
      <c r="K179" s="4"/>
      <c r="L179" s="4"/>
      <c r="M179" s="4"/>
      <c r="N179" s="4"/>
      <c r="O179" s="4"/>
      <c r="P179" s="4"/>
      <c r="Q179" s="22" t="s">
        <v>371</v>
      </c>
      <c r="R179" s="15" t="s">
        <v>372</v>
      </c>
      <c r="S179" s="4"/>
      <c r="T179" s="4"/>
      <c r="U179" s="4"/>
      <c r="V179" s="4"/>
      <c r="W179" s="27" t="s">
        <v>373</v>
      </c>
      <c r="X179" s="4"/>
      <c r="Y179" s="25" t="s">
        <v>374</v>
      </c>
      <c r="Z179" s="4"/>
      <c r="AA179" s="4"/>
      <c r="AB179" s="4"/>
      <c r="AC179" s="4"/>
      <c r="AD179" s="4"/>
      <c r="AE179" s="15" t="s">
        <v>375</v>
      </c>
      <c r="AF179" s="4"/>
      <c r="AG179" s="16" t="s">
        <v>376</v>
      </c>
      <c r="AH179" s="15" t="s">
        <v>377</v>
      </c>
      <c r="AI179" s="4"/>
      <c r="AJ179" s="4"/>
    </row>
    <row r="180" spans="4:36" ht="15" x14ac:dyDescent="0.2">
      <c r="D180" s="4"/>
      <c r="E180" s="20" t="s">
        <v>274</v>
      </c>
      <c r="F180" s="4"/>
      <c r="G180" s="4"/>
      <c r="H180" s="18" t="s">
        <v>378</v>
      </c>
      <c r="I180" s="4"/>
      <c r="J180" s="17" t="s">
        <v>379</v>
      </c>
      <c r="K180" s="4"/>
      <c r="L180" s="4"/>
      <c r="M180" s="4"/>
      <c r="N180" s="4"/>
      <c r="O180" s="4"/>
      <c r="P180" s="4"/>
      <c r="Q180" s="4"/>
      <c r="R180" s="15" t="s">
        <v>380</v>
      </c>
      <c r="S180" s="4"/>
      <c r="T180" s="4"/>
      <c r="U180" s="4"/>
      <c r="V180" s="4"/>
      <c r="W180" s="4"/>
      <c r="X180" s="4"/>
      <c r="Y180" s="4"/>
      <c r="Z180" s="4"/>
      <c r="AA180" s="4"/>
      <c r="AB180" s="4"/>
      <c r="AC180" s="4"/>
      <c r="AD180" s="4"/>
      <c r="AE180" s="15" t="s">
        <v>381</v>
      </c>
      <c r="AF180" s="4"/>
      <c r="AG180" s="16" t="s">
        <v>382</v>
      </c>
      <c r="AH180" s="15" t="s">
        <v>383</v>
      </c>
      <c r="AI180" s="4"/>
      <c r="AJ180" s="4"/>
    </row>
    <row r="181" spans="4:36" ht="15" x14ac:dyDescent="0.2">
      <c r="D181" s="4"/>
      <c r="E181" s="20" t="s">
        <v>384</v>
      </c>
      <c r="F181" s="4"/>
      <c r="G181" s="4"/>
      <c r="H181" s="15" t="s">
        <v>385</v>
      </c>
      <c r="I181" s="4"/>
      <c r="J181" s="17" t="s">
        <v>386</v>
      </c>
      <c r="K181" s="4"/>
      <c r="L181" s="4"/>
      <c r="M181" s="4"/>
      <c r="N181" s="4"/>
      <c r="O181" s="4"/>
      <c r="P181" s="4"/>
      <c r="Q181" s="4"/>
      <c r="R181" s="15" t="s">
        <v>387</v>
      </c>
      <c r="S181" s="4"/>
      <c r="T181" s="4"/>
      <c r="U181" s="4"/>
      <c r="V181" s="4"/>
      <c r="W181" s="4"/>
      <c r="X181" s="4"/>
      <c r="Y181" s="4"/>
      <c r="Z181" s="4"/>
      <c r="AA181" s="4"/>
      <c r="AB181" s="4"/>
      <c r="AC181" s="4"/>
      <c r="AD181" s="4"/>
      <c r="AE181" s="15" t="s">
        <v>388</v>
      </c>
      <c r="AF181" s="4"/>
      <c r="AG181" s="22" t="s">
        <v>389</v>
      </c>
      <c r="AH181" s="15" t="s">
        <v>390</v>
      </c>
      <c r="AI181" s="4"/>
      <c r="AJ181" s="4"/>
    </row>
    <row r="182" spans="4:36" ht="15" x14ac:dyDescent="0.2">
      <c r="D182" s="4"/>
      <c r="E182" s="20" t="s">
        <v>300</v>
      </c>
      <c r="F182" s="4"/>
      <c r="G182" s="4"/>
      <c r="H182" s="18" t="s">
        <v>391</v>
      </c>
      <c r="I182" s="4"/>
      <c r="J182" s="17" t="s">
        <v>392</v>
      </c>
      <c r="K182" s="4"/>
      <c r="L182" s="4"/>
      <c r="M182" s="4"/>
      <c r="N182" s="4"/>
      <c r="O182" s="4"/>
      <c r="P182" s="4"/>
      <c r="Q182" s="4"/>
      <c r="R182" s="15" t="s">
        <v>393</v>
      </c>
      <c r="S182" s="4"/>
      <c r="T182" s="4"/>
      <c r="U182" s="4"/>
      <c r="V182" s="4"/>
      <c r="W182" s="4"/>
      <c r="X182" s="4"/>
      <c r="Y182" s="4"/>
      <c r="Z182" s="4"/>
      <c r="AA182" s="4"/>
      <c r="AB182" s="4"/>
      <c r="AC182" s="4"/>
      <c r="AD182" s="4"/>
      <c r="AE182" s="25" t="s">
        <v>394</v>
      </c>
      <c r="AF182" s="4"/>
      <c r="AG182" s="4"/>
      <c r="AH182" s="15" t="s">
        <v>395</v>
      </c>
      <c r="AI182" s="4"/>
      <c r="AJ182" s="4"/>
    </row>
    <row r="183" spans="4:36" ht="15" x14ac:dyDescent="0.2">
      <c r="D183" s="4"/>
      <c r="E183" s="20" t="s">
        <v>396</v>
      </c>
      <c r="F183" s="4"/>
      <c r="G183" s="4"/>
      <c r="H183" s="18" t="s">
        <v>397</v>
      </c>
      <c r="I183" s="4"/>
      <c r="J183" s="26" t="s">
        <v>398</v>
      </c>
      <c r="K183" s="4"/>
      <c r="L183" s="4"/>
      <c r="M183" s="4"/>
      <c r="N183" s="4"/>
      <c r="O183" s="4"/>
      <c r="P183" s="4"/>
      <c r="Q183" s="4"/>
      <c r="R183" s="15" t="s">
        <v>399</v>
      </c>
      <c r="S183" s="4"/>
      <c r="T183" s="4"/>
      <c r="U183" s="4"/>
      <c r="V183" s="4"/>
      <c r="W183" s="4"/>
      <c r="X183" s="4"/>
      <c r="Y183" s="4"/>
      <c r="Z183" s="4"/>
      <c r="AA183" s="4"/>
      <c r="AB183" s="4"/>
      <c r="AC183" s="4"/>
      <c r="AD183" s="4"/>
      <c r="AE183" s="4"/>
      <c r="AF183" s="4"/>
      <c r="AG183" s="4"/>
      <c r="AH183" s="15" t="s">
        <v>400</v>
      </c>
      <c r="AI183" s="4"/>
      <c r="AJ183" s="4"/>
    </row>
    <row r="184" spans="4:36" ht="30" x14ac:dyDescent="0.2">
      <c r="D184" s="4"/>
      <c r="E184" s="20" t="s">
        <v>401</v>
      </c>
      <c r="F184" s="4"/>
      <c r="G184" s="4"/>
      <c r="H184" s="15" t="s">
        <v>402</v>
      </c>
      <c r="I184" s="4"/>
      <c r="J184" s="4"/>
      <c r="K184" s="4"/>
      <c r="L184" s="4"/>
      <c r="M184" s="4"/>
      <c r="N184" s="4"/>
      <c r="O184" s="4"/>
      <c r="P184" s="4"/>
      <c r="Q184" s="4"/>
      <c r="R184" s="15" t="s">
        <v>403</v>
      </c>
      <c r="S184" s="4"/>
      <c r="T184" s="4"/>
      <c r="U184" s="4"/>
      <c r="V184" s="4"/>
      <c r="W184" s="4"/>
      <c r="X184" s="4"/>
      <c r="Y184" s="4"/>
      <c r="Z184" s="4"/>
      <c r="AA184" s="4"/>
      <c r="AB184" s="4"/>
      <c r="AC184" s="4"/>
      <c r="AD184" s="4"/>
      <c r="AE184" s="4"/>
      <c r="AF184" s="4"/>
      <c r="AG184" s="4"/>
      <c r="AH184" s="15" t="s">
        <v>404</v>
      </c>
      <c r="AI184" s="4"/>
      <c r="AJ184" s="4"/>
    </row>
    <row r="185" spans="4:36" ht="15" x14ac:dyDescent="0.2">
      <c r="D185" s="4"/>
      <c r="E185" s="20" t="s">
        <v>405</v>
      </c>
      <c r="F185" s="4"/>
      <c r="G185" s="4"/>
      <c r="H185" s="15" t="s">
        <v>406</v>
      </c>
      <c r="I185" s="4"/>
      <c r="J185" s="4"/>
      <c r="K185" s="4"/>
      <c r="L185" s="4"/>
      <c r="M185" s="4"/>
      <c r="N185" s="4"/>
      <c r="O185" s="4"/>
      <c r="P185" s="4"/>
      <c r="Q185" s="4"/>
      <c r="R185" s="25" t="s">
        <v>407</v>
      </c>
      <c r="S185" s="4"/>
      <c r="T185" s="4"/>
      <c r="U185" s="4"/>
      <c r="V185" s="4"/>
      <c r="W185" s="4"/>
      <c r="X185" s="4"/>
      <c r="Y185" s="4"/>
      <c r="Z185" s="4"/>
      <c r="AA185" s="4"/>
      <c r="AB185" s="4"/>
      <c r="AC185" s="4"/>
      <c r="AD185" s="4"/>
      <c r="AE185" s="4"/>
      <c r="AF185" s="4"/>
      <c r="AG185" s="4"/>
      <c r="AH185" s="15" t="s">
        <v>408</v>
      </c>
      <c r="AI185" s="4"/>
      <c r="AJ185" s="4"/>
    </row>
    <row r="186" spans="4:36" ht="15" x14ac:dyDescent="0.2">
      <c r="D186" s="4"/>
      <c r="E186" s="20" t="s">
        <v>409</v>
      </c>
      <c r="F186" s="4"/>
      <c r="G186" s="4"/>
      <c r="H186" s="15" t="s">
        <v>410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411</v>
      </c>
      <c r="AI186" s="4"/>
      <c r="AJ186" s="4"/>
    </row>
    <row r="187" spans="4:36" ht="15" x14ac:dyDescent="0.2">
      <c r="D187" s="4"/>
      <c r="E187" s="20" t="s">
        <v>412</v>
      </c>
      <c r="F187" s="4"/>
      <c r="G187" s="4"/>
      <c r="H187" s="15" t="s">
        <v>413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350</v>
      </c>
      <c r="F188" s="4"/>
      <c r="G188" s="4"/>
      <c r="H188" s="15" t="s">
        <v>414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415</v>
      </c>
      <c r="F189" s="4"/>
      <c r="G189" s="4"/>
      <c r="H189" s="25" t="s">
        <v>416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417</v>
      </c>
      <c r="E204" s="14" t="s">
        <v>418</v>
      </c>
      <c r="F204" s="14" t="s">
        <v>419</v>
      </c>
      <c r="G204" s="28" t="s">
        <v>420</v>
      </c>
      <c r="H204" s="28" t="s">
        <v>421</v>
      </c>
      <c r="I204" s="14" t="s">
        <v>422</v>
      </c>
      <c r="J204" s="14" t="s">
        <v>423</v>
      </c>
      <c r="K204" s="28" t="s">
        <v>424</v>
      </c>
      <c r="L204" s="14" t="s">
        <v>425</v>
      </c>
      <c r="M204" s="14" t="s">
        <v>426</v>
      </c>
      <c r="N204" s="14" t="s">
        <v>427</v>
      </c>
      <c r="O204" s="14" t="s">
        <v>428</v>
      </c>
      <c r="P204" s="28" t="s">
        <v>429</v>
      </c>
      <c r="Q204" s="14" t="s">
        <v>430</v>
      </c>
      <c r="R204" s="14" t="s">
        <v>431</v>
      </c>
      <c r="S204" s="14" t="s">
        <v>432</v>
      </c>
      <c r="T204" s="14" t="s">
        <v>433</v>
      </c>
      <c r="U204" s="14" t="s">
        <v>434</v>
      </c>
      <c r="V204" s="14" t="s">
        <v>435</v>
      </c>
      <c r="W204" s="14" t="s">
        <v>436</v>
      </c>
      <c r="X204" s="14" t="s">
        <v>437</v>
      </c>
      <c r="Y204" s="14" t="s">
        <v>438</v>
      </c>
      <c r="Z204" s="14" t="s">
        <v>439</v>
      </c>
      <c r="AA204" s="14" t="s">
        <v>440</v>
      </c>
      <c r="AB204" s="14" t="s">
        <v>441</v>
      </c>
      <c r="AC204" s="14" t="s">
        <v>442</v>
      </c>
      <c r="AD204" s="14" t="s">
        <v>443</v>
      </c>
      <c r="AE204" s="14" t="s">
        <v>444</v>
      </c>
      <c r="AF204" s="14" t="s">
        <v>445</v>
      </c>
      <c r="AG204" s="14" t="s">
        <v>446</v>
      </c>
      <c r="AH204" s="14" t="s">
        <v>447</v>
      </c>
      <c r="AI204" s="14" t="s">
        <v>448</v>
      </c>
      <c r="AJ204" s="14" t="s">
        <v>449</v>
      </c>
    </row>
    <row r="205" spans="4:36" ht="15" x14ac:dyDescent="0.25">
      <c r="D205" t="s">
        <v>450</v>
      </c>
      <c r="E205" t="s">
        <v>451</v>
      </c>
      <c r="F205" t="s">
        <v>419</v>
      </c>
      <c r="G205" t="s">
        <v>452</v>
      </c>
      <c r="H205" t="s">
        <v>453</v>
      </c>
      <c r="I205" t="s">
        <v>454</v>
      </c>
      <c r="J205" t="s">
        <v>455</v>
      </c>
      <c r="K205" t="s">
        <v>456</v>
      </c>
      <c r="L205" t="s">
        <v>457</v>
      </c>
      <c r="M205" t="s">
        <v>458</v>
      </c>
      <c r="N205" t="s">
        <v>459</v>
      </c>
      <c r="O205" t="s">
        <v>460</v>
      </c>
      <c r="P205" t="s">
        <v>461</v>
      </c>
      <c r="Q205" t="s">
        <v>462</v>
      </c>
      <c r="R205" t="s">
        <v>463</v>
      </c>
      <c r="S205" t="s">
        <v>464</v>
      </c>
      <c r="T205" t="s">
        <v>465</v>
      </c>
      <c r="U205" t="s">
        <v>466</v>
      </c>
      <c r="V205" t="s">
        <v>467</v>
      </c>
      <c r="W205" t="s">
        <v>468</v>
      </c>
      <c r="X205" t="s">
        <v>469</v>
      </c>
      <c r="Y205" t="s">
        <v>470</v>
      </c>
      <c r="Z205" t="s">
        <v>471</v>
      </c>
      <c r="AA205" t="s">
        <v>472</v>
      </c>
      <c r="AB205" t="s">
        <v>473</v>
      </c>
      <c r="AC205" t="s">
        <v>474</v>
      </c>
      <c r="AD205" t="s">
        <v>475</v>
      </c>
      <c r="AE205" t="s">
        <v>476</v>
      </c>
      <c r="AF205" t="s">
        <v>477</v>
      </c>
      <c r="AG205" t="s">
        <v>478</v>
      </c>
      <c r="AH205" t="s">
        <v>479</v>
      </c>
      <c r="AI205" t="s">
        <v>480</v>
      </c>
      <c r="AJ205" t="s">
        <v>481</v>
      </c>
    </row>
    <row r="206" spans="4:36" ht="15" x14ac:dyDescent="0.25">
      <c r="D206" t="s">
        <v>482</v>
      </c>
      <c r="E206" t="s">
        <v>483</v>
      </c>
      <c r="F206" t="s">
        <v>484</v>
      </c>
      <c r="G206" t="s">
        <v>485</v>
      </c>
      <c r="H206"/>
      <c r="I206" t="s">
        <v>486</v>
      </c>
      <c r="J206" t="s">
        <v>487</v>
      </c>
      <c r="K206" t="s">
        <v>488</v>
      </c>
      <c r="L206" t="s">
        <v>489</v>
      </c>
      <c r="M206" t="s">
        <v>490</v>
      </c>
      <c r="N206" t="s">
        <v>491</v>
      </c>
      <c r="O206" t="s">
        <v>492</v>
      </c>
      <c r="P206" t="s">
        <v>493</v>
      </c>
      <c r="Q206" t="s">
        <v>494</v>
      </c>
      <c r="R206" t="s">
        <v>495</v>
      </c>
      <c r="S206" t="s">
        <v>496</v>
      </c>
      <c r="T206" t="s">
        <v>497</v>
      </c>
      <c r="U206" t="s">
        <v>498</v>
      </c>
      <c r="V206" t="s">
        <v>489</v>
      </c>
      <c r="W206" t="s">
        <v>499</v>
      </c>
      <c r="X206" t="s">
        <v>500</v>
      </c>
      <c r="Y206" t="s">
        <v>495</v>
      </c>
      <c r="Z206" t="s">
        <v>501</v>
      </c>
      <c r="AA206" t="s">
        <v>502</v>
      </c>
      <c r="AB206" t="s">
        <v>503</v>
      </c>
      <c r="AC206" t="s">
        <v>504</v>
      </c>
      <c r="AD206" t="s">
        <v>505</v>
      </c>
      <c r="AE206" t="s">
        <v>506</v>
      </c>
      <c r="AF206" t="s">
        <v>503</v>
      </c>
      <c r="AG206" t="s">
        <v>507</v>
      </c>
      <c r="AH206" t="s">
        <v>508</v>
      </c>
      <c r="AI206" t="s">
        <v>509</v>
      </c>
      <c r="AJ206" t="s">
        <v>510</v>
      </c>
    </row>
    <row r="207" spans="4:36" ht="15" x14ac:dyDescent="0.25">
      <c r="D207" t="s">
        <v>511</v>
      </c>
      <c r="E207" t="s">
        <v>512</v>
      </c>
      <c r="F207" t="s">
        <v>513</v>
      </c>
      <c r="G207" t="s">
        <v>514</v>
      </c>
      <c r="H207"/>
      <c r="I207" t="s">
        <v>515</v>
      </c>
      <c r="J207" t="s">
        <v>516</v>
      </c>
      <c r="K207" t="s">
        <v>517</v>
      </c>
      <c r="L207" t="s">
        <v>518</v>
      </c>
      <c r="M207" t="s">
        <v>519</v>
      </c>
      <c r="N207" t="s">
        <v>520</v>
      </c>
      <c r="O207" t="s">
        <v>521</v>
      </c>
      <c r="P207" t="s">
        <v>522</v>
      </c>
      <c r="Q207" t="s">
        <v>503</v>
      </c>
      <c r="R207" t="s">
        <v>523</v>
      </c>
      <c r="S207" t="s">
        <v>524</v>
      </c>
      <c r="T207" t="s">
        <v>525</v>
      </c>
      <c r="U207" t="s">
        <v>526</v>
      </c>
      <c r="V207" t="s">
        <v>527</v>
      </c>
      <c r="W207" t="s">
        <v>528</v>
      </c>
      <c r="X207" t="s">
        <v>529</v>
      </c>
      <c r="Y207" t="s">
        <v>530</v>
      </c>
      <c r="Z207" t="s">
        <v>531</v>
      </c>
      <c r="AA207" t="s">
        <v>532</v>
      </c>
      <c r="AB207" t="s">
        <v>533</v>
      </c>
      <c r="AC207" t="s">
        <v>534</v>
      </c>
      <c r="AD207"/>
      <c r="AE207" t="s">
        <v>489</v>
      </c>
      <c r="AF207" t="s">
        <v>535</v>
      </c>
      <c r="AG207" t="s">
        <v>536</v>
      </c>
      <c r="AH207" t="s">
        <v>537</v>
      </c>
      <c r="AI207" t="s">
        <v>538</v>
      </c>
      <c r="AJ207" t="s">
        <v>539</v>
      </c>
    </row>
    <row r="208" spans="4:36" ht="15" x14ac:dyDescent="0.25">
      <c r="D208" t="s">
        <v>540</v>
      </c>
      <c r="E208" t="s">
        <v>541</v>
      </c>
      <c r="F208" t="s">
        <v>542</v>
      </c>
      <c r="G208" t="s">
        <v>543</v>
      </c>
      <c r="H208"/>
      <c r="I208" t="s">
        <v>544</v>
      </c>
      <c r="J208" t="s">
        <v>545</v>
      </c>
      <c r="K208" t="s">
        <v>546</v>
      </c>
      <c r="L208" t="s">
        <v>547</v>
      </c>
      <c r="M208" t="s">
        <v>548</v>
      </c>
      <c r="N208" t="s">
        <v>534</v>
      </c>
      <c r="O208" t="s">
        <v>549</v>
      </c>
      <c r="P208" t="s">
        <v>550</v>
      </c>
      <c r="Q208" t="s">
        <v>551</v>
      </c>
      <c r="R208" t="s">
        <v>552</v>
      </c>
      <c r="S208" t="s">
        <v>553</v>
      </c>
      <c r="T208" t="s">
        <v>554</v>
      </c>
      <c r="U208" t="s">
        <v>555</v>
      </c>
      <c r="V208" t="s">
        <v>556</v>
      </c>
      <c r="W208" t="s">
        <v>557</v>
      </c>
      <c r="X208" t="s">
        <v>558</v>
      </c>
      <c r="Y208" t="s">
        <v>559</v>
      </c>
      <c r="Z208" t="s">
        <v>560</v>
      </c>
      <c r="AA208" t="s">
        <v>561</v>
      </c>
      <c r="AB208" t="s">
        <v>562</v>
      </c>
      <c r="AC208" t="s">
        <v>563</v>
      </c>
      <c r="AD208"/>
      <c r="AE208" t="s">
        <v>564</v>
      </c>
      <c r="AF208" t="s">
        <v>565</v>
      </c>
      <c r="AG208" t="s">
        <v>566</v>
      </c>
      <c r="AH208" t="s">
        <v>567</v>
      </c>
      <c r="AI208" t="s">
        <v>568</v>
      </c>
      <c r="AJ208" t="s">
        <v>569</v>
      </c>
    </row>
    <row r="209" spans="4:36" ht="15" x14ac:dyDescent="0.25">
      <c r="D209" t="s">
        <v>570</v>
      </c>
      <c r="E209" t="s">
        <v>571</v>
      </c>
      <c r="F209" t="s">
        <v>572</v>
      </c>
      <c r="G209" t="s">
        <v>573</v>
      </c>
      <c r="H209"/>
      <c r="I209" t="s">
        <v>574</v>
      </c>
      <c r="J209" t="s">
        <v>575</v>
      </c>
      <c r="K209" t="s">
        <v>576</v>
      </c>
      <c r="L209" t="s">
        <v>577</v>
      </c>
      <c r="M209" t="s">
        <v>578</v>
      </c>
      <c r="N209" t="s">
        <v>422</v>
      </c>
      <c r="O209" t="s">
        <v>579</v>
      </c>
      <c r="P209" t="s">
        <v>580</v>
      </c>
      <c r="Q209" t="s">
        <v>581</v>
      </c>
      <c r="R209" t="s">
        <v>582</v>
      </c>
      <c r="S209" t="s">
        <v>583</v>
      </c>
      <c r="T209"/>
      <c r="U209" t="s">
        <v>584</v>
      </c>
      <c r="V209" t="s">
        <v>585</v>
      </c>
      <c r="W209" t="s">
        <v>586</v>
      </c>
      <c r="X209" t="s">
        <v>587</v>
      </c>
      <c r="Y209" t="s">
        <v>588</v>
      </c>
      <c r="Z209" t="s">
        <v>589</v>
      </c>
      <c r="AA209" t="s">
        <v>590</v>
      </c>
      <c r="AB209" t="s">
        <v>430</v>
      </c>
      <c r="AC209" t="s">
        <v>591</v>
      </c>
      <c r="AD209"/>
      <c r="AE209" t="s">
        <v>592</v>
      </c>
      <c r="AF209" t="s">
        <v>593</v>
      </c>
      <c r="AG209" t="s">
        <v>594</v>
      </c>
      <c r="AH209" t="s">
        <v>520</v>
      </c>
      <c r="AI209" t="s">
        <v>595</v>
      </c>
      <c r="AJ209"/>
    </row>
    <row r="210" spans="4:36" ht="15" x14ac:dyDescent="0.25">
      <c r="D210" t="s">
        <v>596</v>
      </c>
      <c r="E210" t="s">
        <v>597</v>
      </c>
      <c r="F210" t="s">
        <v>598</v>
      </c>
      <c r="G210" t="s">
        <v>599</v>
      </c>
      <c r="H210"/>
      <c r="I210" t="s">
        <v>600</v>
      </c>
      <c r="J210" t="s">
        <v>601</v>
      </c>
      <c r="K210" t="s">
        <v>602</v>
      </c>
      <c r="L210" t="s">
        <v>603</v>
      </c>
      <c r="M210" t="s">
        <v>604</v>
      </c>
      <c r="N210" t="s">
        <v>605</v>
      </c>
      <c r="O210" t="s">
        <v>606</v>
      </c>
      <c r="P210" t="s">
        <v>607</v>
      </c>
      <c r="Q210" t="s">
        <v>608</v>
      </c>
      <c r="R210" t="s">
        <v>609</v>
      </c>
      <c r="S210" t="s">
        <v>610</v>
      </c>
      <c r="T210"/>
      <c r="U210" t="s">
        <v>611</v>
      </c>
      <c r="V210" t="s">
        <v>612</v>
      </c>
      <c r="W210" t="s">
        <v>613</v>
      </c>
      <c r="X210" t="s">
        <v>614</v>
      </c>
      <c r="Y210" t="s">
        <v>615</v>
      </c>
      <c r="Z210" t="s">
        <v>616</v>
      </c>
      <c r="AA210" t="s">
        <v>617</v>
      </c>
      <c r="AB210" t="s">
        <v>618</v>
      </c>
      <c r="AC210" t="s">
        <v>619</v>
      </c>
      <c r="AD210"/>
      <c r="AE210" t="s">
        <v>620</v>
      </c>
      <c r="AF210" t="s">
        <v>621</v>
      </c>
      <c r="AG210" t="s">
        <v>622</v>
      </c>
      <c r="AH210" t="s">
        <v>422</v>
      </c>
      <c r="AI210" t="s">
        <v>623</v>
      </c>
      <c r="AJ210"/>
    </row>
    <row r="211" spans="4:36" ht="15" x14ac:dyDescent="0.25">
      <c r="D211" t="s">
        <v>624</v>
      </c>
      <c r="E211" t="s">
        <v>625</v>
      </c>
      <c r="F211" t="s">
        <v>626</v>
      </c>
      <c r="G211" t="s">
        <v>627</v>
      </c>
      <c r="H211"/>
      <c r="I211" t="s">
        <v>628</v>
      </c>
      <c r="J211" t="s">
        <v>629</v>
      </c>
      <c r="K211" t="s">
        <v>630</v>
      </c>
      <c r="L211" t="s">
        <v>631</v>
      </c>
      <c r="M211" t="s">
        <v>632</v>
      </c>
      <c r="N211" t="s">
        <v>633</v>
      </c>
      <c r="O211" t="s">
        <v>634</v>
      </c>
      <c r="P211" t="s">
        <v>635</v>
      </c>
      <c r="Q211" t="s">
        <v>636</v>
      </c>
      <c r="R211" t="s">
        <v>637</v>
      </c>
      <c r="S211" t="s">
        <v>638</v>
      </c>
      <c r="T211"/>
      <c r="U211" t="s">
        <v>639</v>
      </c>
      <c r="V211" t="s">
        <v>640</v>
      </c>
      <c r="W211" t="s">
        <v>641</v>
      </c>
      <c r="X211" t="s">
        <v>642</v>
      </c>
      <c r="Y211" t="s">
        <v>575</v>
      </c>
      <c r="Z211" t="s">
        <v>643</v>
      </c>
      <c r="AA211" t="s">
        <v>644</v>
      </c>
      <c r="AB211" t="s">
        <v>645</v>
      </c>
      <c r="AC211" t="s">
        <v>646</v>
      </c>
      <c r="AD211"/>
      <c r="AE211" t="s">
        <v>647</v>
      </c>
      <c r="AF211" t="s">
        <v>648</v>
      </c>
      <c r="AG211" t="s">
        <v>649</v>
      </c>
      <c r="AH211" t="s">
        <v>650</v>
      </c>
      <c r="AI211"/>
      <c r="AJ211"/>
    </row>
    <row r="212" spans="4:36" ht="15" x14ac:dyDescent="0.25">
      <c r="D212" t="s">
        <v>651</v>
      </c>
      <c r="E212" t="s">
        <v>652</v>
      </c>
      <c r="F212"/>
      <c r="G212" t="s">
        <v>653</v>
      </c>
      <c r="H212"/>
      <c r="I212" t="s">
        <v>497</v>
      </c>
      <c r="J212" t="s">
        <v>654</v>
      </c>
      <c r="K212" t="s">
        <v>655</v>
      </c>
      <c r="L212" t="s">
        <v>656</v>
      </c>
      <c r="M212" t="s">
        <v>657</v>
      </c>
      <c r="N212" t="s">
        <v>658</v>
      </c>
      <c r="O212" t="s">
        <v>659</v>
      </c>
      <c r="P212" t="s">
        <v>660</v>
      </c>
      <c r="Q212" t="s">
        <v>661</v>
      </c>
      <c r="R212" t="s">
        <v>662</v>
      </c>
      <c r="S212" t="s">
        <v>663</v>
      </c>
      <c r="T212"/>
      <c r="U212" t="s">
        <v>664</v>
      </c>
      <c r="V212" t="s">
        <v>665</v>
      </c>
      <c r="W212" t="s">
        <v>666</v>
      </c>
      <c r="X212" t="s">
        <v>667</v>
      </c>
      <c r="Y212" t="s">
        <v>668</v>
      </c>
      <c r="Z212" t="s">
        <v>669</v>
      </c>
      <c r="AA212" t="s">
        <v>670</v>
      </c>
      <c r="AB212" t="s">
        <v>671</v>
      </c>
      <c r="AC212" t="s">
        <v>672</v>
      </c>
      <c r="AD212"/>
      <c r="AE212" t="s">
        <v>673</v>
      </c>
      <c r="AF212" t="s">
        <v>674</v>
      </c>
      <c r="AG212" t="s">
        <v>675</v>
      </c>
      <c r="AH212" t="s">
        <v>676</v>
      </c>
      <c r="AI212"/>
      <c r="AJ212"/>
    </row>
    <row r="213" spans="4:36" ht="15" x14ac:dyDescent="0.25">
      <c r="D213" t="s">
        <v>677</v>
      </c>
      <c r="E213" t="s">
        <v>678</v>
      </c>
      <c r="F213"/>
      <c r="G213" t="s">
        <v>679</v>
      </c>
      <c r="H213"/>
      <c r="I213" t="s">
        <v>680</v>
      </c>
      <c r="J213" t="s">
        <v>423</v>
      </c>
      <c r="K213" t="s">
        <v>681</v>
      </c>
      <c r="L213" t="s">
        <v>682</v>
      </c>
      <c r="M213" t="s">
        <v>683</v>
      </c>
      <c r="N213" t="s">
        <v>684</v>
      </c>
      <c r="O213" t="s">
        <v>685</v>
      </c>
      <c r="P213" t="s">
        <v>686</v>
      </c>
      <c r="Q213" t="s">
        <v>687</v>
      </c>
      <c r="R213" t="s">
        <v>688</v>
      </c>
      <c r="S213"/>
      <c r="T213"/>
      <c r="U213" t="s">
        <v>689</v>
      </c>
      <c r="V213" t="s">
        <v>690</v>
      </c>
      <c r="W213" t="s">
        <v>691</v>
      </c>
      <c r="X213" t="s">
        <v>692</v>
      </c>
      <c r="Y213" t="s">
        <v>502</v>
      </c>
      <c r="Z213" t="s">
        <v>693</v>
      </c>
      <c r="AA213" t="s">
        <v>694</v>
      </c>
      <c r="AB213" t="s">
        <v>695</v>
      </c>
      <c r="AC213" t="s">
        <v>696</v>
      </c>
      <c r="AD213"/>
      <c r="AE213" t="s">
        <v>422</v>
      </c>
      <c r="AF213" t="s">
        <v>697</v>
      </c>
      <c r="AG213" t="s">
        <v>698</v>
      </c>
      <c r="AH213" t="s">
        <v>699</v>
      </c>
      <c r="AI213"/>
      <c r="AJ213"/>
    </row>
    <row r="214" spans="4:36" ht="15" x14ac:dyDescent="0.25">
      <c r="D214" t="s">
        <v>700</v>
      </c>
      <c r="E214" t="s">
        <v>701</v>
      </c>
      <c r="F214"/>
      <c r="G214" t="s">
        <v>702</v>
      </c>
      <c r="H214"/>
      <c r="I214" t="s">
        <v>703</v>
      </c>
      <c r="J214" t="s">
        <v>704</v>
      </c>
      <c r="K214" t="s">
        <v>705</v>
      </c>
      <c r="L214" t="s">
        <v>706</v>
      </c>
      <c r="M214" t="s">
        <v>707</v>
      </c>
      <c r="N214" t="s">
        <v>708</v>
      </c>
      <c r="O214" t="s">
        <v>709</v>
      </c>
      <c r="P214" t="s">
        <v>710</v>
      </c>
      <c r="Q214" t="s">
        <v>711</v>
      </c>
      <c r="R214" t="s">
        <v>712</v>
      </c>
      <c r="S214"/>
      <c r="T214"/>
      <c r="U214" t="s">
        <v>713</v>
      </c>
      <c r="V214" t="s">
        <v>714</v>
      </c>
      <c r="W214" t="s">
        <v>715</v>
      </c>
      <c r="X214" t="s">
        <v>716</v>
      </c>
      <c r="Y214" t="s">
        <v>717</v>
      </c>
      <c r="Z214" t="s">
        <v>718</v>
      </c>
      <c r="AA214" t="s">
        <v>719</v>
      </c>
      <c r="AB214" t="s">
        <v>720</v>
      </c>
      <c r="AC214" t="s">
        <v>721</v>
      </c>
      <c r="AD214"/>
      <c r="AE214" t="s">
        <v>688</v>
      </c>
      <c r="AF214" t="s">
        <v>722</v>
      </c>
      <c r="AG214" t="s">
        <v>723</v>
      </c>
      <c r="AH214" t="s">
        <v>724</v>
      </c>
      <c r="AI214"/>
      <c r="AJ214"/>
    </row>
    <row r="215" spans="4:36" ht="15" x14ac:dyDescent="0.25">
      <c r="D215" t="s">
        <v>725</v>
      </c>
      <c r="E215" t="s">
        <v>726</v>
      </c>
      <c r="F215"/>
      <c r="G215" t="s">
        <v>727</v>
      </c>
      <c r="H215"/>
      <c r="I215" t="s">
        <v>430</v>
      </c>
      <c r="J215" t="s">
        <v>503</v>
      </c>
      <c r="K215" t="s">
        <v>728</v>
      </c>
      <c r="L215" t="s">
        <v>729</v>
      </c>
      <c r="M215" t="s">
        <v>730</v>
      </c>
      <c r="N215" t="s">
        <v>731</v>
      </c>
      <c r="O215" t="s">
        <v>732</v>
      </c>
      <c r="P215" t="s">
        <v>733</v>
      </c>
      <c r="Q215" t="s">
        <v>734</v>
      </c>
      <c r="R215" t="s">
        <v>735</v>
      </c>
      <c r="S215"/>
      <c r="T215"/>
      <c r="U215" t="s">
        <v>736</v>
      </c>
      <c r="V215" t="s">
        <v>737</v>
      </c>
      <c r="W215" t="s">
        <v>738</v>
      </c>
      <c r="X215" t="s">
        <v>739</v>
      </c>
      <c r="Y215" t="s">
        <v>740</v>
      </c>
      <c r="Z215" t="s">
        <v>741</v>
      </c>
      <c r="AA215" t="s">
        <v>742</v>
      </c>
      <c r="AB215" t="s">
        <v>743</v>
      </c>
      <c r="AC215" t="s">
        <v>744</v>
      </c>
      <c r="AD215"/>
      <c r="AE215" t="s">
        <v>745</v>
      </c>
      <c r="AF215" t="s">
        <v>746</v>
      </c>
      <c r="AG215" t="s">
        <v>747</v>
      </c>
      <c r="AH215" t="s">
        <v>748</v>
      </c>
      <c r="AI215"/>
      <c r="AJ215"/>
    </row>
    <row r="216" spans="4:36" ht="15" x14ac:dyDescent="0.25">
      <c r="D216"/>
      <c r="E216" t="s">
        <v>749</v>
      </c>
      <c r="F216"/>
      <c r="G216" t="s">
        <v>750</v>
      </c>
      <c r="H216"/>
      <c r="I216" t="s">
        <v>751</v>
      </c>
      <c r="J216" t="s">
        <v>752</v>
      </c>
      <c r="K216" t="s">
        <v>753</v>
      </c>
      <c r="L216" t="s">
        <v>754</v>
      </c>
      <c r="M216" t="s">
        <v>755</v>
      </c>
      <c r="N216" t="s">
        <v>457</v>
      </c>
      <c r="O216" t="s">
        <v>756</v>
      </c>
      <c r="P216" t="s">
        <v>757</v>
      </c>
      <c r="Q216" t="s">
        <v>758</v>
      </c>
      <c r="R216" t="s">
        <v>759</v>
      </c>
      <c r="S216"/>
      <c r="T216"/>
      <c r="U216" t="s">
        <v>760</v>
      </c>
      <c r="V216" t="s">
        <v>761</v>
      </c>
      <c r="W216" t="s">
        <v>762</v>
      </c>
      <c r="X216" t="s">
        <v>763</v>
      </c>
      <c r="Y216" t="s">
        <v>430</v>
      </c>
      <c r="Z216" t="s">
        <v>764</v>
      </c>
      <c r="AA216" t="s">
        <v>765</v>
      </c>
      <c r="AB216" t="s">
        <v>766</v>
      </c>
      <c r="AC216" t="s">
        <v>767</v>
      </c>
      <c r="AD216"/>
      <c r="AE216" t="s">
        <v>768</v>
      </c>
      <c r="AF216" t="s">
        <v>769</v>
      </c>
      <c r="AG216" t="s">
        <v>770</v>
      </c>
      <c r="AH216" t="s">
        <v>543</v>
      </c>
      <c r="AI216"/>
      <c r="AJ216"/>
    </row>
    <row r="217" spans="4:36" ht="15" x14ac:dyDescent="0.25">
      <c r="D217"/>
      <c r="E217" t="s">
        <v>771</v>
      </c>
      <c r="F217"/>
      <c r="G217" t="s">
        <v>772</v>
      </c>
      <c r="H217"/>
      <c r="I217" t="s">
        <v>773</v>
      </c>
      <c r="J217" t="s">
        <v>424</v>
      </c>
      <c r="K217" t="s">
        <v>774</v>
      </c>
      <c r="L217" t="s">
        <v>775</v>
      </c>
      <c r="M217" t="s">
        <v>776</v>
      </c>
      <c r="N217" t="s">
        <v>777</v>
      </c>
      <c r="O217" t="s">
        <v>778</v>
      </c>
      <c r="P217" t="s">
        <v>779</v>
      </c>
      <c r="Q217" t="s">
        <v>780</v>
      </c>
      <c r="R217" t="s">
        <v>781</v>
      </c>
      <c r="S217"/>
      <c r="T217"/>
      <c r="U217" t="s">
        <v>782</v>
      </c>
      <c r="V217" t="s">
        <v>783</v>
      </c>
      <c r="W217" t="s">
        <v>784</v>
      </c>
      <c r="X217" t="s">
        <v>784</v>
      </c>
      <c r="Y217" t="s">
        <v>785</v>
      </c>
      <c r="Z217" t="s">
        <v>786</v>
      </c>
      <c r="AA217" t="s">
        <v>787</v>
      </c>
      <c r="AB217"/>
      <c r="AC217" t="s">
        <v>788</v>
      </c>
      <c r="AD217"/>
      <c r="AE217" t="s">
        <v>789</v>
      </c>
      <c r="AF217" t="s">
        <v>790</v>
      </c>
      <c r="AG217" t="s">
        <v>791</v>
      </c>
      <c r="AH217" t="s">
        <v>792</v>
      </c>
      <c r="AI217"/>
      <c r="AJ217"/>
    </row>
    <row r="218" spans="4:36" ht="15" x14ac:dyDescent="0.25">
      <c r="D218"/>
      <c r="E218" t="s">
        <v>793</v>
      </c>
      <c r="F218"/>
      <c r="G218" t="s">
        <v>553</v>
      </c>
      <c r="H218"/>
      <c r="I218" t="s">
        <v>794</v>
      </c>
      <c r="J218" t="s">
        <v>795</v>
      </c>
      <c r="K218" t="s">
        <v>796</v>
      </c>
      <c r="L218" t="s">
        <v>797</v>
      </c>
      <c r="M218" t="s">
        <v>798</v>
      </c>
      <c r="N218" t="s">
        <v>799</v>
      </c>
      <c r="O218" t="s">
        <v>800</v>
      </c>
      <c r="P218" t="s">
        <v>801</v>
      </c>
      <c r="Q218" t="s">
        <v>802</v>
      </c>
      <c r="R218" t="s">
        <v>803</v>
      </c>
      <c r="S218"/>
      <c r="T218"/>
      <c r="U218" t="s">
        <v>804</v>
      </c>
      <c r="V218" t="s">
        <v>805</v>
      </c>
      <c r="W218" t="s">
        <v>806</v>
      </c>
      <c r="X218" t="s">
        <v>807</v>
      </c>
      <c r="Y218" t="s">
        <v>808</v>
      </c>
      <c r="Z218" t="s">
        <v>809</v>
      </c>
      <c r="AA218"/>
      <c r="AB218"/>
      <c r="AC218" t="s">
        <v>810</v>
      </c>
      <c r="AD218"/>
      <c r="AE218" t="s">
        <v>811</v>
      </c>
      <c r="AF218" t="s">
        <v>812</v>
      </c>
      <c r="AG218" t="s">
        <v>813</v>
      </c>
      <c r="AH218" t="s">
        <v>814</v>
      </c>
      <c r="AI218"/>
      <c r="AJ218"/>
    </row>
    <row r="219" spans="4:36" ht="15" x14ac:dyDescent="0.25">
      <c r="D219"/>
      <c r="E219" t="s">
        <v>520</v>
      </c>
      <c r="F219"/>
      <c r="G219" t="s">
        <v>815</v>
      </c>
      <c r="H219"/>
      <c r="I219" t="s">
        <v>816</v>
      </c>
      <c r="J219" t="s">
        <v>817</v>
      </c>
      <c r="K219" t="s">
        <v>818</v>
      </c>
      <c r="L219" t="s">
        <v>819</v>
      </c>
      <c r="M219" t="s">
        <v>820</v>
      </c>
      <c r="N219" t="s">
        <v>821</v>
      </c>
      <c r="O219" t="s">
        <v>822</v>
      </c>
      <c r="P219" t="s">
        <v>823</v>
      </c>
      <c r="Q219" t="s">
        <v>824</v>
      </c>
      <c r="R219" t="s">
        <v>825</v>
      </c>
      <c r="S219"/>
      <c r="T219"/>
      <c r="U219" t="s">
        <v>826</v>
      </c>
      <c r="V219" t="s">
        <v>827</v>
      </c>
      <c r="W219" t="s">
        <v>828</v>
      </c>
      <c r="X219" t="s">
        <v>829</v>
      </c>
      <c r="Y219" t="s">
        <v>830</v>
      </c>
      <c r="Z219" t="s">
        <v>831</v>
      </c>
      <c r="AA219"/>
      <c r="AB219"/>
      <c r="AC219"/>
      <c r="AD219"/>
      <c r="AE219" t="s">
        <v>832</v>
      </c>
      <c r="AF219" t="s">
        <v>833</v>
      </c>
      <c r="AG219" t="s">
        <v>834</v>
      </c>
      <c r="AH219" t="s">
        <v>835</v>
      </c>
      <c r="AI219"/>
      <c r="AJ219"/>
    </row>
    <row r="220" spans="4:36" ht="15" x14ac:dyDescent="0.25">
      <c r="D220"/>
      <c r="E220" t="s">
        <v>473</v>
      </c>
      <c r="F220"/>
      <c r="G220" t="s">
        <v>836</v>
      </c>
      <c r="H220"/>
      <c r="I220" t="s">
        <v>837</v>
      </c>
      <c r="J220" t="s">
        <v>838</v>
      </c>
      <c r="K220" t="s">
        <v>839</v>
      </c>
      <c r="L220" t="s">
        <v>840</v>
      </c>
      <c r="M220" t="s">
        <v>841</v>
      </c>
      <c r="N220" t="s">
        <v>842</v>
      </c>
      <c r="O220" t="s">
        <v>843</v>
      </c>
      <c r="P220" t="s">
        <v>844</v>
      </c>
      <c r="Q220" t="s">
        <v>845</v>
      </c>
      <c r="R220" t="s">
        <v>846</v>
      </c>
      <c r="S220"/>
      <c r="T220"/>
      <c r="U220" t="s">
        <v>847</v>
      </c>
      <c r="V220"/>
      <c r="W220" t="s">
        <v>848</v>
      </c>
      <c r="X220" t="s">
        <v>849</v>
      </c>
      <c r="Y220" t="s">
        <v>850</v>
      </c>
      <c r="Z220" t="s">
        <v>851</v>
      </c>
      <c r="AA220"/>
      <c r="AB220"/>
      <c r="AC220"/>
      <c r="AD220"/>
      <c r="AE220" t="s">
        <v>852</v>
      </c>
      <c r="AF220" t="s">
        <v>853</v>
      </c>
      <c r="AG220" t="s">
        <v>854</v>
      </c>
      <c r="AH220" t="s">
        <v>855</v>
      </c>
      <c r="AI220"/>
      <c r="AJ220"/>
    </row>
    <row r="221" spans="4:36" ht="15" x14ac:dyDescent="0.25">
      <c r="D221"/>
      <c r="E221" t="s">
        <v>592</v>
      </c>
      <c r="F221"/>
      <c r="G221" t="s">
        <v>776</v>
      </c>
      <c r="H221"/>
      <c r="I221" t="s">
        <v>856</v>
      </c>
      <c r="J221" t="s">
        <v>857</v>
      </c>
      <c r="K221" t="s">
        <v>858</v>
      </c>
      <c r="L221"/>
      <c r="M221" t="s">
        <v>859</v>
      </c>
      <c r="N221" t="s">
        <v>860</v>
      </c>
      <c r="O221" t="s">
        <v>861</v>
      </c>
      <c r="P221" t="s">
        <v>862</v>
      </c>
      <c r="Q221" t="s">
        <v>863</v>
      </c>
      <c r="R221" t="s">
        <v>864</v>
      </c>
      <c r="S221"/>
      <c r="T221"/>
      <c r="U221" t="s">
        <v>865</v>
      </c>
      <c r="V221"/>
      <c r="W221" t="s">
        <v>866</v>
      </c>
      <c r="X221" t="s">
        <v>867</v>
      </c>
      <c r="Y221" t="s">
        <v>868</v>
      </c>
      <c r="Z221" t="s">
        <v>869</v>
      </c>
      <c r="AA221"/>
      <c r="AB221"/>
      <c r="AC221"/>
      <c r="AD221"/>
      <c r="AE221" t="s">
        <v>870</v>
      </c>
      <c r="AF221" t="s">
        <v>871</v>
      </c>
      <c r="AG221" t="s">
        <v>872</v>
      </c>
      <c r="AH221" t="s">
        <v>873</v>
      </c>
      <c r="AI221"/>
      <c r="AJ221"/>
    </row>
    <row r="222" spans="4:36" ht="15" x14ac:dyDescent="0.25">
      <c r="D222"/>
      <c r="E222" t="s">
        <v>874</v>
      </c>
      <c r="F222"/>
      <c r="G222" t="s">
        <v>875</v>
      </c>
      <c r="H222"/>
      <c r="I222" t="s">
        <v>876</v>
      </c>
      <c r="J222" t="s">
        <v>877</v>
      </c>
      <c r="K222" t="s">
        <v>878</v>
      </c>
      <c r="L222"/>
      <c r="M222" t="s">
        <v>879</v>
      </c>
      <c r="N222" t="s">
        <v>880</v>
      </c>
      <c r="O222" t="s">
        <v>881</v>
      </c>
      <c r="P222" t="s">
        <v>882</v>
      </c>
      <c r="Q222" t="s">
        <v>883</v>
      </c>
      <c r="R222" t="s">
        <v>884</v>
      </c>
      <c r="S222"/>
      <c r="T222"/>
      <c r="U222" t="s">
        <v>885</v>
      </c>
      <c r="V222"/>
      <c r="W222" t="s">
        <v>886</v>
      </c>
      <c r="X222" t="s">
        <v>887</v>
      </c>
      <c r="Y222" t="s">
        <v>888</v>
      </c>
      <c r="Z222" t="s">
        <v>889</v>
      </c>
      <c r="AA222"/>
      <c r="AB222"/>
      <c r="AC222"/>
      <c r="AD222"/>
      <c r="AE222" t="s">
        <v>890</v>
      </c>
      <c r="AF222" t="s">
        <v>891</v>
      </c>
      <c r="AG222" t="s">
        <v>892</v>
      </c>
      <c r="AH222" t="s">
        <v>893</v>
      </c>
      <c r="AI222"/>
      <c r="AJ222"/>
    </row>
    <row r="223" spans="4:36" ht="15" x14ac:dyDescent="0.25">
      <c r="D223"/>
      <c r="E223" t="s">
        <v>894</v>
      </c>
      <c r="F223"/>
      <c r="G223" t="s">
        <v>895</v>
      </c>
      <c r="H223"/>
      <c r="I223" t="s">
        <v>896</v>
      </c>
      <c r="J223" t="s">
        <v>897</v>
      </c>
      <c r="K223" t="s">
        <v>898</v>
      </c>
      <c r="L223"/>
      <c r="M223" t="s">
        <v>827</v>
      </c>
      <c r="N223" t="s">
        <v>899</v>
      </c>
      <c r="O223" t="s">
        <v>900</v>
      </c>
      <c r="P223" t="s">
        <v>901</v>
      </c>
      <c r="Q223" t="s">
        <v>902</v>
      </c>
      <c r="R223" t="s">
        <v>903</v>
      </c>
      <c r="S223"/>
      <c r="T223"/>
      <c r="U223" t="s">
        <v>904</v>
      </c>
      <c r="V223"/>
      <c r="W223" t="s">
        <v>905</v>
      </c>
      <c r="X223" t="s">
        <v>906</v>
      </c>
      <c r="Y223" t="s">
        <v>907</v>
      </c>
      <c r="Z223" t="s">
        <v>908</v>
      </c>
      <c r="AA223"/>
      <c r="AB223"/>
      <c r="AC223"/>
      <c r="AD223"/>
      <c r="AE223" t="s">
        <v>909</v>
      </c>
      <c r="AF223" t="s">
        <v>910</v>
      </c>
      <c r="AG223" t="s">
        <v>911</v>
      </c>
      <c r="AH223" t="s">
        <v>912</v>
      </c>
      <c r="AI223"/>
      <c r="AJ223"/>
    </row>
    <row r="224" spans="4:36" ht="15" x14ac:dyDescent="0.25">
      <c r="D224"/>
      <c r="E224" t="s">
        <v>913</v>
      </c>
      <c r="F224"/>
      <c r="G224" t="s">
        <v>914</v>
      </c>
      <c r="H224"/>
      <c r="I224" t="s">
        <v>915</v>
      </c>
      <c r="J224" t="s">
        <v>916</v>
      </c>
      <c r="K224" t="s">
        <v>442</v>
      </c>
      <c r="L224"/>
      <c r="M224"/>
      <c r="N224" t="s">
        <v>917</v>
      </c>
      <c r="O224" t="s">
        <v>918</v>
      </c>
      <c r="P224" t="s">
        <v>919</v>
      </c>
      <c r="Q224" t="s">
        <v>920</v>
      </c>
      <c r="R224" t="s">
        <v>921</v>
      </c>
      <c r="S224"/>
      <c r="T224"/>
      <c r="U224" t="s">
        <v>922</v>
      </c>
      <c r="V224"/>
      <c r="W224" t="s">
        <v>923</v>
      </c>
      <c r="X224" t="s">
        <v>924</v>
      </c>
      <c r="Y224" t="s">
        <v>925</v>
      </c>
      <c r="Z224" t="s">
        <v>926</v>
      </c>
      <c r="AA224"/>
      <c r="AB224"/>
      <c r="AC224"/>
      <c r="AD224"/>
      <c r="AE224" t="s">
        <v>927</v>
      </c>
      <c r="AF224" t="s">
        <v>928</v>
      </c>
      <c r="AG224" t="s">
        <v>929</v>
      </c>
      <c r="AH224" t="s">
        <v>930</v>
      </c>
      <c r="AI224"/>
      <c r="AJ224"/>
    </row>
    <row r="225" spans="4:36" ht="15" x14ac:dyDescent="0.25">
      <c r="D225"/>
      <c r="E225" t="s">
        <v>673</v>
      </c>
      <c r="F225"/>
      <c r="G225" t="s">
        <v>931</v>
      </c>
      <c r="H225"/>
      <c r="I225" t="s">
        <v>932</v>
      </c>
      <c r="J225" t="s">
        <v>933</v>
      </c>
      <c r="K225" t="s">
        <v>934</v>
      </c>
      <c r="L225"/>
      <c r="M225"/>
      <c r="N225" t="s">
        <v>935</v>
      </c>
      <c r="O225" t="s">
        <v>936</v>
      </c>
      <c r="P225" t="s">
        <v>937</v>
      </c>
      <c r="Q225" t="s">
        <v>938</v>
      </c>
      <c r="R225" t="s">
        <v>939</v>
      </c>
      <c r="S225"/>
      <c r="T225"/>
      <c r="U225" t="s">
        <v>940</v>
      </c>
      <c r="V225"/>
      <c r="W225" t="s">
        <v>941</v>
      </c>
      <c r="X225" t="s">
        <v>942</v>
      </c>
      <c r="Y225" t="s">
        <v>731</v>
      </c>
      <c r="Z225" t="s">
        <v>943</v>
      </c>
      <c r="AA225"/>
      <c r="AB225"/>
      <c r="AC225"/>
      <c r="AD225"/>
      <c r="AE225" t="s">
        <v>944</v>
      </c>
      <c r="AF225" t="s">
        <v>945</v>
      </c>
      <c r="AG225" t="s">
        <v>946</v>
      </c>
      <c r="AH225" t="s">
        <v>947</v>
      </c>
      <c r="AI225"/>
      <c r="AJ225"/>
    </row>
    <row r="226" spans="4:36" ht="15" x14ac:dyDescent="0.25">
      <c r="D226"/>
      <c r="E226" t="s">
        <v>948</v>
      </c>
      <c r="F226"/>
      <c r="G226" t="s">
        <v>949</v>
      </c>
      <c r="H226"/>
      <c r="I226" t="s">
        <v>950</v>
      </c>
      <c r="J226" t="s">
        <v>951</v>
      </c>
      <c r="K226" t="s">
        <v>952</v>
      </c>
      <c r="L226"/>
      <c r="M226"/>
      <c r="N226" t="s">
        <v>953</v>
      </c>
      <c r="O226" t="s">
        <v>954</v>
      </c>
      <c r="P226" t="s">
        <v>955</v>
      </c>
      <c r="Q226" t="s">
        <v>956</v>
      </c>
      <c r="R226" t="s">
        <v>957</v>
      </c>
      <c r="S226"/>
      <c r="T226"/>
      <c r="U226" t="s">
        <v>958</v>
      </c>
      <c r="V226"/>
      <c r="W226" t="s">
        <v>934</v>
      </c>
      <c r="X226" t="s">
        <v>959</v>
      </c>
      <c r="Y226" t="s">
        <v>960</v>
      </c>
      <c r="Z226" t="s">
        <v>961</v>
      </c>
      <c r="AA226"/>
      <c r="AB226"/>
      <c r="AC226"/>
      <c r="AD226"/>
      <c r="AE226" t="s">
        <v>962</v>
      </c>
      <c r="AF226" t="s">
        <v>963</v>
      </c>
      <c r="AG226" t="s">
        <v>964</v>
      </c>
      <c r="AH226" t="s">
        <v>965</v>
      </c>
      <c r="AI226"/>
      <c r="AJ226"/>
    </row>
    <row r="227" spans="4:36" ht="15" x14ac:dyDescent="0.25">
      <c r="D227"/>
      <c r="E227" t="s">
        <v>704</v>
      </c>
      <c r="F227"/>
      <c r="G227" t="s">
        <v>966</v>
      </c>
      <c r="H227"/>
      <c r="I227" t="s">
        <v>953</v>
      </c>
      <c r="J227" t="s">
        <v>967</v>
      </c>
      <c r="K227" t="s">
        <v>968</v>
      </c>
      <c r="L227"/>
      <c r="M227"/>
      <c r="N227" t="s">
        <v>969</v>
      </c>
      <c r="O227" t="s">
        <v>970</v>
      </c>
      <c r="P227" t="s">
        <v>971</v>
      </c>
      <c r="Q227" t="s">
        <v>972</v>
      </c>
      <c r="R227" t="s">
        <v>973</v>
      </c>
      <c r="S227"/>
      <c r="T227"/>
      <c r="U227" t="s">
        <v>858</v>
      </c>
      <c r="V227"/>
      <c r="W227" t="s">
        <v>974</v>
      </c>
      <c r="X227" t="s">
        <v>729</v>
      </c>
      <c r="Y227" t="s">
        <v>975</v>
      </c>
      <c r="Z227" t="s">
        <v>976</v>
      </c>
      <c r="AA227"/>
      <c r="AB227"/>
      <c r="AC227"/>
      <c r="AD227"/>
      <c r="AE227" t="s">
        <v>977</v>
      </c>
      <c r="AF227" t="s">
        <v>978</v>
      </c>
      <c r="AG227" t="s">
        <v>979</v>
      </c>
      <c r="AH227" t="s">
        <v>980</v>
      </c>
      <c r="AI227"/>
      <c r="AJ227"/>
    </row>
    <row r="228" spans="4:36" ht="15" x14ac:dyDescent="0.25">
      <c r="D228"/>
      <c r="E228" t="s">
        <v>981</v>
      </c>
      <c r="F228"/>
      <c r="G228"/>
      <c r="H228"/>
      <c r="I228" t="s">
        <v>982</v>
      </c>
      <c r="J228" t="s">
        <v>983</v>
      </c>
      <c r="K228" t="s">
        <v>984</v>
      </c>
      <c r="L228"/>
      <c r="M228"/>
      <c r="N228" t="s">
        <v>985</v>
      </c>
      <c r="O228" t="s">
        <v>986</v>
      </c>
      <c r="P228" t="s">
        <v>987</v>
      </c>
      <c r="Q228" t="s">
        <v>988</v>
      </c>
      <c r="R228" t="s">
        <v>816</v>
      </c>
      <c r="S228"/>
      <c r="T228"/>
      <c r="U228" t="s">
        <v>989</v>
      </c>
      <c r="V228"/>
      <c r="W228" t="s">
        <v>990</v>
      </c>
      <c r="X228" t="s">
        <v>991</v>
      </c>
      <c r="Y228" t="s">
        <v>992</v>
      </c>
      <c r="Z228" t="s">
        <v>993</v>
      </c>
      <c r="AA228"/>
      <c r="AB228"/>
      <c r="AC228"/>
      <c r="AD228"/>
      <c r="AE228" t="s">
        <v>994</v>
      </c>
      <c r="AF228" t="s">
        <v>445</v>
      </c>
      <c r="AG228" t="s">
        <v>995</v>
      </c>
      <c r="AH228" t="s">
        <v>746</v>
      </c>
      <c r="AI228"/>
      <c r="AJ228"/>
    </row>
    <row r="229" spans="4:36" ht="15" x14ac:dyDescent="0.25">
      <c r="D229"/>
      <c r="E229" t="s">
        <v>996</v>
      </c>
      <c r="F229"/>
      <c r="G229"/>
      <c r="H229"/>
      <c r="I229" t="s">
        <v>997</v>
      </c>
      <c r="J229" t="s">
        <v>998</v>
      </c>
      <c r="K229" t="s">
        <v>999</v>
      </c>
      <c r="L229"/>
      <c r="M229"/>
      <c r="N229" t="s">
        <v>1000</v>
      </c>
      <c r="O229" t="s">
        <v>1001</v>
      </c>
      <c r="P229" t="s">
        <v>898</v>
      </c>
      <c r="Q229" t="s">
        <v>1002</v>
      </c>
      <c r="R229" t="s">
        <v>1003</v>
      </c>
      <c r="S229"/>
      <c r="T229"/>
      <c r="U229" t="s">
        <v>1004</v>
      </c>
      <c r="V229"/>
      <c r="W229" t="s">
        <v>1005</v>
      </c>
      <c r="X229" t="s">
        <v>1006</v>
      </c>
      <c r="Y229" t="s">
        <v>1007</v>
      </c>
      <c r="Z229" t="s">
        <v>1008</v>
      </c>
      <c r="AA229"/>
      <c r="AB229"/>
      <c r="AC229"/>
      <c r="AD229"/>
      <c r="AE229" t="s">
        <v>1009</v>
      </c>
      <c r="AF229" t="s">
        <v>1010</v>
      </c>
      <c r="AG229" t="s">
        <v>1011</v>
      </c>
      <c r="AH229" t="s">
        <v>570</v>
      </c>
      <c r="AI229"/>
      <c r="AJ229"/>
    </row>
    <row r="230" spans="4:36" ht="15" x14ac:dyDescent="0.25">
      <c r="D230"/>
      <c r="E230" t="s">
        <v>1012</v>
      </c>
      <c r="F230"/>
      <c r="G230"/>
      <c r="H230"/>
      <c r="I230" t="s">
        <v>1013</v>
      </c>
      <c r="J230" t="s">
        <v>1014</v>
      </c>
      <c r="K230" t="s">
        <v>1015</v>
      </c>
      <c r="L230"/>
      <c r="M230"/>
      <c r="N230" t="s">
        <v>1016</v>
      </c>
      <c r="O230"/>
      <c r="P230" t="s">
        <v>1017</v>
      </c>
      <c r="Q230" t="s">
        <v>1018</v>
      </c>
      <c r="R230" t="s">
        <v>1019</v>
      </c>
      <c r="S230"/>
      <c r="T230"/>
      <c r="U230" t="s">
        <v>1020</v>
      </c>
      <c r="V230"/>
      <c r="W230" t="s">
        <v>1021</v>
      </c>
      <c r="X230" t="s">
        <v>1022</v>
      </c>
      <c r="Y230" t="s">
        <v>1023</v>
      </c>
      <c r="Z230" t="s">
        <v>1024</v>
      </c>
      <c r="AA230"/>
      <c r="AB230"/>
      <c r="AC230"/>
      <c r="AD230"/>
      <c r="AE230" t="s">
        <v>1025</v>
      </c>
      <c r="AF230" t="s">
        <v>1026</v>
      </c>
      <c r="AG230" t="s">
        <v>1027</v>
      </c>
      <c r="AH230" t="s">
        <v>1028</v>
      </c>
      <c r="AI230"/>
      <c r="AJ230"/>
    </row>
    <row r="231" spans="4:36" ht="15" x14ac:dyDescent="0.25">
      <c r="D231"/>
      <c r="E231" t="s">
        <v>424</v>
      </c>
      <c r="F231"/>
      <c r="G231"/>
      <c r="H231"/>
      <c r="I231" t="s">
        <v>1029</v>
      </c>
      <c r="J231" t="s">
        <v>1030</v>
      </c>
      <c r="K231" t="s">
        <v>1031</v>
      </c>
      <c r="L231"/>
      <c r="M231"/>
      <c r="N231" t="s">
        <v>1032</v>
      </c>
      <c r="O231"/>
      <c r="P231" t="s">
        <v>1033</v>
      </c>
      <c r="Q231" t="s">
        <v>1034</v>
      </c>
      <c r="R231" t="s">
        <v>1035</v>
      </c>
      <c r="S231"/>
      <c r="T231"/>
      <c r="U231" t="s">
        <v>1036</v>
      </c>
      <c r="V231"/>
      <c r="W231" t="s">
        <v>1037</v>
      </c>
      <c r="X231" t="s">
        <v>1038</v>
      </c>
      <c r="Y231" t="s">
        <v>1039</v>
      </c>
      <c r="Z231" t="s">
        <v>1040</v>
      </c>
      <c r="AA231"/>
      <c r="AB231"/>
      <c r="AC231"/>
      <c r="AD231"/>
      <c r="AE231" t="s">
        <v>1041</v>
      </c>
      <c r="AF231"/>
      <c r="AG231" t="s">
        <v>1042</v>
      </c>
      <c r="AH231" t="s">
        <v>1043</v>
      </c>
      <c r="AI231"/>
      <c r="AJ231"/>
    </row>
    <row r="232" spans="4:36" ht="15" x14ac:dyDescent="0.25">
      <c r="D232"/>
      <c r="E232" t="s">
        <v>1044</v>
      </c>
      <c r="F232"/>
      <c r="G232"/>
      <c r="H232"/>
      <c r="I232" t="s">
        <v>1045</v>
      </c>
      <c r="J232" t="s">
        <v>1046</v>
      </c>
      <c r="K232"/>
      <c r="L232"/>
      <c r="M232"/>
      <c r="N232" t="s">
        <v>1047</v>
      </c>
      <c r="O232"/>
      <c r="P232" t="s">
        <v>1048</v>
      </c>
      <c r="Q232" t="s">
        <v>1049</v>
      </c>
      <c r="R232" t="s">
        <v>1050</v>
      </c>
      <c r="S232"/>
      <c r="T232"/>
      <c r="U232" t="s">
        <v>1051</v>
      </c>
      <c r="V232"/>
      <c r="W232" t="s">
        <v>1052</v>
      </c>
      <c r="X232" t="s">
        <v>986</v>
      </c>
      <c r="Y232" t="s">
        <v>1053</v>
      </c>
      <c r="Z232" t="s">
        <v>700</v>
      </c>
      <c r="AA232"/>
      <c r="AB232"/>
      <c r="AC232"/>
      <c r="AD232"/>
      <c r="AE232" t="s">
        <v>816</v>
      </c>
      <c r="AF232"/>
      <c r="AG232" t="s">
        <v>1054</v>
      </c>
      <c r="AH232" t="s">
        <v>1055</v>
      </c>
      <c r="AI232"/>
      <c r="AJ232"/>
    </row>
    <row r="233" spans="4:36" ht="15" x14ac:dyDescent="0.25">
      <c r="D233"/>
      <c r="E233" t="s">
        <v>1056</v>
      </c>
      <c r="F233"/>
      <c r="G233"/>
      <c r="H233"/>
      <c r="I233" t="s">
        <v>1057</v>
      </c>
      <c r="J233" t="s">
        <v>1058</v>
      </c>
      <c r="K233"/>
      <c r="L233"/>
      <c r="M233"/>
      <c r="N233" t="s">
        <v>1059</v>
      </c>
      <c r="O233"/>
      <c r="P233" t="s">
        <v>1060</v>
      </c>
      <c r="Q233" t="s">
        <v>1061</v>
      </c>
      <c r="R233" t="s">
        <v>1062</v>
      </c>
      <c r="S233"/>
      <c r="T233"/>
      <c r="U233" t="s">
        <v>1063</v>
      </c>
      <c r="V233"/>
      <c r="W233" t="s">
        <v>1064</v>
      </c>
      <c r="X233" t="s">
        <v>1065</v>
      </c>
      <c r="Y233" t="s">
        <v>1066</v>
      </c>
      <c r="Z233" t="s">
        <v>1067</v>
      </c>
      <c r="AA233"/>
      <c r="AB233"/>
      <c r="AC233"/>
      <c r="AD233"/>
      <c r="AE233" t="s">
        <v>1068</v>
      </c>
      <c r="AF233"/>
      <c r="AG233" t="s">
        <v>1069</v>
      </c>
      <c r="AH233" t="s">
        <v>991</v>
      </c>
      <c r="AI233"/>
      <c r="AJ233"/>
    </row>
    <row r="234" spans="4:36" ht="15" x14ac:dyDescent="0.25">
      <c r="D234"/>
      <c r="E234" t="s">
        <v>1070</v>
      </c>
      <c r="F234"/>
      <c r="G234"/>
      <c r="H234"/>
      <c r="I234" t="s">
        <v>1071</v>
      </c>
      <c r="J234" t="s">
        <v>1072</v>
      </c>
      <c r="K234"/>
      <c r="L234"/>
      <c r="M234"/>
      <c r="N234" t="s">
        <v>1073</v>
      </c>
      <c r="O234"/>
      <c r="P234" t="s">
        <v>1074</v>
      </c>
      <c r="Q234" t="s">
        <v>1075</v>
      </c>
      <c r="R234" t="s">
        <v>1076</v>
      </c>
      <c r="S234"/>
      <c r="T234"/>
      <c r="U234" t="s">
        <v>1077</v>
      </c>
      <c r="V234"/>
      <c r="W234" t="s">
        <v>1078</v>
      </c>
      <c r="X234"/>
      <c r="Y234" t="s">
        <v>1079</v>
      </c>
      <c r="Z234" t="s">
        <v>1080</v>
      </c>
      <c r="AA234"/>
      <c r="AB234"/>
      <c r="AC234"/>
      <c r="AD234"/>
      <c r="AE234" t="s">
        <v>1081</v>
      </c>
      <c r="AF234"/>
      <c r="AG234" t="s">
        <v>1082</v>
      </c>
      <c r="AH234" t="s">
        <v>1083</v>
      </c>
      <c r="AI234"/>
      <c r="AJ234"/>
    </row>
    <row r="235" spans="4:36" ht="15" x14ac:dyDescent="0.25">
      <c r="D235"/>
      <c r="E235" t="s">
        <v>1084</v>
      </c>
      <c r="F235"/>
      <c r="G235"/>
      <c r="H235"/>
      <c r="I235" t="s">
        <v>1085</v>
      </c>
      <c r="J235" t="s">
        <v>1086</v>
      </c>
      <c r="K235"/>
      <c r="L235"/>
      <c r="M235"/>
      <c r="N235" t="s">
        <v>1087</v>
      </c>
      <c r="O235"/>
      <c r="P235"/>
      <c r="Q235"/>
      <c r="R235" t="s">
        <v>1088</v>
      </c>
      <c r="S235"/>
      <c r="T235"/>
      <c r="U235" t="s">
        <v>1089</v>
      </c>
      <c r="V235"/>
      <c r="W235"/>
      <c r="X235"/>
      <c r="Y235" t="s">
        <v>1090</v>
      </c>
      <c r="Z235" t="s">
        <v>1091</v>
      </c>
      <c r="AA235"/>
      <c r="AB235"/>
      <c r="AC235"/>
      <c r="AD235"/>
      <c r="AE235" t="s">
        <v>1092</v>
      </c>
      <c r="AF235"/>
      <c r="AG235" t="s">
        <v>1093</v>
      </c>
      <c r="AH235" t="s">
        <v>1094</v>
      </c>
      <c r="AI235"/>
      <c r="AJ235"/>
    </row>
    <row r="236" spans="4:36" ht="15" x14ac:dyDescent="0.25">
      <c r="D236"/>
      <c r="E236" t="s">
        <v>1095</v>
      </c>
      <c r="F236"/>
      <c r="G236"/>
      <c r="H236"/>
      <c r="I236" t="s">
        <v>1096</v>
      </c>
      <c r="J236" t="s">
        <v>1097</v>
      </c>
      <c r="K236"/>
      <c r="L236"/>
      <c r="M236"/>
      <c r="N236" t="s">
        <v>1098</v>
      </c>
      <c r="O236"/>
      <c r="P236"/>
      <c r="Q236"/>
      <c r="R236" t="s">
        <v>1099</v>
      </c>
      <c r="S236"/>
      <c r="T236"/>
      <c r="U236" t="s">
        <v>1100</v>
      </c>
      <c r="V236"/>
      <c r="W236"/>
      <c r="X236"/>
      <c r="Y236" t="s">
        <v>1101</v>
      </c>
      <c r="Z236" t="s">
        <v>1102</v>
      </c>
      <c r="AA236"/>
      <c r="AB236"/>
      <c r="AC236"/>
      <c r="AD236"/>
      <c r="AE236" t="s">
        <v>1103</v>
      </c>
      <c r="AF236"/>
      <c r="AG236" t="s">
        <v>1104</v>
      </c>
      <c r="AH236" t="s">
        <v>963</v>
      </c>
      <c r="AI236"/>
      <c r="AJ236"/>
    </row>
    <row r="237" spans="4:36" ht="15" x14ac:dyDescent="0.25">
      <c r="D237"/>
      <c r="E237" t="s">
        <v>1105</v>
      </c>
      <c r="F237"/>
      <c r="G237"/>
      <c r="H237"/>
      <c r="I237" t="s">
        <v>1106</v>
      </c>
      <c r="J237" t="s">
        <v>1107</v>
      </c>
      <c r="K237"/>
      <c r="L237"/>
      <c r="M237"/>
      <c r="N237" t="s">
        <v>1108</v>
      </c>
      <c r="O237"/>
      <c r="P237"/>
      <c r="Q237"/>
      <c r="R237" t="s">
        <v>1109</v>
      </c>
      <c r="S237"/>
      <c r="T237"/>
      <c r="U237" t="s">
        <v>1110</v>
      </c>
      <c r="V237"/>
      <c r="W237"/>
      <c r="X237"/>
      <c r="Y237" t="s">
        <v>746</v>
      </c>
      <c r="Z237" t="s">
        <v>742</v>
      </c>
      <c r="AA237"/>
      <c r="AB237"/>
      <c r="AC237"/>
      <c r="AD237"/>
      <c r="AE237" t="s">
        <v>1111</v>
      </c>
      <c r="AF237"/>
      <c r="AG237" t="s">
        <v>1112</v>
      </c>
      <c r="AH237" t="s">
        <v>1113</v>
      </c>
      <c r="AI237"/>
      <c r="AJ237"/>
    </row>
    <row r="238" spans="4:36" ht="15" x14ac:dyDescent="0.25">
      <c r="D238"/>
      <c r="E238" t="s">
        <v>1114</v>
      </c>
      <c r="F238"/>
      <c r="G238"/>
      <c r="H238"/>
      <c r="I238" t="s">
        <v>1115</v>
      </c>
      <c r="J238" t="s">
        <v>1116</v>
      </c>
      <c r="K238"/>
      <c r="L238"/>
      <c r="M238"/>
      <c r="N238" t="s">
        <v>1117</v>
      </c>
      <c r="O238"/>
      <c r="P238"/>
      <c r="Q238"/>
      <c r="R238" t="s">
        <v>1118</v>
      </c>
      <c r="S238"/>
      <c r="T238"/>
      <c r="U238" t="s">
        <v>1119</v>
      </c>
      <c r="V238"/>
      <c r="W238"/>
      <c r="X238"/>
      <c r="Y238" t="s">
        <v>1120</v>
      </c>
      <c r="Z238" t="s">
        <v>1121</v>
      </c>
      <c r="AA238"/>
      <c r="AB238"/>
      <c r="AC238"/>
      <c r="AD238"/>
      <c r="AE238" t="s">
        <v>1122</v>
      </c>
      <c r="AF238"/>
      <c r="AG238" t="s">
        <v>1123</v>
      </c>
      <c r="AH238" t="s">
        <v>1124</v>
      </c>
      <c r="AI238"/>
      <c r="AJ238"/>
    </row>
    <row r="239" spans="4:36" ht="15" x14ac:dyDescent="0.25">
      <c r="D239"/>
      <c r="E239" t="s">
        <v>1125</v>
      </c>
      <c r="F239"/>
      <c r="G239"/>
      <c r="H239"/>
      <c r="I239" t="s">
        <v>1126</v>
      </c>
      <c r="J239" t="s">
        <v>1127</v>
      </c>
      <c r="K239"/>
      <c r="L239"/>
      <c r="M239"/>
      <c r="N239" t="s">
        <v>1128</v>
      </c>
      <c r="O239"/>
      <c r="P239"/>
      <c r="Q239"/>
      <c r="R239" t="s">
        <v>1129</v>
      </c>
      <c r="S239"/>
      <c r="T239"/>
      <c r="U239" t="s">
        <v>1130</v>
      </c>
      <c r="V239"/>
      <c r="W239"/>
      <c r="X239"/>
      <c r="Y239" t="s">
        <v>1131</v>
      </c>
      <c r="Z239" t="s">
        <v>1132</v>
      </c>
      <c r="AA239"/>
      <c r="AB239"/>
      <c r="AC239"/>
      <c r="AD239"/>
      <c r="AE239" t="s">
        <v>1133</v>
      </c>
      <c r="AF239"/>
      <c r="AG239" t="s">
        <v>1134</v>
      </c>
      <c r="AH239" t="s">
        <v>1135</v>
      </c>
      <c r="AI239"/>
      <c r="AJ239"/>
    </row>
    <row r="240" spans="4:36" ht="15" x14ac:dyDescent="0.25">
      <c r="D240"/>
      <c r="E240" t="s">
        <v>1136</v>
      </c>
      <c r="F240"/>
      <c r="G240"/>
      <c r="H240"/>
      <c r="I240" t="s">
        <v>1137</v>
      </c>
      <c r="J240" t="s">
        <v>1138</v>
      </c>
      <c r="K240"/>
      <c r="L240"/>
      <c r="M240"/>
      <c r="N240" t="s">
        <v>1139</v>
      </c>
      <c r="O240"/>
      <c r="P240"/>
      <c r="Q240"/>
      <c r="R240" t="s">
        <v>1140</v>
      </c>
      <c r="S240"/>
      <c r="T240"/>
      <c r="U240" t="s">
        <v>1141</v>
      </c>
      <c r="V240"/>
      <c r="W240"/>
      <c r="X240"/>
      <c r="Y240" t="s">
        <v>1142</v>
      </c>
      <c r="Z240" t="s">
        <v>1143</v>
      </c>
      <c r="AA240"/>
      <c r="AB240"/>
      <c r="AC240"/>
      <c r="AD240"/>
      <c r="AE240" t="s">
        <v>1144</v>
      </c>
      <c r="AF240"/>
      <c r="AG240" t="s">
        <v>1145</v>
      </c>
      <c r="AH240" t="s">
        <v>1146</v>
      </c>
      <c r="AI240"/>
      <c r="AJ240"/>
    </row>
    <row r="241" spans="4:36" ht="15" x14ac:dyDescent="0.25">
      <c r="D241"/>
      <c r="E241" t="s">
        <v>1147</v>
      </c>
      <c r="F241"/>
      <c r="G241"/>
      <c r="H241"/>
      <c r="I241" t="s">
        <v>1108</v>
      </c>
      <c r="J241" t="s">
        <v>1148</v>
      </c>
      <c r="K241"/>
      <c r="L241"/>
      <c r="M241"/>
      <c r="N241" t="s">
        <v>445</v>
      </c>
      <c r="O241"/>
      <c r="P241"/>
      <c r="Q241"/>
      <c r="R241" t="s">
        <v>763</v>
      </c>
      <c r="S241"/>
      <c r="T241"/>
      <c r="U241" t="s">
        <v>1149</v>
      </c>
      <c r="V241"/>
      <c r="W241"/>
      <c r="X241"/>
      <c r="Y241" t="s">
        <v>1150</v>
      </c>
      <c r="Z241" t="s">
        <v>1151</v>
      </c>
      <c r="AA241"/>
      <c r="AB241"/>
      <c r="AC241"/>
      <c r="AD241"/>
      <c r="AE241" t="s">
        <v>1152</v>
      </c>
      <c r="AF241"/>
      <c r="AG241" t="s">
        <v>1153</v>
      </c>
      <c r="AH241" t="s">
        <v>1154</v>
      </c>
      <c r="AI241"/>
      <c r="AJ241"/>
    </row>
    <row r="242" spans="4:36" ht="15" x14ac:dyDescent="0.25">
      <c r="D242"/>
      <c r="E242" t="s">
        <v>1155</v>
      </c>
      <c r="F242"/>
      <c r="G242"/>
      <c r="H242"/>
      <c r="I242" t="s">
        <v>1156</v>
      </c>
      <c r="J242" t="s">
        <v>1157</v>
      </c>
      <c r="K242"/>
      <c r="L242"/>
      <c r="M242"/>
      <c r="N242" t="s">
        <v>1158</v>
      </c>
      <c r="O242"/>
      <c r="P242"/>
      <c r="Q242"/>
      <c r="R242" t="s">
        <v>1159</v>
      </c>
      <c r="S242"/>
      <c r="T242"/>
      <c r="U242"/>
      <c r="V242"/>
      <c r="W242"/>
      <c r="X242"/>
      <c r="Y242" t="s">
        <v>1160</v>
      </c>
      <c r="Z242" t="s">
        <v>1161</v>
      </c>
      <c r="AA242"/>
      <c r="AB242"/>
      <c r="AC242"/>
      <c r="AD242"/>
      <c r="AE242" t="s">
        <v>782</v>
      </c>
      <c r="AF242"/>
      <c r="AG242" t="s">
        <v>1162</v>
      </c>
      <c r="AH242" t="s">
        <v>1163</v>
      </c>
      <c r="AI242"/>
      <c r="AJ242"/>
    </row>
    <row r="243" spans="4:36" ht="15" x14ac:dyDescent="0.25">
      <c r="D243"/>
      <c r="E243" t="s">
        <v>944</v>
      </c>
      <c r="F243"/>
      <c r="G243"/>
      <c r="H243"/>
      <c r="I243" t="s">
        <v>1164</v>
      </c>
      <c r="J243" t="s">
        <v>1165</v>
      </c>
      <c r="K243"/>
      <c r="L243"/>
      <c r="M243"/>
      <c r="N243" t="s">
        <v>1166</v>
      </c>
      <c r="O243"/>
      <c r="P243"/>
      <c r="Q243"/>
      <c r="R243" t="s">
        <v>1167</v>
      </c>
      <c r="S243"/>
      <c r="T243"/>
      <c r="U243"/>
      <c r="V243"/>
      <c r="W243"/>
      <c r="X243"/>
      <c r="Y243" t="s">
        <v>1168</v>
      </c>
      <c r="Z243" t="s">
        <v>1169</v>
      </c>
      <c r="AA243"/>
      <c r="AB243"/>
      <c r="AC243"/>
      <c r="AD243"/>
      <c r="AE243" t="s">
        <v>1170</v>
      </c>
      <c r="AF243"/>
      <c r="AG243" t="s">
        <v>1171</v>
      </c>
      <c r="AH243" t="s">
        <v>1172</v>
      </c>
      <c r="AI243"/>
      <c r="AJ243"/>
    </row>
    <row r="244" spans="4:36" ht="15" x14ac:dyDescent="0.25">
      <c r="D244"/>
      <c r="E244" t="s">
        <v>666</v>
      </c>
      <c r="F244"/>
      <c r="G244"/>
      <c r="H244"/>
      <c r="I244" t="s">
        <v>1173</v>
      </c>
      <c r="J244" t="s">
        <v>1174</v>
      </c>
      <c r="K244"/>
      <c r="L244"/>
      <c r="M244"/>
      <c r="N244" t="s">
        <v>1175</v>
      </c>
      <c r="O244"/>
      <c r="P244"/>
      <c r="Q244"/>
      <c r="R244" t="s">
        <v>1176</v>
      </c>
      <c r="S244"/>
      <c r="T244"/>
      <c r="U244"/>
      <c r="V244"/>
      <c r="W244"/>
      <c r="X244"/>
      <c r="Y244" t="s">
        <v>438</v>
      </c>
      <c r="Z244" t="s">
        <v>1177</v>
      </c>
      <c r="AA244"/>
      <c r="AB244"/>
      <c r="AC244"/>
      <c r="AD244"/>
      <c r="AE244" t="s">
        <v>1178</v>
      </c>
      <c r="AF244"/>
      <c r="AG244" t="s">
        <v>1179</v>
      </c>
      <c r="AH244" t="s">
        <v>1180</v>
      </c>
      <c r="AI244"/>
      <c r="AJ244"/>
    </row>
    <row r="245" spans="4:36" ht="15" x14ac:dyDescent="0.25">
      <c r="D245"/>
      <c r="E245" t="s">
        <v>1181</v>
      </c>
      <c r="F245"/>
      <c r="G245"/>
      <c r="H245"/>
      <c r="I245" t="s">
        <v>1182</v>
      </c>
      <c r="J245" t="s">
        <v>1183</v>
      </c>
      <c r="K245"/>
      <c r="L245"/>
      <c r="M245"/>
      <c r="N245" t="s">
        <v>1184</v>
      </c>
      <c r="O245"/>
      <c r="P245"/>
      <c r="Q245"/>
      <c r="R245" t="s">
        <v>1185</v>
      </c>
      <c r="S245"/>
      <c r="T245"/>
      <c r="U245"/>
      <c r="V245"/>
      <c r="W245"/>
      <c r="X245"/>
      <c r="Y245" t="s">
        <v>1186</v>
      </c>
      <c r="Z245"/>
      <c r="AA245"/>
      <c r="AB245"/>
      <c r="AC245"/>
      <c r="AD245"/>
      <c r="AE245" t="s">
        <v>1187</v>
      </c>
      <c r="AF245"/>
      <c r="AG245" t="s">
        <v>1188</v>
      </c>
      <c r="AH245" t="s">
        <v>1189</v>
      </c>
      <c r="AI245"/>
      <c r="AJ245"/>
    </row>
    <row r="246" spans="4:36" ht="15" x14ac:dyDescent="0.25">
      <c r="D246"/>
      <c r="E246" t="s">
        <v>1190</v>
      </c>
      <c r="F246"/>
      <c r="G246"/>
      <c r="H246"/>
      <c r="I246" t="s">
        <v>1191</v>
      </c>
      <c r="J246" t="s">
        <v>1192</v>
      </c>
      <c r="K246"/>
      <c r="L246"/>
      <c r="M246"/>
      <c r="N246" t="s">
        <v>1193</v>
      </c>
      <c r="O246"/>
      <c r="P246"/>
      <c r="Q246"/>
      <c r="R246" t="s">
        <v>1194</v>
      </c>
      <c r="S246"/>
      <c r="T246"/>
      <c r="U246"/>
      <c r="V246"/>
      <c r="W246"/>
      <c r="X246"/>
      <c r="Y246" t="s">
        <v>1195</v>
      </c>
      <c r="Z246"/>
      <c r="AA246"/>
      <c r="AB246"/>
      <c r="AC246"/>
      <c r="AD246"/>
      <c r="AE246" t="s">
        <v>1196</v>
      </c>
      <c r="AF246"/>
      <c r="AG246" t="s">
        <v>1197</v>
      </c>
      <c r="AH246" t="s">
        <v>1198</v>
      </c>
      <c r="AI246"/>
      <c r="AJ246"/>
    </row>
    <row r="247" spans="4:36" ht="15" x14ac:dyDescent="0.25">
      <c r="D247"/>
      <c r="E247" t="s">
        <v>1199</v>
      </c>
      <c r="F247"/>
      <c r="G247"/>
      <c r="H247"/>
      <c r="I247" t="s">
        <v>1200</v>
      </c>
      <c r="J247" t="s">
        <v>1201</v>
      </c>
      <c r="K247"/>
      <c r="L247"/>
      <c r="M247"/>
      <c r="N247"/>
      <c r="O247"/>
      <c r="P247"/>
      <c r="Q247"/>
      <c r="R247" t="s">
        <v>1202</v>
      </c>
      <c r="S247"/>
      <c r="T247"/>
      <c r="U247"/>
      <c r="V247"/>
      <c r="W247"/>
      <c r="X247"/>
      <c r="Y247" t="s">
        <v>1203</v>
      </c>
      <c r="Z247"/>
      <c r="AA247"/>
      <c r="AB247"/>
      <c r="AC247"/>
      <c r="AD247"/>
      <c r="AE247" t="s">
        <v>1204</v>
      </c>
      <c r="AF247"/>
      <c r="AG247" t="s">
        <v>1139</v>
      </c>
      <c r="AH247"/>
      <c r="AI247"/>
      <c r="AJ247"/>
    </row>
    <row r="248" spans="4:36" ht="15" x14ac:dyDescent="0.25">
      <c r="D248"/>
      <c r="E248" t="s">
        <v>1205</v>
      </c>
      <c r="F248"/>
      <c r="G248"/>
      <c r="H248"/>
      <c r="I248" t="s">
        <v>1206</v>
      </c>
      <c r="J248" t="s">
        <v>1207</v>
      </c>
      <c r="K248"/>
      <c r="L248"/>
      <c r="M248"/>
      <c r="N248"/>
      <c r="O248"/>
      <c r="P248"/>
      <c r="Q248"/>
      <c r="R248" t="s">
        <v>1208</v>
      </c>
      <c r="S248"/>
      <c r="T248"/>
      <c r="U248"/>
      <c r="V248"/>
      <c r="W248"/>
      <c r="X248"/>
      <c r="Y248" t="s">
        <v>1209</v>
      </c>
      <c r="Z248"/>
      <c r="AA248"/>
      <c r="AB248"/>
      <c r="AC248"/>
      <c r="AD248"/>
      <c r="AE248" t="s">
        <v>1210</v>
      </c>
      <c r="AF248"/>
      <c r="AG248" t="s">
        <v>1211</v>
      </c>
      <c r="AH248"/>
      <c r="AI248"/>
      <c r="AJ248"/>
    </row>
    <row r="249" spans="4:36" ht="15" x14ac:dyDescent="0.25">
      <c r="D249"/>
      <c r="E249" t="s">
        <v>1212</v>
      </c>
      <c r="F249"/>
      <c r="G249"/>
      <c r="H249"/>
      <c r="I249" t="s">
        <v>827</v>
      </c>
      <c r="J249" t="s">
        <v>1213</v>
      </c>
      <c r="K249"/>
      <c r="L249"/>
      <c r="M249"/>
      <c r="N249"/>
      <c r="O249"/>
      <c r="P249"/>
      <c r="Q249"/>
      <c r="R249" t="s">
        <v>1214</v>
      </c>
      <c r="S249"/>
      <c r="T249"/>
      <c r="U249"/>
      <c r="V249"/>
      <c r="W249"/>
      <c r="X249"/>
      <c r="Y249" t="s">
        <v>1215</v>
      </c>
      <c r="Z249"/>
      <c r="AA249"/>
      <c r="AB249"/>
      <c r="AC249"/>
      <c r="AD249"/>
      <c r="AE249" t="s">
        <v>1216</v>
      </c>
      <c r="AF249"/>
      <c r="AG249" t="s">
        <v>1217</v>
      </c>
      <c r="AH249"/>
      <c r="AI249"/>
      <c r="AJ249"/>
    </row>
    <row r="250" spans="4:36" ht="15" x14ac:dyDescent="0.25">
      <c r="D250"/>
      <c r="E250" t="s">
        <v>1218</v>
      </c>
      <c r="F250"/>
      <c r="G250"/>
      <c r="H250"/>
      <c r="I250" t="s">
        <v>1219</v>
      </c>
      <c r="J250" t="s">
        <v>1220</v>
      </c>
      <c r="K250"/>
      <c r="L250"/>
      <c r="M250"/>
      <c r="N250"/>
      <c r="O250"/>
      <c r="P250"/>
      <c r="Q250"/>
      <c r="R250" t="s">
        <v>1221</v>
      </c>
      <c r="S250"/>
      <c r="T250"/>
      <c r="U250"/>
      <c r="V250"/>
      <c r="W250"/>
      <c r="X250"/>
      <c r="Y250" t="s">
        <v>505</v>
      </c>
      <c r="Z250"/>
      <c r="AA250"/>
      <c r="AB250"/>
      <c r="AC250"/>
      <c r="AD250"/>
      <c r="AE250" t="s">
        <v>1222</v>
      </c>
      <c r="AF250"/>
      <c r="AG250" t="s">
        <v>1223</v>
      </c>
      <c r="AH250"/>
      <c r="AI250"/>
      <c r="AJ250"/>
    </row>
    <row r="251" spans="4:36" ht="15" x14ac:dyDescent="0.25">
      <c r="D251"/>
      <c r="E251" t="s">
        <v>1224</v>
      </c>
      <c r="F251"/>
      <c r="G251"/>
      <c r="H251"/>
      <c r="I251"/>
      <c r="J251" t="s">
        <v>1225</v>
      </c>
      <c r="K251"/>
      <c r="L251"/>
      <c r="M251"/>
      <c r="N251"/>
      <c r="O251"/>
      <c r="P251"/>
      <c r="Q251"/>
      <c r="R251" t="s">
        <v>1226</v>
      </c>
      <c r="S251"/>
      <c r="T251"/>
      <c r="U251"/>
      <c r="V251"/>
      <c r="W251"/>
      <c r="X251"/>
      <c r="Y251" t="s">
        <v>1227</v>
      </c>
      <c r="Z251"/>
      <c r="AA251"/>
      <c r="AB251"/>
      <c r="AC251"/>
      <c r="AD251"/>
      <c r="AE251" t="s">
        <v>936</v>
      </c>
      <c r="AF251"/>
      <c r="AG251" t="s">
        <v>1228</v>
      </c>
      <c r="AH251"/>
      <c r="AI251"/>
      <c r="AJ251"/>
    </row>
    <row r="252" spans="4:36" ht="15" x14ac:dyDescent="0.25">
      <c r="D252"/>
      <c r="E252" t="s">
        <v>1229</v>
      </c>
      <c r="F252"/>
      <c r="G252"/>
      <c r="H252"/>
      <c r="I252"/>
      <c r="J252" t="s">
        <v>1230</v>
      </c>
      <c r="K252"/>
      <c r="L252"/>
      <c r="M252"/>
      <c r="N252"/>
      <c r="O252"/>
      <c r="P252"/>
      <c r="Q252"/>
      <c r="R252" t="s">
        <v>1231</v>
      </c>
      <c r="S252"/>
      <c r="T252"/>
      <c r="U252"/>
      <c r="V252"/>
      <c r="W252"/>
      <c r="X252"/>
      <c r="Y252" t="s">
        <v>1232</v>
      </c>
      <c r="Z252"/>
      <c r="AA252"/>
      <c r="AB252"/>
      <c r="AC252"/>
      <c r="AD252"/>
      <c r="AE252" t="s">
        <v>1233</v>
      </c>
      <c r="AF252"/>
      <c r="AG252"/>
      <c r="AH252"/>
      <c r="AI252"/>
      <c r="AJ252"/>
    </row>
    <row r="253" spans="4:36" ht="15" x14ac:dyDescent="0.25">
      <c r="D253"/>
      <c r="E253" t="s">
        <v>1234</v>
      </c>
      <c r="F253"/>
      <c r="G253"/>
      <c r="H253"/>
      <c r="I253"/>
      <c r="J253" t="s">
        <v>570</v>
      </c>
      <c r="K253"/>
      <c r="L253"/>
      <c r="M253"/>
      <c r="N253"/>
      <c r="O253"/>
      <c r="P253"/>
      <c r="Q253"/>
      <c r="R253" t="s">
        <v>1235</v>
      </c>
      <c r="S253"/>
      <c r="T253"/>
      <c r="U253"/>
      <c r="V253"/>
      <c r="W253"/>
      <c r="X253"/>
      <c r="Y253" t="s">
        <v>1236</v>
      </c>
      <c r="Z253"/>
      <c r="AA253"/>
      <c r="AB253"/>
      <c r="AC253"/>
      <c r="AD253"/>
      <c r="AE253" t="s">
        <v>1237</v>
      </c>
      <c r="AF253"/>
      <c r="AG253"/>
      <c r="AH253"/>
      <c r="AI253"/>
      <c r="AJ253"/>
    </row>
    <row r="254" spans="4:36" ht="15" x14ac:dyDescent="0.25">
      <c r="D254"/>
      <c r="E254" t="s">
        <v>1238</v>
      </c>
      <c r="F254"/>
      <c r="G254"/>
      <c r="H254"/>
      <c r="I254"/>
      <c r="J254" t="s">
        <v>1239</v>
      </c>
      <c r="K254"/>
      <c r="L254"/>
      <c r="M254"/>
      <c r="N254"/>
      <c r="O254"/>
      <c r="P254"/>
      <c r="Q254"/>
      <c r="R254" t="s">
        <v>1240</v>
      </c>
      <c r="S254"/>
      <c r="T254"/>
      <c r="U254"/>
      <c r="V254"/>
      <c r="W254"/>
      <c r="X254"/>
      <c r="Y254" t="s">
        <v>1241</v>
      </c>
      <c r="Z254"/>
      <c r="AA254"/>
      <c r="AB254"/>
      <c r="AC254"/>
      <c r="AD254"/>
      <c r="AE254" t="s">
        <v>1242</v>
      </c>
      <c r="AF254"/>
      <c r="AG254"/>
      <c r="AH254"/>
      <c r="AI254"/>
      <c r="AJ254"/>
    </row>
    <row r="255" spans="4:36" ht="15" x14ac:dyDescent="0.25">
      <c r="D255"/>
      <c r="E255" t="s">
        <v>1243</v>
      </c>
      <c r="F255"/>
      <c r="G255"/>
      <c r="H255"/>
      <c r="I255"/>
      <c r="J255" t="s">
        <v>1244</v>
      </c>
      <c r="K255"/>
      <c r="L255"/>
      <c r="M255"/>
      <c r="N255"/>
      <c r="O255"/>
      <c r="P255"/>
      <c r="Q255"/>
      <c r="R255" t="s">
        <v>1245</v>
      </c>
      <c r="S255"/>
      <c r="T255"/>
      <c r="U255"/>
      <c r="V255"/>
      <c r="W255"/>
      <c r="X255"/>
      <c r="Y255" t="s">
        <v>1246</v>
      </c>
      <c r="Z255"/>
      <c r="AA255"/>
      <c r="AB255"/>
      <c r="AC255"/>
      <c r="AD255"/>
      <c r="AE255" t="s">
        <v>1247</v>
      </c>
      <c r="AF255"/>
      <c r="AG255"/>
      <c r="AH255"/>
      <c r="AI255"/>
      <c r="AJ255"/>
    </row>
    <row r="256" spans="4:36" ht="15" x14ac:dyDescent="0.25">
      <c r="D256"/>
      <c r="E256" t="s">
        <v>1248</v>
      </c>
      <c r="F256"/>
      <c r="G256"/>
      <c r="H256"/>
      <c r="I256"/>
      <c r="J256" t="s">
        <v>1249</v>
      </c>
      <c r="K256"/>
      <c r="L256"/>
      <c r="M256"/>
      <c r="N256"/>
      <c r="O256"/>
      <c r="P256"/>
      <c r="Q256"/>
      <c r="R256" t="s">
        <v>880</v>
      </c>
      <c r="S256"/>
      <c r="T256"/>
      <c r="U256"/>
      <c r="V256"/>
      <c r="W256"/>
      <c r="X256"/>
      <c r="Y256" t="s">
        <v>1250</v>
      </c>
      <c r="Z256"/>
      <c r="AA256"/>
      <c r="AB256"/>
      <c r="AC256"/>
      <c r="AD256"/>
      <c r="AE256" t="s">
        <v>1251</v>
      </c>
      <c r="AF256"/>
      <c r="AG256"/>
      <c r="AH256"/>
      <c r="AI256"/>
      <c r="AJ256"/>
    </row>
    <row r="257" spans="4:36" ht="15" x14ac:dyDescent="0.25">
      <c r="D257"/>
      <c r="E257" t="s">
        <v>763</v>
      </c>
      <c r="F257"/>
      <c r="G257"/>
      <c r="H257"/>
      <c r="I257"/>
      <c r="J257" t="s">
        <v>1252</v>
      </c>
      <c r="K257"/>
      <c r="L257"/>
      <c r="M257"/>
      <c r="N257"/>
      <c r="O257"/>
      <c r="P257"/>
      <c r="Q257"/>
      <c r="R257" t="s">
        <v>1253</v>
      </c>
      <c r="S257"/>
      <c r="T257"/>
      <c r="U257"/>
      <c r="V257"/>
      <c r="W257"/>
      <c r="X257"/>
      <c r="Y257" t="s">
        <v>1254</v>
      </c>
      <c r="Z257"/>
      <c r="AA257"/>
      <c r="AB257"/>
      <c r="AC257"/>
      <c r="AD257"/>
      <c r="AE257" t="s">
        <v>1255</v>
      </c>
      <c r="AF257"/>
      <c r="AG257"/>
      <c r="AH257"/>
      <c r="AI257"/>
      <c r="AJ257"/>
    </row>
    <row r="258" spans="4:36" ht="15" x14ac:dyDescent="0.25">
      <c r="D258"/>
      <c r="E258" t="s">
        <v>782</v>
      </c>
      <c r="F258"/>
      <c r="G258"/>
      <c r="H258"/>
      <c r="I258"/>
      <c r="J258" t="s">
        <v>554</v>
      </c>
      <c r="K258"/>
      <c r="L258"/>
      <c r="M258"/>
      <c r="N258"/>
      <c r="O258"/>
      <c r="P258"/>
      <c r="Q258"/>
      <c r="R258" t="s">
        <v>1256</v>
      </c>
      <c r="S258"/>
      <c r="T258"/>
      <c r="U258"/>
      <c r="V258"/>
      <c r="W258"/>
      <c r="X258"/>
      <c r="Y258" t="s">
        <v>1257</v>
      </c>
      <c r="Z258"/>
      <c r="AA258"/>
      <c r="AB258"/>
      <c r="AC258"/>
      <c r="AD258"/>
      <c r="AE258" t="s">
        <v>1258</v>
      </c>
      <c r="AF258"/>
      <c r="AG258"/>
      <c r="AH258"/>
      <c r="AI258"/>
      <c r="AJ258"/>
    </row>
    <row r="259" spans="4:36" ht="15" x14ac:dyDescent="0.25">
      <c r="D259"/>
      <c r="E259" t="s">
        <v>1259</v>
      </c>
      <c r="F259"/>
      <c r="G259"/>
      <c r="H259"/>
      <c r="I259"/>
      <c r="J259" t="s">
        <v>1260</v>
      </c>
      <c r="K259"/>
      <c r="L259"/>
      <c r="M259"/>
      <c r="N259"/>
      <c r="O259"/>
      <c r="P259"/>
      <c r="Q259"/>
      <c r="R259" t="s">
        <v>1261</v>
      </c>
      <c r="S259"/>
      <c r="T259"/>
      <c r="U259"/>
      <c r="V259"/>
      <c r="W259"/>
      <c r="X259"/>
      <c r="Y259" t="s">
        <v>1126</v>
      </c>
      <c r="Z259"/>
      <c r="AA259"/>
      <c r="AB259"/>
      <c r="AC259"/>
      <c r="AD259"/>
      <c r="AE259" t="s">
        <v>1262</v>
      </c>
      <c r="AF259"/>
      <c r="AG259"/>
      <c r="AH259"/>
      <c r="AI259"/>
      <c r="AJ259"/>
    </row>
    <row r="260" spans="4:36" ht="15" x14ac:dyDescent="0.25">
      <c r="D260"/>
      <c r="E260" t="s">
        <v>1263</v>
      </c>
      <c r="F260"/>
      <c r="G260"/>
      <c r="H260"/>
      <c r="I260"/>
      <c r="J260" t="s">
        <v>1264</v>
      </c>
      <c r="K260"/>
      <c r="L260"/>
      <c r="M260"/>
      <c r="N260"/>
      <c r="O260"/>
      <c r="P260"/>
      <c r="Q260"/>
      <c r="R260" t="s">
        <v>1265</v>
      </c>
      <c r="S260"/>
      <c r="T260"/>
      <c r="U260"/>
      <c r="V260"/>
      <c r="W260"/>
      <c r="X260"/>
      <c r="Y260" t="s">
        <v>1266</v>
      </c>
      <c r="Z260"/>
      <c r="AA260"/>
      <c r="AB260"/>
      <c r="AC260"/>
      <c r="AD260"/>
      <c r="AE260" t="s">
        <v>1267</v>
      </c>
      <c r="AF260"/>
      <c r="AG260"/>
      <c r="AH260"/>
      <c r="AI260"/>
      <c r="AJ260"/>
    </row>
    <row r="261" spans="4:36" ht="15" x14ac:dyDescent="0.25">
      <c r="D261"/>
      <c r="E261" t="s">
        <v>1268</v>
      </c>
      <c r="F261"/>
      <c r="G261"/>
      <c r="H261"/>
      <c r="I261"/>
      <c r="J261" t="s">
        <v>1269</v>
      </c>
      <c r="K261"/>
      <c r="L261"/>
      <c r="M261"/>
      <c r="N261"/>
      <c r="O261"/>
      <c r="P261"/>
      <c r="Q261"/>
      <c r="R261" t="s">
        <v>1270</v>
      </c>
      <c r="S261"/>
      <c r="T261"/>
      <c r="U261"/>
      <c r="V261"/>
      <c r="W261"/>
      <c r="X261"/>
      <c r="Y261" t="s">
        <v>1271</v>
      </c>
      <c r="Z261"/>
      <c r="AA261"/>
      <c r="AB261"/>
      <c r="AC261"/>
      <c r="AD261"/>
      <c r="AE261" t="s">
        <v>1272</v>
      </c>
      <c r="AF261"/>
      <c r="AG261"/>
      <c r="AH261"/>
      <c r="AI261"/>
      <c r="AJ261"/>
    </row>
    <row r="262" spans="4:36" ht="15" x14ac:dyDescent="0.25">
      <c r="D262"/>
      <c r="E262" t="s">
        <v>1273</v>
      </c>
      <c r="F262"/>
      <c r="G262"/>
      <c r="H262"/>
      <c r="I262"/>
      <c r="J262" t="s">
        <v>1274</v>
      </c>
      <c r="K262"/>
      <c r="L262"/>
      <c r="M262"/>
      <c r="N262"/>
      <c r="O262"/>
      <c r="P262"/>
      <c r="Q262"/>
      <c r="R262" t="s">
        <v>1168</v>
      </c>
      <c r="S262"/>
      <c r="T262"/>
      <c r="U262"/>
      <c r="V262"/>
      <c r="W262"/>
      <c r="X262"/>
      <c r="Y262" t="s">
        <v>1275</v>
      </c>
      <c r="Z262"/>
      <c r="AA262"/>
      <c r="AB262"/>
      <c r="AC262"/>
      <c r="AD262"/>
      <c r="AE262" t="s">
        <v>1276</v>
      </c>
      <c r="AF262"/>
      <c r="AG262"/>
      <c r="AH262"/>
      <c r="AI262"/>
      <c r="AJ262"/>
    </row>
    <row r="263" spans="4:36" ht="15" x14ac:dyDescent="0.25">
      <c r="D263"/>
      <c r="E263" t="s">
        <v>1277</v>
      </c>
      <c r="F263"/>
      <c r="G263"/>
      <c r="H263"/>
      <c r="I263"/>
      <c r="J263" t="s">
        <v>1278</v>
      </c>
      <c r="K263"/>
      <c r="L263"/>
      <c r="M263"/>
      <c r="N263"/>
      <c r="O263"/>
      <c r="P263"/>
      <c r="Q263"/>
      <c r="R263" t="s">
        <v>438</v>
      </c>
      <c r="S263"/>
      <c r="T263"/>
      <c r="U263"/>
      <c r="V263"/>
      <c r="W263"/>
      <c r="X263"/>
      <c r="Y263" t="s">
        <v>1279</v>
      </c>
      <c r="Z263"/>
      <c r="AA263"/>
      <c r="AB263"/>
      <c r="AC263"/>
      <c r="AD263"/>
      <c r="AE263" t="s">
        <v>1280</v>
      </c>
      <c r="AF263"/>
      <c r="AG263"/>
      <c r="AH263"/>
      <c r="AI263"/>
      <c r="AJ263"/>
    </row>
    <row r="264" spans="4:36" ht="15" x14ac:dyDescent="0.25">
      <c r="D264"/>
      <c r="E264" t="s">
        <v>1281</v>
      </c>
      <c r="F264"/>
      <c r="G264"/>
      <c r="H264"/>
      <c r="I264"/>
      <c r="J264" t="s">
        <v>1282</v>
      </c>
      <c r="K264"/>
      <c r="L264"/>
      <c r="M264"/>
      <c r="N264"/>
      <c r="O264"/>
      <c r="P264"/>
      <c r="Q264"/>
      <c r="R264" t="s">
        <v>1283</v>
      </c>
      <c r="S264"/>
      <c r="T264"/>
      <c r="U264"/>
      <c r="V264"/>
      <c r="W264"/>
      <c r="X264"/>
      <c r="Y264" t="s">
        <v>1284</v>
      </c>
      <c r="Z264"/>
      <c r="AA264"/>
      <c r="AB264"/>
      <c r="AC264"/>
      <c r="AD264"/>
      <c r="AE264" t="s">
        <v>1285</v>
      </c>
      <c r="AF264"/>
      <c r="AG264"/>
      <c r="AH264"/>
      <c r="AI264"/>
      <c r="AJ264"/>
    </row>
    <row r="265" spans="4:36" ht="15" x14ac:dyDescent="0.25">
      <c r="D265"/>
      <c r="E265" t="s">
        <v>1286</v>
      </c>
      <c r="F265"/>
      <c r="G265"/>
      <c r="H265"/>
      <c r="I265"/>
      <c r="J265" t="s">
        <v>1287</v>
      </c>
      <c r="K265"/>
      <c r="L265"/>
      <c r="M265"/>
      <c r="N265"/>
      <c r="O265"/>
      <c r="P265"/>
      <c r="Q265"/>
      <c r="R265" t="s">
        <v>1288</v>
      </c>
      <c r="S265"/>
      <c r="T265"/>
      <c r="U265"/>
      <c r="V265"/>
      <c r="W265"/>
      <c r="X265"/>
      <c r="Y265" t="s">
        <v>1289</v>
      </c>
      <c r="Z265"/>
      <c r="AA265"/>
      <c r="AB265"/>
      <c r="AC265"/>
      <c r="AD265"/>
      <c r="AE265" t="s">
        <v>1290</v>
      </c>
      <c r="AF265"/>
      <c r="AG265"/>
      <c r="AH265"/>
      <c r="AI265"/>
      <c r="AJ265"/>
    </row>
    <row r="266" spans="4:36" ht="15" x14ac:dyDescent="0.25">
      <c r="D266"/>
      <c r="E266" t="s">
        <v>1220</v>
      </c>
      <c r="F266"/>
      <c r="G266"/>
      <c r="H266"/>
      <c r="I266"/>
      <c r="J266" t="s">
        <v>1291</v>
      </c>
      <c r="K266"/>
      <c r="L266"/>
      <c r="M266"/>
      <c r="N266"/>
      <c r="O266"/>
      <c r="P266"/>
      <c r="Q266"/>
      <c r="R266" t="s">
        <v>1292</v>
      </c>
      <c r="S266"/>
      <c r="T266"/>
      <c r="U266"/>
      <c r="V266"/>
      <c r="W266"/>
      <c r="X266"/>
      <c r="Y266" t="s">
        <v>1293</v>
      </c>
      <c r="Z266"/>
      <c r="AA266"/>
      <c r="AB266"/>
      <c r="AC266"/>
      <c r="AD266"/>
      <c r="AE266" t="s">
        <v>1294</v>
      </c>
      <c r="AF266"/>
      <c r="AG266"/>
      <c r="AH266"/>
      <c r="AI266"/>
      <c r="AJ266"/>
    </row>
    <row r="267" spans="4:36" ht="15" x14ac:dyDescent="0.25">
      <c r="D267"/>
      <c r="E267" t="s">
        <v>1295</v>
      </c>
      <c r="F267"/>
      <c r="G267"/>
      <c r="H267"/>
      <c r="I267"/>
      <c r="J267" t="s">
        <v>1296</v>
      </c>
      <c r="K267"/>
      <c r="L267"/>
      <c r="M267"/>
      <c r="N267"/>
      <c r="O267"/>
      <c r="P267"/>
      <c r="Q267"/>
      <c r="R267" t="s">
        <v>1297</v>
      </c>
      <c r="S267"/>
      <c r="T267"/>
      <c r="U267"/>
      <c r="V267"/>
      <c r="W267"/>
      <c r="X267"/>
      <c r="Y267" t="s">
        <v>1298</v>
      </c>
      <c r="Z267"/>
      <c r="AA267"/>
      <c r="AB267"/>
      <c r="AC267"/>
      <c r="AD267"/>
      <c r="AE267" t="s">
        <v>1299</v>
      </c>
      <c r="AF267"/>
      <c r="AG267"/>
      <c r="AH267"/>
      <c r="AI267"/>
      <c r="AJ267"/>
    </row>
    <row r="268" spans="4:36" ht="15" x14ac:dyDescent="0.25">
      <c r="D268"/>
      <c r="E268" t="s">
        <v>1300</v>
      </c>
      <c r="F268"/>
      <c r="G268"/>
      <c r="H268"/>
      <c r="I268"/>
      <c r="J268" t="s">
        <v>1301</v>
      </c>
      <c r="K268"/>
      <c r="L268"/>
      <c r="M268"/>
      <c r="N268"/>
      <c r="O268"/>
      <c r="P268"/>
      <c r="Q268"/>
      <c r="R268" t="s">
        <v>1302</v>
      </c>
      <c r="S268"/>
      <c r="T268"/>
      <c r="U268"/>
      <c r="V268"/>
      <c r="W268"/>
      <c r="X268"/>
      <c r="Y268" t="s">
        <v>1303</v>
      </c>
      <c r="Z268"/>
      <c r="AA268"/>
      <c r="AB268"/>
      <c r="AC268"/>
      <c r="AD268"/>
      <c r="AE268" t="s">
        <v>1304</v>
      </c>
      <c r="AF268"/>
      <c r="AG268"/>
      <c r="AH268"/>
      <c r="AI268"/>
      <c r="AJ268"/>
    </row>
    <row r="269" spans="4:36" ht="15" x14ac:dyDescent="0.25">
      <c r="D269"/>
      <c r="E269" t="s">
        <v>1305</v>
      </c>
      <c r="F269"/>
      <c r="G269"/>
      <c r="H269"/>
      <c r="I269"/>
      <c r="J269" t="s">
        <v>985</v>
      </c>
      <c r="K269"/>
      <c r="L269"/>
      <c r="M269"/>
      <c r="N269"/>
      <c r="O269"/>
      <c r="P269"/>
      <c r="Q269"/>
      <c r="R269" t="s">
        <v>1306</v>
      </c>
      <c r="S269"/>
      <c r="T269"/>
      <c r="U269"/>
      <c r="V269"/>
      <c r="W269"/>
      <c r="X269"/>
      <c r="Y269"/>
      <c r="Z269"/>
      <c r="AA269"/>
      <c r="AB269"/>
      <c r="AC269"/>
      <c r="AD269"/>
      <c r="AE269" t="s">
        <v>1307</v>
      </c>
      <c r="AF269"/>
      <c r="AG269"/>
      <c r="AH269"/>
      <c r="AI269"/>
      <c r="AJ269"/>
    </row>
    <row r="270" spans="4:36" ht="15" x14ac:dyDescent="0.25">
      <c r="D270"/>
      <c r="E270" t="s">
        <v>746</v>
      </c>
      <c r="F270"/>
      <c r="G270"/>
      <c r="H270"/>
      <c r="I270"/>
      <c r="J270" t="s">
        <v>1308</v>
      </c>
      <c r="K270"/>
      <c r="L270"/>
      <c r="M270"/>
      <c r="N270"/>
      <c r="O270"/>
      <c r="P270"/>
      <c r="Q270"/>
      <c r="R270" t="s">
        <v>1309</v>
      </c>
      <c r="S270"/>
      <c r="T270"/>
      <c r="U270"/>
      <c r="V270"/>
      <c r="W270"/>
      <c r="X270"/>
      <c r="Y270"/>
      <c r="Z270"/>
      <c r="AA270"/>
      <c r="AB270"/>
      <c r="AC270"/>
      <c r="AD270"/>
      <c r="AE270" t="s">
        <v>1310</v>
      </c>
      <c r="AF270"/>
      <c r="AG270"/>
      <c r="AH270"/>
      <c r="AI270"/>
      <c r="AJ270"/>
    </row>
    <row r="271" spans="4:36" ht="15" x14ac:dyDescent="0.25">
      <c r="D271"/>
      <c r="E271" t="s">
        <v>1311</v>
      </c>
      <c r="F271"/>
      <c r="G271"/>
      <c r="H271"/>
      <c r="I271"/>
      <c r="J271" t="s">
        <v>1312</v>
      </c>
      <c r="K271"/>
      <c r="L271"/>
      <c r="M271"/>
      <c r="N271"/>
      <c r="O271"/>
      <c r="P271"/>
      <c r="Q271"/>
      <c r="R271" t="s">
        <v>1313</v>
      </c>
      <c r="S271"/>
      <c r="T271"/>
      <c r="U271"/>
      <c r="V271"/>
      <c r="W271"/>
      <c r="X271"/>
      <c r="Y271"/>
      <c r="Z271"/>
      <c r="AA271"/>
      <c r="AB271"/>
      <c r="AC271"/>
      <c r="AD271"/>
      <c r="AE271" t="s">
        <v>1314</v>
      </c>
      <c r="AF271"/>
      <c r="AG271"/>
      <c r="AH271"/>
      <c r="AI271"/>
      <c r="AJ271"/>
    </row>
    <row r="272" spans="4:36" ht="15" x14ac:dyDescent="0.25">
      <c r="D272"/>
      <c r="E272" t="s">
        <v>1315</v>
      </c>
      <c r="F272"/>
      <c r="G272"/>
      <c r="H272"/>
      <c r="I272"/>
      <c r="J272" t="s">
        <v>1316</v>
      </c>
      <c r="K272"/>
      <c r="L272"/>
      <c r="M272"/>
      <c r="N272"/>
      <c r="O272"/>
      <c r="P272"/>
      <c r="Q272"/>
      <c r="R272" t="s">
        <v>1317</v>
      </c>
      <c r="S272"/>
      <c r="T272"/>
      <c r="U272"/>
      <c r="V272"/>
      <c r="W272"/>
      <c r="X272"/>
      <c r="Y272"/>
      <c r="Z272"/>
      <c r="AA272"/>
      <c r="AB272"/>
      <c r="AC272"/>
      <c r="AD272"/>
      <c r="AE272" t="s">
        <v>475</v>
      </c>
      <c r="AF272"/>
      <c r="AG272"/>
      <c r="AH272"/>
      <c r="AI272"/>
      <c r="AJ272"/>
    </row>
    <row r="273" spans="4:36" ht="15" x14ac:dyDescent="0.25">
      <c r="D273"/>
      <c r="E273" t="s">
        <v>1318</v>
      </c>
      <c r="F273"/>
      <c r="G273"/>
      <c r="H273"/>
      <c r="I273"/>
      <c r="J273" t="s">
        <v>1319</v>
      </c>
      <c r="K273"/>
      <c r="L273"/>
      <c r="M273"/>
      <c r="N273"/>
      <c r="O273"/>
      <c r="P273"/>
      <c r="Q273"/>
      <c r="R273" t="s">
        <v>1320</v>
      </c>
      <c r="S273"/>
      <c r="T273"/>
      <c r="U273"/>
      <c r="V273"/>
      <c r="W273"/>
      <c r="X273"/>
      <c r="Y273"/>
      <c r="Z273"/>
      <c r="AA273"/>
      <c r="AB273"/>
      <c r="AC273"/>
      <c r="AD273"/>
      <c r="AE273" t="s">
        <v>1321</v>
      </c>
      <c r="AF273"/>
      <c r="AG273"/>
      <c r="AH273"/>
      <c r="AI273"/>
      <c r="AJ273"/>
    </row>
    <row r="274" spans="4:36" ht="15" x14ac:dyDescent="0.25">
      <c r="D274"/>
      <c r="E274" t="s">
        <v>1322</v>
      </c>
      <c r="F274"/>
      <c r="G274"/>
      <c r="H274"/>
      <c r="I274"/>
      <c r="J274" t="s">
        <v>1323</v>
      </c>
      <c r="K274"/>
      <c r="L274"/>
      <c r="M274"/>
      <c r="N274"/>
      <c r="O274"/>
      <c r="P274"/>
      <c r="Q274"/>
      <c r="R274" t="s">
        <v>1324</v>
      </c>
      <c r="S274"/>
      <c r="T274"/>
      <c r="U274"/>
      <c r="V274"/>
      <c r="W274"/>
      <c r="X274"/>
      <c r="Y274"/>
      <c r="Z274"/>
      <c r="AA274"/>
      <c r="AB274"/>
      <c r="AC274"/>
      <c r="AD274"/>
      <c r="AE274" t="s">
        <v>1325</v>
      </c>
      <c r="AF274"/>
      <c r="AG274"/>
      <c r="AH274"/>
      <c r="AI274"/>
      <c r="AJ274"/>
    </row>
    <row r="275" spans="4:36" ht="15" x14ac:dyDescent="0.25">
      <c r="D275"/>
      <c r="E275" t="s">
        <v>1326</v>
      </c>
      <c r="F275"/>
      <c r="G275"/>
      <c r="H275"/>
      <c r="I275"/>
      <c r="J275" t="s">
        <v>1327</v>
      </c>
      <c r="K275"/>
      <c r="L275"/>
      <c r="M275"/>
      <c r="N275"/>
      <c r="O275"/>
      <c r="P275"/>
      <c r="Q275"/>
      <c r="R275" t="s">
        <v>1328</v>
      </c>
      <c r="S275"/>
      <c r="T275"/>
      <c r="U275"/>
      <c r="V275"/>
      <c r="W275"/>
      <c r="X275"/>
      <c r="Y275"/>
      <c r="Z275"/>
      <c r="AA275"/>
      <c r="AB275"/>
      <c r="AC275"/>
      <c r="AD275"/>
      <c r="AE275" t="s">
        <v>1329</v>
      </c>
      <c r="AF275"/>
      <c r="AG275"/>
      <c r="AH275"/>
      <c r="AI275"/>
      <c r="AJ275"/>
    </row>
    <row r="276" spans="4:36" ht="15" x14ac:dyDescent="0.25">
      <c r="D276"/>
      <c r="E276" t="s">
        <v>1330</v>
      </c>
      <c r="F276"/>
      <c r="G276"/>
      <c r="H276"/>
      <c r="I276"/>
      <c r="J276" t="s">
        <v>1331</v>
      </c>
      <c r="K276"/>
      <c r="L276"/>
      <c r="M276"/>
      <c r="N276"/>
      <c r="O276"/>
      <c r="P276"/>
      <c r="Q276"/>
      <c r="R276" t="s">
        <v>1332</v>
      </c>
      <c r="S276"/>
      <c r="T276"/>
      <c r="U276"/>
      <c r="V276"/>
      <c r="W276"/>
      <c r="X276"/>
      <c r="Y276"/>
      <c r="Z276"/>
      <c r="AA276"/>
      <c r="AB276"/>
      <c r="AC276"/>
      <c r="AD276"/>
      <c r="AE276" t="s">
        <v>1333</v>
      </c>
      <c r="AF276"/>
      <c r="AG276"/>
      <c r="AH276"/>
      <c r="AI276"/>
      <c r="AJ276"/>
    </row>
    <row r="277" spans="4:36" ht="15" x14ac:dyDescent="0.25">
      <c r="D277"/>
      <c r="E277" t="s">
        <v>438</v>
      </c>
      <c r="F277"/>
      <c r="G277"/>
      <c r="H277"/>
      <c r="I277"/>
      <c r="J277" t="s">
        <v>1334</v>
      </c>
      <c r="K277"/>
      <c r="L277"/>
      <c r="M277"/>
      <c r="N277"/>
      <c r="O277"/>
      <c r="P277"/>
      <c r="Q277"/>
      <c r="R277" t="s">
        <v>1335</v>
      </c>
      <c r="S277"/>
      <c r="T277"/>
      <c r="U277"/>
      <c r="V277"/>
      <c r="W277"/>
      <c r="X277"/>
      <c r="Y277"/>
      <c r="Z277"/>
      <c r="AA277"/>
      <c r="AB277"/>
      <c r="AC277"/>
      <c r="AD277"/>
      <c r="AE277" t="s">
        <v>719</v>
      </c>
      <c r="AF277"/>
      <c r="AG277"/>
      <c r="AH277"/>
      <c r="AI277"/>
      <c r="AJ277"/>
    </row>
    <row r="278" spans="4:36" ht="15" x14ac:dyDescent="0.25">
      <c r="D278"/>
      <c r="E278" t="s">
        <v>1336</v>
      </c>
      <c r="F278"/>
      <c r="G278"/>
      <c r="H278"/>
      <c r="I278"/>
      <c r="J278" t="s">
        <v>1337</v>
      </c>
      <c r="K278"/>
      <c r="L278"/>
      <c r="M278"/>
      <c r="N278"/>
      <c r="O278"/>
      <c r="P278"/>
      <c r="Q278"/>
      <c r="R278" t="s">
        <v>1338</v>
      </c>
      <c r="S278"/>
      <c r="T278"/>
      <c r="U278"/>
      <c r="V278"/>
      <c r="W278"/>
      <c r="X278"/>
      <c r="Y278"/>
      <c r="Z278"/>
      <c r="AA278"/>
      <c r="AB278"/>
      <c r="AC278"/>
      <c r="AD278"/>
      <c r="AE278" t="s">
        <v>1339</v>
      </c>
      <c r="AF278"/>
      <c r="AG278"/>
      <c r="AH278"/>
      <c r="AI278"/>
      <c r="AJ278"/>
    </row>
    <row r="279" spans="4:36" ht="15" x14ac:dyDescent="0.25">
      <c r="D279"/>
      <c r="E279" t="s">
        <v>1340</v>
      </c>
      <c r="F279"/>
      <c r="G279"/>
      <c r="H279"/>
      <c r="I279"/>
      <c r="J279" t="s">
        <v>1341</v>
      </c>
      <c r="K279"/>
      <c r="L279"/>
      <c r="M279"/>
      <c r="N279"/>
      <c r="O279"/>
      <c r="P279"/>
      <c r="Q279"/>
      <c r="R279" t="s">
        <v>1342</v>
      </c>
      <c r="S279"/>
      <c r="T279"/>
      <c r="U279"/>
      <c r="V279"/>
      <c r="W279"/>
      <c r="X279"/>
      <c r="Y279"/>
      <c r="Z279"/>
      <c r="AA279"/>
      <c r="AB279"/>
      <c r="AC279"/>
      <c r="AD279"/>
      <c r="AE279" t="s">
        <v>1271</v>
      </c>
      <c r="AF279"/>
      <c r="AG279"/>
      <c r="AH279"/>
      <c r="AI279"/>
      <c r="AJ279"/>
    </row>
    <row r="280" spans="4:36" ht="15" x14ac:dyDescent="0.25">
      <c r="D280"/>
      <c r="E280" t="s">
        <v>1343</v>
      </c>
      <c r="F280"/>
      <c r="G280"/>
      <c r="H280"/>
      <c r="I280"/>
      <c r="J280" t="s">
        <v>1344</v>
      </c>
      <c r="K280"/>
      <c r="L280"/>
      <c r="M280"/>
      <c r="N280"/>
      <c r="O280"/>
      <c r="P280"/>
      <c r="Q280"/>
      <c r="R280" t="s">
        <v>1236</v>
      </c>
      <c r="S280"/>
      <c r="T280"/>
      <c r="U280"/>
      <c r="V280"/>
      <c r="W280"/>
      <c r="X280"/>
      <c r="Y280"/>
      <c r="Z280"/>
      <c r="AA280"/>
      <c r="AB280"/>
      <c r="AC280"/>
      <c r="AD280"/>
      <c r="AE280" t="s">
        <v>1345</v>
      </c>
      <c r="AF280"/>
      <c r="AG280"/>
      <c r="AH280"/>
      <c r="AI280"/>
      <c r="AJ280"/>
    </row>
    <row r="281" spans="4:36" ht="15" x14ac:dyDescent="0.25">
      <c r="D281"/>
      <c r="E281" t="s">
        <v>1346</v>
      </c>
      <c r="F281"/>
      <c r="G281"/>
      <c r="H281"/>
      <c r="I281"/>
      <c r="J281" t="s">
        <v>1347</v>
      </c>
      <c r="K281"/>
      <c r="L281"/>
      <c r="M281"/>
      <c r="N281"/>
      <c r="O281"/>
      <c r="P281"/>
      <c r="Q281"/>
      <c r="R281" t="s">
        <v>1348</v>
      </c>
      <c r="S281"/>
      <c r="T281"/>
      <c r="U281"/>
      <c r="V281"/>
      <c r="W281"/>
      <c r="X281"/>
      <c r="Y281"/>
      <c r="Z281"/>
      <c r="AA281"/>
      <c r="AB281"/>
      <c r="AC281"/>
      <c r="AD281"/>
      <c r="AE281" t="s">
        <v>1349</v>
      </c>
      <c r="AF281"/>
      <c r="AG281"/>
      <c r="AH281"/>
      <c r="AI281"/>
      <c r="AJ281"/>
    </row>
    <row r="282" spans="4:36" ht="15" x14ac:dyDescent="0.25">
      <c r="D282"/>
      <c r="E282" t="s">
        <v>1350</v>
      </c>
      <c r="F282"/>
      <c r="G282"/>
      <c r="H282"/>
      <c r="I282"/>
      <c r="J282" t="s">
        <v>1351</v>
      </c>
      <c r="K282"/>
      <c r="L282"/>
      <c r="M282"/>
      <c r="N282"/>
      <c r="O282"/>
      <c r="P282"/>
      <c r="Q282"/>
      <c r="R282" t="s">
        <v>1254</v>
      </c>
      <c r="S282"/>
      <c r="T282"/>
      <c r="U282"/>
      <c r="V282"/>
      <c r="W282"/>
      <c r="X282"/>
      <c r="Y282"/>
      <c r="Z282"/>
      <c r="AA282"/>
      <c r="AB282"/>
      <c r="AC282"/>
      <c r="AD282"/>
      <c r="AE282" t="s">
        <v>1352</v>
      </c>
      <c r="AF282"/>
      <c r="AG282"/>
      <c r="AH282"/>
      <c r="AI282"/>
      <c r="AJ282"/>
    </row>
    <row r="283" spans="4:36" ht="15" x14ac:dyDescent="0.25">
      <c r="D283"/>
      <c r="E283" t="s">
        <v>1353</v>
      </c>
      <c r="F283"/>
      <c r="G283"/>
      <c r="H283"/>
      <c r="I283"/>
      <c r="J283" t="s">
        <v>1354</v>
      </c>
      <c r="K283"/>
      <c r="L283"/>
      <c r="M283"/>
      <c r="N283"/>
      <c r="O283"/>
      <c r="P283"/>
      <c r="Q283"/>
      <c r="R283" t="s">
        <v>1102</v>
      </c>
      <c r="S283"/>
      <c r="T283"/>
      <c r="U283"/>
      <c r="V283"/>
      <c r="W283"/>
      <c r="X283"/>
      <c r="Y283"/>
      <c r="Z283"/>
      <c r="AA283"/>
      <c r="AB283"/>
      <c r="AC283"/>
      <c r="AD283"/>
      <c r="AE283" t="s">
        <v>1355</v>
      </c>
      <c r="AF283"/>
      <c r="AG283"/>
      <c r="AH283"/>
      <c r="AI283"/>
      <c r="AJ283"/>
    </row>
    <row r="284" spans="4:36" ht="15" x14ac:dyDescent="0.25">
      <c r="D284"/>
      <c r="E284" t="s">
        <v>1356</v>
      </c>
      <c r="F284"/>
      <c r="G284"/>
      <c r="H284"/>
      <c r="I284"/>
      <c r="J284" t="s">
        <v>1357</v>
      </c>
      <c r="K284"/>
      <c r="L284"/>
      <c r="M284"/>
      <c r="N284"/>
      <c r="O284"/>
      <c r="P284"/>
      <c r="Q284"/>
      <c r="R284" t="s">
        <v>694</v>
      </c>
      <c r="S284"/>
      <c r="T284"/>
      <c r="U284"/>
      <c r="V284"/>
      <c r="W284"/>
      <c r="X284"/>
      <c r="Y284"/>
      <c r="Z284"/>
      <c r="AA284"/>
      <c r="AB284"/>
      <c r="AC284"/>
      <c r="AD284"/>
      <c r="AE284" t="s">
        <v>445</v>
      </c>
      <c r="AF284"/>
      <c r="AG284"/>
      <c r="AH284"/>
      <c r="AI284"/>
      <c r="AJ284"/>
    </row>
    <row r="285" spans="4:36" ht="15" x14ac:dyDescent="0.25">
      <c r="D285"/>
      <c r="E285" t="s">
        <v>1358</v>
      </c>
      <c r="F285"/>
      <c r="G285"/>
      <c r="H285"/>
      <c r="I285"/>
      <c r="J285" t="s">
        <v>1359</v>
      </c>
      <c r="K285"/>
      <c r="L285"/>
      <c r="M285"/>
      <c r="N285"/>
      <c r="O285"/>
      <c r="P285"/>
      <c r="Q285"/>
      <c r="R285" t="s">
        <v>1360</v>
      </c>
      <c r="S285"/>
      <c r="T285"/>
      <c r="U285"/>
      <c r="V285"/>
      <c r="W285"/>
      <c r="X285"/>
      <c r="Y285"/>
      <c r="Z285"/>
      <c r="AA285"/>
      <c r="AB285"/>
      <c r="AC285"/>
      <c r="AD285"/>
      <c r="AE285" t="s">
        <v>1361</v>
      </c>
      <c r="AF285"/>
      <c r="AG285"/>
      <c r="AH285"/>
      <c r="AI285"/>
      <c r="AJ285"/>
    </row>
    <row r="286" spans="4:36" ht="15" x14ac:dyDescent="0.25">
      <c r="D286"/>
      <c r="E286" t="s">
        <v>1362</v>
      </c>
      <c r="F286"/>
      <c r="G286"/>
      <c r="H286"/>
      <c r="I286"/>
      <c r="J286" t="s">
        <v>1363</v>
      </c>
      <c r="K286"/>
      <c r="L286"/>
      <c r="M286"/>
      <c r="N286"/>
      <c r="O286"/>
      <c r="P286"/>
      <c r="Q286"/>
      <c r="R286" t="s">
        <v>1364</v>
      </c>
      <c r="S286"/>
      <c r="T286"/>
      <c r="U286"/>
      <c r="V286"/>
      <c r="W286"/>
      <c r="X286"/>
      <c r="Y286"/>
      <c r="Z286"/>
      <c r="AA286"/>
      <c r="AB286"/>
      <c r="AC286"/>
      <c r="AD286"/>
      <c r="AE286" t="s">
        <v>1365</v>
      </c>
      <c r="AF286"/>
      <c r="AG286"/>
      <c r="AH286"/>
      <c r="AI286"/>
      <c r="AJ286"/>
    </row>
    <row r="287" spans="4:36" ht="15" x14ac:dyDescent="0.25">
      <c r="D287"/>
      <c r="E287" t="s">
        <v>1366</v>
      </c>
      <c r="F287"/>
      <c r="G287"/>
      <c r="H287"/>
      <c r="I287"/>
      <c r="J287" t="s">
        <v>1367</v>
      </c>
      <c r="K287"/>
      <c r="L287"/>
      <c r="M287"/>
      <c r="N287"/>
      <c r="O287"/>
      <c r="P287"/>
      <c r="Q287"/>
      <c r="R287" t="s">
        <v>1368</v>
      </c>
      <c r="S287"/>
      <c r="T287"/>
      <c r="U287"/>
      <c r="V287"/>
      <c r="W287"/>
      <c r="X287"/>
      <c r="Y287"/>
      <c r="Z287"/>
      <c r="AA287"/>
      <c r="AB287"/>
      <c r="AC287"/>
      <c r="AD287"/>
      <c r="AE287" t="s">
        <v>1369</v>
      </c>
      <c r="AF287"/>
      <c r="AG287"/>
      <c r="AH287"/>
      <c r="AI287"/>
      <c r="AJ287"/>
    </row>
    <row r="288" spans="4:36" ht="15" x14ac:dyDescent="0.25">
      <c r="D288"/>
      <c r="E288" t="s">
        <v>1370</v>
      </c>
      <c r="F288"/>
      <c r="G288"/>
      <c r="H288"/>
      <c r="I288"/>
      <c r="J288" t="s">
        <v>1371</v>
      </c>
      <c r="K288"/>
      <c r="L288"/>
      <c r="M288"/>
      <c r="N288"/>
      <c r="O288"/>
      <c r="P288"/>
      <c r="Q288"/>
      <c r="R288" t="s">
        <v>1372</v>
      </c>
      <c r="S288"/>
      <c r="T288"/>
      <c r="U288"/>
      <c r="V288"/>
      <c r="W288"/>
      <c r="X288"/>
      <c r="Y288"/>
      <c r="Z288"/>
      <c r="AA288"/>
      <c r="AB288"/>
      <c r="AC288"/>
      <c r="AD288"/>
      <c r="AE288" t="s">
        <v>1373</v>
      </c>
      <c r="AF288"/>
      <c r="AG288"/>
      <c r="AH288"/>
      <c r="AI288"/>
      <c r="AJ288"/>
    </row>
    <row r="289" spans="4:36" ht="15" x14ac:dyDescent="0.25">
      <c r="D289"/>
      <c r="E289" t="s">
        <v>1310</v>
      </c>
      <c r="F289"/>
      <c r="G289"/>
      <c r="H289"/>
      <c r="I289"/>
      <c r="J289" t="s">
        <v>1374</v>
      </c>
      <c r="K289"/>
      <c r="L289"/>
      <c r="M289"/>
      <c r="N289"/>
      <c r="O289"/>
      <c r="P289"/>
      <c r="Q289"/>
      <c r="R289" t="s">
        <v>1375</v>
      </c>
      <c r="S289"/>
      <c r="T289"/>
      <c r="U289"/>
      <c r="V289"/>
      <c r="W289"/>
      <c r="X289"/>
      <c r="Y289"/>
      <c r="Z289"/>
      <c r="AA289"/>
      <c r="AB289"/>
      <c r="AC289"/>
      <c r="AD289"/>
      <c r="AE289" t="s">
        <v>1376</v>
      </c>
      <c r="AF289"/>
      <c r="AG289"/>
      <c r="AH289"/>
      <c r="AI289"/>
      <c r="AJ289"/>
    </row>
    <row r="290" spans="4:36" ht="15" x14ac:dyDescent="0.25">
      <c r="D290"/>
      <c r="E290" t="s">
        <v>776</v>
      </c>
      <c r="F290"/>
      <c r="G290"/>
      <c r="H290"/>
      <c r="I290"/>
      <c r="J290" t="s">
        <v>1377</v>
      </c>
      <c r="K290"/>
      <c r="L290"/>
      <c r="M290"/>
      <c r="N290"/>
      <c r="O290"/>
      <c r="P290"/>
      <c r="Q290"/>
      <c r="R290" t="s">
        <v>1378</v>
      </c>
      <c r="S290"/>
      <c r="T290"/>
      <c r="U290"/>
      <c r="V290"/>
      <c r="W290"/>
      <c r="X290"/>
      <c r="Y290"/>
      <c r="Z290"/>
      <c r="AA290"/>
      <c r="AB290"/>
      <c r="AC290"/>
      <c r="AD290"/>
      <c r="AE290" t="s">
        <v>827</v>
      </c>
      <c r="AF290"/>
      <c r="AG290"/>
      <c r="AH290"/>
      <c r="AI290"/>
      <c r="AJ290"/>
    </row>
    <row r="291" spans="4:36" ht="15" x14ac:dyDescent="0.25">
      <c r="D291"/>
      <c r="E291" t="s">
        <v>1379</v>
      </c>
      <c r="F291"/>
      <c r="G291"/>
      <c r="H291"/>
      <c r="I291"/>
      <c r="J291" t="s">
        <v>1380</v>
      </c>
      <c r="K291"/>
      <c r="L291"/>
      <c r="M291"/>
      <c r="N291"/>
      <c r="O291"/>
      <c r="P291"/>
      <c r="Q291"/>
      <c r="R291" t="s">
        <v>1381</v>
      </c>
      <c r="S291"/>
      <c r="T291"/>
      <c r="U291"/>
      <c r="V291"/>
      <c r="W291"/>
      <c r="X291"/>
      <c r="Y291"/>
      <c r="Z291"/>
      <c r="AA291"/>
      <c r="AB291"/>
      <c r="AC291"/>
      <c r="AD291"/>
      <c r="AE291" t="s">
        <v>1382</v>
      </c>
      <c r="AF291"/>
      <c r="AG291"/>
      <c r="AH291"/>
      <c r="AI291"/>
      <c r="AJ291"/>
    </row>
    <row r="292" spans="4:36" ht="15" x14ac:dyDescent="0.25">
      <c r="D292"/>
      <c r="E292" t="s">
        <v>1383</v>
      </c>
      <c r="F292"/>
      <c r="G292"/>
      <c r="H292"/>
      <c r="I292"/>
      <c r="J292" t="s">
        <v>1384</v>
      </c>
      <c r="K292"/>
      <c r="L292"/>
      <c r="M292"/>
      <c r="N292"/>
      <c r="O292"/>
      <c r="P292"/>
      <c r="Q292"/>
      <c r="R292" t="s">
        <v>1385</v>
      </c>
      <c r="S292"/>
      <c r="T292"/>
      <c r="U292"/>
      <c r="V292"/>
      <c r="W292"/>
      <c r="X292"/>
      <c r="Y292"/>
      <c r="Z292"/>
      <c r="AA292"/>
      <c r="AB292"/>
      <c r="AC292"/>
      <c r="AD292"/>
      <c r="AE292"/>
      <c r="AF292"/>
      <c r="AG292"/>
      <c r="AH292"/>
      <c r="AI292"/>
      <c r="AJ292"/>
    </row>
    <row r="293" spans="4:36" ht="15" x14ac:dyDescent="0.25">
      <c r="D293"/>
      <c r="E293" t="s">
        <v>1386</v>
      </c>
      <c r="F293"/>
      <c r="G293"/>
      <c r="H293"/>
      <c r="I293"/>
      <c r="J293" t="s">
        <v>1063</v>
      </c>
      <c r="K293"/>
      <c r="L293"/>
      <c r="M293"/>
      <c r="N293"/>
      <c r="O293"/>
      <c r="P293"/>
      <c r="Q293"/>
      <c r="R293" t="s">
        <v>1387</v>
      </c>
      <c r="S293"/>
      <c r="T293"/>
      <c r="U293"/>
      <c r="V293"/>
      <c r="W293"/>
      <c r="X293"/>
      <c r="Y293"/>
      <c r="Z293"/>
      <c r="AA293"/>
      <c r="AB293"/>
      <c r="AC293"/>
      <c r="AD293"/>
      <c r="AE293"/>
      <c r="AF293"/>
      <c r="AG293"/>
      <c r="AH293"/>
      <c r="AI293"/>
      <c r="AJ293"/>
    </row>
    <row r="294" spans="4:36" ht="15" x14ac:dyDescent="0.25">
      <c r="D294"/>
      <c r="E294" t="s">
        <v>1002</v>
      </c>
      <c r="F294"/>
      <c r="G294"/>
      <c r="H294"/>
      <c r="I294"/>
      <c r="J294" t="s">
        <v>1388</v>
      </c>
      <c r="K294"/>
      <c r="L294"/>
      <c r="M294"/>
      <c r="N294"/>
      <c r="O294"/>
      <c r="P294"/>
      <c r="Q294"/>
      <c r="R294" t="s">
        <v>1389</v>
      </c>
      <c r="S294"/>
      <c r="T294"/>
      <c r="U294"/>
      <c r="V294"/>
      <c r="W294"/>
      <c r="X294"/>
      <c r="Y294"/>
      <c r="Z294"/>
      <c r="AA294"/>
      <c r="AB294"/>
      <c r="AC294"/>
      <c r="AD294"/>
      <c r="AE294"/>
      <c r="AF294"/>
      <c r="AG294"/>
      <c r="AH294"/>
      <c r="AI294"/>
      <c r="AJ294"/>
    </row>
    <row r="295" spans="4:36" ht="15" x14ac:dyDescent="0.25">
      <c r="D295"/>
      <c r="E295" t="s">
        <v>694</v>
      </c>
      <c r="F295"/>
      <c r="G295"/>
      <c r="H295"/>
      <c r="I295"/>
      <c r="J295" t="s">
        <v>1390</v>
      </c>
      <c r="K295"/>
      <c r="L295"/>
      <c r="M295"/>
      <c r="N295"/>
      <c r="O295"/>
      <c r="P295"/>
      <c r="Q295"/>
      <c r="R295" t="s">
        <v>1391</v>
      </c>
      <c r="S295"/>
      <c r="T295"/>
      <c r="U295"/>
      <c r="V295"/>
      <c r="W295"/>
      <c r="X295"/>
      <c r="Y295"/>
      <c r="Z295"/>
      <c r="AA295"/>
      <c r="AB295"/>
      <c r="AC295"/>
      <c r="AD295"/>
      <c r="AE295"/>
      <c r="AF295"/>
      <c r="AG295"/>
      <c r="AH295"/>
      <c r="AI295"/>
      <c r="AJ295"/>
    </row>
    <row r="296" spans="4:36" ht="15" x14ac:dyDescent="0.25">
      <c r="D296"/>
      <c r="E296" t="s">
        <v>1392</v>
      </c>
      <c r="F296"/>
      <c r="G296"/>
      <c r="H296"/>
      <c r="I296"/>
      <c r="J296" t="s">
        <v>1393</v>
      </c>
      <c r="K296"/>
      <c r="L296"/>
      <c r="M296"/>
      <c r="N296"/>
      <c r="O296"/>
      <c r="P296"/>
      <c r="Q296"/>
      <c r="R296" t="s">
        <v>1394</v>
      </c>
      <c r="S296"/>
      <c r="T296"/>
      <c r="U296"/>
      <c r="V296"/>
      <c r="W296"/>
      <c r="X296"/>
      <c r="Y296"/>
      <c r="Z296"/>
      <c r="AA296"/>
      <c r="AB296"/>
      <c r="AC296"/>
      <c r="AD296"/>
      <c r="AE296"/>
      <c r="AF296"/>
      <c r="AG296"/>
      <c r="AH296"/>
      <c r="AI296"/>
      <c r="AJ296"/>
    </row>
    <row r="297" spans="4:36" ht="15" x14ac:dyDescent="0.25">
      <c r="D297"/>
      <c r="E297" t="s">
        <v>1395</v>
      </c>
      <c r="F297"/>
      <c r="G297"/>
      <c r="H297"/>
      <c r="I297"/>
      <c r="J297" t="s">
        <v>1396</v>
      </c>
      <c r="K297"/>
      <c r="L297"/>
      <c r="M297"/>
      <c r="N297"/>
      <c r="O297"/>
      <c r="P297"/>
      <c r="Q297"/>
      <c r="R297" t="s">
        <v>1397</v>
      </c>
      <c r="S297"/>
      <c r="T297"/>
      <c r="U297"/>
      <c r="V297"/>
      <c r="W297"/>
      <c r="X297"/>
      <c r="Y297"/>
      <c r="Z297"/>
      <c r="AA297"/>
      <c r="AB297"/>
      <c r="AC297"/>
      <c r="AD297"/>
      <c r="AE297"/>
      <c r="AF297"/>
      <c r="AG297"/>
      <c r="AH297"/>
      <c r="AI297"/>
      <c r="AJ297"/>
    </row>
    <row r="298" spans="4:36" ht="15" x14ac:dyDescent="0.25">
      <c r="D298"/>
      <c r="E298" t="s">
        <v>1398</v>
      </c>
      <c r="F298"/>
      <c r="G298"/>
      <c r="H298"/>
      <c r="I298"/>
      <c r="J298" t="s">
        <v>1399</v>
      </c>
      <c r="K298"/>
      <c r="L298"/>
      <c r="M298"/>
      <c r="N298"/>
      <c r="O298"/>
      <c r="P298"/>
      <c r="Q298"/>
      <c r="R298" t="s">
        <v>1400</v>
      </c>
      <c r="S298"/>
      <c r="T298"/>
      <c r="U298"/>
      <c r="V298"/>
      <c r="W298"/>
      <c r="X298"/>
      <c r="Y298"/>
      <c r="Z298"/>
      <c r="AA298"/>
      <c r="AB298"/>
      <c r="AC298"/>
      <c r="AD298"/>
      <c r="AE298"/>
      <c r="AF298"/>
      <c r="AG298"/>
      <c r="AH298"/>
      <c r="AI298"/>
      <c r="AJ298"/>
    </row>
    <row r="299" spans="4:36" ht="15" x14ac:dyDescent="0.25">
      <c r="D299"/>
      <c r="E299" t="s">
        <v>1188</v>
      </c>
      <c r="F299"/>
      <c r="G299"/>
      <c r="H299"/>
      <c r="I299"/>
      <c r="J299" t="s">
        <v>1401</v>
      </c>
      <c r="K299"/>
      <c r="L299"/>
      <c r="M299"/>
      <c r="N299"/>
      <c r="O299"/>
      <c r="P299"/>
      <c r="Q299"/>
      <c r="R299" t="s">
        <v>1402</v>
      </c>
      <c r="S299"/>
      <c r="T299"/>
      <c r="U299"/>
      <c r="V299"/>
      <c r="W299"/>
      <c r="X299"/>
      <c r="Y299"/>
      <c r="Z299"/>
      <c r="AA299"/>
      <c r="AB299"/>
      <c r="AC299"/>
      <c r="AD299"/>
      <c r="AE299"/>
      <c r="AF299"/>
      <c r="AG299"/>
      <c r="AH299"/>
      <c r="AI299"/>
      <c r="AJ299"/>
    </row>
    <row r="300" spans="4:36" ht="15" x14ac:dyDescent="0.25">
      <c r="D300"/>
      <c r="E300" t="s">
        <v>1403</v>
      </c>
      <c r="F300"/>
      <c r="G300"/>
      <c r="H300"/>
      <c r="I300"/>
      <c r="J300" t="s">
        <v>1404</v>
      </c>
      <c r="K300"/>
      <c r="L300"/>
      <c r="M300"/>
      <c r="N300"/>
      <c r="O300"/>
      <c r="P300"/>
      <c r="Q300"/>
      <c r="R300" t="s">
        <v>1405</v>
      </c>
      <c r="S300"/>
      <c r="T300"/>
      <c r="U300"/>
      <c r="V300"/>
      <c r="W300"/>
      <c r="X300"/>
      <c r="Y300"/>
      <c r="Z300"/>
      <c r="AA300"/>
      <c r="AB300"/>
      <c r="AC300"/>
      <c r="AD300"/>
      <c r="AE300"/>
      <c r="AF300"/>
      <c r="AG300"/>
      <c r="AH300"/>
      <c r="AI300"/>
      <c r="AJ300"/>
    </row>
    <row r="301" spans="4:36" ht="15" x14ac:dyDescent="0.25">
      <c r="D301"/>
      <c r="E301" t="s">
        <v>1406</v>
      </c>
      <c r="F301"/>
      <c r="G301"/>
      <c r="H301"/>
      <c r="I301"/>
      <c r="J301" t="s">
        <v>1407</v>
      </c>
      <c r="K301"/>
      <c r="L301"/>
      <c r="M301"/>
      <c r="N301"/>
      <c r="O301"/>
      <c r="P301"/>
      <c r="Q301"/>
      <c r="R301" t="s">
        <v>1408</v>
      </c>
      <c r="S301"/>
      <c r="T301"/>
      <c r="U301"/>
      <c r="V301"/>
      <c r="W301"/>
      <c r="X301"/>
      <c r="Y301"/>
      <c r="Z301"/>
      <c r="AA301"/>
      <c r="AB301"/>
      <c r="AC301"/>
      <c r="AD301"/>
      <c r="AE301"/>
      <c r="AF301"/>
      <c r="AG301"/>
      <c r="AH301"/>
      <c r="AI301"/>
      <c r="AJ301"/>
    </row>
    <row r="302" spans="4:36" ht="15" x14ac:dyDescent="0.25">
      <c r="D302"/>
      <c r="E302" t="s">
        <v>1409</v>
      </c>
      <c r="F302"/>
      <c r="G302"/>
      <c r="H302"/>
      <c r="I302"/>
      <c r="J302" t="s">
        <v>1410</v>
      </c>
      <c r="K302"/>
      <c r="L302"/>
      <c r="M302"/>
      <c r="N302"/>
      <c r="O302"/>
      <c r="P302"/>
      <c r="Q302"/>
      <c r="R302" t="s">
        <v>1411</v>
      </c>
      <c r="S302"/>
      <c r="T302"/>
      <c r="U302"/>
      <c r="V302"/>
      <c r="W302"/>
      <c r="X302"/>
      <c r="Y302"/>
      <c r="Z302"/>
      <c r="AA302"/>
      <c r="AB302"/>
      <c r="AC302"/>
      <c r="AD302"/>
      <c r="AE302"/>
      <c r="AF302"/>
      <c r="AG302"/>
      <c r="AH302"/>
      <c r="AI302"/>
      <c r="AJ302"/>
    </row>
    <row r="303" spans="4:36" ht="15" x14ac:dyDescent="0.25">
      <c r="D303"/>
      <c r="E303" t="s">
        <v>1412</v>
      </c>
      <c r="F303"/>
      <c r="G303"/>
      <c r="H303"/>
      <c r="I303"/>
      <c r="J303" t="s">
        <v>1413</v>
      </c>
      <c r="K303"/>
      <c r="L303"/>
      <c r="M303"/>
      <c r="N303"/>
      <c r="O303"/>
      <c r="P303"/>
      <c r="Q303"/>
      <c r="R303" t="s">
        <v>1414</v>
      </c>
      <c r="S303"/>
      <c r="T303"/>
      <c r="U303"/>
      <c r="V303"/>
      <c r="W303"/>
      <c r="X303"/>
      <c r="Y303"/>
      <c r="Z303"/>
      <c r="AA303"/>
      <c r="AB303"/>
      <c r="AC303"/>
      <c r="AD303"/>
      <c r="AE303"/>
      <c r="AF303"/>
      <c r="AG303"/>
      <c r="AH303"/>
      <c r="AI303"/>
      <c r="AJ303"/>
    </row>
    <row r="304" spans="4:36" ht="15" x14ac:dyDescent="0.25">
      <c r="D304"/>
      <c r="E304" t="s">
        <v>1415</v>
      </c>
      <c r="F304"/>
      <c r="G304"/>
      <c r="H304"/>
      <c r="I304"/>
      <c r="J304" t="s">
        <v>1416</v>
      </c>
      <c r="K304"/>
      <c r="L304"/>
      <c r="M304"/>
      <c r="N304"/>
      <c r="O304"/>
      <c r="P304"/>
      <c r="Q304"/>
      <c r="R304" t="s">
        <v>1417</v>
      </c>
      <c r="S304"/>
      <c r="T304"/>
      <c r="U304"/>
      <c r="V304"/>
      <c r="W304"/>
      <c r="X304"/>
      <c r="Y304"/>
      <c r="Z304"/>
      <c r="AA304"/>
      <c r="AB304"/>
      <c r="AC304"/>
      <c r="AD304"/>
      <c r="AE304"/>
      <c r="AF304"/>
      <c r="AG304"/>
      <c r="AH304"/>
      <c r="AI304"/>
      <c r="AJ304"/>
    </row>
    <row r="305" spans="4:36" ht="15" x14ac:dyDescent="0.25">
      <c r="D305"/>
      <c r="E305" t="s">
        <v>1271</v>
      </c>
      <c r="F305"/>
      <c r="G305"/>
      <c r="H305"/>
      <c r="I305"/>
      <c r="J305" t="s">
        <v>1418</v>
      </c>
      <c r="K305"/>
      <c r="L305"/>
      <c r="M305"/>
      <c r="N305"/>
      <c r="O305"/>
      <c r="P305"/>
      <c r="Q305"/>
      <c r="R305" t="s">
        <v>1419</v>
      </c>
      <c r="S305"/>
      <c r="T305"/>
      <c r="U305"/>
      <c r="V305"/>
      <c r="W305"/>
      <c r="X305"/>
      <c r="Y305"/>
      <c r="Z305"/>
      <c r="AA305"/>
      <c r="AB305"/>
      <c r="AC305"/>
      <c r="AD305"/>
      <c r="AE305"/>
      <c r="AF305"/>
      <c r="AG305"/>
      <c r="AH305"/>
      <c r="AI305"/>
      <c r="AJ305"/>
    </row>
    <row r="306" spans="4:36" ht="15" x14ac:dyDescent="0.25">
      <c r="D306"/>
      <c r="E306" t="s">
        <v>1420</v>
      </c>
      <c r="F306"/>
      <c r="G306"/>
      <c r="H306"/>
      <c r="I306"/>
      <c r="J306" t="s">
        <v>1421</v>
      </c>
      <c r="K306"/>
      <c r="L306"/>
      <c r="M306"/>
      <c r="N306"/>
      <c r="O306"/>
      <c r="P306"/>
      <c r="Q306"/>
      <c r="R306" t="s">
        <v>1422</v>
      </c>
      <c r="S306"/>
      <c r="T306"/>
      <c r="U306"/>
      <c r="V306"/>
      <c r="W306"/>
      <c r="X306"/>
      <c r="Y306"/>
      <c r="Z306"/>
      <c r="AA306"/>
      <c r="AB306"/>
      <c r="AC306"/>
      <c r="AD306"/>
      <c r="AE306"/>
      <c r="AF306"/>
      <c r="AG306"/>
      <c r="AH306"/>
      <c r="AI306"/>
      <c r="AJ306"/>
    </row>
    <row r="307" spans="4:36" ht="15" x14ac:dyDescent="0.25">
      <c r="D307"/>
      <c r="E307" t="s">
        <v>1423</v>
      </c>
      <c r="F307"/>
      <c r="G307"/>
      <c r="H307"/>
      <c r="I307"/>
      <c r="J307" t="s">
        <v>1424</v>
      </c>
      <c r="K307"/>
      <c r="L307"/>
      <c r="M307"/>
      <c r="N307"/>
      <c r="O307"/>
      <c r="P307"/>
      <c r="Q307"/>
      <c r="R307" t="s">
        <v>1425</v>
      </c>
      <c r="S307"/>
      <c r="T307"/>
      <c r="U307"/>
      <c r="V307"/>
      <c r="W307"/>
      <c r="X307"/>
      <c r="Y307"/>
      <c r="Z307"/>
      <c r="AA307"/>
      <c r="AB307"/>
      <c r="AC307"/>
      <c r="AD307"/>
      <c r="AE307"/>
      <c r="AF307"/>
      <c r="AG307"/>
      <c r="AH307"/>
      <c r="AI307"/>
      <c r="AJ307"/>
    </row>
    <row r="308" spans="4:36" ht="15" x14ac:dyDescent="0.25">
      <c r="D308"/>
      <c r="E308" t="s">
        <v>1426</v>
      </c>
      <c r="F308"/>
      <c r="G308"/>
      <c r="H308"/>
      <c r="I308"/>
      <c r="J308" t="s">
        <v>1427</v>
      </c>
      <c r="K308"/>
      <c r="L308"/>
      <c r="M308"/>
      <c r="N308"/>
      <c r="O308"/>
      <c r="P308"/>
      <c r="Q308"/>
      <c r="R308" t="s">
        <v>1428</v>
      </c>
      <c r="S308"/>
      <c r="T308"/>
      <c r="U308"/>
      <c r="V308"/>
      <c r="W308"/>
      <c r="X308"/>
      <c r="Y308"/>
      <c r="Z308"/>
      <c r="AA308"/>
      <c r="AB308"/>
      <c r="AC308"/>
      <c r="AD308"/>
      <c r="AE308"/>
      <c r="AF308"/>
      <c r="AG308"/>
      <c r="AH308"/>
      <c r="AI308"/>
      <c r="AJ308"/>
    </row>
    <row r="309" spans="4:36" ht="15" x14ac:dyDescent="0.25">
      <c r="D309"/>
      <c r="E309" t="s">
        <v>1429</v>
      </c>
      <c r="F309"/>
      <c r="G309"/>
      <c r="H309"/>
      <c r="I309"/>
      <c r="J309" t="s">
        <v>1430</v>
      </c>
      <c r="K309"/>
      <c r="L309"/>
      <c r="M309"/>
      <c r="N309"/>
      <c r="O309"/>
      <c r="P309"/>
      <c r="Q309"/>
      <c r="R309" t="s">
        <v>1431</v>
      </c>
      <c r="S309"/>
      <c r="T309"/>
      <c r="U309"/>
      <c r="V309"/>
      <c r="W309"/>
      <c r="X309"/>
      <c r="Y309"/>
      <c r="Z309"/>
      <c r="AA309"/>
      <c r="AB309"/>
      <c r="AC309"/>
      <c r="AD309"/>
      <c r="AE309"/>
      <c r="AF309"/>
      <c r="AG309"/>
      <c r="AH309"/>
      <c r="AI309"/>
      <c r="AJ309"/>
    </row>
    <row r="310" spans="4:36" ht="15" x14ac:dyDescent="0.25">
      <c r="D310"/>
      <c r="E310" t="s">
        <v>1432</v>
      </c>
      <c r="F310"/>
      <c r="G310"/>
      <c r="H310"/>
      <c r="I310"/>
      <c r="J310" t="s">
        <v>1433</v>
      </c>
      <c r="K310"/>
      <c r="L310"/>
      <c r="M310"/>
      <c r="N310"/>
      <c r="O310"/>
      <c r="P310"/>
      <c r="Q310"/>
      <c r="R310" t="s">
        <v>1434</v>
      </c>
      <c r="S310"/>
      <c r="T310"/>
      <c r="U310"/>
      <c r="V310"/>
      <c r="W310"/>
      <c r="X310"/>
      <c r="Y310"/>
      <c r="Z310"/>
      <c r="AA310"/>
      <c r="AB310"/>
      <c r="AC310"/>
      <c r="AD310"/>
      <c r="AE310"/>
      <c r="AF310"/>
      <c r="AG310"/>
      <c r="AH310"/>
      <c r="AI310"/>
      <c r="AJ310"/>
    </row>
    <row r="311" spans="4:36" ht="15" x14ac:dyDescent="0.25">
      <c r="D311"/>
      <c r="E311" t="s">
        <v>1435</v>
      </c>
      <c r="F311"/>
      <c r="G311"/>
      <c r="H311"/>
      <c r="I311"/>
      <c r="J311" t="s">
        <v>1436</v>
      </c>
      <c r="K311"/>
      <c r="L311"/>
      <c r="M311"/>
      <c r="N311"/>
      <c r="O311"/>
      <c r="P311"/>
      <c r="Q311"/>
      <c r="R311" t="s">
        <v>1437</v>
      </c>
      <c r="S311"/>
      <c r="T311"/>
      <c r="U311"/>
      <c r="V311"/>
      <c r="W311"/>
      <c r="X311"/>
      <c r="Y311"/>
      <c r="Z311"/>
      <c r="AA311"/>
      <c r="AB311"/>
      <c r="AC311"/>
      <c r="AD311"/>
      <c r="AE311"/>
      <c r="AF311"/>
      <c r="AG311"/>
      <c r="AH311"/>
      <c r="AI311"/>
      <c r="AJ311"/>
    </row>
    <row r="312" spans="4:36" ht="15" x14ac:dyDescent="0.25">
      <c r="D312"/>
      <c r="E312" t="s">
        <v>1438</v>
      </c>
      <c r="F312"/>
      <c r="G312"/>
      <c r="H312"/>
      <c r="I312"/>
      <c r="J312" t="s">
        <v>1439</v>
      </c>
      <c r="K312"/>
      <c r="L312"/>
      <c r="M312"/>
      <c r="N312"/>
      <c r="O312"/>
      <c r="P312"/>
      <c r="Q312"/>
      <c r="R312" t="s">
        <v>1440</v>
      </c>
      <c r="S312"/>
      <c r="T312"/>
      <c r="U312"/>
      <c r="V312"/>
      <c r="W312"/>
      <c r="X312"/>
      <c r="Y312"/>
      <c r="Z312"/>
      <c r="AA312"/>
      <c r="AB312"/>
      <c r="AC312"/>
      <c r="AD312"/>
      <c r="AE312"/>
      <c r="AF312"/>
      <c r="AG312"/>
      <c r="AH312"/>
      <c r="AI312"/>
      <c r="AJ312"/>
    </row>
    <row r="313" spans="4:36" ht="15" x14ac:dyDescent="0.25">
      <c r="D313"/>
      <c r="E313" t="s">
        <v>1441</v>
      </c>
      <c r="F313"/>
      <c r="G313"/>
      <c r="H313"/>
      <c r="I313"/>
      <c r="J313" t="s">
        <v>1442</v>
      </c>
      <c r="K313"/>
      <c r="L313"/>
      <c r="M313"/>
      <c r="N313"/>
      <c r="O313"/>
      <c r="P313"/>
      <c r="Q313"/>
      <c r="R313" t="s">
        <v>1443</v>
      </c>
      <c r="S313"/>
      <c r="T313"/>
      <c r="U313"/>
      <c r="V313"/>
      <c r="W313"/>
      <c r="X313"/>
      <c r="Y313"/>
      <c r="Z313"/>
      <c r="AA313"/>
      <c r="AB313"/>
      <c r="AC313"/>
      <c r="AD313"/>
      <c r="AE313"/>
      <c r="AF313"/>
      <c r="AG313"/>
      <c r="AH313"/>
      <c r="AI313"/>
      <c r="AJ313"/>
    </row>
    <row r="314" spans="4:36" ht="15" x14ac:dyDescent="0.25">
      <c r="D314"/>
      <c r="E314" t="s">
        <v>1444</v>
      </c>
      <c r="F314"/>
      <c r="G314"/>
      <c r="H314"/>
      <c r="I314"/>
      <c r="J314" t="s">
        <v>1445</v>
      </c>
      <c r="K314"/>
      <c r="L314"/>
      <c r="M314"/>
      <c r="N314"/>
      <c r="O314"/>
      <c r="P314"/>
      <c r="Q314"/>
      <c r="R314" t="s">
        <v>1446</v>
      </c>
      <c r="S314"/>
      <c r="T314"/>
      <c r="U314"/>
      <c r="V314"/>
      <c r="W314"/>
      <c r="X314"/>
      <c r="Y314"/>
      <c r="Z314"/>
      <c r="AA314"/>
      <c r="AB314"/>
      <c r="AC314"/>
      <c r="AD314"/>
      <c r="AE314"/>
      <c r="AF314"/>
      <c r="AG314"/>
      <c r="AH314"/>
      <c r="AI314"/>
      <c r="AJ314"/>
    </row>
    <row r="315" spans="4:36" ht="15" x14ac:dyDescent="0.25">
      <c r="D315"/>
      <c r="E315" t="s">
        <v>1447</v>
      </c>
      <c r="F315"/>
      <c r="G315"/>
      <c r="H315"/>
      <c r="I315"/>
      <c r="J315" t="s">
        <v>1448</v>
      </c>
      <c r="K315"/>
      <c r="L315"/>
      <c r="M315"/>
      <c r="N315"/>
      <c r="O315"/>
      <c r="P315"/>
      <c r="Q315"/>
      <c r="R315" t="s">
        <v>1449</v>
      </c>
      <c r="S315"/>
      <c r="T315"/>
      <c r="U315"/>
      <c r="V315"/>
      <c r="W315"/>
      <c r="X315"/>
      <c r="Y315"/>
      <c r="Z315"/>
      <c r="AA315"/>
      <c r="AB315"/>
      <c r="AC315"/>
      <c r="AD315"/>
      <c r="AE315"/>
      <c r="AF315"/>
      <c r="AG315"/>
      <c r="AH315"/>
      <c r="AI315"/>
      <c r="AJ315"/>
    </row>
    <row r="316" spans="4:36" ht="15" x14ac:dyDescent="0.25">
      <c r="D316"/>
      <c r="E316" t="s">
        <v>1161</v>
      </c>
      <c r="F316"/>
      <c r="G316"/>
      <c r="H316"/>
      <c r="I316"/>
      <c r="J316" t="s">
        <v>1450</v>
      </c>
      <c r="K316"/>
      <c r="L316"/>
      <c r="M316"/>
      <c r="N316"/>
      <c r="O316"/>
      <c r="P316"/>
      <c r="Q316"/>
      <c r="R316" t="s">
        <v>1451</v>
      </c>
      <c r="S316"/>
      <c r="T316"/>
      <c r="U316"/>
      <c r="V316"/>
      <c r="W316"/>
      <c r="X316"/>
      <c r="Y316"/>
      <c r="Z316"/>
      <c r="AA316"/>
      <c r="AB316"/>
      <c r="AC316"/>
      <c r="AD316"/>
      <c r="AE316"/>
      <c r="AF316"/>
      <c r="AG316"/>
      <c r="AH316"/>
      <c r="AI316"/>
      <c r="AJ316"/>
    </row>
    <row r="317" spans="4:36" ht="15" x14ac:dyDescent="0.25">
      <c r="D317"/>
      <c r="E317" t="s">
        <v>1452</v>
      </c>
      <c r="F317"/>
      <c r="G317"/>
      <c r="H317"/>
      <c r="I317"/>
      <c r="J317" t="s">
        <v>1453</v>
      </c>
      <c r="K317"/>
      <c r="L317"/>
      <c r="M317"/>
      <c r="N317"/>
      <c r="O317"/>
      <c r="P317"/>
      <c r="Q317"/>
      <c r="R317" t="s">
        <v>1454</v>
      </c>
      <c r="S317"/>
      <c r="T317"/>
      <c r="U317"/>
      <c r="V317"/>
      <c r="W317"/>
      <c r="X317"/>
      <c r="Y317"/>
      <c r="Z317"/>
      <c r="AA317"/>
      <c r="AB317"/>
      <c r="AC317"/>
      <c r="AD317"/>
      <c r="AE317"/>
      <c r="AF317"/>
      <c r="AG317"/>
      <c r="AH317"/>
      <c r="AI317"/>
      <c r="AJ317"/>
    </row>
    <row r="318" spans="4:36" ht="15" x14ac:dyDescent="0.25">
      <c r="D318"/>
      <c r="E318" t="s">
        <v>1455</v>
      </c>
      <c r="F318"/>
      <c r="G318"/>
      <c r="H318"/>
      <c r="I318"/>
      <c r="J318" t="s">
        <v>1456</v>
      </c>
      <c r="K318"/>
      <c r="L318"/>
      <c r="M318"/>
      <c r="N318"/>
      <c r="O318"/>
      <c r="P318"/>
      <c r="Q318"/>
      <c r="R318" t="s">
        <v>1457</v>
      </c>
      <c r="S318"/>
      <c r="T318"/>
      <c r="U318"/>
      <c r="V318"/>
      <c r="W318"/>
      <c r="X318"/>
      <c r="Y318"/>
      <c r="Z318"/>
      <c r="AA318"/>
      <c r="AB318"/>
      <c r="AC318"/>
      <c r="AD318"/>
      <c r="AE318"/>
      <c r="AF318"/>
      <c r="AG318"/>
      <c r="AH318"/>
      <c r="AI318"/>
      <c r="AJ318"/>
    </row>
    <row r="319" spans="4:36" ht="15" x14ac:dyDescent="0.25">
      <c r="D319"/>
      <c r="E319" t="s">
        <v>1458</v>
      </c>
      <c r="F319"/>
      <c r="G319"/>
      <c r="H319"/>
      <c r="I319"/>
      <c r="J319" t="s">
        <v>1459</v>
      </c>
      <c r="K319"/>
      <c r="L319"/>
      <c r="M319"/>
      <c r="N319"/>
      <c r="O319"/>
      <c r="P319"/>
      <c r="Q319"/>
      <c r="R319" t="s">
        <v>1460</v>
      </c>
      <c r="S319"/>
      <c r="T319"/>
      <c r="U319"/>
      <c r="V319"/>
      <c r="W319"/>
      <c r="X319"/>
      <c r="Y319"/>
      <c r="Z319"/>
      <c r="AA319"/>
      <c r="AB319"/>
      <c r="AC319"/>
      <c r="AD319"/>
      <c r="AE319"/>
      <c r="AF319"/>
      <c r="AG319"/>
      <c r="AH319"/>
      <c r="AI319"/>
      <c r="AJ319"/>
    </row>
    <row r="320" spans="4:36" ht="15" x14ac:dyDescent="0.25">
      <c r="D320"/>
      <c r="E320" t="s">
        <v>1461</v>
      </c>
      <c r="F320"/>
      <c r="G320"/>
      <c r="H320"/>
      <c r="I320"/>
      <c r="J320" t="s">
        <v>1462</v>
      </c>
      <c r="K320"/>
      <c r="L320"/>
      <c r="M320"/>
      <c r="N320"/>
      <c r="O320"/>
      <c r="P320"/>
      <c r="Q320"/>
      <c r="R320" t="s">
        <v>1463</v>
      </c>
      <c r="S320"/>
      <c r="T320"/>
      <c r="U320"/>
      <c r="V320"/>
      <c r="W320"/>
      <c r="X320"/>
      <c r="Y320"/>
      <c r="Z320"/>
      <c r="AA320"/>
      <c r="AB320"/>
      <c r="AC320"/>
      <c r="AD320"/>
      <c r="AE320"/>
      <c r="AF320"/>
      <c r="AG320"/>
      <c r="AH320"/>
      <c r="AI320"/>
      <c r="AJ320"/>
    </row>
    <row r="321" spans="4:36" ht="15" x14ac:dyDescent="0.25">
      <c r="D321"/>
      <c r="E321" t="s">
        <v>840</v>
      </c>
      <c r="F321"/>
      <c r="G321"/>
      <c r="H321"/>
      <c r="I321"/>
      <c r="J321" t="s">
        <v>1464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1465</v>
      </c>
      <c r="F322"/>
      <c r="G322"/>
      <c r="H322"/>
      <c r="I322"/>
      <c r="J322" t="s">
        <v>1466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1302</v>
      </c>
      <c r="F323"/>
      <c r="G323"/>
      <c r="H323"/>
      <c r="I323"/>
      <c r="J323" t="s">
        <v>1467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1468</v>
      </c>
      <c r="F324"/>
      <c r="G324"/>
      <c r="H324"/>
      <c r="I324"/>
      <c r="J324" t="s">
        <v>1469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1470</v>
      </c>
      <c r="F325"/>
      <c r="G325"/>
      <c r="H325"/>
      <c r="I325"/>
      <c r="J325" t="s">
        <v>1471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1472</v>
      </c>
      <c r="F326"/>
      <c r="G326"/>
      <c r="H326"/>
      <c r="I326"/>
      <c r="J326" t="s">
        <v>1473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1474</v>
      </c>
      <c r="F327"/>
      <c r="G327"/>
      <c r="H327"/>
      <c r="I327"/>
      <c r="J327" t="s">
        <v>1475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8pstYiD033hbj43Tujvxq2UmLaxmdUvCYe5hFET0BW5BkB6axLJL1UQvw4UIAcZXNjAjAOc7+0TaQnpxzB8hzQ==" saltValue="1s1SeFWGa0HqqJubBvrHg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2"/>
  <sheetViews>
    <sheetView zoomScale="90" zoomScaleNormal="90" workbookViewId="0">
      <selection activeCell="E5" sqref="E5"/>
    </sheetView>
  </sheetViews>
  <sheetFormatPr baseColWidth="10" defaultColWidth="11.42578125" defaultRowHeight="15" x14ac:dyDescent="0.25"/>
  <cols>
    <col min="1" max="1" width="7.140625" style="212" customWidth="1"/>
    <col min="2" max="2" width="6.42578125" style="14" customWidth="1"/>
    <col min="3" max="3" width="136.42578125" style="29" customWidth="1"/>
    <col min="4" max="4" width="17" customWidth="1"/>
    <col min="5" max="5" width="47.140625" customWidth="1"/>
    <col min="6" max="6" width="39.42578125" style="29" customWidth="1"/>
    <col min="7" max="7" width="11.42578125" hidden="1" customWidth="1"/>
  </cols>
  <sheetData>
    <row r="1" spans="1:10" s="34" customFormat="1" ht="21" customHeight="1" thickBot="1" x14ac:dyDescent="0.3">
      <c r="A1" s="211"/>
      <c r="B1" s="581" t="s">
        <v>2127</v>
      </c>
      <c r="C1" s="582"/>
      <c r="D1" s="582"/>
      <c r="E1" s="583"/>
      <c r="F1" s="128"/>
      <c r="G1" s="30"/>
    </row>
    <row r="2" spans="1:10" s="32" customFormat="1" ht="74.25" customHeight="1" thickBot="1" x14ac:dyDescent="0.3">
      <c r="A2" s="120" t="s">
        <v>1675</v>
      </c>
      <c r="B2" s="195" t="s">
        <v>1676</v>
      </c>
      <c r="C2" s="515" t="s">
        <v>1677</v>
      </c>
      <c r="D2" s="196" t="s">
        <v>1678</v>
      </c>
      <c r="E2" s="65" t="s">
        <v>1679</v>
      </c>
      <c r="F2" s="215" t="s">
        <v>1680</v>
      </c>
    </row>
    <row r="3" spans="1:10" ht="30" customHeight="1" x14ac:dyDescent="0.25">
      <c r="B3" s="55" t="s">
        <v>2128</v>
      </c>
      <c r="C3" s="183" t="s">
        <v>2129</v>
      </c>
      <c r="D3" s="81" t="str">
        <f>IF(COUNTIF(D4:D7,"NO CUMPLE")&gt;0,"NO CUMPLE CONDICIÓN",IF(COUNTIF(D4:D7,"CUMPLE")=0,"NO APLICA","CUMPLE"))</f>
        <v>NO APLICA</v>
      </c>
      <c r="E3" s="266" t="str">
        <f>CONCATENATE(IF(D4="NO CUMPLE",CONCATENATE(E4," / "),""),IF(D5="NO CUMPLE",CONCATENATE(E5," / "),""),IF(D6="NO CUMPLE",CONCATENATE(E6," / "),""),IF(D7="NO CUMPLE",CONCATENATE(E7," / "),""))</f>
        <v/>
      </c>
      <c r="F3" s="38" t="s">
        <v>2913</v>
      </c>
      <c r="G3" s="14">
        <f>IF(D3="CUMPLE",1,IF(D3="NO CUMPLE CONDICIÓN",2,3))</f>
        <v>3</v>
      </c>
      <c r="J3" s="32"/>
    </row>
    <row r="4" spans="1:10" ht="21.75" customHeight="1" x14ac:dyDescent="0.25">
      <c r="A4" s="213" t="s">
        <v>2027</v>
      </c>
      <c r="B4" s="56" t="s">
        <v>2914</v>
      </c>
      <c r="C4" s="61" t="s">
        <v>2915</v>
      </c>
      <c r="D4" s="147"/>
      <c r="E4" s="143"/>
      <c r="F4" s="38" t="s">
        <v>2913</v>
      </c>
      <c r="G4" s="14"/>
      <c r="J4" s="32"/>
    </row>
    <row r="5" spans="1:10" ht="34.5" customHeight="1" x14ac:dyDescent="0.25">
      <c r="A5" s="213" t="s">
        <v>2027</v>
      </c>
      <c r="B5" s="56" t="s">
        <v>2916</v>
      </c>
      <c r="C5" s="61" t="s">
        <v>2130</v>
      </c>
      <c r="D5" s="147"/>
      <c r="E5" s="143"/>
      <c r="F5" s="38" t="s">
        <v>2913</v>
      </c>
      <c r="G5" s="14"/>
      <c r="J5" s="32"/>
    </row>
    <row r="6" spans="1:10" ht="31.5" customHeight="1" x14ac:dyDescent="0.25">
      <c r="A6" s="213" t="s">
        <v>2027</v>
      </c>
      <c r="B6" s="56" t="s">
        <v>2917</v>
      </c>
      <c r="C6" s="61" t="s">
        <v>2131</v>
      </c>
      <c r="D6" s="147"/>
      <c r="E6" s="143"/>
      <c r="F6" s="38" t="s">
        <v>2913</v>
      </c>
      <c r="G6" s="14"/>
      <c r="J6" s="32"/>
    </row>
    <row r="7" spans="1:10" ht="31.5" customHeight="1" x14ac:dyDescent="0.25">
      <c r="A7" s="213"/>
      <c r="B7" s="56" t="s">
        <v>2918</v>
      </c>
      <c r="C7" s="57" t="s">
        <v>2141</v>
      </c>
      <c r="D7" s="147"/>
      <c r="E7" s="143"/>
      <c r="F7" s="38" t="s">
        <v>2919</v>
      </c>
      <c r="G7" s="14"/>
      <c r="J7" s="32"/>
    </row>
    <row r="8" spans="1:10" ht="30.75" customHeight="1" x14ac:dyDescent="0.25">
      <c r="B8" s="59" t="s">
        <v>2132</v>
      </c>
      <c r="C8" s="110" t="s">
        <v>2133</v>
      </c>
      <c r="D8" s="82" t="str">
        <f>IF(COUNTIF(D9:D17,"NO CUMPLE")&gt;0,"NO CUMPLE CONDICIÓN",IF(COUNTIF(D9:D17,"CUMPLE")=0,"NO APLICA","CUMPLE"))</f>
        <v>NO APLICA</v>
      </c>
      <c r="E8" s="75"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f>
        <v/>
      </c>
      <c r="F8" s="38" t="s">
        <v>2920</v>
      </c>
      <c r="G8" s="14">
        <f t="shared" ref="G8" si="0">IF(D8="CUMPLE",1,IF(D8="NO CUMPLE CONDICIÓN",2,3))</f>
        <v>3</v>
      </c>
      <c r="J8" s="32"/>
    </row>
    <row r="9" spans="1:10" ht="27.75" customHeight="1" x14ac:dyDescent="0.25">
      <c r="A9" s="213" t="s">
        <v>2027</v>
      </c>
      <c r="B9" s="56" t="s">
        <v>2134</v>
      </c>
      <c r="C9" s="61" t="s">
        <v>2135</v>
      </c>
      <c r="D9" s="147"/>
      <c r="E9" s="143"/>
      <c r="F9" s="38" t="s">
        <v>2913</v>
      </c>
      <c r="G9" s="14"/>
      <c r="J9" s="32"/>
    </row>
    <row r="10" spans="1:10" ht="42.75" x14ac:dyDescent="0.25">
      <c r="A10" s="213" t="s">
        <v>2027</v>
      </c>
      <c r="B10" s="56" t="s">
        <v>2136</v>
      </c>
      <c r="C10" s="511" t="s">
        <v>2921</v>
      </c>
      <c r="D10" s="147"/>
      <c r="E10" s="143"/>
      <c r="F10" s="38" t="s">
        <v>2913</v>
      </c>
      <c r="G10" s="14"/>
      <c r="J10" s="32"/>
    </row>
    <row r="11" spans="1:10" ht="50.25" customHeight="1" x14ac:dyDescent="0.25">
      <c r="A11" s="213" t="s">
        <v>2027</v>
      </c>
      <c r="B11" s="56" t="s">
        <v>2137</v>
      </c>
      <c r="C11" s="57" t="s">
        <v>2922</v>
      </c>
      <c r="D11" s="147"/>
      <c r="E11" s="143"/>
      <c r="F11" s="38" t="s">
        <v>2923</v>
      </c>
      <c r="G11" s="14"/>
      <c r="J11" s="32"/>
    </row>
    <row r="12" spans="1:10" ht="37.5" customHeight="1" x14ac:dyDescent="0.25">
      <c r="A12" s="213" t="s">
        <v>2027</v>
      </c>
      <c r="B12" s="56" t="s">
        <v>2138</v>
      </c>
      <c r="C12" s="57" t="s">
        <v>2924</v>
      </c>
      <c r="D12" s="147"/>
      <c r="E12" s="143"/>
      <c r="F12" s="38" t="s">
        <v>2923</v>
      </c>
      <c r="G12" s="14"/>
      <c r="J12" s="32"/>
    </row>
    <row r="13" spans="1:10" ht="49.5" customHeight="1" x14ac:dyDescent="0.25">
      <c r="A13" s="213" t="s">
        <v>2027</v>
      </c>
      <c r="B13" s="56" t="s">
        <v>2139</v>
      </c>
      <c r="C13" s="57" t="s">
        <v>2925</v>
      </c>
      <c r="D13" s="147"/>
      <c r="E13" s="143"/>
      <c r="F13" s="38" t="s">
        <v>2923</v>
      </c>
      <c r="G13" s="14"/>
      <c r="J13" s="32"/>
    </row>
    <row r="14" spans="1:10" ht="40.5" customHeight="1" x14ac:dyDescent="0.25">
      <c r="A14" s="213" t="s">
        <v>2027</v>
      </c>
      <c r="B14" s="56" t="s">
        <v>2140</v>
      </c>
      <c r="C14" s="57" t="s">
        <v>2926</v>
      </c>
      <c r="D14" s="147"/>
      <c r="E14" s="143"/>
      <c r="F14" s="38" t="s">
        <v>2923</v>
      </c>
      <c r="G14" s="14"/>
      <c r="J14" s="32"/>
    </row>
    <row r="15" spans="1:10" ht="43.5" customHeight="1" x14ac:dyDescent="0.25">
      <c r="A15" s="213" t="s">
        <v>2027</v>
      </c>
      <c r="B15" s="56" t="s">
        <v>2927</v>
      </c>
      <c r="C15" s="57" t="s">
        <v>2928</v>
      </c>
      <c r="D15" s="147"/>
      <c r="E15" s="143"/>
      <c r="F15" s="38" t="s">
        <v>2929</v>
      </c>
      <c r="G15" s="14"/>
      <c r="J15" s="32"/>
    </row>
    <row r="16" spans="1:10" ht="28.5" x14ac:dyDescent="0.25">
      <c r="A16" s="213" t="s">
        <v>2027</v>
      </c>
      <c r="B16" s="56" t="s">
        <v>2930</v>
      </c>
      <c r="C16" s="61" t="s">
        <v>2935</v>
      </c>
      <c r="D16" s="147"/>
      <c r="E16" s="143"/>
      <c r="F16" s="38" t="s">
        <v>2931</v>
      </c>
      <c r="G16" s="14"/>
      <c r="J16" s="32"/>
    </row>
    <row r="17" spans="1:10" ht="37.5" customHeight="1" thickBot="1" x14ac:dyDescent="0.3">
      <c r="A17" s="213" t="s">
        <v>2027</v>
      </c>
      <c r="B17" s="62" t="s">
        <v>2932</v>
      </c>
      <c r="C17" s="67" t="s">
        <v>2933</v>
      </c>
      <c r="D17" s="148"/>
      <c r="E17" s="144"/>
      <c r="F17" s="38" t="s">
        <v>2934</v>
      </c>
      <c r="G17" s="14"/>
      <c r="J17" s="32"/>
    </row>
    <row r="18" spans="1:10" x14ac:dyDescent="0.25">
      <c r="J18" s="32"/>
    </row>
    <row r="19" spans="1:10" x14ac:dyDescent="0.25">
      <c r="J19" s="32"/>
    </row>
    <row r="20" spans="1:10" hidden="1" x14ac:dyDescent="0.25">
      <c r="C20" s="112" t="s">
        <v>1769</v>
      </c>
      <c r="D20" s="320">
        <f>COUNTIF(G3:G17,1)</f>
        <v>0</v>
      </c>
      <c r="J20" s="32"/>
    </row>
    <row r="21" spans="1:10" hidden="1" x14ac:dyDescent="0.25">
      <c r="C21" s="112" t="s">
        <v>1770</v>
      </c>
      <c r="D21" s="320">
        <f>COUNTIF(G3:G17,2)</f>
        <v>0</v>
      </c>
    </row>
    <row r="22" spans="1:10" hidden="1" x14ac:dyDescent="0.25">
      <c r="C22" s="112" t="s">
        <v>1771</v>
      </c>
      <c r="D22" s="320">
        <f>COUNTIF(G3:G17,3)</f>
        <v>2</v>
      </c>
    </row>
  </sheetData>
  <sheetProtection algorithmName="SHA-512" hashValue="7jRz7mCtCJe4THvnNgxoonK9LnjFP3FUieBwvHnL2EygOTWYoWhNRKFy5PHWI22MgbyYdUrUVJnLxPki2Hkslw==" saltValue="eALhy8xgP01O0WEE7cM5bA==" spinCount="100000" sheet="1" formatRows="0" autoFilter="0"/>
  <autoFilter ref="A2:F2" xr:uid="{00000000-0001-0000-0800-000000000000}"/>
  <mergeCells count="1">
    <mergeCell ref="B1:E1"/>
  </mergeCells>
  <phoneticPr fontId="35" type="noConversion"/>
  <conditionalFormatting sqref="D3">
    <cfRule type="cellIs" dxfId="60" priority="3" operator="equal">
      <formula>"NO CUMPLE CONDICIÓN"</formula>
    </cfRule>
    <cfRule type="cellIs" dxfId="59" priority="4" operator="equal">
      <formula>"No Cumple"</formula>
    </cfRule>
  </conditionalFormatting>
  <conditionalFormatting sqref="D8">
    <cfRule type="cellIs" dxfId="58" priority="1" operator="equal">
      <formula>"NO CUMPLE CONDICIÓN"</formula>
    </cfRule>
    <cfRule type="cellIs" dxfId="57" priority="2" operator="equal">
      <formula>"No Cumple"</formula>
    </cfRule>
  </conditionalFormatting>
  <dataValidations count="1">
    <dataValidation type="list" allowBlank="1" showInputMessage="1" showErrorMessage="1" sqref="D4:D7 D9:D17"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6"/>
  <sheetViews>
    <sheetView zoomScale="80" zoomScaleNormal="80" workbookViewId="0">
      <selection activeCell="F17" sqref="F17"/>
    </sheetView>
  </sheetViews>
  <sheetFormatPr baseColWidth="10" defaultColWidth="11.42578125" defaultRowHeight="15" x14ac:dyDescent="0.25"/>
  <cols>
    <col min="1" max="1" width="6.85546875" style="123" customWidth="1"/>
    <col min="2" max="2" width="6.140625" style="14" customWidth="1"/>
    <col min="3" max="3" width="125.28515625" style="29" customWidth="1"/>
    <col min="4" max="4" width="20" bestFit="1" customWidth="1"/>
    <col min="5" max="5" width="70.85546875" customWidth="1"/>
    <col min="6" max="6" width="39.140625" style="29" customWidth="1"/>
    <col min="7" max="7" width="11.42578125" hidden="1" customWidth="1"/>
  </cols>
  <sheetData>
    <row r="1" spans="1:7" s="34" customFormat="1" ht="21" customHeight="1" thickBot="1" x14ac:dyDescent="0.3">
      <c r="A1" s="31"/>
      <c r="B1" s="584" t="s">
        <v>2142</v>
      </c>
      <c r="C1" s="585"/>
      <c r="D1" s="585"/>
      <c r="E1" s="586"/>
      <c r="F1" s="128"/>
      <c r="G1" s="30"/>
    </row>
    <row r="2" spans="1:7" s="32" customFormat="1" ht="74.25" customHeight="1" thickBot="1" x14ac:dyDescent="0.3">
      <c r="A2" s="120" t="s">
        <v>1675</v>
      </c>
      <c r="B2" s="84" t="s">
        <v>1676</v>
      </c>
      <c r="C2" s="88" t="s">
        <v>1677</v>
      </c>
      <c r="D2" s="86" t="s">
        <v>1678</v>
      </c>
      <c r="E2" s="87" t="s">
        <v>1679</v>
      </c>
      <c r="F2" s="33" t="s">
        <v>1680</v>
      </c>
    </row>
    <row r="3" spans="1:7" ht="33" x14ac:dyDescent="0.25">
      <c r="A3" s="121"/>
      <c r="B3" s="74" t="s">
        <v>2143</v>
      </c>
      <c r="C3" s="60" t="s">
        <v>2163</v>
      </c>
      <c r="D3" s="82" t="str">
        <f>IF(COUNTIF(D4:D6,"NO CUMPLE")&gt;0,"NO CUMPLE CONDICIÓN",IF(COUNTIF(D4:D6,"CUMPLE")=0,"NO APLICA","CUMPLE"))</f>
        <v>NO APLICA</v>
      </c>
      <c r="E3" s="360" t="str">
        <f>CONCATENATE(IF(D4="NO CUMPLE",CONCATENATE(E4," / "),""),IF(D5="NO CUMPLE",CONCATENATE(E5," / "),""),IF(D6="NO CUMPLE",CONCATENATE(E6," / "),""))</f>
        <v/>
      </c>
      <c r="F3" s="361" t="s">
        <v>3066</v>
      </c>
      <c r="G3" s="14">
        <f>IF(D3="CUMPLE",1,IF(D3="NO CUMPLE CONDICIÓN",2,3))</f>
        <v>3</v>
      </c>
    </row>
    <row r="4" spans="1:7" ht="49.5" x14ac:dyDescent="0.25">
      <c r="A4" s="122" t="s">
        <v>1682</v>
      </c>
      <c r="B4" s="56" t="s">
        <v>2144</v>
      </c>
      <c r="C4" s="57" t="s">
        <v>2164</v>
      </c>
      <c r="D4" s="147"/>
      <c r="E4" s="68"/>
      <c r="F4" s="363" t="s">
        <v>2968</v>
      </c>
      <c r="G4" s="14"/>
    </row>
    <row r="5" spans="1:7" ht="29.25" customHeight="1" x14ac:dyDescent="0.25">
      <c r="A5" s="122" t="s">
        <v>1682</v>
      </c>
      <c r="B5" s="56" t="s">
        <v>2145</v>
      </c>
      <c r="C5" s="57" t="s">
        <v>2146</v>
      </c>
      <c r="D5" s="147"/>
      <c r="E5" s="68"/>
      <c r="F5" s="363" t="s">
        <v>2968</v>
      </c>
      <c r="G5" s="14"/>
    </row>
    <row r="6" spans="1:7" ht="15.75" customHeight="1" x14ac:dyDescent="0.25">
      <c r="A6" s="122" t="s">
        <v>1682</v>
      </c>
      <c r="B6" s="58" t="s">
        <v>2147</v>
      </c>
      <c r="C6" s="57" t="s">
        <v>2148</v>
      </c>
      <c r="D6" s="147"/>
      <c r="E6" s="68"/>
      <c r="F6" s="363" t="s">
        <v>2968</v>
      </c>
      <c r="G6" s="14"/>
    </row>
    <row r="7" spans="1:7" ht="27.6" customHeight="1" x14ac:dyDescent="0.25">
      <c r="A7" s="121"/>
      <c r="B7" s="59" t="s">
        <v>2149</v>
      </c>
      <c r="C7" s="60" t="s">
        <v>2150</v>
      </c>
      <c r="D7" s="82" t="str">
        <f>IF(COUNTIF(D8:D8,"NO CUMPLE")&gt;0,"NO CUMPLE CONDICIÓN",IF(COUNTIF(D8:D8,"CUMPLE")=0,"NO APLICA","CUMPLE"))</f>
        <v>NO APLICA</v>
      </c>
      <c r="E7" s="360" t="str">
        <f>CONCATENATE(IF(D8="NO CUMPLE",CONCATENATE(E8," / "),""))</f>
        <v/>
      </c>
      <c r="F7" s="361" t="s">
        <v>2969</v>
      </c>
      <c r="G7" s="14">
        <f t="shared" ref="G7:G15" si="0">IF(D7="CUMPLE",1,IF(D7="NO CUMPLE CONDICIÓN",2,3))</f>
        <v>3</v>
      </c>
    </row>
    <row r="8" spans="1:7" ht="33" x14ac:dyDescent="0.25">
      <c r="A8" s="122" t="s">
        <v>1682</v>
      </c>
      <c r="B8" s="58" t="s">
        <v>2151</v>
      </c>
      <c r="C8" s="463" t="s">
        <v>2152</v>
      </c>
      <c r="D8" s="147"/>
      <c r="E8" s="68"/>
      <c r="F8" s="363" t="s">
        <v>2970</v>
      </c>
      <c r="G8" s="14"/>
    </row>
    <row r="9" spans="1:7" s="34" customFormat="1" ht="41.25" x14ac:dyDescent="0.25">
      <c r="A9" s="31"/>
      <c r="B9" s="359" t="s">
        <v>2153</v>
      </c>
      <c r="C9" s="60" t="s">
        <v>2154</v>
      </c>
      <c r="D9" s="516" t="str">
        <f>IF(COUNTIF(D10:D12,"NO CUMPLE")&gt;0,"NO CUMPLE CONDICIÓN",IF(COUNTIF(D10:D12,"CUMPLE")=0,"NO APLICA","CUMPLE"))</f>
        <v>NO APLICA</v>
      </c>
      <c r="E9" s="75" t="str">
        <f>CONCATENATE(IF(D10="NO CUMPLE",CONCATENATE(E10," / "),""),IF(D11="NO CUMPLE",CONCATENATE(E11," / "),""),IF(D12="NO CUMPLE",CONCATENATE(E12," / "),""))</f>
        <v/>
      </c>
      <c r="F9" s="526" t="s">
        <v>3067</v>
      </c>
      <c r="G9" s="14">
        <f t="shared" si="0"/>
        <v>3</v>
      </c>
    </row>
    <row r="10" spans="1:7" s="34" customFormat="1" ht="33" x14ac:dyDescent="0.25">
      <c r="A10" s="213" t="s">
        <v>2027</v>
      </c>
      <c r="B10" s="362" t="s">
        <v>2155</v>
      </c>
      <c r="C10" s="57" t="s">
        <v>2979</v>
      </c>
      <c r="D10" s="321"/>
      <c r="E10" s="143"/>
      <c r="F10" s="49" t="s">
        <v>2946</v>
      </c>
      <c r="G10" s="14"/>
    </row>
    <row r="11" spans="1:7" s="34" customFormat="1" ht="104.25" customHeight="1" x14ac:dyDescent="0.25">
      <c r="A11" s="213" t="s">
        <v>2027</v>
      </c>
      <c r="B11" s="362" t="s">
        <v>2156</v>
      </c>
      <c r="C11" s="57" t="s">
        <v>2974</v>
      </c>
      <c r="D11" s="321"/>
      <c r="E11" s="143"/>
      <c r="F11" s="49" t="s">
        <v>2975</v>
      </c>
      <c r="G11" s="14"/>
    </row>
    <row r="12" spans="1:7" s="34" customFormat="1" ht="123" customHeight="1" x14ac:dyDescent="0.25">
      <c r="A12" s="213" t="s">
        <v>2027</v>
      </c>
      <c r="B12" s="362" t="s">
        <v>2157</v>
      </c>
      <c r="C12" s="57" t="s">
        <v>2971</v>
      </c>
      <c r="D12" s="321"/>
      <c r="E12" s="143"/>
      <c r="F12" s="49" t="s">
        <v>2973</v>
      </c>
      <c r="G12" s="14"/>
    </row>
    <row r="13" spans="1:7" s="34" customFormat="1" ht="33" x14ac:dyDescent="0.25">
      <c r="B13" s="59" t="s">
        <v>2158</v>
      </c>
      <c r="C13" s="60" t="s">
        <v>2159</v>
      </c>
      <c r="D13" s="82" t="str">
        <f>IF(COUNTIF(D14:D14,"NO CUMPLE")&gt;0,"NO CUMPLE CONDICIÓN",IF(COUNTIF(D14:D14,"CUMPLE")=0,"NO APLICA","CUMPLE"))</f>
        <v>NO APLICA</v>
      </c>
      <c r="E13" s="75" t="str">
        <f>CONCATENATE(IF(D14="NO CUMPLE",CONCATENATE(E14," / "),""))</f>
        <v/>
      </c>
      <c r="F13" s="49" t="s">
        <v>2950</v>
      </c>
      <c r="G13" s="14">
        <f t="shared" si="0"/>
        <v>3</v>
      </c>
    </row>
    <row r="14" spans="1:7" s="34" customFormat="1" ht="57.75" x14ac:dyDescent="0.25">
      <c r="A14" s="213" t="s">
        <v>2027</v>
      </c>
      <c r="B14" s="56" t="s">
        <v>2160</v>
      </c>
      <c r="C14" s="61" t="s">
        <v>2937</v>
      </c>
      <c r="D14" s="147"/>
      <c r="E14" s="143"/>
      <c r="F14" s="49" t="s">
        <v>2972</v>
      </c>
      <c r="G14" s="14"/>
    </row>
    <row r="15" spans="1:7" s="34" customFormat="1" ht="74.25" x14ac:dyDescent="0.25">
      <c r="A15" s="31"/>
      <c r="B15" s="59" t="s">
        <v>2161</v>
      </c>
      <c r="C15" s="60" t="s">
        <v>2936</v>
      </c>
      <c r="D15" s="82" t="str">
        <f>IF(COUNTIF(D16:D16,"NO CUMPLE")&gt;0,"NO CUMPLE CONDICIÓN",IF(COUNTIF(D16:D16,"CUMPLE")=0,"NO APLICA","CUMPLE"))</f>
        <v>NO APLICA</v>
      </c>
      <c r="E15" s="75" t="str">
        <f>CONCATENATE(IF(D16="NO CUMPLE",CONCATENATE(E16," / "),""))</f>
        <v/>
      </c>
      <c r="F15" s="49" t="s">
        <v>3068</v>
      </c>
      <c r="G15" s="14">
        <f t="shared" si="0"/>
        <v>3</v>
      </c>
    </row>
    <row r="16" spans="1:7" s="34" customFormat="1" ht="176.25" customHeight="1" thickBot="1" x14ac:dyDescent="0.3">
      <c r="A16" s="213" t="s">
        <v>2027</v>
      </c>
      <c r="B16" s="62" t="s">
        <v>2162</v>
      </c>
      <c r="C16" s="517" t="s">
        <v>2976</v>
      </c>
      <c r="D16" s="148"/>
      <c r="E16" s="144"/>
      <c r="F16" s="49" t="s">
        <v>2980</v>
      </c>
      <c r="G16" s="14"/>
    </row>
    <row r="17" spans="1:6" x14ac:dyDescent="0.25">
      <c r="A17" s="31"/>
      <c r="F17" s="38"/>
    </row>
    <row r="18" spans="1:6" x14ac:dyDescent="0.25">
      <c r="A18" s="31"/>
      <c r="F18" s="38"/>
    </row>
    <row r="19" spans="1:6" hidden="1" x14ac:dyDescent="0.25">
      <c r="C19" s="112" t="s">
        <v>1769</v>
      </c>
      <c r="D19">
        <f>COUNTIF(G3:G16,1)</f>
        <v>0</v>
      </c>
      <c r="F19" s="38"/>
    </row>
    <row r="20" spans="1:6" hidden="1" x14ac:dyDescent="0.25">
      <c r="C20" s="112" t="s">
        <v>1770</v>
      </c>
      <c r="D20">
        <f>COUNTIF(G3:G16,2)</f>
        <v>0</v>
      </c>
      <c r="F20" s="38"/>
    </row>
    <row r="21" spans="1:6" hidden="1" x14ac:dyDescent="0.25">
      <c r="C21" s="112" t="s">
        <v>1771</v>
      </c>
      <c r="D21">
        <f>COUNTIF(G3:G16,3)</f>
        <v>5</v>
      </c>
      <c r="F21" s="38"/>
    </row>
    <row r="22" spans="1:6" x14ac:dyDescent="0.25">
      <c r="F22" s="38"/>
    </row>
    <row r="23" spans="1:6" x14ac:dyDescent="0.25">
      <c r="F23" s="38"/>
    </row>
    <row r="24" spans="1:6" x14ac:dyDescent="0.25">
      <c r="F24" s="38"/>
    </row>
    <row r="26" spans="1:6" x14ac:dyDescent="0.25">
      <c r="F26" s="38"/>
    </row>
  </sheetData>
  <sheetProtection algorithmName="SHA-512" hashValue="Kqc3/StjdkVdlK9xg7sNt/3NH2uWKdE5+s0vJfSVAiwB3bl3D4XmwOVeWkkDZx3Oantr4Z4WviogJbrwTtTWDg==" saltValue="WAGOv5nt57Sn0md89SadfA==" spinCount="100000" sheet="1" formatRows="0" autoFilter="0"/>
  <autoFilter ref="A2:G2" xr:uid="{00000000-0001-0000-0900-000000000000}"/>
  <mergeCells count="1">
    <mergeCell ref="B1:E1"/>
  </mergeCells>
  <phoneticPr fontId="35" type="noConversion"/>
  <conditionalFormatting sqref="B3:C3 E3">
    <cfRule type="cellIs" dxfId="56" priority="5" operator="equal">
      <formula>"No Cumple"</formula>
    </cfRule>
  </conditionalFormatting>
  <conditionalFormatting sqref="D3">
    <cfRule type="cellIs" dxfId="55" priority="3" operator="equal">
      <formula>"NO CUMPLE CONDICIÓN"</formula>
    </cfRule>
    <cfRule type="cellIs" dxfId="54" priority="4" operator="equal">
      <formula>"No Cumple"</formula>
    </cfRule>
  </conditionalFormatting>
  <conditionalFormatting sqref="D7">
    <cfRule type="cellIs" dxfId="53" priority="1" operator="equal">
      <formula>"NO CUMPLE CONDICIÓN"</formula>
    </cfRule>
    <cfRule type="cellIs" dxfId="52" priority="2" operator="equal">
      <formula>"No Cumple"</formula>
    </cfRule>
  </conditionalFormatting>
  <conditionalFormatting sqref="D9">
    <cfRule type="cellIs" dxfId="51" priority="10" operator="equal">
      <formula>"NO CUMPLE CONDICIÓN"</formula>
    </cfRule>
    <cfRule type="cellIs" dxfId="50" priority="11" operator="equal">
      <formula>"No Cumple"</formula>
    </cfRule>
  </conditionalFormatting>
  <conditionalFormatting sqref="D13">
    <cfRule type="cellIs" dxfId="49" priority="8" operator="equal">
      <formula>"NO CUMPLE CONDICIÓN"</formula>
    </cfRule>
    <cfRule type="cellIs" dxfId="48" priority="9" operator="equal">
      <formula>"No Cumple"</formula>
    </cfRule>
  </conditionalFormatting>
  <conditionalFormatting sqref="D15">
    <cfRule type="cellIs" dxfId="47" priority="6" operator="equal">
      <formula>"NO CUMPLE CONDICIÓN"</formula>
    </cfRule>
    <cfRule type="cellIs" dxfId="46" priority="7" operator="equal">
      <formula>"No Cumple"</formula>
    </cfRule>
  </conditionalFormatting>
  <dataValidations count="1">
    <dataValidation type="list" allowBlank="1" showInputMessage="1" showErrorMessage="1" sqref="D16 D10:D12 D14 D4:D6 D8" xr:uid="{00000000-0002-0000-09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pageSetUpPr fitToPage="1"/>
  </sheetPr>
  <dimension ref="A1:J14"/>
  <sheetViews>
    <sheetView zoomScale="90" zoomScaleNormal="90" workbookViewId="0">
      <selection activeCell="F4" sqref="F4"/>
    </sheetView>
  </sheetViews>
  <sheetFormatPr baseColWidth="10" defaultColWidth="11.42578125" defaultRowHeight="15" x14ac:dyDescent="0.25"/>
  <cols>
    <col min="1" max="1" width="6.42578125" style="123" customWidth="1"/>
    <col min="2" max="2" width="9.85546875" style="14" customWidth="1"/>
    <col min="3" max="3" width="101.42578125" style="29" customWidth="1"/>
    <col min="4" max="4" width="17.140625" customWidth="1"/>
    <col min="5" max="5" width="60.7109375" customWidth="1"/>
    <col min="6" max="6" width="25.42578125" customWidth="1"/>
    <col min="7" max="7" width="11.42578125" hidden="1" customWidth="1"/>
  </cols>
  <sheetData>
    <row r="1" spans="1:10" s="34" customFormat="1" ht="21" customHeight="1" thickBot="1" x14ac:dyDescent="0.3">
      <c r="A1" s="31"/>
      <c r="B1" s="581" t="s">
        <v>2165</v>
      </c>
      <c r="C1" s="582"/>
      <c r="D1" s="582"/>
      <c r="E1" s="583"/>
      <c r="F1" s="115"/>
    </row>
    <row r="2" spans="1:10" s="34" customFormat="1" ht="74.25" customHeight="1" thickBot="1" x14ac:dyDescent="0.3">
      <c r="A2" s="120" t="s">
        <v>1675</v>
      </c>
      <c r="B2" s="66" t="s">
        <v>1676</v>
      </c>
      <c r="C2" s="195" t="s">
        <v>1677</v>
      </c>
      <c r="D2" s="196" t="s">
        <v>1678</v>
      </c>
      <c r="E2" s="197" t="s">
        <v>1679</v>
      </c>
      <c r="F2" s="36" t="s">
        <v>1680</v>
      </c>
    </row>
    <row r="3" spans="1:10" ht="30.75" customHeight="1" x14ac:dyDescent="0.25">
      <c r="B3" s="55" t="s">
        <v>2168</v>
      </c>
      <c r="C3" s="198" t="s">
        <v>2166</v>
      </c>
      <c r="D3" s="81" t="str">
        <f>IF(COUNTIF(D5:D9,"NO CUMPLE")&gt;0,"NO CUMPLE CONDICIÓN",IF(COUNTIF(D5:D9,"CUMPLE")=0,"NO APLICA","CUMPLE"))</f>
        <v>NO APLICA</v>
      </c>
      <c r="E3" s="266" t="str">
        <f>CONCATENATE(IF(D5="NO CUMPLE",CONCATENATE(E5," / "),""),IF(D6="NO CUMPLE",CONCATENATE(E6," / "),""),IF(D7="NO CUMPLE",CONCATENATE(E7," / "),""),IF(D8="NO CUMPLE",CONCATENATE(E8," / "),""),IF(D9="NO CUMPLE",CONCATENATE(E9," / "),""))</f>
        <v/>
      </c>
      <c r="F3" s="51" t="s">
        <v>3069</v>
      </c>
      <c r="G3" s="14">
        <f>IF(D3="CUMPLE",1,IF(D3="NO CUMPLE CONDICIÓN",2,3))</f>
        <v>3</v>
      </c>
      <c r="J3" s="34"/>
    </row>
    <row r="4" spans="1:10" ht="42.75" x14ac:dyDescent="0.25">
      <c r="B4" s="97"/>
      <c r="C4" s="101" t="s">
        <v>2167</v>
      </c>
      <c r="D4" s="102"/>
      <c r="E4" s="267"/>
      <c r="F4" s="51"/>
      <c r="J4" s="34"/>
    </row>
    <row r="5" spans="1:10" ht="47.1" customHeight="1" x14ac:dyDescent="0.25">
      <c r="A5" s="127" t="s">
        <v>1763</v>
      </c>
      <c r="B5" s="56" t="s">
        <v>3007</v>
      </c>
      <c r="C5" s="57" t="s">
        <v>2169</v>
      </c>
      <c r="D5" s="151"/>
      <c r="E5" s="143"/>
      <c r="F5" s="51" t="s">
        <v>2170</v>
      </c>
      <c r="J5" s="34"/>
    </row>
    <row r="6" spans="1:10" ht="46.5" customHeight="1" x14ac:dyDescent="0.25">
      <c r="A6" s="127" t="s">
        <v>1763</v>
      </c>
      <c r="B6" s="56" t="s">
        <v>3008</v>
      </c>
      <c r="C6" s="61" t="s">
        <v>2171</v>
      </c>
      <c r="D6" s="151"/>
      <c r="E6" s="143"/>
      <c r="F6" s="51" t="s">
        <v>2172</v>
      </c>
      <c r="J6" s="34"/>
    </row>
    <row r="7" spans="1:10" ht="42.75" x14ac:dyDescent="0.25">
      <c r="A7" s="127" t="s">
        <v>1763</v>
      </c>
      <c r="B7" s="56" t="s">
        <v>3009</v>
      </c>
      <c r="C7" s="57" t="s">
        <v>2173</v>
      </c>
      <c r="D7" s="151"/>
      <c r="E7" s="143"/>
      <c r="F7" s="51" t="s">
        <v>2174</v>
      </c>
      <c r="J7" s="34"/>
    </row>
    <row r="8" spans="1:10" ht="59.25" x14ac:dyDescent="0.25">
      <c r="A8" s="127" t="s">
        <v>1763</v>
      </c>
      <c r="B8" s="56" t="s">
        <v>3010</v>
      </c>
      <c r="C8" s="57" t="s">
        <v>2175</v>
      </c>
      <c r="D8" s="151"/>
      <c r="E8" s="143"/>
      <c r="F8" s="51" t="s">
        <v>2176</v>
      </c>
      <c r="J8" s="34"/>
    </row>
    <row r="9" spans="1:10" ht="51.75" thickBot="1" x14ac:dyDescent="0.3">
      <c r="A9" s="127" t="s">
        <v>1763</v>
      </c>
      <c r="B9" s="62" t="s">
        <v>3010</v>
      </c>
      <c r="C9" s="67" t="s">
        <v>2177</v>
      </c>
      <c r="D9" s="199"/>
      <c r="E9" s="144"/>
      <c r="F9" s="51" t="s">
        <v>2178</v>
      </c>
      <c r="J9" s="34"/>
    </row>
    <row r="10" spans="1:10" x14ac:dyDescent="0.25">
      <c r="J10" s="34"/>
    </row>
    <row r="11" spans="1:10" x14ac:dyDescent="0.25">
      <c r="J11" s="34"/>
    </row>
    <row r="12" spans="1:10" hidden="1" x14ac:dyDescent="0.25">
      <c r="C12" s="112" t="s">
        <v>1769</v>
      </c>
      <c r="D12">
        <f>COUNTIF(G3:G9,1)</f>
        <v>0</v>
      </c>
      <c r="J12" s="34"/>
    </row>
    <row r="13" spans="1:10" hidden="1" x14ac:dyDescent="0.25">
      <c r="C13" s="112" t="s">
        <v>1770</v>
      </c>
      <c r="D13">
        <f>COUNTIF(G3:G9,2)</f>
        <v>0</v>
      </c>
      <c r="J13" s="34"/>
    </row>
    <row r="14" spans="1:10" hidden="1" x14ac:dyDescent="0.25">
      <c r="C14" s="112" t="s">
        <v>1771</v>
      </c>
      <c r="D14">
        <f>COUNTIF(G3:G9,3)</f>
        <v>1</v>
      </c>
      <c r="J14" s="34"/>
    </row>
  </sheetData>
  <sheetProtection algorithmName="SHA-512" hashValue="Q3qZiw/Tpt8TYSLLhLB41DcThcn5MiGlhZbAMMD5EuA7Gphsgy1yM1Q2Q5jvZ2z/yVbPgGJRtEU55v/kSqxp6w==" saltValue="Dk56HiGgkvBZMEisT75jzw==" spinCount="100000" sheet="1" formatRows="0" autoFilter="0"/>
  <autoFilter ref="A2:F2" xr:uid="{00000000-0001-0000-0A00-000000000000}"/>
  <mergeCells count="1">
    <mergeCell ref="B1:E1"/>
  </mergeCells>
  <phoneticPr fontId="35" type="noConversion"/>
  <conditionalFormatting sqref="D3">
    <cfRule type="cellIs" dxfId="45" priority="1" operator="equal">
      <formula>"NO CUMPLE CONDICIÓN"</formula>
    </cfRule>
    <cfRule type="cellIs" dxfId="44" priority="2" operator="equal">
      <formula>"No Cumple"</formula>
    </cfRule>
  </conditionalFormatting>
  <dataValidations count="1">
    <dataValidation type="list" allowBlank="1" showInputMessage="1" showErrorMessage="1" sqref="D5:D9" xr:uid="{05E3086A-68D5-42B6-960A-2B390ACB8A2B}">
      <formula1>"CUMPLE,NO CUMPLE,NO APLICA"</formula1>
    </dataValidation>
  </dataValidations>
  <printOptions horizontalCentered="1"/>
  <pageMargins left="0.31496062992125984" right="0.31496062992125984" top="1.1417322834645669" bottom="0.74803149606299213" header="0.31496062992125984" footer="0.31496062992125984"/>
  <pageSetup scale="69"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B550-EDB2-4D66-91AA-1497138F2F71}">
  <sheetPr>
    <pageSetUpPr fitToPage="1"/>
  </sheetPr>
  <dimension ref="A1:I29"/>
  <sheetViews>
    <sheetView topLeftCell="B16" zoomScaleNormal="100" workbookViewId="0">
      <selection activeCell="F22" sqref="F22"/>
    </sheetView>
  </sheetViews>
  <sheetFormatPr baseColWidth="10" defaultColWidth="11.42578125" defaultRowHeight="15" x14ac:dyDescent="0.25"/>
  <cols>
    <col min="1" max="1" width="6.42578125" style="123" customWidth="1"/>
    <col min="2" max="2" width="10" style="1" customWidth="1"/>
    <col min="3" max="3" width="79.85546875" style="52" customWidth="1"/>
    <col min="4" max="4" width="19.42578125" style="32" customWidth="1"/>
    <col min="5" max="5" width="78.85546875" style="32" customWidth="1"/>
    <col min="6" max="6" width="54.42578125" style="32" customWidth="1"/>
    <col min="7" max="7" width="8.85546875" hidden="1" customWidth="1"/>
  </cols>
  <sheetData>
    <row r="1" spans="1:9" s="34" customFormat="1" ht="21" customHeight="1" thickBot="1" x14ac:dyDescent="0.3">
      <c r="A1" s="390"/>
      <c r="B1" s="587" t="s">
        <v>2179</v>
      </c>
      <c r="C1" s="588"/>
      <c r="D1" s="588"/>
      <c r="E1" s="589"/>
      <c r="F1" s="391"/>
    </row>
    <row r="2" spans="1:9" s="32" customFormat="1" ht="74.25" customHeight="1" thickBot="1" x14ac:dyDescent="0.3">
      <c r="A2" s="412" t="s">
        <v>1675</v>
      </c>
      <c r="B2" s="413" t="s">
        <v>1676</v>
      </c>
      <c r="C2" s="414" t="s">
        <v>1677</v>
      </c>
      <c r="D2" s="525" t="s">
        <v>1678</v>
      </c>
      <c r="E2" s="415" t="s">
        <v>1679</v>
      </c>
      <c r="F2" s="416" t="s">
        <v>1680</v>
      </c>
    </row>
    <row r="3" spans="1:9" ht="62.25" customHeight="1" x14ac:dyDescent="0.25">
      <c r="A3" s="392"/>
      <c r="B3" s="55" t="s">
        <v>2180</v>
      </c>
      <c r="C3" s="183" t="s">
        <v>2181</v>
      </c>
      <c r="D3" s="82" t="str">
        <f>IF(COUNTIF(D4:D15,"NO CUMPLE")&gt;0,"NO CUMPLE CONDICIÓN",IF(COUNTIF(D4:D15,"CUMPLE")=0,"NO APLICA","CUMPLE"))</f>
        <v>NO APLICA</v>
      </c>
      <c r="E3" s="385"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527" t="s">
        <v>3071</v>
      </c>
      <c r="G3" s="14">
        <f>IF(D3="CUMPLE",1,IF(D3="NO CUMPLE CONDICIÓN",2,3))</f>
        <v>3</v>
      </c>
      <c r="I3" s="32"/>
    </row>
    <row r="4" spans="1:9" ht="66.75" customHeight="1" x14ac:dyDescent="0.25">
      <c r="A4" s="394" t="s">
        <v>1763</v>
      </c>
      <c r="B4" s="181" t="s">
        <v>2182</v>
      </c>
      <c r="C4" s="182" t="s">
        <v>2183</v>
      </c>
      <c r="D4" s="151"/>
      <c r="E4" s="386"/>
      <c r="F4" s="395" t="s">
        <v>2184</v>
      </c>
      <c r="G4" s="14"/>
      <c r="I4" s="32"/>
    </row>
    <row r="5" spans="1:9" ht="144" x14ac:dyDescent="0.25">
      <c r="A5" s="396" t="s">
        <v>1813</v>
      </c>
      <c r="B5" s="381" t="s">
        <v>2185</v>
      </c>
      <c r="C5" s="382" t="s">
        <v>2186</v>
      </c>
      <c r="D5" s="151"/>
      <c r="E5" s="387" t="s">
        <v>2187</v>
      </c>
      <c r="F5" s="393" t="s">
        <v>2188</v>
      </c>
      <c r="G5" s="14"/>
      <c r="I5" s="32"/>
    </row>
    <row r="6" spans="1:9" ht="92.45" customHeight="1" x14ac:dyDescent="0.25">
      <c r="A6" s="396" t="s">
        <v>1813</v>
      </c>
      <c r="B6" s="381" t="s">
        <v>2189</v>
      </c>
      <c r="C6" s="383" t="s">
        <v>2190</v>
      </c>
      <c r="D6" s="151"/>
      <c r="E6" s="388" t="s">
        <v>2187</v>
      </c>
      <c r="F6" s="393" t="s">
        <v>2191</v>
      </c>
      <c r="G6" s="14"/>
      <c r="I6" s="32"/>
    </row>
    <row r="7" spans="1:9" ht="50.1" customHeight="1" x14ac:dyDescent="0.25">
      <c r="A7" s="396" t="s">
        <v>1813</v>
      </c>
      <c r="B7" s="381" t="s">
        <v>2192</v>
      </c>
      <c r="C7" s="383" t="s">
        <v>2193</v>
      </c>
      <c r="D7" s="151"/>
      <c r="E7" s="388" t="s">
        <v>2187</v>
      </c>
      <c r="F7" s="393" t="s">
        <v>2194</v>
      </c>
      <c r="G7" s="14"/>
      <c r="I7" s="32"/>
    </row>
    <row r="8" spans="1:9" ht="59.25" x14ac:dyDescent="0.25">
      <c r="A8" s="394" t="s">
        <v>1763</v>
      </c>
      <c r="B8" s="181" t="s">
        <v>2195</v>
      </c>
      <c r="C8" s="61" t="s">
        <v>2196</v>
      </c>
      <c r="D8" s="150"/>
      <c r="E8" s="389"/>
      <c r="F8" s="397" t="s">
        <v>2197</v>
      </c>
      <c r="G8" s="14"/>
      <c r="I8" s="32"/>
    </row>
    <row r="9" spans="1:9" ht="61.5" customHeight="1" x14ac:dyDescent="0.25">
      <c r="A9" s="394" t="s">
        <v>1763</v>
      </c>
      <c r="B9" s="181" t="s">
        <v>2198</v>
      </c>
      <c r="C9" s="61" t="s">
        <v>2199</v>
      </c>
      <c r="D9" s="151"/>
      <c r="E9" s="389"/>
      <c r="F9" s="397" t="s">
        <v>2200</v>
      </c>
      <c r="G9" s="14"/>
      <c r="I9" s="32"/>
    </row>
    <row r="10" spans="1:9" ht="42.75" x14ac:dyDescent="0.25">
      <c r="A10" s="394" t="s">
        <v>1763</v>
      </c>
      <c r="B10" s="181" t="s">
        <v>2201</v>
      </c>
      <c r="C10" s="61" t="s">
        <v>2202</v>
      </c>
      <c r="D10" s="151"/>
      <c r="E10" s="389"/>
      <c r="F10" s="397" t="s">
        <v>2203</v>
      </c>
      <c r="G10" s="14"/>
      <c r="I10" s="32"/>
    </row>
    <row r="11" spans="1:9" ht="57" x14ac:dyDescent="0.25">
      <c r="A11" s="394" t="s">
        <v>1763</v>
      </c>
      <c r="B11" s="181" t="s">
        <v>2204</v>
      </c>
      <c r="C11" s="61" t="s">
        <v>2205</v>
      </c>
      <c r="D11" s="151"/>
      <c r="E11" s="389"/>
      <c r="F11" s="397" t="s">
        <v>2206</v>
      </c>
      <c r="G11" s="14"/>
      <c r="I11" s="32"/>
    </row>
    <row r="12" spans="1:9" ht="57" x14ac:dyDescent="0.25">
      <c r="A12" s="394" t="s">
        <v>1763</v>
      </c>
      <c r="B12" s="181" t="s">
        <v>2207</v>
      </c>
      <c r="C12" s="61" t="s">
        <v>2208</v>
      </c>
      <c r="D12" s="151"/>
      <c r="E12" s="389"/>
      <c r="F12" s="397" t="s">
        <v>2209</v>
      </c>
      <c r="G12" s="14"/>
      <c r="I12" s="32"/>
    </row>
    <row r="13" spans="1:9" ht="119.25" x14ac:dyDescent="0.25">
      <c r="A13" s="394" t="s">
        <v>1763</v>
      </c>
      <c r="B13" s="181" t="s">
        <v>2210</v>
      </c>
      <c r="C13" s="61" t="s">
        <v>2981</v>
      </c>
      <c r="D13" s="151"/>
      <c r="E13" s="389"/>
      <c r="F13" s="398" t="s">
        <v>2211</v>
      </c>
      <c r="G13" s="14"/>
      <c r="I13" s="32"/>
    </row>
    <row r="14" spans="1:9" ht="42.75" x14ac:dyDescent="0.25">
      <c r="A14" s="394" t="s">
        <v>1763</v>
      </c>
      <c r="B14" s="181" t="s">
        <v>2212</v>
      </c>
      <c r="C14" s="61" t="s">
        <v>2213</v>
      </c>
      <c r="D14" s="151"/>
      <c r="E14" s="389"/>
      <c r="F14" s="397" t="s">
        <v>2214</v>
      </c>
      <c r="G14" s="14"/>
      <c r="I14" s="32"/>
    </row>
    <row r="15" spans="1:9" ht="57" x14ac:dyDescent="0.25">
      <c r="A15" s="399" t="s">
        <v>2215</v>
      </c>
      <c r="B15" s="181" t="s">
        <v>2216</v>
      </c>
      <c r="C15" s="61" t="s">
        <v>2217</v>
      </c>
      <c r="D15" s="151"/>
      <c r="E15" s="389"/>
      <c r="F15" s="397" t="s">
        <v>2218</v>
      </c>
      <c r="G15" s="14"/>
      <c r="I15" s="32"/>
    </row>
    <row r="16" spans="1:9" ht="54.6" customHeight="1" x14ac:dyDescent="0.25">
      <c r="A16" s="417"/>
      <c r="B16" s="408" t="s">
        <v>2219</v>
      </c>
      <c r="C16" s="409" t="s">
        <v>1913</v>
      </c>
      <c r="D16" s="82" t="str">
        <f>IF(COUNTIF(D17:D18,"NO CUMPLE")&gt;0,"NO CUMPLE CONDICIÓN",IF(COUNTIF(D17:D18,"CUMPLE")=0,"NO APLICA","CUMPLE"))</f>
        <v>NO APLICA</v>
      </c>
      <c r="E16" s="411" t="str">
        <f>CONCATENATE(IF(D17="NO CUMPLE",CONCATENATE(E17," / "),""),IF(D18="NO CUMPLE",CONCATENATE(E18," / "),""))</f>
        <v/>
      </c>
      <c r="F16" s="527" t="s">
        <v>2220</v>
      </c>
      <c r="G16" s="14">
        <f>IF(D16="CUMPLE",1,IF(D16="NO CUMPLE CONDICIÓN",2,3))</f>
        <v>3</v>
      </c>
      <c r="I16" s="32"/>
    </row>
    <row r="17" spans="1:9" ht="68.25" customHeight="1" x14ac:dyDescent="0.25">
      <c r="A17" s="396" t="s">
        <v>1813</v>
      </c>
      <c r="B17" s="381" t="s">
        <v>2221</v>
      </c>
      <c r="C17" s="410" t="s">
        <v>2222</v>
      </c>
      <c r="D17" s="151"/>
      <c r="E17" s="388" t="s">
        <v>2187</v>
      </c>
      <c r="F17" s="393" t="s">
        <v>2223</v>
      </c>
      <c r="G17" s="14"/>
      <c r="I17" s="32"/>
    </row>
    <row r="18" spans="1:9" ht="38.450000000000003" customHeight="1" x14ac:dyDescent="0.25">
      <c r="A18" s="396" t="s">
        <v>1813</v>
      </c>
      <c r="B18" s="381" t="s">
        <v>2224</v>
      </c>
      <c r="C18" s="410" t="s">
        <v>2225</v>
      </c>
      <c r="D18" s="151"/>
      <c r="E18" s="388" t="s">
        <v>2187</v>
      </c>
      <c r="F18" s="393" t="s">
        <v>2226</v>
      </c>
      <c r="G18" s="14"/>
      <c r="I18" s="32"/>
    </row>
    <row r="19" spans="1:9" ht="28.5" x14ac:dyDescent="0.25">
      <c r="A19" s="392"/>
      <c r="B19" s="59" t="s">
        <v>2227</v>
      </c>
      <c r="C19" s="110" t="s">
        <v>2228</v>
      </c>
      <c r="D19" s="82" t="str">
        <f>IF(COUNTIF(D20:D21,"NO CUMPLE")&gt;0,"NO CUMPLE CONDICIÓN",IF(COUNTIF(D20:D21,"CUMPLE")=0,"NO APLICA","CUMPLE"))</f>
        <v>NO APLICA</v>
      </c>
      <c r="E19" s="411" t="str">
        <f>CONCATENATE(IF(D20="NO CUMPLE",CONCATENATE(E20," / "),""),IF(D21="NO CUMPLE",CONCATENATE(E21," / "),""))</f>
        <v/>
      </c>
      <c r="F19" s="528" t="s">
        <v>2229</v>
      </c>
      <c r="G19" s="14">
        <f>IF(D19="CUMPLE",1,IF(D19="NO CUMPLE CONDICIÓN",2,3))</f>
        <v>3</v>
      </c>
      <c r="I19" s="32"/>
    </row>
    <row r="20" spans="1:9" ht="30" customHeight="1" x14ac:dyDescent="0.25">
      <c r="A20" s="400" t="s">
        <v>1682</v>
      </c>
      <c r="B20" s="56" t="s">
        <v>2230</v>
      </c>
      <c r="C20" s="61" t="s">
        <v>2231</v>
      </c>
      <c r="D20" s="151"/>
      <c r="E20" s="389"/>
      <c r="F20" s="397" t="s">
        <v>2232</v>
      </c>
      <c r="G20" s="14"/>
      <c r="I20" s="32"/>
    </row>
    <row r="21" spans="1:9" ht="42" customHeight="1" x14ac:dyDescent="0.25">
      <c r="A21" s="400" t="s">
        <v>1682</v>
      </c>
      <c r="B21" s="56" t="s">
        <v>2233</v>
      </c>
      <c r="C21" s="61" t="s">
        <v>2234</v>
      </c>
      <c r="D21" s="151"/>
      <c r="E21" s="389"/>
      <c r="F21" s="397" t="s">
        <v>2232</v>
      </c>
      <c r="G21" s="14"/>
      <c r="I21" s="32"/>
    </row>
    <row r="22" spans="1:9" ht="33" customHeight="1" x14ac:dyDescent="0.25">
      <c r="A22" s="392"/>
      <c r="B22" s="59" t="s">
        <v>2235</v>
      </c>
      <c r="C22" s="111" t="s">
        <v>2236</v>
      </c>
      <c r="D22" s="82" t="str">
        <f>IF(COUNTIF(D23:D23,"NO CUMPLE")&gt;0,"NO CUMPLE CONDICIÓN",IF(COUNTIF(D23:D23,"CUMPLE")=0,"NO APLICA","CUMPLE"))</f>
        <v>NO APLICA</v>
      </c>
      <c r="E22" s="411" t="str">
        <f>CONCATENATE(IF(D23="NO CUMPLE",CONCATENATE(E23," / "),""))</f>
        <v/>
      </c>
      <c r="F22" s="528" t="s">
        <v>2237</v>
      </c>
      <c r="G22" s="14">
        <f>IF(D22="CUMPLE",1,IF(D22="NO CUMPLE CONDICIÓN",2,3))</f>
        <v>3</v>
      </c>
      <c r="I22" s="32"/>
    </row>
    <row r="23" spans="1:9" ht="38.25" customHeight="1" thickBot="1" x14ac:dyDescent="0.3">
      <c r="A23" s="401" t="s">
        <v>1682</v>
      </c>
      <c r="B23" s="402" t="s">
        <v>2238</v>
      </c>
      <c r="C23" s="403" t="s">
        <v>2239</v>
      </c>
      <c r="D23" s="404"/>
      <c r="E23" s="405"/>
      <c r="F23" s="406" t="s">
        <v>2237</v>
      </c>
      <c r="G23" s="14"/>
      <c r="I23" s="32"/>
    </row>
    <row r="24" spans="1:9" ht="34.5" customHeight="1" x14ac:dyDescent="0.25">
      <c r="B24" s="123"/>
      <c r="C24" s="123"/>
      <c r="D24" s="123"/>
      <c r="E24" s="123"/>
      <c r="F24" s="123"/>
      <c r="G24" s="14"/>
      <c r="I24" s="32"/>
    </row>
    <row r="27" spans="1:9" hidden="1" x14ac:dyDescent="0.25">
      <c r="C27" s="112" t="s">
        <v>1769</v>
      </c>
      <c r="D27" s="32">
        <f>COUNTIF(G3:G24,1)</f>
        <v>0</v>
      </c>
    </row>
    <row r="28" spans="1:9" hidden="1" x14ac:dyDescent="0.25">
      <c r="C28" s="112" t="s">
        <v>1770</v>
      </c>
      <c r="D28" s="32">
        <f>COUNTIF(G3:G24,2)</f>
        <v>0</v>
      </c>
    </row>
    <row r="29" spans="1:9" hidden="1" x14ac:dyDescent="0.25">
      <c r="C29" s="112" t="s">
        <v>1771</v>
      </c>
      <c r="D29" s="32">
        <f>COUNTIF(G3:G24,3)</f>
        <v>4</v>
      </c>
      <c r="F29" s="51"/>
    </row>
  </sheetData>
  <sheetProtection algorithmName="SHA-512" hashValue="nmsb6EqAEYUvt6X4Op++R54scwD59sk44wyngtAV7t3y59QF1TJdyG5EUAxHhoAqgooPGttJwtOzl9P4jLM/3Q==" saltValue="nP++SM0KjgxAjYHzMYn5hw==" spinCount="100000" sheet="1" formatRows="0" autoFilter="0"/>
  <autoFilter ref="A2:F2" xr:uid="{00000000-0009-0000-0000-00000B000000}"/>
  <mergeCells count="1">
    <mergeCell ref="B1:E1"/>
  </mergeCells>
  <conditionalFormatting sqref="D3">
    <cfRule type="cellIs" dxfId="43" priority="1" operator="equal">
      <formula>"NO CUMPLE CONDICIÓN"</formula>
    </cfRule>
    <cfRule type="cellIs" dxfId="42" priority="2" operator="equal">
      <formula>"No Cumple"</formula>
    </cfRule>
  </conditionalFormatting>
  <conditionalFormatting sqref="D16">
    <cfRule type="cellIs" dxfId="41" priority="3" operator="equal">
      <formula>"NO CUMPLE CONDICIÓN"</formula>
    </cfRule>
    <cfRule type="cellIs" dxfId="40" priority="4" operator="equal">
      <formula>"No Cumple"</formula>
    </cfRule>
  </conditionalFormatting>
  <conditionalFormatting sqref="D19">
    <cfRule type="cellIs" dxfId="39" priority="5" operator="equal">
      <formula>"NO CUMPLE CONDICIÓN"</formula>
    </cfRule>
    <cfRule type="cellIs" dxfId="38" priority="6" operator="equal">
      <formula>"No Cumple"</formula>
    </cfRule>
  </conditionalFormatting>
  <conditionalFormatting sqref="D22">
    <cfRule type="cellIs" dxfId="37" priority="7" operator="equal">
      <formula>"NO CUMPLE CONDICIÓN"</formula>
    </cfRule>
    <cfRule type="cellIs" dxfId="36" priority="8" operator="equal">
      <formula>"No Cumple"</formula>
    </cfRule>
  </conditionalFormatting>
  <dataValidations count="1">
    <dataValidation type="list" allowBlank="1" showInputMessage="1" showErrorMessage="1" sqref="D23 D20:D21 D4:D15 D17:D18" xr:uid="{BA5165A8-83D8-49A0-A796-7C97E3C51EC5}">
      <formula1>"CUMPLE,NO CUMPLE,NO APLICA"</formula1>
    </dataValidation>
  </dataValidations>
  <printOptions horizontalCentered="1"/>
  <pageMargins left="0.11811023622047245" right="0.11811023622047245" top="1.1811023622047245" bottom="0.74803149606299213" header="0.11811023622047245" footer="0.31496062992125984"/>
  <pageSetup scale="72" fitToHeight="0" orientation="landscape" r:id="rId1"/>
  <headerFooter>
    <oddHeader>&amp;L&amp;G&amp;CPROCESO DE INSPECCIÓN, VIGILANCIA Y CONTROL
FORMATO INSTRUMENTO IV
HOGAR SUSTITUTO
RESTABLECIMIENTO DE DERECHOS&amp;RF9.P16.IVC
Versión 1
Página &amp;P de &amp;N 
11/11/2025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540FB-67CA-4007-BD13-E4F88A78318D}">
  <sheetPr>
    <pageSetUpPr fitToPage="1"/>
  </sheetPr>
  <dimension ref="A1:H34"/>
  <sheetViews>
    <sheetView topLeftCell="A21" zoomScale="90" zoomScaleNormal="90" workbookViewId="0">
      <selection activeCell="F28" sqref="F28"/>
    </sheetView>
  </sheetViews>
  <sheetFormatPr baseColWidth="10" defaultColWidth="11.42578125" defaultRowHeight="15" x14ac:dyDescent="0.25"/>
  <cols>
    <col min="1" max="1" width="6.85546875" style="123" customWidth="1"/>
    <col min="2" max="2" width="10.42578125" style="14" customWidth="1"/>
    <col min="3" max="3" width="82.85546875" style="29" customWidth="1"/>
    <col min="4" max="4" width="19.85546875" customWidth="1"/>
    <col min="5" max="5" width="94.5703125" customWidth="1"/>
    <col min="6" max="6" width="61.140625" customWidth="1"/>
    <col min="7" max="7" width="17.85546875" hidden="1" customWidth="1"/>
    <col min="8" max="8" width="33.42578125" style="53" customWidth="1"/>
  </cols>
  <sheetData>
    <row r="1" spans="1:8" s="34" customFormat="1" ht="21.75" thickBot="1" x14ac:dyDescent="0.3">
      <c r="A1" s="333"/>
      <c r="B1" s="581" t="s">
        <v>2240</v>
      </c>
      <c r="C1" s="582"/>
      <c r="D1" s="582"/>
      <c r="E1" s="583"/>
      <c r="F1" s="54"/>
      <c r="G1" s="31"/>
      <c r="H1" s="30"/>
    </row>
    <row r="2" spans="1:8" s="32" customFormat="1" ht="75.75" thickBot="1" x14ac:dyDescent="0.3">
      <c r="A2" s="334" t="s">
        <v>1675</v>
      </c>
      <c r="B2" s="63" t="s">
        <v>1676</v>
      </c>
      <c r="C2" s="85" t="s">
        <v>1677</v>
      </c>
      <c r="D2" s="86" t="s">
        <v>1678</v>
      </c>
      <c r="E2" s="87" t="s">
        <v>1679</v>
      </c>
      <c r="F2" s="33" t="s">
        <v>1680</v>
      </c>
      <c r="G2" s="31"/>
    </row>
    <row r="3" spans="1:8" ht="48" customHeight="1" x14ac:dyDescent="0.25">
      <c r="A3" s="335"/>
      <c r="B3" s="55" t="s">
        <v>2241</v>
      </c>
      <c r="C3" s="183" t="s">
        <v>2242</v>
      </c>
      <c r="D3" s="82" t="str">
        <f>IF(COUNTIF(D5:D19,"NO CUMPLE")&gt;0,"NO CUMPLE CONDICIÓN",IF(COUNTIF(D5:D19,"CUMPLE")=0,"NO APLICA","CUMPLE"))</f>
        <v>NO APLICA</v>
      </c>
      <c r="E3" s="75"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3" s="336" t="s">
        <v>3073</v>
      </c>
      <c r="G3" s="37">
        <f>IF(D3="CUMPLE",1,IF(D3="NO CUMPLE CONDICIÓN",2,3))</f>
        <v>3</v>
      </c>
    </row>
    <row r="4" spans="1:8" ht="42.75" x14ac:dyDescent="0.25">
      <c r="A4" s="335"/>
      <c r="B4" s="103"/>
      <c r="C4" s="104" t="s">
        <v>2243</v>
      </c>
      <c r="D4" s="105"/>
      <c r="E4" s="268"/>
      <c r="F4" s="337"/>
      <c r="G4" s="37"/>
    </row>
    <row r="5" spans="1:8" ht="42.75" x14ac:dyDescent="0.25">
      <c r="A5" s="338" t="s">
        <v>1763</v>
      </c>
      <c r="B5" s="56" t="s">
        <v>2244</v>
      </c>
      <c r="C5" s="61" t="s">
        <v>2245</v>
      </c>
      <c r="D5" s="151"/>
      <c r="E5" s="143"/>
      <c r="F5" s="337" t="s">
        <v>2246</v>
      </c>
      <c r="G5" s="37"/>
    </row>
    <row r="6" spans="1:8" ht="34.5" x14ac:dyDescent="0.25">
      <c r="A6" s="338" t="s">
        <v>1763</v>
      </c>
      <c r="B6" s="56" t="s">
        <v>2247</v>
      </c>
      <c r="C6" s="61" t="s">
        <v>2248</v>
      </c>
      <c r="D6" s="151"/>
      <c r="E6" s="143"/>
      <c r="F6" s="337" t="s">
        <v>2249</v>
      </c>
      <c r="G6" s="37"/>
    </row>
    <row r="7" spans="1:8" ht="28.5" x14ac:dyDescent="0.25">
      <c r="A7" s="338" t="s">
        <v>1763</v>
      </c>
      <c r="B7" s="56" t="s">
        <v>2250</v>
      </c>
      <c r="C7" s="73" t="s">
        <v>2251</v>
      </c>
      <c r="D7" s="151"/>
      <c r="E7" s="143"/>
      <c r="F7" s="337" t="s">
        <v>2252</v>
      </c>
      <c r="G7" s="37"/>
    </row>
    <row r="8" spans="1:8" ht="42.75" x14ac:dyDescent="0.25">
      <c r="A8" s="338" t="s">
        <v>1763</v>
      </c>
      <c r="B8" s="56" t="s">
        <v>2253</v>
      </c>
      <c r="C8" s="73" t="s">
        <v>2254</v>
      </c>
      <c r="D8" s="151"/>
      <c r="E8" s="143"/>
      <c r="F8" s="337" t="s">
        <v>2255</v>
      </c>
      <c r="G8" s="37"/>
    </row>
    <row r="9" spans="1:8" ht="42.75" x14ac:dyDescent="0.25">
      <c r="A9" s="338" t="s">
        <v>1763</v>
      </c>
      <c r="B9" s="56" t="s">
        <v>2256</v>
      </c>
      <c r="C9" s="61" t="s">
        <v>2257</v>
      </c>
      <c r="D9" s="151"/>
      <c r="E9" s="143"/>
      <c r="F9" s="337" t="s">
        <v>2258</v>
      </c>
      <c r="G9" s="37"/>
    </row>
    <row r="10" spans="1:8" ht="57" x14ac:dyDescent="0.25">
      <c r="A10" s="338" t="s">
        <v>1763</v>
      </c>
      <c r="B10" s="56" t="s">
        <v>2259</v>
      </c>
      <c r="C10" s="61" t="s">
        <v>2260</v>
      </c>
      <c r="D10" s="151"/>
      <c r="E10" s="143"/>
      <c r="F10" s="337" t="s">
        <v>2261</v>
      </c>
      <c r="G10" s="37"/>
    </row>
    <row r="11" spans="1:8" ht="42.75" x14ac:dyDescent="0.25">
      <c r="A11" s="338" t="s">
        <v>1763</v>
      </c>
      <c r="B11" s="56" t="s">
        <v>2262</v>
      </c>
      <c r="C11" s="61" t="s">
        <v>2263</v>
      </c>
      <c r="D11" s="151"/>
      <c r="E11" s="143"/>
      <c r="F11" s="337" t="s">
        <v>2249</v>
      </c>
      <c r="G11" s="37"/>
    </row>
    <row r="12" spans="1:8" ht="156.75" x14ac:dyDescent="0.25">
      <c r="A12" s="419" t="s">
        <v>1813</v>
      </c>
      <c r="B12" s="371" t="s">
        <v>2264</v>
      </c>
      <c r="C12" s="382" t="s">
        <v>2265</v>
      </c>
      <c r="D12" s="151"/>
      <c r="E12" s="418" t="s">
        <v>2187</v>
      </c>
      <c r="F12" s="420" t="s">
        <v>2266</v>
      </c>
      <c r="G12" s="37"/>
    </row>
    <row r="13" spans="1:8" ht="109.5" customHeight="1" x14ac:dyDescent="0.25">
      <c r="A13" s="419" t="s">
        <v>1813</v>
      </c>
      <c r="B13" s="381" t="s">
        <v>2267</v>
      </c>
      <c r="C13" s="410" t="s">
        <v>2268</v>
      </c>
      <c r="D13" s="151"/>
      <c r="E13" s="380" t="s">
        <v>2187</v>
      </c>
      <c r="F13" s="420" t="s">
        <v>2266</v>
      </c>
      <c r="G13" s="37"/>
    </row>
    <row r="14" spans="1:8" s="53" customFormat="1" ht="42.75" x14ac:dyDescent="0.2">
      <c r="A14" s="338" t="s">
        <v>1763</v>
      </c>
      <c r="B14" s="56" t="s">
        <v>2269</v>
      </c>
      <c r="C14" s="61" t="s">
        <v>2270</v>
      </c>
      <c r="D14" s="151"/>
      <c r="E14" s="143"/>
      <c r="F14" s="337" t="s">
        <v>2271</v>
      </c>
      <c r="G14" s="37"/>
    </row>
    <row r="15" spans="1:8" s="53" customFormat="1" ht="57" x14ac:dyDescent="0.2">
      <c r="A15" s="338" t="s">
        <v>1763</v>
      </c>
      <c r="B15" s="56" t="s">
        <v>2272</v>
      </c>
      <c r="C15" s="61" t="s">
        <v>2273</v>
      </c>
      <c r="D15" s="151"/>
      <c r="E15" s="143"/>
      <c r="F15" s="337" t="s">
        <v>2271</v>
      </c>
      <c r="G15" s="37"/>
    </row>
    <row r="16" spans="1:8" s="53" customFormat="1" ht="57" x14ac:dyDescent="0.2">
      <c r="A16" s="338" t="s">
        <v>1763</v>
      </c>
      <c r="B16" s="56" t="s">
        <v>2274</v>
      </c>
      <c r="C16" s="61" t="s">
        <v>2275</v>
      </c>
      <c r="D16" s="151"/>
      <c r="E16" s="143"/>
      <c r="F16" s="337" t="s">
        <v>2276</v>
      </c>
      <c r="G16" s="37"/>
    </row>
    <row r="17" spans="1:8" s="53" customFormat="1" ht="57" x14ac:dyDescent="0.2">
      <c r="A17" s="338" t="s">
        <v>1763</v>
      </c>
      <c r="B17" s="56" t="s">
        <v>2277</v>
      </c>
      <c r="C17" s="61" t="s">
        <v>2278</v>
      </c>
      <c r="D17" s="151"/>
      <c r="E17" s="143"/>
      <c r="F17" s="336" t="s">
        <v>2276</v>
      </c>
      <c r="G17" s="37"/>
    </row>
    <row r="18" spans="1:8" s="53" customFormat="1" ht="66.75" x14ac:dyDescent="0.2">
      <c r="A18" s="419" t="s">
        <v>1813</v>
      </c>
      <c r="B18" s="56" t="s">
        <v>2279</v>
      </c>
      <c r="C18" s="61" t="s">
        <v>2280</v>
      </c>
      <c r="D18" s="151"/>
      <c r="E18" s="143"/>
      <c r="F18" s="337" t="s">
        <v>2281</v>
      </c>
      <c r="G18" s="37"/>
      <c r="H18" s="458"/>
    </row>
    <row r="19" spans="1:8" s="53" customFormat="1" ht="66" x14ac:dyDescent="0.2">
      <c r="A19" s="419" t="s">
        <v>1813</v>
      </c>
      <c r="B19" s="371" t="s">
        <v>2282</v>
      </c>
      <c r="C19" s="382" t="s">
        <v>2283</v>
      </c>
      <c r="D19" s="151"/>
      <c r="E19" s="418" t="s">
        <v>2187</v>
      </c>
      <c r="F19" s="421" t="s">
        <v>2284</v>
      </c>
      <c r="G19" s="37"/>
    </row>
    <row r="20" spans="1:8" s="53" customFormat="1" ht="55.5" customHeight="1" x14ac:dyDescent="0.2">
      <c r="A20" s="425" t="s">
        <v>2187</v>
      </c>
      <c r="B20" s="408" t="s">
        <v>2285</v>
      </c>
      <c r="C20" s="427" t="s">
        <v>1913</v>
      </c>
      <c r="D20" s="82" t="str">
        <f>IF(COUNTIF(D21:D24,"NO CUMPLE")&gt;0,"NO CUMPLE CONDICIÓN",IF(COUNTIF(D21:D24,"CUMPLE")=0,"NO APLICA","CUMPLE"))</f>
        <v>NO APLICA</v>
      </c>
      <c r="E20" s="75" t="str">
        <f>CONCATENATE(IF(D21="NO CUMPLE",CONCATENATE(E21," / "),""),IF(D22="NO CUMPLE",CONCATENATE(E22," / "),""),IF(D23="NO CUMPLE",CONCATENATE(E23," / "),""),IF(D24="NO CUMPLE",CONCATENATE(E24," / "),""))</f>
        <v/>
      </c>
      <c r="F20" s="429" t="s">
        <v>2286</v>
      </c>
      <c r="G20" s="37">
        <f t="shared" ref="G20:G28" si="0">IF(D20="CUMPLE",1,IF(D20="NO CUMPLE CONDICIÓN",2,3))</f>
        <v>3</v>
      </c>
    </row>
    <row r="21" spans="1:8" s="53" customFormat="1" ht="69" customHeight="1" x14ac:dyDescent="0.2">
      <c r="A21" s="419" t="s">
        <v>1813</v>
      </c>
      <c r="B21" s="381" t="s">
        <v>2287</v>
      </c>
      <c r="C21" s="428" t="s">
        <v>2288</v>
      </c>
      <c r="D21" s="422" t="s">
        <v>2187</v>
      </c>
      <c r="E21" s="380" t="s">
        <v>2187</v>
      </c>
      <c r="F21" s="384" t="s">
        <v>2289</v>
      </c>
      <c r="G21" s="37"/>
    </row>
    <row r="22" spans="1:8" s="53" customFormat="1" ht="50.45" customHeight="1" x14ac:dyDescent="0.2">
      <c r="A22" s="419" t="s">
        <v>1813</v>
      </c>
      <c r="B22" s="381" t="s">
        <v>2290</v>
      </c>
      <c r="C22" s="428" t="s">
        <v>2982</v>
      </c>
      <c r="D22" s="423" t="s">
        <v>2187</v>
      </c>
      <c r="E22" s="424" t="s">
        <v>2187</v>
      </c>
      <c r="F22" s="384" t="s">
        <v>2291</v>
      </c>
      <c r="G22" s="37"/>
    </row>
    <row r="23" spans="1:8" s="53" customFormat="1" ht="68.45" customHeight="1" x14ac:dyDescent="0.2">
      <c r="A23" s="419" t="s">
        <v>1813</v>
      </c>
      <c r="B23" s="381" t="s">
        <v>2292</v>
      </c>
      <c r="C23" s="426" t="s">
        <v>2222</v>
      </c>
      <c r="D23" s="407" t="s">
        <v>2187</v>
      </c>
      <c r="E23" s="380" t="s">
        <v>2187</v>
      </c>
      <c r="F23" s="384" t="s">
        <v>2223</v>
      </c>
      <c r="G23" s="37"/>
    </row>
    <row r="24" spans="1:8" s="53" customFormat="1" ht="37.5" customHeight="1" x14ac:dyDescent="0.2">
      <c r="A24" s="419" t="s">
        <v>1813</v>
      </c>
      <c r="B24" s="381" t="s">
        <v>2293</v>
      </c>
      <c r="C24" s="383" t="s">
        <v>1928</v>
      </c>
      <c r="D24" s="407" t="s">
        <v>2187</v>
      </c>
      <c r="E24" s="380" t="s">
        <v>2187</v>
      </c>
      <c r="F24" s="384" t="s">
        <v>2226</v>
      </c>
      <c r="G24" s="37"/>
    </row>
    <row r="25" spans="1:8" s="53" customFormat="1" ht="28.5" x14ac:dyDescent="0.2">
      <c r="A25" s="335"/>
      <c r="B25" s="59" t="s">
        <v>2294</v>
      </c>
      <c r="C25" s="110" t="s">
        <v>2236</v>
      </c>
      <c r="D25" s="82" t="str">
        <f>IF(COUNTIF(D26:D27,"NO CUMPLE")&gt;0,"NO CUMPLE CONDICIÓN",IF(COUNTIF(D26:D27,"CUMPLE")=0,"NO APLICA","CUMPLE"))</f>
        <v>NO APLICA</v>
      </c>
      <c r="E25" s="75" t="str">
        <f>CONCATENATE(IF(D26="NO CUMPLE",CONCATENATE(E26," / "),""),IF(D27="NO CUMPLE",CONCATENATE(E27," / "),""))</f>
        <v/>
      </c>
      <c r="F25" s="336" t="s">
        <v>2295</v>
      </c>
      <c r="G25" s="37">
        <f t="shared" si="0"/>
        <v>3</v>
      </c>
    </row>
    <row r="26" spans="1:8" s="53" customFormat="1" ht="28.5" x14ac:dyDescent="0.2">
      <c r="A26" s="339" t="s">
        <v>1682</v>
      </c>
      <c r="B26" s="56" t="s">
        <v>2296</v>
      </c>
      <c r="C26" s="61" t="s">
        <v>2297</v>
      </c>
      <c r="D26" s="151"/>
      <c r="E26" s="143"/>
      <c r="F26" s="337" t="s">
        <v>2237</v>
      </c>
      <c r="G26" s="37"/>
    </row>
    <row r="27" spans="1:8" s="53" customFormat="1" ht="37.5" customHeight="1" x14ac:dyDescent="0.2">
      <c r="A27" s="339" t="s">
        <v>1682</v>
      </c>
      <c r="B27" s="56" t="s">
        <v>2298</v>
      </c>
      <c r="C27" s="61" t="s">
        <v>2299</v>
      </c>
      <c r="D27" s="151"/>
      <c r="E27" s="143"/>
      <c r="F27" s="337" t="s">
        <v>2237</v>
      </c>
      <c r="G27" s="37"/>
    </row>
    <row r="28" spans="1:8" s="53" customFormat="1" ht="28.5" x14ac:dyDescent="0.2">
      <c r="A28" s="335"/>
      <c r="B28" s="59" t="s">
        <v>2300</v>
      </c>
      <c r="C28" s="110" t="s">
        <v>2301</v>
      </c>
      <c r="D28" s="82" t="str">
        <f>IF(COUNTIF(D29:D29,"NO CUMPLE")&gt;0,"NO CUMPLE CONDICIÓN",IF(COUNTIF(D29:D29,"CUMPLE")=0,"NO APLICA","CUMPLE"))</f>
        <v>NO APLICA</v>
      </c>
      <c r="E28" s="75" t="str">
        <f>CONCATENATE(IF(D29="NO CUMPLE",CONCATENATE(E29," / "),""))</f>
        <v/>
      </c>
      <c r="F28" s="336" t="s">
        <v>2302</v>
      </c>
      <c r="G28" s="37">
        <f t="shared" si="0"/>
        <v>3</v>
      </c>
    </row>
    <row r="29" spans="1:8" ht="29.25" thickBot="1" x14ac:dyDescent="0.3">
      <c r="A29" s="340" t="s">
        <v>1682</v>
      </c>
      <c r="B29" s="62" t="s">
        <v>2303</v>
      </c>
      <c r="C29" s="106" t="s">
        <v>2304</v>
      </c>
      <c r="D29" s="199"/>
      <c r="E29" s="144"/>
      <c r="F29" s="341" t="s">
        <v>2305</v>
      </c>
      <c r="G29" s="37"/>
      <c r="H29"/>
    </row>
    <row r="32" spans="1:8" hidden="1" x14ac:dyDescent="0.25">
      <c r="C32" s="112" t="s">
        <v>1769</v>
      </c>
      <c r="D32">
        <f>COUNTIF(G3:G29,1)</f>
        <v>0</v>
      </c>
    </row>
    <row r="33" spans="3:4" hidden="1" x14ac:dyDescent="0.25">
      <c r="C33" s="112" t="s">
        <v>1770</v>
      </c>
      <c r="D33">
        <f>COUNTIF(G3:G29,2)</f>
        <v>0</v>
      </c>
    </row>
    <row r="34" spans="3:4" hidden="1" x14ac:dyDescent="0.25">
      <c r="C34" s="112" t="s">
        <v>1771</v>
      </c>
      <c r="D34">
        <f>COUNTIF(G3:G29,3)</f>
        <v>4</v>
      </c>
    </row>
  </sheetData>
  <sheetProtection algorithmName="SHA-512" hashValue="N2lfVWaxlP8Di1kiQmnXxoe4nkKFHOPNwCZQVL6Bk2G2oYKd0izrIFhvmrY4Wg1kvaeIvztvKk2W5nKOJeNWQQ==" saltValue="NBjKF9A41TQZDd56+HNeGA==" spinCount="100000" sheet="1" objects="1" scenarios="1"/>
  <mergeCells count="1">
    <mergeCell ref="B1:E1"/>
  </mergeCells>
  <conditionalFormatting sqref="D3">
    <cfRule type="cellIs" dxfId="35" priority="3" operator="equal">
      <formula>"NO CUMPLE CONDICIÓN"</formula>
    </cfRule>
    <cfRule type="cellIs" dxfId="34" priority="4" operator="equal">
      <formula>"No Cumple"</formula>
    </cfRule>
  </conditionalFormatting>
  <conditionalFormatting sqref="D20">
    <cfRule type="cellIs" dxfId="33" priority="1" operator="equal">
      <formula>"NO CUMPLE CONDICIÓN"</formula>
    </cfRule>
    <cfRule type="cellIs" dxfId="32" priority="2" operator="equal">
      <formula>"No Cumple"</formula>
    </cfRule>
  </conditionalFormatting>
  <conditionalFormatting sqref="D25">
    <cfRule type="cellIs" dxfId="31" priority="13" operator="equal">
      <formula>"NO CUMPLE CONDICIÓN"</formula>
    </cfRule>
    <cfRule type="cellIs" dxfId="30" priority="14" operator="equal">
      <formula>"No Cumple"</formula>
    </cfRule>
  </conditionalFormatting>
  <conditionalFormatting sqref="D28">
    <cfRule type="cellIs" dxfId="29" priority="15" operator="equal">
      <formula>"NO CUMPLE CONDICIÓN"</formula>
    </cfRule>
    <cfRule type="cellIs" dxfId="28" priority="16" operator="equal">
      <formula>"No Cumple"</formula>
    </cfRule>
  </conditionalFormatting>
  <dataValidations count="1">
    <dataValidation type="list" allowBlank="1" showInputMessage="1" showErrorMessage="1" sqref="D29 D26:D27 D5:D19" xr:uid="{B30671EC-74B2-4A07-8735-42D00DF92D8A}">
      <formula1>"CUMPLE,NO CUMPLE,NO APLICA"</formula1>
    </dataValidation>
  </dataValidations>
  <printOptions horizontalCentered="1"/>
  <pageMargins left="0.70866141732283472" right="0.70866141732283472" top="1.1417322834645669" bottom="0.74803149606299213" header="0.31496062992125984" footer="0.31496062992125984"/>
  <pageSetup scale="58" fitToHeight="0" orientation="landscape" r:id="rId1"/>
  <headerFooter>
    <oddHeader>&amp;L&amp;G&amp;CPROCESO DE INSPECCIÓN, VIGILANCIA Y CONTROL
FORMATO INSTRUMENTO IV
HOGAR SUSTITUTO
RESTABLECIMIENTO DE DERECHOS&amp;RF9.P16.IVC
Versión 1
Página &amp;P de &amp;N 
11/11/2025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5"/>
  <sheetViews>
    <sheetView zoomScale="90" zoomScaleNormal="90" workbookViewId="0">
      <selection activeCell="C109" sqref="C109"/>
    </sheetView>
  </sheetViews>
  <sheetFormatPr baseColWidth="10" defaultColWidth="11.42578125" defaultRowHeight="15" x14ac:dyDescent="0.25"/>
  <cols>
    <col min="2" max="2" width="9.42578125" style="135" bestFit="1" customWidth="1"/>
    <col min="3" max="3" width="88" customWidth="1"/>
    <col min="4" max="4" width="23.85546875" style="28" customWidth="1"/>
    <col min="5" max="5" width="91.85546875" style="28" customWidth="1"/>
    <col min="6" max="6" width="32.42578125" style="216" customWidth="1"/>
    <col min="7" max="7" width="13" hidden="1" customWidth="1"/>
  </cols>
  <sheetData>
    <row r="1" spans="1:18" ht="21.75" thickBot="1" x14ac:dyDescent="0.3">
      <c r="B1" s="581" t="s">
        <v>2306</v>
      </c>
      <c r="C1" s="582"/>
      <c r="D1" s="582"/>
      <c r="E1" s="583"/>
    </row>
    <row r="2" spans="1:18" s="135" customFormat="1" ht="60.75" thickBot="1" x14ac:dyDescent="0.25">
      <c r="A2" s="228" t="s">
        <v>1675</v>
      </c>
      <c r="B2" s="63" t="s">
        <v>2307</v>
      </c>
      <c r="C2" s="85" t="s">
        <v>2308</v>
      </c>
      <c r="D2" s="86" t="s">
        <v>1678</v>
      </c>
      <c r="E2" s="87" t="s">
        <v>1679</v>
      </c>
      <c r="F2" s="217" t="s">
        <v>2309</v>
      </c>
      <c r="I2" s="136"/>
      <c r="K2" s="136"/>
      <c r="M2" s="136"/>
      <c r="O2" s="136"/>
      <c r="Q2" s="136"/>
    </row>
    <row r="3" spans="1:18" s="44" customFormat="1" ht="66" x14ac:dyDescent="0.2">
      <c r="B3" s="230" t="s">
        <v>2310</v>
      </c>
      <c r="C3" s="133" t="s">
        <v>2311</v>
      </c>
      <c r="D3" s="82" t="str">
        <f>IF(COUNTIF(D4:D4,"NO CUMPLE")&gt;0,"NO CUMPLE CONDICIÓN",IF(COUNTIF(D4:D4,"CUMPLE")=0,"NO APLICA","CUMPLE"))</f>
        <v>NO APLICA</v>
      </c>
      <c r="E3" s="231" t="str">
        <f>CONCATENATE(IF(D4="NO CUMPLE",CONCATENATE(E4," / "),""))</f>
        <v/>
      </c>
      <c r="F3" s="229" t="s">
        <v>2312</v>
      </c>
      <c r="G3" s="113">
        <f>IF(D3="CUMPLE",1,IF(D3="NO CUMPLE CONDICIÓN",2,3))</f>
        <v>3</v>
      </c>
      <c r="I3" s="45"/>
      <c r="K3" s="45"/>
      <c r="M3" s="45"/>
      <c r="O3" s="45"/>
      <c r="Q3" s="45"/>
    </row>
    <row r="4" spans="1:18" s="46" customFormat="1" ht="71.25" x14ac:dyDescent="0.2">
      <c r="A4" s="127" t="s">
        <v>1763</v>
      </c>
      <c r="B4" s="232" t="s">
        <v>2313</v>
      </c>
      <c r="C4" s="73" t="s">
        <v>2314</v>
      </c>
      <c r="D4" s="150"/>
      <c r="E4" s="233"/>
      <c r="F4" s="218" t="s">
        <v>2312</v>
      </c>
      <c r="G4" s="131"/>
      <c r="J4" s="44"/>
      <c r="K4" s="132"/>
      <c r="M4" s="132"/>
      <c r="O4" s="132"/>
      <c r="Q4" s="132"/>
    </row>
    <row r="5" spans="1:18" s="46" customFormat="1" ht="102.6" customHeight="1" x14ac:dyDescent="0.2">
      <c r="B5" s="230" t="s">
        <v>2315</v>
      </c>
      <c r="C5" s="133" t="s">
        <v>2316</v>
      </c>
      <c r="D5" s="82" t="str">
        <f>IF(COUNTIF(D7:D9,"NO CUMPLE")&gt;0,"NO CUMPLE CONDICIÓN",IF(COUNTIF(D7:D9,"CUMPLE")=0,"NO APLICA","CUMPLE"))</f>
        <v>NO APLICA</v>
      </c>
      <c r="E5" s="234" t="str">
        <f>CONCATENATE(IF(D7="NO CUMPLE",CONCATENATE(E7," / "),""),IF(D8="NO CUMPLE",CONCATENATE(E8," / "),""),IF(D9="NO CUMPLE",CONCATENATE(E9," / "),""))</f>
        <v/>
      </c>
      <c r="F5" s="229" t="s">
        <v>2317</v>
      </c>
      <c r="G5" s="113">
        <f>IF(D5="CUMPLE",1,IF(D5="NO CUMPLE CONDICIÓN",2,3))</f>
        <v>3</v>
      </c>
      <c r="H5" s="44"/>
      <c r="J5" s="44"/>
      <c r="K5" s="45"/>
      <c r="L5" s="44"/>
      <c r="M5" s="45"/>
      <c r="N5" s="44"/>
      <c r="O5" s="45"/>
      <c r="P5" s="44"/>
      <c r="Q5" s="45"/>
      <c r="R5" s="44"/>
    </row>
    <row r="6" spans="1:18" s="44" customFormat="1" ht="43.5" customHeight="1" x14ac:dyDescent="0.2">
      <c r="B6" s="235"/>
      <c r="C6" s="101" t="s">
        <v>2318</v>
      </c>
      <c r="D6" s="138"/>
      <c r="E6" s="100"/>
      <c r="F6" s="219" t="s">
        <v>1955</v>
      </c>
      <c r="G6" s="113"/>
      <c r="K6" s="45"/>
      <c r="M6" s="45"/>
      <c r="O6" s="45"/>
      <c r="Q6" s="45"/>
    </row>
    <row r="7" spans="1:18" s="44" customFormat="1" ht="82.5" x14ac:dyDescent="0.2">
      <c r="A7" s="127" t="s">
        <v>1763</v>
      </c>
      <c r="B7" s="236" t="s">
        <v>2319</v>
      </c>
      <c r="C7" s="57" t="s">
        <v>2320</v>
      </c>
      <c r="D7" s="151"/>
      <c r="E7" s="237"/>
      <c r="F7" s="219" t="s">
        <v>2321</v>
      </c>
      <c r="G7" s="113"/>
      <c r="K7" s="45"/>
      <c r="M7" s="45"/>
      <c r="O7" s="45"/>
      <c r="Q7" s="45"/>
    </row>
    <row r="8" spans="1:18" s="44" customFormat="1" ht="82.5" x14ac:dyDescent="0.2">
      <c r="A8" s="127" t="s">
        <v>1763</v>
      </c>
      <c r="B8" s="236" t="s">
        <v>2322</v>
      </c>
      <c r="C8" s="57" t="s">
        <v>2323</v>
      </c>
      <c r="D8" s="151"/>
      <c r="E8" s="237"/>
      <c r="F8" s="219" t="s">
        <v>2321</v>
      </c>
      <c r="G8" s="113"/>
      <c r="K8" s="45"/>
      <c r="M8" s="45"/>
      <c r="O8" s="45"/>
      <c r="Q8" s="45"/>
    </row>
    <row r="9" spans="1:18" s="44" customFormat="1" ht="82.5" x14ac:dyDescent="0.2">
      <c r="A9" s="127" t="s">
        <v>1763</v>
      </c>
      <c r="B9" s="236" t="s">
        <v>2324</v>
      </c>
      <c r="C9" s="57" t="s">
        <v>2325</v>
      </c>
      <c r="D9" s="151"/>
      <c r="E9" s="237"/>
      <c r="F9" s="219" t="s">
        <v>2321</v>
      </c>
      <c r="G9" s="113"/>
      <c r="K9" s="45"/>
      <c r="M9" s="45"/>
      <c r="O9" s="45"/>
      <c r="Q9" s="45"/>
    </row>
    <row r="10" spans="1:18" s="44" customFormat="1" ht="42" customHeight="1" x14ac:dyDescent="0.2">
      <c r="B10" s="230" t="s">
        <v>2326</v>
      </c>
      <c r="C10" s="133" t="s">
        <v>2327</v>
      </c>
      <c r="D10" s="82" t="str">
        <f>IF(COUNTIF(D12:D17,"NO CUMPLE")&gt;0,"NO CUMPLE CONDICIÓN",IF(COUNTIF(D12:D17,"CUMPLE")=0,"NO APLICA","CUMPLE"))</f>
        <v>NO APLICA</v>
      </c>
      <c r="E10" s="234" t="str">
        <f>CONCATENATE(IF(D12="NO CUMPLE",CONCATENATE(E12," / "),""),IF(D13="NO CUMPLE",CONCATENATE(E13," / "),""),IF(D14="NO CUMPLE",CONCATENATE(E14," / "),""),IF(D15="NO CUMPLE",CONCATENATE(E15," / "),""),IF(D16="NO CUMPLE",CONCATENATE(E16," / "),""),IF(D17="NO CUMPLE",CONCATENATE(E17," / "),""))</f>
        <v/>
      </c>
      <c r="F10" s="229" t="s">
        <v>2328</v>
      </c>
      <c r="G10" s="113">
        <f>IF(D10="CUMPLE",1,IF(D10="NO CUMPLE CONDICIÓN",2,3))</f>
        <v>3</v>
      </c>
      <c r="K10" s="45"/>
      <c r="M10" s="45"/>
      <c r="O10" s="45"/>
      <c r="Q10" s="45"/>
    </row>
    <row r="11" spans="1:18" s="44" customFormat="1" ht="40.5" customHeight="1" x14ac:dyDescent="0.2">
      <c r="B11" s="235"/>
      <c r="C11" s="101" t="s">
        <v>2318</v>
      </c>
      <c r="D11" s="138"/>
      <c r="E11" s="100"/>
      <c r="F11" s="219" t="s">
        <v>1955</v>
      </c>
      <c r="G11" s="113"/>
      <c r="K11" s="45"/>
      <c r="M11" s="45"/>
      <c r="O11" s="45"/>
      <c r="Q11" s="45"/>
    </row>
    <row r="12" spans="1:18" s="44" customFormat="1" ht="82.5" x14ac:dyDescent="0.2">
      <c r="A12" s="127" t="s">
        <v>1763</v>
      </c>
      <c r="B12" s="236" t="s">
        <v>2329</v>
      </c>
      <c r="C12" s="57" t="s">
        <v>2330</v>
      </c>
      <c r="D12" s="151"/>
      <c r="E12" s="237"/>
      <c r="F12" s="219" t="s">
        <v>2331</v>
      </c>
      <c r="G12" s="113"/>
      <c r="K12" s="45"/>
      <c r="M12" s="45"/>
      <c r="O12" s="45"/>
      <c r="Q12" s="45"/>
    </row>
    <row r="13" spans="1:18" s="44" customFormat="1" ht="82.5" x14ac:dyDescent="0.2">
      <c r="A13" s="127" t="s">
        <v>1763</v>
      </c>
      <c r="B13" s="236" t="s">
        <v>2332</v>
      </c>
      <c r="C13" s="61" t="s">
        <v>2949</v>
      </c>
      <c r="D13" s="151"/>
      <c r="E13" s="237"/>
      <c r="F13" s="219" t="s">
        <v>2331</v>
      </c>
      <c r="G13" s="113"/>
      <c r="K13" s="45"/>
      <c r="M13" s="45"/>
      <c r="O13" s="45"/>
      <c r="Q13" s="45"/>
    </row>
    <row r="14" spans="1:18" s="44" customFormat="1" ht="82.5" x14ac:dyDescent="0.2">
      <c r="A14" s="127" t="s">
        <v>1763</v>
      </c>
      <c r="B14" s="236" t="s">
        <v>2333</v>
      </c>
      <c r="C14" s="57" t="s">
        <v>2334</v>
      </c>
      <c r="D14" s="151"/>
      <c r="E14" s="237"/>
      <c r="F14" s="219" t="s">
        <v>2335</v>
      </c>
      <c r="G14" s="113"/>
      <c r="K14" s="45"/>
      <c r="M14" s="45"/>
      <c r="O14" s="45"/>
      <c r="Q14" s="45"/>
    </row>
    <row r="15" spans="1:18" s="46" customFormat="1" ht="82.5" x14ac:dyDescent="0.2">
      <c r="A15" s="127" t="s">
        <v>1763</v>
      </c>
      <c r="B15" s="236" t="s">
        <v>2336</v>
      </c>
      <c r="C15" s="57" t="s">
        <v>2337</v>
      </c>
      <c r="D15" s="151"/>
      <c r="E15" s="237"/>
      <c r="F15" s="219" t="s">
        <v>2335</v>
      </c>
      <c r="G15" s="113"/>
      <c r="H15" s="44"/>
      <c r="J15" s="44"/>
      <c r="K15" s="45"/>
      <c r="L15" s="44"/>
      <c r="M15" s="45"/>
      <c r="N15" s="44"/>
      <c r="O15" s="45"/>
      <c r="P15" s="44"/>
      <c r="Q15" s="45"/>
      <c r="R15" s="44"/>
    </row>
    <row r="16" spans="1:18" s="44" customFormat="1" ht="82.5" x14ac:dyDescent="0.2">
      <c r="A16" s="127" t="s">
        <v>1763</v>
      </c>
      <c r="B16" s="236" t="s">
        <v>2338</v>
      </c>
      <c r="C16" s="57" t="s">
        <v>2339</v>
      </c>
      <c r="D16" s="151"/>
      <c r="E16" s="237"/>
      <c r="F16" s="219" t="s">
        <v>2335</v>
      </c>
      <c r="G16" s="113"/>
      <c r="K16" s="45"/>
      <c r="M16" s="45"/>
      <c r="O16" s="45"/>
      <c r="Q16" s="45"/>
    </row>
    <row r="17" spans="1:18" s="44" customFormat="1" ht="82.5" x14ac:dyDescent="0.2">
      <c r="A17" s="127" t="s">
        <v>1763</v>
      </c>
      <c r="B17" s="236" t="s">
        <v>2340</v>
      </c>
      <c r="C17" s="57" t="s">
        <v>2341</v>
      </c>
      <c r="D17" s="151"/>
      <c r="E17" s="237"/>
      <c r="F17" s="219" t="s">
        <v>2335</v>
      </c>
      <c r="G17" s="113"/>
      <c r="K17" s="45"/>
      <c r="M17" s="45"/>
      <c r="O17" s="45"/>
      <c r="Q17" s="45"/>
    </row>
    <row r="18" spans="1:18" s="44" customFormat="1" ht="66" x14ac:dyDescent="0.2">
      <c r="B18" s="230" t="s">
        <v>2342</v>
      </c>
      <c r="C18" s="134" t="s">
        <v>2343</v>
      </c>
      <c r="D18" s="82" t="str">
        <f>IF(COUNTIF(D20:D30,"NO CUMPLE")&gt;0,"NO CUMPLE CONDICIÓN",IF(COUNTIF(D20:D30,"CUMPLE")=0,"NO APLICA","CUMPLE"))</f>
        <v>NO APLICA</v>
      </c>
      <c r="E18" s="234"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29" t="s">
        <v>2344</v>
      </c>
      <c r="G18" s="113">
        <f>IF(D18="CUMPLE",1,IF(D18="NO CUMPLE CONDICIÓN",2,3))</f>
        <v>3</v>
      </c>
      <c r="K18" s="45"/>
      <c r="M18" s="45"/>
      <c r="O18" s="45"/>
      <c r="Q18" s="45"/>
    </row>
    <row r="19" spans="1:18" s="44" customFormat="1" ht="42" customHeight="1" x14ac:dyDescent="0.2">
      <c r="B19" s="235"/>
      <c r="C19" s="101" t="s">
        <v>2318</v>
      </c>
      <c r="D19" s="138"/>
      <c r="E19" s="100"/>
      <c r="F19" s="219" t="s">
        <v>1955</v>
      </c>
      <c r="G19" s="113"/>
      <c r="K19" s="45"/>
      <c r="M19" s="45"/>
      <c r="O19" s="45"/>
      <c r="Q19" s="45"/>
    </row>
    <row r="20" spans="1:18" s="47" customFormat="1" ht="90.75" x14ac:dyDescent="0.2">
      <c r="A20" s="127" t="s">
        <v>1763</v>
      </c>
      <c r="B20" s="236" t="s">
        <v>2345</v>
      </c>
      <c r="C20" s="57" t="s">
        <v>2346</v>
      </c>
      <c r="D20" s="151"/>
      <c r="E20" s="237"/>
      <c r="F20" s="219" t="s">
        <v>2347</v>
      </c>
      <c r="G20" s="113"/>
      <c r="H20" s="44"/>
      <c r="J20" s="44"/>
      <c r="K20" s="45"/>
      <c r="L20" s="44"/>
      <c r="M20" s="45"/>
      <c r="N20" s="44"/>
      <c r="O20" s="45"/>
      <c r="P20" s="44"/>
      <c r="Q20" s="45"/>
      <c r="R20" s="44"/>
    </row>
    <row r="21" spans="1:18" s="44" customFormat="1" ht="90.75" x14ac:dyDescent="0.2">
      <c r="A21" s="127" t="s">
        <v>1763</v>
      </c>
      <c r="B21" s="236" t="s">
        <v>2348</v>
      </c>
      <c r="C21" s="57" t="s">
        <v>2349</v>
      </c>
      <c r="D21" s="151"/>
      <c r="E21" s="237"/>
      <c r="F21" s="219" t="s">
        <v>2347</v>
      </c>
      <c r="G21" s="113"/>
      <c r="K21" s="45"/>
      <c r="M21" s="45"/>
      <c r="O21" s="45"/>
      <c r="Q21" s="45"/>
    </row>
    <row r="22" spans="1:18" s="44" customFormat="1" ht="90.75" x14ac:dyDescent="0.2">
      <c r="A22" s="127" t="s">
        <v>1763</v>
      </c>
      <c r="B22" s="236" t="s">
        <v>2350</v>
      </c>
      <c r="C22" s="57" t="s">
        <v>2351</v>
      </c>
      <c r="D22" s="151"/>
      <c r="E22" s="237"/>
      <c r="F22" s="219" t="s">
        <v>2352</v>
      </c>
      <c r="G22" s="113"/>
      <c r="K22" s="45"/>
      <c r="M22" s="45"/>
      <c r="O22" s="45"/>
      <c r="Q22" s="45"/>
    </row>
    <row r="23" spans="1:18" s="44" customFormat="1" ht="90.75" x14ac:dyDescent="0.2">
      <c r="A23" s="127" t="s">
        <v>1763</v>
      </c>
      <c r="B23" s="236" t="s">
        <v>2353</v>
      </c>
      <c r="C23" s="57" t="s">
        <v>2354</v>
      </c>
      <c r="D23" s="151"/>
      <c r="E23" s="237"/>
      <c r="F23" s="219" t="s">
        <v>2355</v>
      </c>
      <c r="G23" s="113"/>
      <c r="K23" s="45"/>
      <c r="M23" s="45"/>
      <c r="O23" s="45"/>
      <c r="Q23" s="45"/>
    </row>
    <row r="24" spans="1:18" s="44" customFormat="1" ht="90.75" x14ac:dyDescent="0.2">
      <c r="A24" s="127" t="s">
        <v>1763</v>
      </c>
      <c r="B24" s="236" t="s">
        <v>2356</v>
      </c>
      <c r="C24" s="57" t="s">
        <v>2357</v>
      </c>
      <c r="D24" s="151"/>
      <c r="E24" s="237"/>
      <c r="F24" s="219" t="s">
        <v>2355</v>
      </c>
      <c r="G24" s="113"/>
      <c r="K24" s="45"/>
      <c r="M24" s="45"/>
      <c r="O24" s="45"/>
      <c r="Q24" s="45"/>
    </row>
    <row r="25" spans="1:18" s="44" customFormat="1" ht="90.75" x14ac:dyDescent="0.2">
      <c r="A25" s="127" t="s">
        <v>1763</v>
      </c>
      <c r="B25" s="236" t="s">
        <v>2358</v>
      </c>
      <c r="C25" s="57" t="s">
        <v>2359</v>
      </c>
      <c r="D25" s="151"/>
      <c r="E25" s="237"/>
      <c r="F25" s="219" t="s">
        <v>2355</v>
      </c>
      <c r="G25" s="113"/>
      <c r="K25" s="45"/>
      <c r="M25" s="45"/>
      <c r="O25" s="45"/>
      <c r="Q25" s="45"/>
    </row>
    <row r="26" spans="1:18" s="44" customFormat="1" ht="90.75" x14ac:dyDescent="0.2">
      <c r="A26" s="127" t="s">
        <v>1763</v>
      </c>
      <c r="B26" s="236" t="s">
        <v>2360</v>
      </c>
      <c r="C26" s="57" t="s">
        <v>2361</v>
      </c>
      <c r="D26" s="151"/>
      <c r="E26" s="237"/>
      <c r="F26" s="219" t="s">
        <v>2362</v>
      </c>
      <c r="G26" s="113"/>
      <c r="K26" s="45"/>
      <c r="M26" s="45"/>
      <c r="O26" s="45"/>
      <c r="Q26" s="45"/>
    </row>
    <row r="27" spans="1:18" s="47" customFormat="1" ht="90.75" x14ac:dyDescent="0.2">
      <c r="A27" s="127" t="s">
        <v>1763</v>
      </c>
      <c r="B27" s="236" t="s">
        <v>2363</v>
      </c>
      <c r="C27" s="57" t="s">
        <v>2364</v>
      </c>
      <c r="D27" s="151"/>
      <c r="E27" s="237"/>
      <c r="F27" s="219" t="s">
        <v>2362</v>
      </c>
      <c r="G27" s="113"/>
      <c r="H27" s="44"/>
      <c r="J27" s="44"/>
      <c r="K27" s="45"/>
      <c r="L27" s="44"/>
      <c r="M27" s="45"/>
      <c r="N27" s="44"/>
      <c r="O27" s="45"/>
      <c r="P27" s="44"/>
      <c r="Q27" s="45"/>
      <c r="R27" s="44"/>
    </row>
    <row r="28" spans="1:18" s="44" customFormat="1" ht="90.75" x14ac:dyDescent="0.2">
      <c r="A28" s="127" t="s">
        <v>1763</v>
      </c>
      <c r="B28" s="236" t="s">
        <v>2365</v>
      </c>
      <c r="C28" s="57" t="s">
        <v>2366</v>
      </c>
      <c r="D28" s="151"/>
      <c r="E28" s="237"/>
      <c r="F28" s="219" t="s">
        <v>2362</v>
      </c>
      <c r="G28" s="113"/>
      <c r="K28" s="45"/>
      <c r="M28" s="45"/>
      <c r="O28" s="45"/>
      <c r="Q28" s="45"/>
    </row>
    <row r="29" spans="1:18" s="44" customFormat="1" ht="90.75" x14ac:dyDescent="0.2">
      <c r="A29" s="127" t="s">
        <v>1763</v>
      </c>
      <c r="B29" s="236" t="s">
        <v>2367</v>
      </c>
      <c r="C29" s="57" t="s">
        <v>2368</v>
      </c>
      <c r="D29" s="151"/>
      <c r="E29" s="237"/>
      <c r="F29" s="219" t="s">
        <v>2369</v>
      </c>
      <c r="G29" s="113"/>
      <c r="K29" s="45"/>
      <c r="M29" s="45"/>
      <c r="O29" s="45"/>
      <c r="Q29" s="45"/>
    </row>
    <row r="30" spans="1:18" s="44" customFormat="1" ht="90.75" x14ac:dyDescent="0.2">
      <c r="A30" s="127" t="s">
        <v>1763</v>
      </c>
      <c r="B30" s="236" t="s">
        <v>2370</v>
      </c>
      <c r="C30" s="57" t="s">
        <v>2371</v>
      </c>
      <c r="D30" s="151"/>
      <c r="E30" s="237"/>
      <c r="F30" s="219" t="s">
        <v>2369</v>
      </c>
      <c r="G30" s="113"/>
      <c r="K30" s="45"/>
      <c r="M30" s="45"/>
      <c r="O30" s="45"/>
      <c r="Q30" s="45"/>
    </row>
    <row r="31" spans="1:18" s="44" customFormat="1" ht="66" x14ac:dyDescent="0.2">
      <c r="B31" s="230" t="s">
        <v>2372</v>
      </c>
      <c r="C31" s="134" t="s">
        <v>2373</v>
      </c>
      <c r="D31" s="82" t="str">
        <f>IF(COUNTIF(D33:D53,"NO CUMPLE")&gt;0,"NO CUMPLE CONDICIÓN",IF(COUNTIF(D33:D53,"CUMPLE")=0,"NO APLICA","CUMPLE"))</f>
        <v>NO APLICA</v>
      </c>
      <c r="E31" s="234"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229" t="s">
        <v>2374</v>
      </c>
      <c r="G31" s="113">
        <f>IF(D31="CUMPLE",1,IF(D31="NO CUMPLE CONDICIÓN",2,3))</f>
        <v>3</v>
      </c>
      <c r="K31" s="45"/>
      <c r="M31" s="45"/>
      <c r="O31" s="45"/>
      <c r="Q31" s="45"/>
    </row>
    <row r="32" spans="1:18" s="44" customFormat="1" ht="42" customHeight="1" x14ac:dyDescent="0.2">
      <c r="B32" s="235"/>
      <c r="C32" s="101" t="s">
        <v>2318</v>
      </c>
      <c r="D32" s="138"/>
      <c r="E32" s="100"/>
      <c r="F32" s="219" t="s">
        <v>1955</v>
      </c>
      <c r="G32" s="113"/>
      <c r="K32" s="45"/>
      <c r="M32" s="45"/>
      <c r="O32" s="45"/>
      <c r="Q32" s="45"/>
    </row>
    <row r="33" spans="1:18" s="44" customFormat="1" ht="231" customHeight="1" x14ac:dyDescent="0.2">
      <c r="A33" s="127" t="s">
        <v>1763</v>
      </c>
      <c r="B33" s="236" t="s">
        <v>2375</v>
      </c>
      <c r="C33" s="57" t="s">
        <v>2376</v>
      </c>
      <c r="D33" s="151"/>
      <c r="E33" s="237"/>
      <c r="F33" s="219" t="s">
        <v>2377</v>
      </c>
      <c r="G33" s="113"/>
      <c r="K33" s="45"/>
      <c r="M33" s="45"/>
      <c r="O33" s="45"/>
      <c r="Q33" s="45"/>
    </row>
    <row r="34" spans="1:18" s="44" customFormat="1" ht="90.75" x14ac:dyDescent="0.2">
      <c r="A34" s="127" t="s">
        <v>1763</v>
      </c>
      <c r="B34" s="236" t="s">
        <v>2378</v>
      </c>
      <c r="C34" s="57" t="s">
        <v>2379</v>
      </c>
      <c r="D34" s="151"/>
      <c r="E34" s="237"/>
      <c r="F34" s="219" t="s">
        <v>2380</v>
      </c>
      <c r="G34" s="113"/>
      <c r="K34" s="45"/>
      <c r="M34" s="45"/>
      <c r="O34" s="45"/>
      <c r="Q34" s="45"/>
    </row>
    <row r="35" spans="1:18" s="44" customFormat="1" ht="90.75" x14ac:dyDescent="0.2">
      <c r="A35" s="127" t="s">
        <v>1763</v>
      </c>
      <c r="B35" s="236" t="s">
        <v>2381</v>
      </c>
      <c r="C35" s="57" t="s">
        <v>2947</v>
      </c>
      <c r="D35" s="151"/>
      <c r="E35" s="237"/>
      <c r="F35" s="219" t="s">
        <v>2382</v>
      </c>
      <c r="G35" s="113"/>
      <c r="K35" s="45"/>
      <c r="M35" s="45"/>
      <c r="O35" s="45"/>
      <c r="Q35" s="45"/>
    </row>
    <row r="36" spans="1:18" s="44" customFormat="1" ht="82.5" x14ac:dyDescent="0.2">
      <c r="A36" s="127" t="s">
        <v>1763</v>
      </c>
      <c r="B36" s="236" t="s">
        <v>2383</v>
      </c>
      <c r="C36" s="61" t="s">
        <v>2384</v>
      </c>
      <c r="D36" s="151"/>
      <c r="E36" s="237"/>
      <c r="F36" s="219" t="s">
        <v>2385</v>
      </c>
      <c r="G36" s="113"/>
      <c r="K36" s="45"/>
      <c r="M36" s="45"/>
      <c r="O36" s="45"/>
      <c r="Q36" s="45"/>
    </row>
    <row r="37" spans="1:18" s="44" customFormat="1" ht="82.5" x14ac:dyDescent="0.2">
      <c r="A37" s="127" t="s">
        <v>1763</v>
      </c>
      <c r="B37" s="236" t="s">
        <v>2386</v>
      </c>
      <c r="C37" s="61" t="s">
        <v>2387</v>
      </c>
      <c r="D37" s="151"/>
      <c r="E37" s="237"/>
      <c r="F37" s="219" t="s">
        <v>2388</v>
      </c>
      <c r="G37" s="113"/>
      <c r="K37" s="45"/>
      <c r="M37" s="45"/>
      <c r="O37" s="45"/>
      <c r="Q37" s="45"/>
    </row>
    <row r="38" spans="1:18" s="44" customFormat="1" ht="82.5" x14ac:dyDescent="0.2">
      <c r="A38" s="127" t="s">
        <v>1763</v>
      </c>
      <c r="B38" s="236" t="s">
        <v>2389</v>
      </c>
      <c r="C38" s="61" t="s">
        <v>2390</v>
      </c>
      <c r="D38" s="151"/>
      <c r="E38" s="237"/>
      <c r="F38" s="219" t="s">
        <v>2388</v>
      </c>
      <c r="G38" s="113"/>
      <c r="K38" s="45"/>
      <c r="M38" s="45"/>
      <c r="O38" s="45"/>
      <c r="Q38" s="45"/>
    </row>
    <row r="39" spans="1:18" s="44" customFormat="1" ht="82.5" x14ac:dyDescent="0.2">
      <c r="A39" s="127" t="s">
        <v>1763</v>
      </c>
      <c r="B39" s="236" t="s">
        <v>2391</v>
      </c>
      <c r="C39" s="61" t="s">
        <v>2392</v>
      </c>
      <c r="D39" s="151"/>
      <c r="E39" s="237"/>
      <c r="F39" s="219" t="s">
        <v>2388</v>
      </c>
      <c r="G39" s="113"/>
      <c r="K39" s="45"/>
      <c r="M39" s="45"/>
      <c r="O39" s="45"/>
      <c r="Q39" s="45"/>
    </row>
    <row r="40" spans="1:18" s="47" customFormat="1" ht="82.5" x14ac:dyDescent="0.2">
      <c r="A40" s="127" t="s">
        <v>1763</v>
      </c>
      <c r="B40" s="236" t="s">
        <v>2393</v>
      </c>
      <c r="C40" s="61" t="s">
        <v>2394</v>
      </c>
      <c r="D40" s="151"/>
      <c r="E40" s="237"/>
      <c r="F40" s="219" t="s">
        <v>2388</v>
      </c>
      <c r="G40" s="113"/>
      <c r="H40" s="44"/>
      <c r="J40" s="44"/>
      <c r="K40" s="45"/>
      <c r="L40" s="44"/>
      <c r="M40" s="45"/>
      <c r="N40" s="44"/>
      <c r="O40" s="45"/>
      <c r="P40" s="44"/>
      <c r="Q40" s="45"/>
      <c r="R40" s="44"/>
    </row>
    <row r="41" spans="1:18" s="44" customFormat="1" ht="82.5" x14ac:dyDescent="0.2">
      <c r="A41" s="127" t="s">
        <v>1763</v>
      </c>
      <c r="B41" s="236" t="s">
        <v>2395</v>
      </c>
      <c r="C41" s="61" t="s">
        <v>2396</v>
      </c>
      <c r="D41" s="151"/>
      <c r="E41" s="237"/>
      <c r="F41" s="219" t="s">
        <v>2388</v>
      </c>
      <c r="G41" s="113"/>
      <c r="K41" s="45"/>
      <c r="M41" s="45"/>
      <c r="O41" s="45"/>
      <c r="Q41" s="45"/>
    </row>
    <row r="42" spans="1:18" s="44" customFormat="1" ht="82.5" x14ac:dyDescent="0.2">
      <c r="A42" s="127" t="s">
        <v>1763</v>
      </c>
      <c r="B42" s="236" t="s">
        <v>2397</v>
      </c>
      <c r="C42" s="61" t="s">
        <v>2398</v>
      </c>
      <c r="D42" s="151"/>
      <c r="E42" s="237"/>
      <c r="F42" s="219" t="s">
        <v>2388</v>
      </c>
      <c r="G42" s="113"/>
      <c r="K42" s="45"/>
      <c r="M42" s="45"/>
      <c r="O42" s="45"/>
      <c r="Q42" s="45"/>
    </row>
    <row r="43" spans="1:18" s="44" customFormat="1" ht="82.5" x14ac:dyDescent="0.2">
      <c r="A43" s="127" t="s">
        <v>1763</v>
      </c>
      <c r="B43" s="236" t="s">
        <v>2399</v>
      </c>
      <c r="C43" s="61" t="s">
        <v>2400</v>
      </c>
      <c r="D43" s="151"/>
      <c r="E43" s="237"/>
      <c r="F43" s="219" t="s">
        <v>2388</v>
      </c>
      <c r="G43" s="113"/>
      <c r="K43" s="45"/>
      <c r="M43" s="45"/>
      <c r="O43" s="45"/>
      <c r="Q43" s="45"/>
    </row>
    <row r="44" spans="1:18" s="44" customFormat="1" ht="82.5" x14ac:dyDescent="0.2">
      <c r="A44" s="127" t="s">
        <v>1763</v>
      </c>
      <c r="B44" s="236" t="s">
        <v>2401</v>
      </c>
      <c r="C44" s="61" t="s">
        <v>2402</v>
      </c>
      <c r="D44" s="151"/>
      <c r="E44" s="237"/>
      <c r="F44" s="219" t="s">
        <v>2388</v>
      </c>
      <c r="G44" s="113"/>
      <c r="K44" s="45"/>
      <c r="M44" s="45"/>
      <c r="O44" s="45"/>
      <c r="Q44" s="45"/>
    </row>
    <row r="45" spans="1:18" s="44" customFormat="1" ht="82.5" x14ac:dyDescent="0.2">
      <c r="A45" s="127" t="s">
        <v>1763</v>
      </c>
      <c r="B45" s="236" t="s">
        <v>2403</v>
      </c>
      <c r="C45" s="61" t="s">
        <v>2404</v>
      </c>
      <c r="D45" s="151"/>
      <c r="E45" s="237"/>
      <c r="F45" s="219" t="s">
        <v>2405</v>
      </c>
      <c r="G45" s="113"/>
      <c r="K45" s="45"/>
      <c r="M45" s="45"/>
      <c r="O45" s="45"/>
      <c r="Q45" s="45"/>
    </row>
    <row r="46" spans="1:18" s="44" customFormat="1" ht="82.5" x14ac:dyDescent="0.2">
      <c r="A46" s="127" t="s">
        <v>1763</v>
      </c>
      <c r="B46" s="236" t="s">
        <v>2406</v>
      </c>
      <c r="C46" s="61" t="s">
        <v>2407</v>
      </c>
      <c r="D46" s="151"/>
      <c r="E46" s="237"/>
      <c r="F46" s="219" t="s">
        <v>2405</v>
      </c>
      <c r="G46" s="113"/>
      <c r="K46" s="45"/>
      <c r="M46" s="45"/>
      <c r="O46" s="45"/>
      <c r="Q46" s="45"/>
    </row>
    <row r="47" spans="1:18" s="44" customFormat="1" ht="82.5" x14ac:dyDescent="0.2">
      <c r="A47" s="127" t="s">
        <v>1763</v>
      </c>
      <c r="B47" s="236" t="s">
        <v>2408</v>
      </c>
      <c r="C47" s="61" t="s">
        <v>2409</v>
      </c>
      <c r="D47" s="151"/>
      <c r="E47" s="237"/>
      <c r="F47" s="219" t="s">
        <v>2405</v>
      </c>
      <c r="G47" s="113"/>
      <c r="K47" s="45"/>
      <c r="M47" s="45"/>
      <c r="O47" s="45"/>
      <c r="Q47" s="45"/>
    </row>
    <row r="48" spans="1:18" s="44" customFormat="1" ht="82.5" x14ac:dyDescent="0.2">
      <c r="A48" s="127" t="s">
        <v>1763</v>
      </c>
      <c r="B48" s="236" t="s">
        <v>2410</v>
      </c>
      <c r="C48" s="61" t="s">
        <v>2411</v>
      </c>
      <c r="D48" s="151"/>
      <c r="E48" s="237"/>
      <c r="F48" s="219" t="s">
        <v>2405</v>
      </c>
      <c r="G48" s="113"/>
      <c r="K48" s="45"/>
      <c r="M48" s="45"/>
      <c r="O48" s="45"/>
      <c r="Q48" s="45"/>
    </row>
    <row r="49" spans="1:18" s="44" customFormat="1" ht="82.5" x14ac:dyDescent="0.2">
      <c r="A49" s="127" t="s">
        <v>1763</v>
      </c>
      <c r="B49" s="236" t="s">
        <v>2412</v>
      </c>
      <c r="C49" s="61" t="s">
        <v>2413</v>
      </c>
      <c r="D49" s="151"/>
      <c r="E49" s="237"/>
      <c r="F49" s="219" t="s">
        <v>2405</v>
      </c>
      <c r="G49" s="113"/>
      <c r="K49" s="45"/>
      <c r="M49" s="45"/>
      <c r="O49" s="45"/>
      <c r="Q49" s="45"/>
    </row>
    <row r="50" spans="1:18" s="44" customFormat="1" ht="82.5" x14ac:dyDescent="0.2">
      <c r="A50" s="127" t="s">
        <v>1763</v>
      </c>
      <c r="B50" s="236" t="s">
        <v>2414</v>
      </c>
      <c r="C50" s="61" t="s">
        <v>2415</v>
      </c>
      <c r="D50" s="151"/>
      <c r="E50" s="237"/>
      <c r="F50" s="219" t="s">
        <v>2416</v>
      </c>
      <c r="G50" s="113"/>
      <c r="K50" s="45"/>
      <c r="M50" s="45"/>
      <c r="O50" s="45"/>
      <c r="Q50" s="45"/>
    </row>
    <row r="51" spans="1:18" s="44" customFormat="1" ht="82.5" x14ac:dyDescent="0.2">
      <c r="A51" s="127" t="s">
        <v>1763</v>
      </c>
      <c r="B51" s="236" t="s">
        <v>2417</v>
      </c>
      <c r="C51" s="61" t="s">
        <v>2418</v>
      </c>
      <c r="D51" s="151"/>
      <c r="E51" s="237"/>
      <c r="F51" s="219" t="s">
        <v>2416</v>
      </c>
      <c r="G51" s="113"/>
      <c r="K51" s="45"/>
      <c r="M51" s="45"/>
      <c r="O51" s="45"/>
      <c r="Q51" s="45"/>
    </row>
    <row r="52" spans="1:18" s="44" customFormat="1" ht="99.75" x14ac:dyDescent="0.2">
      <c r="A52" s="127" t="s">
        <v>1763</v>
      </c>
      <c r="B52" s="236" t="s">
        <v>2419</v>
      </c>
      <c r="C52" s="61" t="s">
        <v>2948</v>
      </c>
      <c r="D52" s="151"/>
      <c r="E52" s="237"/>
      <c r="F52" s="219" t="s">
        <v>2420</v>
      </c>
      <c r="G52" s="113"/>
      <c r="K52" s="45"/>
      <c r="M52" s="45"/>
      <c r="O52" s="45"/>
      <c r="Q52" s="45"/>
    </row>
    <row r="53" spans="1:18" s="44" customFormat="1" ht="90.75" x14ac:dyDescent="0.2">
      <c r="A53" s="127" t="s">
        <v>1763</v>
      </c>
      <c r="B53" s="236" t="s">
        <v>2421</v>
      </c>
      <c r="C53" s="61" t="s">
        <v>2422</v>
      </c>
      <c r="D53" s="151"/>
      <c r="E53" s="237"/>
      <c r="F53" s="219" t="s">
        <v>2423</v>
      </c>
      <c r="G53" s="113"/>
      <c r="K53" s="45"/>
      <c r="M53" s="45"/>
      <c r="O53" s="45"/>
      <c r="Q53" s="45"/>
    </row>
    <row r="54" spans="1:18" s="44" customFormat="1" ht="53.45" customHeight="1" x14ac:dyDescent="0.2">
      <c r="B54" s="230" t="s">
        <v>2424</v>
      </c>
      <c r="C54" s="134" t="s">
        <v>2425</v>
      </c>
      <c r="D54" s="82" t="str">
        <f>IF(COUNTIF(D56:D61,"NO CUMPLE")&gt;0,"NO CUMPLE CONDICIÓN",IF(COUNTIF(D56:D61,"CUMPLE")=0,"NO APLICA","CUMPLE"))</f>
        <v>NO APLICA</v>
      </c>
      <c r="E54" s="234" t="str">
        <f>CONCATENATE(IF(D56="NO CUMPLE",CONCATENATE(E56," / "),""),IF(D57="NO CUMPLE",CONCATENATE(E57," / "),""),IF(D58="NO CUMPLE",CONCATENATE(E58," / "),""),IF(D59="NO CUMPLE",CONCATENATE(E59," / "),""),IF(D60="NO CUMPLE",CONCATENATE(E60," / "),""),IF(D61="NO CUMPLE",CONCATENATE(E61," / "),""))</f>
        <v/>
      </c>
      <c r="F54" s="229" t="s">
        <v>2426</v>
      </c>
      <c r="G54" s="113">
        <f>IF(D54="CUMPLE",1,IF(D54="NO CUMPLE CONDICIÓN",2,3))</f>
        <v>3</v>
      </c>
      <c r="K54" s="45"/>
      <c r="M54" s="45"/>
      <c r="O54" s="45"/>
      <c r="Q54" s="45"/>
    </row>
    <row r="55" spans="1:18" s="44" customFormat="1" ht="46.5" customHeight="1" x14ac:dyDescent="0.2">
      <c r="B55" s="235"/>
      <c r="C55" s="101" t="s">
        <v>2318</v>
      </c>
      <c r="D55" s="138"/>
      <c r="E55" s="100"/>
      <c r="F55" s="219" t="s">
        <v>1955</v>
      </c>
      <c r="G55" s="113"/>
      <c r="K55" s="45"/>
      <c r="M55" s="45"/>
      <c r="O55" s="45"/>
      <c r="Q55" s="45"/>
    </row>
    <row r="56" spans="1:18" s="44" customFormat="1" ht="82.5" x14ac:dyDescent="0.2">
      <c r="A56" s="127" t="s">
        <v>1763</v>
      </c>
      <c r="B56" s="236" t="s">
        <v>2427</v>
      </c>
      <c r="C56" s="61" t="s">
        <v>2428</v>
      </c>
      <c r="D56" s="151"/>
      <c r="E56" s="237"/>
      <c r="F56" s="219" t="s">
        <v>2429</v>
      </c>
      <c r="G56" s="113"/>
      <c r="K56" s="45"/>
      <c r="M56" s="45"/>
      <c r="O56" s="45"/>
      <c r="Q56" s="45"/>
    </row>
    <row r="57" spans="1:18" s="44" customFormat="1" ht="82.5" x14ac:dyDescent="0.2">
      <c r="A57" s="127" t="s">
        <v>1763</v>
      </c>
      <c r="B57" s="236" t="s">
        <v>2430</v>
      </c>
      <c r="C57" s="61" t="s">
        <v>2431</v>
      </c>
      <c r="D57" s="151"/>
      <c r="E57" s="237"/>
      <c r="F57" s="219" t="s">
        <v>2429</v>
      </c>
      <c r="G57" s="113"/>
      <c r="K57" s="45"/>
      <c r="M57" s="45"/>
      <c r="O57" s="45"/>
      <c r="Q57" s="45"/>
    </row>
    <row r="58" spans="1:18" s="44" customFormat="1" ht="82.5" x14ac:dyDescent="0.2">
      <c r="A58" s="127" t="s">
        <v>1763</v>
      </c>
      <c r="B58" s="236" t="s">
        <v>2432</v>
      </c>
      <c r="C58" s="61" t="s">
        <v>2433</v>
      </c>
      <c r="D58" s="151"/>
      <c r="E58" s="237"/>
      <c r="F58" s="219" t="s">
        <v>2429</v>
      </c>
      <c r="G58" s="113"/>
      <c r="K58" s="45"/>
      <c r="M58" s="45"/>
      <c r="O58" s="45"/>
      <c r="Q58" s="45"/>
    </row>
    <row r="59" spans="1:18" s="44" customFormat="1" ht="82.5" x14ac:dyDescent="0.2">
      <c r="A59" s="127" t="s">
        <v>1763</v>
      </c>
      <c r="B59" s="236" t="s">
        <v>2434</v>
      </c>
      <c r="C59" s="61" t="s">
        <v>2435</v>
      </c>
      <c r="D59" s="151"/>
      <c r="E59" s="237"/>
      <c r="F59" s="219" t="s">
        <v>2429</v>
      </c>
      <c r="G59" s="113"/>
      <c r="K59" s="45"/>
      <c r="M59" s="45"/>
      <c r="O59" s="45"/>
      <c r="Q59" s="45"/>
    </row>
    <row r="60" spans="1:18" s="44" customFormat="1" ht="82.5" x14ac:dyDescent="0.2">
      <c r="A60" s="127" t="s">
        <v>1763</v>
      </c>
      <c r="B60" s="236" t="s">
        <v>2436</v>
      </c>
      <c r="C60" s="61" t="s">
        <v>2437</v>
      </c>
      <c r="D60" s="151"/>
      <c r="E60" s="237"/>
      <c r="F60" s="219" t="s">
        <v>2429</v>
      </c>
      <c r="G60" s="113"/>
      <c r="K60" s="45"/>
      <c r="M60" s="45"/>
      <c r="O60" s="45"/>
      <c r="Q60" s="45"/>
    </row>
    <row r="61" spans="1:18" s="44" customFormat="1" ht="82.5" x14ac:dyDescent="0.2">
      <c r="A61" s="127" t="s">
        <v>1763</v>
      </c>
      <c r="B61" s="236" t="s">
        <v>2438</v>
      </c>
      <c r="C61" s="61" t="s">
        <v>2439</v>
      </c>
      <c r="D61" s="151"/>
      <c r="E61" s="237"/>
      <c r="F61" s="219" t="s">
        <v>2440</v>
      </c>
      <c r="G61" s="113"/>
      <c r="K61" s="45"/>
      <c r="M61" s="45"/>
      <c r="O61" s="45"/>
      <c r="Q61" s="45"/>
    </row>
    <row r="62" spans="1:18" s="44" customFormat="1" ht="53.1" customHeight="1" x14ac:dyDescent="0.2">
      <c r="B62" s="238" t="s">
        <v>2441</v>
      </c>
      <c r="C62" s="134" t="s">
        <v>2442</v>
      </c>
      <c r="D62" s="82" t="str">
        <f>IF(COUNTIF(D64:D64,"NO CUMPLE")&gt;0,"NO CUMPLE CONDICIÓN",IF(COUNTIF(D64:D64,"CUMPLE")=0,"NO APLICA","CUMPLE"))</f>
        <v>NO APLICA</v>
      </c>
      <c r="E62" s="234" t="str">
        <f>CONCATENATE(IF(D64="NO CUMPLE",CONCATENATE(E64," / "),""))</f>
        <v/>
      </c>
      <c r="F62" s="229" t="s">
        <v>2443</v>
      </c>
      <c r="G62" s="113">
        <f>IF(D62="CUMPLE",1,IF(D62="NO CUMPLE CONDICIÓN",2,3))</f>
        <v>3</v>
      </c>
      <c r="K62" s="45"/>
      <c r="M62" s="45"/>
      <c r="O62" s="45"/>
      <c r="Q62" s="45"/>
    </row>
    <row r="63" spans="1:18" s="44" customFormat="1" ht="43.5" customHeight="1" x14ac:dyDescent="0.2">
      <c r="B63" s="235"/>
      <c r="C63" s="101" t="s">
        <v>2318</v>
      </c>
      <c r="D63" s="138"/>
      <c r="E63" s="100"/>
      <c r="F63" s="219" t="s">
        <v>1955</v>
      </c>
      <c r="G63" s="113"/>
      <c r="K63" s="45"/>
      <c r="M63" s="45"/>
      <c r="O63" s="45"/>
      <c r="Q63" s="45"/>
    </row>
    <row r="64" spans="1:18" s="47" customFormat="1" ht="90.75" x14ac:dyDescent="0.2">
      <c r="A64" s="127" t="s">
        <v>1763</v>
      </c>
      <c r="B64" s="236" t="s">
        <v>2444</v>
      </c>
      <c r="C64" s="61" t="s">
        <v>2445</v>
      </c>
      <c r="D64" s="151"/>
      <c r="E64" s="237"/>
      <c r="F64" s="219" t="s">
        <v>2446</v>
      </c>
      <c r="G64" s="113"/>
      <c r="H64" s="44"/>
      <c r="J64" s="44"/>
      <c r="K64" s="45"/>
      <c r="L64" s="44"/>
      <c r="M64" s="45"/>
      <c r="N64" s="44"/>
      <c r="O64" s="45"/>
      <c r="P64" s="44"/>
      <c r="Q64" s="45"/>
      <c r="R64" s="44"/>
    </row>
    <row r="65" spans="1:18" s="44" customFormat="1" ht="66" x14ac:dyDescent="0.2">
      <c r="B65" s="238" t="s">
        <v>2447</v>
      </c>
      <c r="C65" s="134" t="s">
        <v>2448</v>
      </c>
      <c r="D65" s="82" t="str">
        <f>IF(COUNTIF(D67:D75,"NO CUMPLE")&gt;0,"NO CUMPLE CONDICIÓN",IF(COUNTIF(D67:D75,"CUMPLE")=0,"NO APLICA","CUMPLE"))</f>
        <v>NO APLICA</v>
      </c>
      <c r="E65" s="234"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229" t="s">
        <v>2449</v>
      </c>
      <c r="G65" s="113">
        <f>IF(D65="CUMPLE",1,IF(D65="NO CUMPLE CONDICIÓN",2,3))</f>
        <v>3</v>
      </c>
      <c r="K65" s="45"/>
      <c r="M65" s="45"/>
      <c r="O65" s="45"/>
      <c r="Q65" s="45"/>
    </row>
    <row r="66" spans="1:18" s="44" customFormat="1" ht="45" customHeight="1" x14ac:dyDescent="0.2">
      <c r="B66" s="235"/>
      <c r="C66" s="101" t="s">
        <v>2318</v>
      </c>
      <c r="D66" s="138"/>
      <c r="E66" s="100"/>
      <c r="F66" s="219" t="s">
        <v>1955</v>
      </c>
      <c r="G66" s="113"/>
      <c r="K66" s="45"/>
      <c r="M66" s="45"/>
      <c r="O66" s="45"/>
      <c r="Q66" s="45"/>
    </row>
    <row r="67" spans="1:18" s="44" customFormat="1" ht="82.5" x14ac:dyDescent="0.2">
      <c r="A67" s="127" t="s">
        <v>1763</v>
      </c>
      <c r="B67" s="236" t="s">
        <v>2450</v>
      </c>
      <c r="C67" s="61" t="s">
        <v>2451</v>
      </c>
      <c r="D67" s="151"/>
      <c r="E67" s="237"/>
      <c r="F67" s="219" t="s">
        <v>2452</v>
      </c>
      <c r="G67" s="113"/>
      <c r="K67" s="45"/>
      <c r="M67" s="45"/>
      <c r="O67" s="45"/>
      <c r="Q67" s="45"/>
    </row>
    <row r="68" spans="1:18" s="44" customFormat="1" ht="82.5" x14ac:dyDescent="0.2">
      <c r="A68" s="127" t="s">
        <v>1763</v>
      </c>
      <c r="B68" s="236" t="s">
        <v>2453</v>
      </c>
      <c r="C68" s="61" t="s">
        <v>2454</v>
      </c>
      <c r="D68" s="151"/>
      <c r="E68" s="237"/>
      <c r="F68" s="219" t="s">
        <v>2452</v>
      </c>
      <c r="G68" s="113"/>
      <c r="K68" s="45"/>
      <c r="M68" s="45"/>
      <c r="O68" s="45"/>
      <c r="Q68" s="45"/>
    </row>
    <row r="69" spans="1:18" s="44" customFormat="1" ht="82.5" x14ac:dyDescent="0.2">
      <c r="A69" s="127" t="s">
        <v>1763</v>
      </c>
      <c r="B69" s="236" t="s">
        <v>2455</v>
      </c>
      <c r="C69" s="61" t="s">
        <v>2456</v>
      </c>
      <c r="D69" s="151"/>
      <c r="E69" s="237"/>
      <c r="F69" s="219" t="s">
        <v>2452</v>
      </c>
      <c r="G69" s="113"/>
      <c r="K69" s="45"/>
      <c r="M69" s="45"/>
      <c r="O69" s="45"/>
      <c r="Q69" s="45"/>
    </row>
    <row r="70" spans="1:18" s="44" customFormat="1" ht="82.5" x14ac:dyDescent="0.2">
      <c r="A70" s="127" t="s">
        <v>1763</v>
      </c>
      <c r="B70" s="236" t="s">
        <v>2457</v>
      </c>
      <c r="C70" s="61" t="s">
        <v>2458</v>
      </c>
      <c r="D70" s="151"/>
      <c r="E70" s="237"/>
      <c r="F70" s="219" t="s">
        <v>2459</v>
      </c>
      <c r="G70" s="113"/>
      <c r="K70" s="45"/>
      <c r="M70" s="45"/>
      <c r="O70" s="45"/>
      <c r="Q70" s="45"/>
    </row>
    <row r="71" spans="1:18" s="44" customFormat="1" ht="82.5" x14ac:dyDescent="0.2">
      <c r="A71" s="127" t="s">
        <v>1763</v>
      </c>
      <c r="B71" s="236" t="s">
        <v>2460</v>
      </c>
      <c r="C71" s="61" t="s">
        <v>2461</v>
      </c>
      <c r="D71" s="151"/>
      <c r="E71" s="237"/>
      <c r="F71" s="219" t="s">
        <v>2459</v>
      </c>
      <c r="G71" s="113"/>
      <c r="K71" s="45"/>
      <c r="M71" s="45"/>
      <c r="O71" s="45"/>
      <c r="Q71" s="45"/>
    </row>
    <row r="72" spans="1:18" s="47" customFormat="1" ht="82.5" x14ac:dyDescent="0.2">
      <c r="A72" s="127" t="s">
        <v>1763</v>
      </c>
      <c r="B72" s="236" t="s">
        <v>2462</v>
      </c>
      <c r="C72" s="61" t="s">
        <v>2463</v>
      </c>
      <c r="D72" s="151"/>
      <c r="E72" s="237"/>
      <c r="F72" s="219" t="s">
        <v>2459</v>
      </c>
      <c r="G72" s="113"/>
      <c r="H72" s="44"/>
      <c r="J72" s="44"/>
      <c r="K72" s="45"/>
      <c r="L72" s="44"/>
      <c r="M72" s="45"/>
      <c r="N72" s="44"/>
      <c r="O72" s="45"/>
      <c r="P72" s="44"/>
      <c r="Q72" s="45"/>
      <c r="R72" s="44"/>
    </row>
    <row r="73" spans="1:18" s="44" customFormat="1" ht="82.5" x14ac:dyDescent="0.2">
      <c r="A73" s="127" t="s">
        <v>1763</v>
      </c>
      <c r="B73" s="236" t="s">
        <v>2464</v>
      </c>
      <c r="C73" s="61" t="s">
        <v>2465</v>
      </c>
      <c r="D73" s="151"/>
      <c r="E73" s="237"/>
      <c r="F73" s="219" t="s">
        <v>2459</v>
      </c>
      <c r="G73" s="113"/>
      <c r="K73" s="45"/>
      <c r="M73" s="45"/>
      <c r="O73" s="45"/>
      <c r="Q73" s="45"/>
    </row>
    <row r="74" spans="1:18" s="47" customFormat="1" ht="82.5" x14ac:dyDescent="0.2">
      <c r="A74" s="127" t="s">
        <v>1763</v>
      </c>
      <c r="B74" s="236" t="s">
        <v>2466</v>
      </c>
      <c r="C74" s="61" t="s">
        <v>2467</v>
      </c>
      <c r="D74" s="151"/>
      <c r="E74" s="237"/>
      <c r="F74" s="219" t="s">
        <v>2459</v>
      </c>
      <c r="G74" s="113"/>
      <c r="H74" s="44"/>
      <c r="J74" s="44"/>
      <c r="K74" s="45"/>
      <c r="L74" s="44"/>
      <c r="M74" s="45"/>
      <c r="N74" s="44"/>
      <c r="O74" s="45"/>
      <c r="P74" s="44"/>
      <c r="Q74" s="45"/>
      <c r="R74" s="44"/>
    </row>
    <row r="75" spans="1:18" s="44" customFormat="1" ht="82.5" x14ac:dyDescent="0.2">
      <c r="A75" s="127" t="s">
        <v>1763</v>
      </c>
      <c r="B75" s="236" t="s">
        <v>2468</v>
      </c>
      <c r="C75" s="61" t="s">
        <v>2469</v>
      </c>
      <c r="D75" s="151"/>
      <c r="E75" s="237"/>
      <c r="F75" s="219" t="s">
        <v>2459</v>
      </c>
      <c r="G75" s="113"/>
      <c r="K75" s="45"/>
      <c r="M75" s="45"/>
      <c r="O75" s="45"/>
      <c r="Q75" s="45"/>
    </row>
    <row r="76" spans="1:18" s="44" customFormat="1" ht="50.1" customHeight="1" x14ac:dyDescent="0.2">
      <c r="B76" s="230" t="s">
        <v>2470</v>
      </c>
      <c r="C76" s="134" t="s">
        <v>2471</v>
      </c>
      <c r="D76" s="82" t="str">
        <f>IF(COUNTIF(D78:D84,"NO CUMPLE")&gt;0,"NO CUMPLE CONDICIÓN",IF(COUNTIF(D78:D84,"CUMPLE")=0,"NO APLICA","CUMPLE"))</f>
        <v>NO APLICA</v>
      </c>
      <c r="E76" s="234" t="str">
        <f>CONCATENATE(IF(D78="NO CUMPLE",CONCATENATE(E78," / "),""),IF(D79="NO CUMPLE",CONCATENATE(E79," / "),""),IF(D80="NO CUMPLE",CONCATENATE(E80," / "),""),IF(D81="NO CUMPLE",CONCATENATE(E81," / "),""),IF(D82="NO CUMPLE",CONCATENATE(E82," / "),""),IF(D83="NO CUMPLE",CONCATENATE(E83," / "),""),IF(D84="NO CUMPLE",CONCATENATE(E84," / "),""))</f>
        <v/>
      </c>
      <c r="F76" s="229" t="s">
        <v>2472</v>
      </c>
      <c r="G76" s="113">
        <f t="shared" ref="G76:G101" si="0">IF(D76="CUMPLE",1,IF(D76="NO CUMPLE CONDICIÓN",2,3))</f>
        <v>3</v>
      </c>
      <c r="K76" s="45"/>
      <c r="M76" s="45"/>
      <c r="O76" s="45"/>
      <c r="Q76" s="45"/>
    </row>
    <row r="77" spans="1:18" s="44" customFormat="1" ht="42" customHeight="1" x14ac:dyDescent="0.2">
      <c r="B77" s="235"/>
      <c r="C77" s="101" t="s">
        <v>2318</v>
      </c>
      <c r="D77" s="138"/>
      <c r="E77" s="100"/>
      <c r="F77" s="219" t="s">
        <v>1955</v>
      </c>
      <c r="G77" s="113"/>
      <c r="K77" s="45"/>
      <c r="M77" s="45"/>
      <c r="O77" s="45"/>
      <c r="Q77" s="45"/>
    </row>
    <row r="78" spans="1:18" s="44" customFormat="1" ht="82.5" x14ac:dyDescent="0.2">
      <c r="A78" s="127" t="s">
        <v>1763</v>
      </c>
      <c r="B78" s="236" t="s">
        <v>2473</v>
      </c>
      <c r="C78" s="61" t="s">
        <v>2474</v>
      </c>
      <c r="D78" s="151"/>
      <c r="E78" s="237"/>
      <c r="F78" s="219" t="s">
        <v>2475</v>
      </c>
      <c r="G78" s="113"/>
      <c r="K78" s="45"/>
      <c r="M78" s="45"/>
      <c r="O78" s="45"/>
      <c r="Q78" s="45"/>
    </row>
    <row r="79" spans="1:18" s="44" customFormat="1" ht="82.5" x14ac:dyDescent="0.2">
      <c r="A79" s="127" t="s">
        <v>1763</v>
      </c>
      <c r="B79" s="236" t="s">
        <v>2476</v>
      </c>
      <c r="C79" s="61" t="s">
        <v>2477</v>
      </c>
      <c r="D79" s="151"/>
      <c r="E79" s="237"/>
      <c r="F79" s="219" t="s">
        <v>2475</v>
      </c>
      <c r="G79" s="113"/>
      <c r="K79" s="45"/>
      <c r="M79" s="45"/>
      <c r="O79" s="45"/>
      <c r="Q79" s="45"/>
    </row>
    <row r="80" spans="1:18" s="44" customFormat="1" ht="82.5" x14ac:dyDescent="0.2">
      <c r="A80" s="127" t="s">
        <v>1763</v>
      </c>
      <c r="B80" s="236" t="s">
        <v>2478</v>
      </c>
      <c r="C80" s="61" t="s">
        <v>2479</v>
      </c>
      <c r="D80" s="151"/>
      <c r="E80" s="237"/>
      <c r="F80" s="219" t="s">
        <v>2475</v>
      </c>
      <c r="G80" s="113"/>
      <c r="K80" s="45"/>
      <c r="M80" s="45"/>
      <c r="O80" s="45"/>
      <c r="Q80" s="45"/>
    </row>
    <row r="81" spans="1:18" s="44" customFormat="1" ht="82.5" x14ac:dyDescent="0.2">
      <c r="A81" s="127" t="s">
        <v>1763</v>
      </c>
      <c r="B81" s="236" t="s">
        <v>2480</v>
      </c>
      <c r="C81" s="61" t="s">
        <v>2481</v>
      </c>
      <c r="D81" s="151"/>
      <c r="E81" s="237"/>
      <c r="F81" s="219" t="s">
        <v>2475</v>
      </c>
      <c r="G81" s="113"/>
      <c r="K81" s="45"/>
      <c r="M81" s="45"/>
      <c r="O81" s="45"/>
      <c r="Q81" s="45"/>
    </row>
    <row r="82" spans="1:18" s="44" customFormat="1" ht="82.5" x14ac:dyDescent="0.2">
      <c r="A82" s="127" t="s">
        <v>1763</v>
      </c>
      <c r="B82" s="236" t="s">
        <v>2482</v>
      </c>
      <c r="C82" s="61" t="s">
        <v>2483</v>
      </c>
      <c r="D82" s="151"/>
      <c r="E82" s="237"/>
      <c r="F82" s="219" t="s">
        <v>2475</v>
      </c>
      <c r="G82" s="113"/>
      <c r="K82" s="45"/>
      <c r="M82" s="45"/>
      <c r="O82" s="45"/>
      <c r="Q82" s="45"/>
    </row>
    <row r="83" spans="1:18" s="44" customFormat="1" ht="82.5" x14ac:dyDescent="0.2">
      <c r="A83" s="127" t="s">
        <v>1763</v>
      </c>
      <c r="B83" s="236" t="s">
        <v>2484</v>
      </c>
      <c r="C83" s="61" t="s">
        <v>2485</v>
      </c>
      <c r="D83" s="151"/>
      <c r="E83" s="237"/>
      <c r="F83" s="219" t="s">
        <v>2475</v>
      </c>
      <c r="G83" s="113"/>
      <c r="K83" s="45"/>
      <c r="M83" s="45"/>
      <c r="O83" s="45"/>
      <c r="Q83" s="45"/>
    </row>
    <row r="84" spans="1:18" s="44" customFormat="1" ht="82.5" x14ac:dyDescent="0.2">
      <c r="A84" s="127" t="s">
        <v>1763</v>
      </c>
      <c r="B84" s="236" t="s">
        <v>2486</v>
      </c>
      <c r="C84" s="61" t="s">
        <v>2337</v>
      </c>
      <c r="D84" s="151"/>
      <c r="E84" s="237"/>
      <c r="F84" s="219" t="s">
        <v>2487</v>
      </c>
      <c r="G84" s="113"/>
      <c r="K84" s="45"/>
      <c r="M84" s="45"/>
      <c r="O84" s="45"/>
      <c r="Q84" s="45"/>
    </row>
    <row r="85" spans="1:18" s="47" customFormat="1" ht="48.6" customHeight="1" x14ac:dyDescent="0.2">
      <c r="B85" s="238" t="s">
        <v>2488</v>
      </c>
      <c r="C85" s="134" t="s">
        <v>2489</v>
      </c>
      <c r="D85" s="82" t="str">
        <f>IF(COUNTIF(D87:D92,"NO CUMPLE")&gt;0,"NO CUMPLE CONDICIÓN",IF(COUNTIF(D87:D92,"CUMPLE")=0,"NO APLICA","CUMPLE"))</f>
        <v>NO APLICA</v>
      </c>
      <c r="E85" s="234" t="str">
        <f>CONCATENATE(IF(D87="NO CUMPLE",CONCATENATE(E87," / "),""),IF(D88="NO CUMPLE",CONCATENATE(E88," / "),""),IF(D89="NO CUMPLE",CONCATENATE(E89," / "),""),IF(D90="NO CUMPLE",CONCATENATE(E90," / "),""),IF(D91="NO CUMPLE",CONCATENATE(E91," / "),""),IF(D92="NO CUMPLE",CONCATENATE(E92," / "),""))</f>
        <v/>
      </c>
      <c r="F85" s="229" t="s">
        <v>2490</v>
      </c>
      <c r="G85" s="113">
        <f t="shared" si="0"/>
        <v>3</v>
      </c>
      <c r="H85" s="44"/>
      <c r="J85" s="44"/>
      <c r="K85" s="45"/>
      <c r="L85" s="44"/>
      <c r="M85" s="45"/>
      <c r="N85" s="44"/>
      <c r="O85" s="45"/>
      <c r="P85" s="44"/>
      <c r="Q85" s="45"/>
      <c r="R85" s="44"/>
    </row>
    <row r="86" spans="1:18" s="44" customFormat="1" ht="43.5" customHeight="1" x14ac:dyDescent="0.2">
      <c r="B86" s="235"/>
      <c r="C86" s="101" t="s">
        <v>2318</v>
      </c>
      <c r="D86" s="138"/>
      <c r="E86" s="100"/>
      <c r="F86" s="219" t="s">
        <v>1955</v>
      </c>
      <c r="G86" s="113"/>
      <c r="K86" s="45"/>
      <c r="M86" s="45"/>
      <c r="O86" s="45"/>
      <c r="Q86" s="45"/>
    </row>
    <row r="87" spans="1:18" s="44" customFormat="1" ht="82.5" x14ac:dyDescent="0.2">
      <c r="A87" s="127" t="s">
        <v>1763</v>
      </c>
      <c r="B87" s="236" t="s">
        <v>2491</v>
      </c>
      <c r="C87" s="61" t="s">
        <v>2492</v>
      </c>
      <c r="D87" s="151"/>
      <c r="E87" s="237"/>
      <c r="F87" s="219" t="s">
        <v>2493</v>
      </c>
      <c r="G87" s="113"/>
      <c r="K87" s="45"/>
      <c r="M87" s="45"/>
      <c r="O87" s="45"/>
      <c r="Q87" s="45"/>
    </row>
    <row r="88" spans="1:18" s="44" customFormat="1" ht="82.5" x14ac:dyDescent="0.2">
      <c r="A88" s="127" t="s">
        <v>1763</v>
      </c>
      <c r="B88" s="236" t="s">
        <v>2494</v>
      </c>
      <c r="C88" s="61" t="s">
        <v>2495</v>
      </c>
      <c r="D88" s="151"/>
      <c r="E88" s="237"/>
      <c r="F88" s="219" t="s">
        <v>2493</v>
      </c>
      <c r="G88" s="113"/>
      <c r="K88" s="45"/>
      <c r="M88" s="45"/>
      <c r="O88" s="45"/>
      <c r="Q88" s="45"/>
    </row>
    <row r="89" spans="1:18" s="44" customFormat="1" ht="82.5" x14ac:dyDescent="0.2">
      <c r="A89" s="127" t="s">
        <v>1763</v>
      </c>
      <c r="B89" s="236" t="s">
        <v>2496</v>
      </c>
      <c r="C89" s="61" t="s">
        <v>2497</v>
      </c>
      <c r="D89" s="151"/>
      <c r="E89" s="237"/>
      <c r="F89" s="219" t="s">
        <v>2498</v>
      </c>
      <c r="G89" s="113"/>
      <c r="K89" s="45"/>
      <c r="M89" s="45"/>
      <c r="O89" s="45"/>
      <c r="Q89" s="45"/>
    </row>
    <row r="90" spans="1:18" s="44" customFormat="1" ht="82.5" x14ac:dyDescent="0.2">
      <c r="A90" s="127" t="s">
        <v>1763</v>
      </c>
      <c r="B90" s="236" t="s">
        <v>2499</v>
      </c>
      <c r="C90" s="61" t="s">
        <v>2500</v>
      </c>
      <c r="D90" s="151"/>
      <c r="E90" s="237"/>
      <c r="F90" s="219" t="s">
        <v>2501</v>
      </c>
      <c r="G90" s="113"/>
      <c r="K90" s="45"/>
      <c r="M90" s="45"/>
      <c r="O90" s="45"/>
      <c r="Q90" s="45"/>
    </row>
    <row r="91" spans="1:18" s="44" customFormat="1" ht="82.5" x14ac:dyDescent="0.2">
      <c r="A91" s="127" t="s">
        <v>1763</v>
      </c>
      <c r="B91" s="236" t="s">
        <v>2502</v>
      </c>
      <c r="C91" s="61" t="s">
        <v>2503</v>
      </c>
      <c r="D91" s="151"/>
      <c r="E91" s="237"/>
      <c r="F91" s="219" t="s">
        <v>2501</v>
      </c>
      <c r="G91" s="113"/>
      <c r="K91" s="45"/>
      <c r="M91" s="45"/>
      <c r="O91" s="45"/>
      <c r="Q91" s="45"/>
    </row>
    <row r="92" spans="1:18" s="44" customFormat="1" ht="82.5" x14ac:dyDescent="0.2">
      <c r="A92" s="127" t="s">
        <v>1763</v>
      </c>
      <c r="B92" s="236" t="s">
        <v>2504</v>
      </c>
      <c r="C92" s="61" t="s">
        <v>2505</v>
      </c>
      <c r="D92" s="151"/>
      <c r="E92" s="237"/>
      <c r="F92" s="219" t="s">
        <v>2501</v>
      </c>
      <c r="G92" s="113"/>
      <c r="K92" s="45"/>
      <c r="M92" s="45"/>
      <c r="O92" s="45"/>
      <c r="Q92" s="45"/>
    </row>
    <row r="93" spans="1:18" s="44" customFormat="1" ht="66" x14ac:dyDescent="0.2">
      <c r="B93" s="238" t="s">
        <v>2506</v>
      </c>
      <c r="C93" s="134" t="s">
        <v>2507</v>
      </c>
      <c r="D93" s="82" t="str">
        <f>IF(COUNTIF(D95:D100,"NO CUMPLE")&gt;0,"NO CUMPLE CONDICIÓN",IF(COUNTIF(D95:D100,"CUMPLE")=0,"NO APLICA","CUMPLE"))</f>
        <v>NO APLICA</v>
      </c>
      <c r="E93" s="234" t="str">
        <f>CONCATENATE(IF(D95="NO CUMPLE",CONCATENATE(E95," / "),""),IF(D96="NO CUMPLE",CONCATENATE(E96," / "),""),IF(D97="NO CUMPLE",CONCATENATE(E97," / "),""),IF(D98="NO CUMPLE",CONCATENATE(E98," / "),""),IF(D99="NO CUMPLE",CONCATENATE(E99," / "),""),IF(D100="NO CUMPLE",CONCATENATE(E100," / "),""))</f>
        <v/>
      </c>
      <c r="F93" s="229" t="s">
        <v>2508</v>
      </c>
      <c r="G93" s="113">
        <f t="shared" si="0"/>
        <v>3</v>
      </c>
      <c r="K93" s="45"/>
      <c r="M93" s="45"/>
      <c r="O93" s="45"/>
      <c r="Q93" s="45"/>
    </row>
    <row r="94" spans="1:18" s="44" customFormat="1" ht="42" customHeight="1" x14ac:dyDescent="0.2">
      <c r="B94" s="235"/>
      <c r="C94" s="101" t="s">
        <v>2318</v>
      </c>
      <c r="D94" s="138"/>
      <c r="E94" s="100"/>
      <c r="F94" s="219" t="s">
        <v>1955</v>
      </c>
      <c r="G94" s="113"/>
      <c r="K94" s="45"/>
      <c r="M94" s="45"/>
      <c r="O94" s="45"/>
      <c r="Q94" s="45"/>
    </row>
    <row r="95" spans="1:18" s="47" customFormat="1" ht="90.75" x14ac:dyDescent="0.2">
      <c r="A95" s="127" t="s">
        <v>1763</v>
      </c>
      <c r="B95" s="236" t="s">
        <v>2509</v>
      </c>
      <c r="C95" s="61" t="s">
        <v>2510</v>
      </c>
      <c r="D95" s="151"/>
      <c r="E95" s="237"/>
      <c r="F95" s="219" t="s">
        <v>2511</v>
      </c>
      <c r="G95" s="113"/>
      <c r="H95" s="44"/>
      <c r="J95" s="44"/>
      <c r="K95" s="45"/>
      <c r="L95" s="44"/>
      <c r="M95" s="45"/>
      <c r="N95" s="44"/>
      <c r="O95" s="45"/>
      <c r="P95" s="44"/>
      <c r="Q95" s="45"/>
      <c r="R95" s="44"/>
    </row>
    <row r="96" spans="1:18" s="44" customFormat="1" ht="99" x14ac:dyDescent="0.2">
      <c r="A96" s="127" t="s">
        <v>1763</v>
      </c>
      <c r="B96" s="236" t="s">
        <v>2512</v>
      </c>
      <c r="C96" s="61" t="s">
        <v>2513</v>
      </c>
      <c r="D96" s="151"/>
      <c r="E96" s="237"/>
      <c r="F96" s="219" t="s">
        <v>2514</v>
      </c>
      <c r="G96" s="113"/>
      <c r="K96" s="45"/>
      <c r="M96" s="45"/>
      <c r="O96" s="45"/>
      <c r="Q96" s="45"/>
    </row>
    <row r="97" spans="1:18" s="44" customFormat="1" ht="99" x14ac:dyDescent="0.2">
      <c r="A97" s="127" t="s">
        <v>1763</v>
      </c>
      <c r="B97" s="236" t="s">
        <v>2515</v>
      </c>
      <c r="C97" s="61" t="s">
        <v>2516</v>
      </c>
      <c r="D97" s="151"/>
      <c r="E97" s="237"/>
      <c r="F97" s="219" t="s">
        <v>2514</v>
      </c>
      <c r="G97" s="113"/>
      <c r="K97" s="45"/>
      <c r="M97" s="45"/>
      <c r="O97" s="45"/>
      <c r="Q97" s="45"/>
    </row>
    <row r="98" spans="1:18" s="44" customFormat="1" ht="99" x14ac:dyDescent="0.2">
      <c r="A98" s="127" t="s">
        <v>1763</v>
      </c>
      <c r="B98" s="236" t="s">
        <v>2517</v>
      </c>
      <c r="C98" s="61" t="s">
        <v>2518</v>
      </c>
      <c r="D98" s="151"/>
      <c r="E98" s="237"/>
      <c r="F98" s="219" t="s">
        <v>2514</v>
      </c>
      <c r="G98" s="113"/>
      <c r="K98" s="45"/>
      <c r="M98" s="45"/>
      <c r="O98" s="45"/>
      <c r="Q98" s="45"/>
    </row>
    <row r="99" spans="1:18" s="44" customFormat="1" ht="99" x14ac:dyDescent="0.2">
      <c r="A99" s="127" t="s">
        <v>1763</v>
      </c>
      <c r="B99" s="236" t="s">
        <v>2519</v>
      </c>
      <c r="C99" s="61" t="s">
        <v>2520</v>
      </c>
      <c r="D99" s="151"/>
      <c r="E99" s="237"/>
      <c r="F99" s="219" t="s">
        <v>2514</v>
      </c>
      <c r="G99" s="113"/>
      <c r="K99" s="45"/>
      <c r="M99" s="45"/>
      <c r="O99" s="45"/>
      <c r="Q99" s="45"/>
    </row>
    <row r="100" spans="1:18" s="44" customFormat="1" ht="99" x14ac:dyDescent="0.2">
      <c r="A100" s="127" t="s">
        <v>1763</v>
      </c>
      <c r="B100" s="236" t="s">
        <v>2521</v>
      </c>
      <c r="C100" s="61" t="s">
        <v>2522</v>
      </c>
      <c r="D100" s="151"/>
      <c r="E100" s="237"/>
      <c r="F100" s="219" t="s">
        <v>2514</v>
      </c>
      <c r="G100" s="113"/>
      <c r="K100" s="45"/>
      <c r="M100" s="45"/>
      <c r="O100" s="45"/>
      <c r="Q100" s="45"/>
    </row>
    <row r="101" spans="1:18" s="44" customFormat="1" ht="51" customHeight="1" x14ac:dyDescent="0.2">
      <c r="B101" s="238" t="s">
        <v>2523</v>
      </c>
      <c r="C101" s="134" t="s">
        <v>2524</v>
      </c>
      <c r="D101" s="82" t="str">
        <f>IF(COUNTIF(D103:D109,"NO CUMPLE")&gt;0,"NO CUMPLE CONDICIÓN",IF(COUNTIF(D103:D109,"CUMPLE")=0,"NO APLICA","CUMPLE"))</f>
        <v>NO APLICA</v>
      </c>
      <c r="E101" s="234" t="str">
        <f>CONCATENATE(IF(D103="NO CUMPLE",CONCATENATE(E103," / "),""),IF(D104="NO CUMPLE",CONCATENATE(E104," / "),""),IF(D105="NO CUMPLE",CONCATENATE(E105," / "),""),IF(D106="NO CUMPLE",CONCATENATE(E106," / "),""),IF(D107="NO CUMPLE",CONCATENATE(E107," / "),""),IF(D108="NO CUMPLE",CONCATENATE(E108," / "),""),IF(D109="NO CUMPLE",CONCATENATE(E109," / "),""))</f>
        <v/>
      </c>
      <c r="F101" s="229" t="s">
        <v>2525</v>
      </c>
      <c r="G101" s="113">
        <f t="shared" si="0"/>
        <v>3</v>
      </c>
      <c r="K101" s="45"/>
      <c r="M101" s="45"/>
      <c r="O101" s="45"/>
      <c r="Q101" s="45"/>
    </row>
    <row r="102" spans="1:18" s="44" customFormat="1" ht="46.5" customHeight="1" x14ac:dyDescent="0.2">
      <c r="B102" s="235"/>
      <c r="C102" s="101" t="s">
        <v>2318</v>
      </c>
      <c r="D102" s="138"/>
      <c r="E102" s="100"/>
      <c r="F102" s="219" t="s">
        <v>1955</v>
      </c>
      <c r="G102" s="113"/>
      <c r="K102" s="45"/>
      <c r="M102" s="45"/>
      <c r="O102" s="45"/>
      <c r="Q102" s="45"/>
    </row>
    <row r="103" spans="1:18" s="47" customFormat="1" ht="99" x14ac:dyDescent="0.2">
      <c r="A103" s="127" t="s">
        <v>1763</v>
      </c>
      <c r="B103" s="236" t="s">
        <v>2526</v>
      </c>
      <c r="C103" s="61" t="s">
        <v>2527</v>
      </c>
      <c r="D103" s="151"/>
      <c r="E103" s="237"/>
      <c r="F103" s="219" t="s">
        <v>2528</v>
      </c>
      <c r="G103" s="113"/>
      <c r="H103" s="44"/>
      <c r="J103" s="44"/>
      <c r="K103" s="45"/>
      <c r="L103" s="44"/>
      <c r="M103" s="45"/>
      <c r="N103" s="44"/>
      <c r="O103" s="45"/>
      <c r="P103" s="44"/>
      <c r="Q103" s="45"/>
      <c r="R103" s="44"/>
    </row>
    <row r="104" spans="1:18" s="44" customFormat="1" ht="99" x14ac:dyDescent="0.2">
      <c r="A104" s="127" t="s">
        <v>1763</v>
      </c>
      <c r="B104" s="236" t="s">
        <v>2529</v>
      </c>
      <c r="C104" s="61" t="s">
        <v>2530</v>
      </c>
      <c r="D104" s="151"/>
      <c r="E104" s="237"/>
      <c r="F104" s="219" t="s">
        <v>2528</v>
      </c>
      <c r="G104" s="113"/>
      <c r="K104" s="45"/>
      <c r="M104" s="45"/>
      <c r="O104" s="45"/>
      <c r="Q104" s="45"/>
    </row>
    <row r="105" spans="1:18" s="44" customFormat="1" ht="99" x14ac:dyDescent="0.2">
      <c r="A105" s="127" t="s">
        <v>1763</v>
      </c>
      <c r="B105" s="236" t="s">
        <v>2531</v>
      </c>
      <c r="C105" s="61" t="s">
        <v>2532</v>
      </c>
      <c r="D105" s="151"/>
      <c r="E105" s="237"/>
      <c r="F105" s="219" t="s">
        <v>2528</v>
      </c>
      <c r="G105" s="113"/>
      <c r="K105" s="45"/>
      <c r="M105" s="45"/>
      <c r="O105" s="45"/>
      <c r="Q105" s="45"/>
    </row>
    <row r="106" spans="1:18" s="44" customFormat="1" ht="99" x14ac:dyDescent="0.2">
      <c r="A106" s="127" t="s">
        <v>1763</v>
      </c>
      <c r="B106" s="236" t="s">
        <v>2533</v>
      </c>
      <c r="C106" s="61" t="s">
        <v>2534</v>
      </c>
      <c r="D106" s="151"/>
      <c r="E106" s="237"/>
      <c r="F106" s="219" t="s">
        <v>2535</v>
      </c>
      <c r="G106" s="113"/>
      <c r="K106" s="45"/>
      <c r="M106" s="45"/>
      <c r="O106" s="45"/>
      <c r="Q106" s="45"/>
    </row>
    <row r="107" spans="1:18" s="44" customFormat="1" ht="99" x14ac:dyDescent="0.2">
      <c r="A107" s="127" t="s">
        <v>1763</v>
      </c>
      <c r="B107" s="236" t="s">
        <v>2536</v>
      </c>
      <c r="C107" s="61" t="s">
        <v>2537</v>
      </c>
      <c r="D107" s="151"/>
      <c r="E107" s="237"/>
      <c r="F107" s="219" t="s">
        <v>2535</v>
      </c>
      <c r="G107" s="113"/>
      <c r="K107" s="45"/>
      <c r="M107" s="45"/>
      <c r="O107" s="45"/>
      <c r="Q107" s="45"/>
    </row>
    <row r="108" spans="1:18" s="44" customFormat="1" ht="148.5" x14ac:dyDescent="0.2">
      <c r="A108" s="127" t="s">
        <v>1763</v>
      </c>
      <c r="B108" s="236" t="s">
        <v>2538</v>
      </c>
      <c r="C108" s="61" t="s">
        <v>2539</v>
      </c>
      <c r="D108" s="151"/>
      <c r="E108" s="237"/>
      <c r="F108" s="219" t="s">
        <v>2540</v>
      </c>
      <c r="G108" s="113"/>
      <c r="K108" s="45"/>
      <c r="M108" s="45"/>
      <c r="O108" s="45"/>
      <c r="Q108" s="45"/>
    </row>
    <row r="109" spans="1:18" s="44" customFormat="1" ht="99.75" thickBot="1" x14ac:dyDescent="0.25">
      <c r="A109" s="127" t="s">
        <v>1763</v>
      </c>
      <c r="B109" s="239" t="s">
        <v>2541</v>
      </c>
      <c r="C109" s="106" t="s">
        <v>2542</v>
      </c>
      <c r="D109" s="199"/>
      <c r="E109" s="240"/>
      <c r="F109" s="219" t="s">
        <v>2543</v>
      </c>
      <c r="G109" s="113"/>
      <c r="K109" s="45"/>
      <c r="M109" s="45"/>
      <c r="O109" s="45"/>
      <c r="Q109" s="45"/>
    </row>
    <row r="111" spans="1:18" x14ac:dyDescent="0.25">
      <c r="E111" s="112"/>
    </row>
    <row r="112" spans="1:18" x14ac:dyDescent="0.25">
      <c r="E112" s="112"/>
    </row>
    <row r="113" spans="3:5" hidden="1" x14ac:dyDescent="0.25">
      <c r="C113" s="112" t="s">
        <v>1769</v>
      </c>
      <c r="D113">
        <f>COUNTIF(G3:G109,1)</f>
        <v>0</v>
      </c>
      <c r="E113" s="112"/>
    </row>
    <row r="114" spans="3:5" hidden="1" x14ac:dyDescent="0.25">
      <c r="C114" s="112" t="s">
        <v>1770</v>
      </c>
      <c r="D114">
        <f>COUNTIF(G3:G109,2)</f>
        <v>0</v>
      </c>
    </row>
    <row r="115" spans="3:5" hidden="1" x14ac:dyDescent="0.25">
      <c r="C115" s="112" t="s">
        <v>1771</v>
      </c>
      <c r="D115">
        <f>COUNTIF(G3:G109,3)</f>
        <v>12</v>
      </c>
    </row>
  </sheetData>
  <sheetProtection algorithmName="SHA-512" hashValue="dQHS4g0z+v0QeVEVaSiQIymN9EJc2HIa1Wd5xZ6FOzsFcinXHWfHSSpLmsgjSCKXOBxEMdwxOgkaSA8PinDNww==" saltValue="wyBDNgSInTqGgpcaBxZ9PQ==" spinCount="100000" sheet="1" formatRows="0" autoFilter="0"/>
  <autoFilter ref="A2:F2" xr:uid="{00000000-0001-0000-0D00-000000000000}"/>
  <mergeCells count="1">
    <mergeCell ref="B1:E1"/>
  </mergeCells>
  <conditionalFormatting sqref="D3">
    <cfRule type="cellIs" dxfId="27" priority="1" operator="equal">
      <formula>"NO CUMPLE CONDICIÓN"</formula>
    </cfRule>
    <cfRule type="cellIs" dxfId="26" priority="2" operator="equal">
      <formula>"No Cumple"</formula>
    </cfRule>
  </conditionalFormatting>
  <conditionalFormatting sqref="D5">
    <cfRule type="cellIs" dxfId="25" priority="32" operator="equal">
      <formula>"NO CUMPLE CONDICIÓN"</formula>
    </cfRule>
    <cfRule type="cellIs" dxfId="24" priority="33" operator="equal">
      <formula>"No Cumple"</formula>
    </cfRule>
  </conditionalFormatting>
  <conditionalFormatting sqref="D10">
    <cfRule type="cellIs" dxfId="23" priority="30" operator="equal">
      <formula>"NO CUMPLE CONDICIÓN"</formula>
    </cfRule>
    <cfRule type="cellIs" dxfId="22" priority="31" operator="equal">
      <formula>"No Cumple"</formula>
    </cfRule>
  </conditionalFormatting>
  <conditionalFormatting sqref="D18">
    <cfRule type="cellIs" dxfId="21" priority="28" operator="equal">
      <formula>"NO CUMPLE CONDICIÓN"</formula>
    </cfRule>
    <cfRule type="cellIs" dxfId="20" priority="29" operator="equal">
      <formula>"No Cumple"</formula>
    </cfRule>
  </conditionalFormatting>
  <conditionalFormatting sqref="D31">
    <cfRule type="cellIs" dxfId="19" priority="26" operator="equal">
      <formula>"NO CUMPLE CONDICIÓN"</formula>
    </cfRule>
    <cfRule type="cellIs" dxfId="18" priority="27" operator="equal">
      <formula>"No Cumple"</formula>
    </cfRule>
  </conditionalFormatting>
  <conditionalFormatting sqref="D54">
    <cfRule type="cellIs" dxfId="17" priority="24" operator="equal">
      <formula>"NO CUMPLE CONDICIÓN"</formula>
    </cfRule>
    <cfRule type="cellIs" dxfId="16" priority="25" operator="equal">
      <formula>"No Cumple"</formula>
    </cfRule>
  </conditionalFormatting>
  <conditionalFormatting sqref="D62">
    <cfRule type="cellIs" dxfId="15" priority="22" operator="equal">
      <formula>"NO CUMPLE CONDICIÓN"</formula>
    </cfRule>
    <cfRule type="cellIs" dxfId="14" priority="23" operator="equal">
      <formula>"No Cumple"</formula>
    </cfRule>
  </conditionalFormatting>
  <conditionalFormatting sqref="D65">
    <cfRule type="cellIs" dxfId="13" priority="20" operator="equal">
      <formula>"NO CUMPLE CONDICIÓN"</formula>
    </cfRule>
    <cfRule type="cellIs" dxfId="12" priority="21" operator="equal">
      <formula>"No Cumple"</formula>
    </cfRule>
  </conditionalFormatting>
  <conditionalFormatting sqref="D76">
    <cfRule type="cellIs" dxfId="11" priority="18" operator="equal">
      <formula>"NO CUMPLE CONDICIÓN"</formula>
    </cfRule>
    <cfRule type="cellIs" dxfId="10" priority="19" operator="equal">
      <formula>"No Cumple"</formula>
    </cfRule>
  </conditionalFormatting>
  <conditionalFormatting sqref="D85">
    <cfRule type="cellIs" dxfId="9" priority="16" operator="equal">
      <formula>"NO CUMPLE CONDICIÓN"</formula>
    </cfRule>
    <cfRule type="cellIs" dxfId="8" priority="17" operator="equal">
      <formula>"No Cumple"</formula>
    </cfRule>
  </conditionalFormatting>
  <conditionalFormatting sqref="D93">
    <cfRule type="cellIs" dxfId="7" priority="14" operator="equal">
      <formula>"NO CUMPLE CONDICIÓN"</formula>
    </cfRule>
    <cfRule type="cellIs" dxfId="6" priority="15" operator="equal">
      <formula>"No Cumple"</formula>
    </cfRule>
  </conditionalFormatting>
  <conditionalFormatting sqref="D101">
    <cfRule type="cellIs" dxfId="5" priority="12" operator="equal">
      <formula>"NO CUMPLE CONDICIÓN"</formula>
    </cfRule>
    <cfRule type="cellIs" dxfId="4" priority="13" operator="equal">
      <formula>"No Cumple"</formula>
    </cfRule>
  </conditionalFormatting>
  <dataValidations count="2">
    <dataValidation type="list" allowBlank="1" showInputMessage="1" showErrorMessage="1" sqref="D12:D17 D20:D30 D33:D53 D56:D61 D64 D67:D75 D78:D84 D87:D92 D95:D100 D103:D109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B0A22-B6DB-41CE-8CF5-726973C8F7FA}">
  <sheetPr>
    <pageSetUpPr fitToPage="1"/>
  </sheetPr>
  <dimension ref="A1:H18"/>
  <sheetViews>
    <sheetView topLeftCell="C1" zoomScaleNormal="100" workbookViewId="0">
      <selection activeCell="C12" sqref="C12"/>
    </sheetView>
  </sheetViews>
  <sheetFormatPr baseColWidth="10" defaultColWidth="11.42578125" defaultRowHeight="15" x14ac:dyDescent="0.25"/>
  <cols>
    <col min="1" max="2" width="11.42578125" style="436"/>
    <col min="3" max="3" width="88.85546875" style="436" customWidth="1"/>
    <col min="4" max="4" width="23.42578125" style="436" customWidth="1"/>
    <col min="5" max="5" width="68.5703125" style="436" customWidth="1"/>
    <col min="6" max="6" width="56.85546875" style="436" customWidth="1"/>
    <col min="7" max="7" width="19.85546875" style="436" hidden="1" customWidth="1"/>
    <col min="8" max="16384" width="11.42578125" style="436"/>
  </cols>
  <sheetData>
    <row r="1" spans="1:8" s="434" customFormat="1" ht="21" customHeight="1" x14ac:dyDescent="0.25">
      <c r="A1" s="496"/>
      <c r="B1" s="590" t="s">
        <v>2862</v>
      </c>
      <c r="C1" s="591"/>
      <c r="D1" s="591"/>
      <c r="E1" s="592"/>
      <c r="F1" s="499"/>
      <c r="G1" s="437"/>
    </row>
    <row r="2" spans="1:8" s="434" customFormat="1" ht="74.25" customHeight="1" x14ac:dyDescent="0.25">
      <c r="A2" s="497" t="s">
        <v>1675</v>
      </c>
      <c r="B2" s="502" t="s">
        <v>1676</v>
      </c>
      <c r="C2" s="438" t="s">
        <v>1677</v>
      </c>
      <c r="D2" s="439" t="s">
        <v>1678</v>
      </c>
      <c r="E2" s="503" t="s">
        <v>1679</v>
      </c>
      <c r="F2" s="500" t="s">
        <v>1680</v>
      </c>
      <c r="G2" s="437"/>
    </row>
    <row r="3" spans="1:8" s="434" customFormat="1" ht="54.75" customHeight="1" x14ac:dyDescent="0.25">
      <c r="A3" s="498"/>
      <c r="B3" s="433" t="s">
        <v>2863</v>
      </c>
      <c r="C3" s="71" t="s">
        <v>2088</v>
      </c>
      <c r="D3" s="432" t="str">
        <f>IF(COUNTIF(D5:D13,"NO CUMPLE")&gt;0,"NO CUMPLE CONDICIÓN",IF(COUNTIF(D5:D13,"CUMPLE")=0,"NO APLICA","CUMPLE"))</f>
        <v>NO APLICA</v>
      </c>
      <c r="E3" s="504" t="str">
        <f>CONCATENATE(IF(D5="NO CUMPLE",CONCATENATE(E5," / "),""),CONCATENATE(IF(D6="NO CUMPLE",CONCATENATE(E6," / "),""),IF(D7="NO CUMPLE",CONCATENATE(E7," / "),""),IF(D8="NO CUMPLE",CONCATENATE(E8," / "),""),IF(D9="NO CUMPLE",CONCATENATE(E9," / "),""),IF(D10="NO CUMPLE",CONCATENATE(E10," / "),""),IF(D11="NO CUMPLE",CONCATENATE(E11," / "),""),IF(D12="NO CUMPLE",CONCATENATE(E12," / "),""),IF(D13="NO CUMPLE",CONCATENATE(E13," / "),"")))</f>
        <v/>
      </c>
      <c r="F3" s="466" t="s">
        <v>2983</v>
      </c>
      <c r="G3" s="495">
        <f>IF(D3="CUMPLE",1,IF(D3="NO CUMPLE CONDICIÓN",2,3))</f>
        <v>3</v>
      </c>
    </row>
    <row r="4" spans="1:8" s="434" customFormat="1" ht="70.5" customHeight="1" x14ac:dyDescent="0.25">
      <c r="A4" s="498" t="s">
        <v>1763</v>
      </c>
      <c r="B4" s="433"/>
      <c r="C4" s="457" t="s">
        <v>3037</v>
      </c>
      <c r="D4" s="102"/>
      <c r="E4" s="315"/>
      <c r="F4" s="501" t="s">
        <v>1955</v>
      </c>
      <c r="G4" s="495"/>
    </row>
    <row r="5" spans="1:8" s="434" customFormat="1" ht="153.75" customHeight="1" x14ac:dyDescent="0.25">
      <c r="A5" s="498" t="s">
        <v>1763</v>
      </c>
      <c r="B5" s="433" t="s">
        <v>2864</v>
      </c>
      <c r="C5" s="72" t="s">
        <v>2089</v>
      </c>
      <c r="D5" s="441"/>
      <c r="E5" s="505"/>
      <c r="F5" s="466" t="s">
        <v>2090</v>
      </c>
      <c r="G5" s="495"/>
    </row>
    <row r="6" spans="1:8" s="434" customFormat="1" ht="93" customHeight="1" x14ac:dyDescent="0.25">
      <c r="A6" s="498" t="s">
        <v>1763</v>
      </c>
      <c r="B6" s="433" t="s">
        <v>2865</v>
      </c>
      <c r="C6" s="72" t="s">
        <v>2091</v>
      </c>
      <c r="D6" s="441"/>
      <c r="E6" s="505"/>
      <c r="F6" s="466" t="s">
        <v>2092</v>
      </c>
      <c r="G6" s="495"/>
    </row>
    <row r="7" spans="1:8" s="434" customFormat="1" ht="69.599999999999994" customHeight="1" x14ac:dyDescent="0.25">
      <c r="A7" s="498" t="s">
        <v>1763</v>
      </c>
      <c r="B7" s="433" t="s">
        <v>2866</v>
      </c>
      <c r="C7" s="72" t="s">
        <v>2093</v>
      </c>
      <c r="D7" s="441"/>
      <c r="E7" s="505"/>
      <c r="F7" s="466" t="s">
        <v>2984</v>
      </c>
      <c r="G7" s="495"/>
    </row>
    <row r="8" spans="1:8" s="434" customFormat="1" ht="178.5" customHeight="1" x14ac:dyDescent="0.25">
      <c r="A8" s="498" t="s">
        <v>1763</v>
      </c>
      <c r="B8" s="433" t="s">
        <v>2867</v>
      </c>
      <c r="C8" s="72" t="s">
        <v>2094</v>
      </c>
      <c r="D8" s="441"/>
      <c r="E8" s="505"/>
      <c r="F8" s="466" t="s">
        <v>2095</v>
      </c>
      <c r="G8" s="495"/>
    </row>
    <row r="9" spans="1:8" s="434" customFormat="1" ht="74.25" x14ac:dyDescent="0.25">
      <c r="A9" s="498" t="s">
        <v>1763</v>
      </c>
      <c r="B9" s="433" t="s">
        <v>2868</v>
      </c>
      <c r="C9" s="72" t="s">
        <v>2096</v>
      </c>
      <c r="D9" s="441"/>
      <c r="E9" s="505"/>
      <c r="F9" s="466" t="s">
        <v>2097</v>
      </c>
      <c r="G9" s="495"/>
    </row>
    <row r="10" spans="1:8" s="434" customFormat="1" ht="158.25" customHeight="1" x14ac:dyDescent="0.25">
      <c r="A10" s="498" t="s">
        <v>1763</v>
      </c>
      <c r="B10" s="433" t="s">
        <v>2869</v>
      </c>
      <c r="C10" s="345" t="s">
        <v>3038</v>
      </c>
      <c r="D10" s="441"/>
      <c r="E10" s="505"/>
      <c r="F10" s="466" t="s">
        <v>2098</v>
      </c>
      <c r="G10" s="495"/>
    </row>
    <row r="11" spans="1:8" s="434" customFormat="1" ht="74.25" x14ac:dyDescent="0.25">
      <c r="A11" s="498" t="s">
        <v>1763</v>
      </c>
      <c r="B11" s="433" t="s">
        <v>2870</v>
      </c>
      <c r="C11" s="72" t="s">
        <v>2099</v>
      </c>
      <c r="D11" s="441"/>
      <c r="E11" s="505"/>
      <c r="F11" s="466" t="s">
        <v>2100</v>
      </c>
      <c r="G11" s="495"/>
    </row>
    <row r="12" spans="1:8" s="434" customFormat="1" ht="214.5" customHeight="1" x14ac:dyDescent="0.25">
      <c r="A12" s="498" t="s">
        <v>1763</v>
      </c>
      <c r="B12" s="433" t="s">
        <v>2871</v>
      </c>
      <c r="C12" s="376" t="s">
        <v>2101</v>
      </c>
      <c r="D12" s="441"/>
      <c r="E12" s="505"/>
      <c r="F12" s="466" t="s">
        <v>2102</v>
      </c>
      <c r="G12" s="495"/>
    </row>
    <row r="13" spans="1:8" s="434" customFormat="1" ht="74.25" customHeight="1" thickBot="1" x14ac:dyDescent="0.3">
      <c r="A13" s="443" t="s">
        <v>1763</v>
      </c>
      <c r="B13" s="460" t="s">
        <v>2872</v>
      </c>
      <c r="C13" s="506" t="s">
        <v>2103</v>
      </c>
      <c r="D13" s="507"/>
      <c r="E13" s="508"/>
      <c r="F13" s="444" t="s">
        <v>2104</v>
      </c>
      <c r="G13" s="495"/>
      <c r="H13" s="442"/>
    </row>
    <row r="16" spans="1:8" hidden="1" x14ac:dyDescent="0.25">
      <c r="C16" s="112" t="s">
        <v>1769</v>
      </c>
      <c r="D16" s="320">
        <f>COUNTIF(G3:G13,1)</f>
        <v>0</v>
      </c>
    </row>
    <row r="17" spans="3:4" hidden="1" x14ac:dyDescent="0.25">
      <c r="C17" s="112" t="s">
        <v>1770</v>
      </c>
      <c r="D17" s="320">
        <f>COUNTIF(G3:G13,2)</f>
        <v>0</v>
      </c>
    </row>
    <row r="18" spans="3:4" hidden="1" x14ac:dyDescent="0.25">
      <c r="C18" s="112" t="s">
        <v>1771</v>
      </c>
      <c r="D18" s="320">
        <f>COUNTIF(G3:G13,3)</f>
        <v>1</v>
      </c>
    </row>
  </sheetData>
  <sheetProtection algorithmName="SHA-512" hashValue="TLSeCldUI1FE+Ipm8P5w8Ijvrhj5FXTjW46NiVgdBhw/Ao2VD87n/aZGO0RX1+uN8AhAioIXFmsw4vtYvMuqQA==" saltValue="Q0cQO/0/NL0+XHN0tWM1ww==" spinCount="100000" sheet="1" objects="1" scenarios="1"/>
  <mergeCells count="1">
    <mergeCell ref="B1:E1"/>
  </mergeCells>
  <phoneticPr fontId="35" type="noConversion"/>
  <conditionalFormatting sqref="D3">
    <cfRule type="cellIs" dxfId="3" priority="1" operator="equal">
      <formula>"NO CUMPLE CONDICIÓN"</formula>
    </cfRule>
    <cfRule type="cellIs" dxfId="2" priority="2" operator="equal">
      <formula>"No Cumple"</formula>
    </cfRule>
  </conditionalFormatting>
  <dataValidations count="1">
    <dataValidation type="list" allowBlank="1" showInputMessage="1" showErrorMessage="1" sqref="D5:D13" xr:uid="{B5C17036-0D06-4347-8C45-A7CEA1FF0789}">
      <formula1>"CUMPLE,NO CUMPLE,NO APLICA"</formula1>
    </dataValidation>
  </dataValidations>
  <printOptions horizontalCentered="1"/>
  <pageMargins left="0.70866141732283472" right="0.70866141732283472" top="1.1417322834645669" bottom="0.74803149606299213" header="0.31496062992125984" footer="0.31496062992125984"/>
  <pageSetup scale="63" fitToHeight="0" orientation="landscape" r:id="rId1"/>
  <headerFooter>
    <oddHeader>&amp;L&amp;G&amp;CPROCESO DE INSPECCIÓN, VIGILANCIA Y CONTROL
FORMATO INSTRUMENTO IV
HOGAR SUSTITUTO
RESTABLECIMIENTO DE DERECHOS&amp;RF9.P16.IVC
Versión 1
Página &amp;P de &amp;N 
11/11/2025
Clasificación de la Información
CLASIFICAD</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pageSetUpPr fitToPage="1"/>
  </sheetPr>
  <dimension ref="A1:AL13"/>
  <sheetViews>
    <sheetView workbookViewId="0">
      <selection activeCell="D2" sqref="D2:D3"/>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5703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597" t="s">
        <v>2544</v>
      </c>
      <c r="B1" s="598"/>
      <c r="C1" s="598"/>
      <c r="D1" s="598"/>
      <c r="E1" s="598"/>
      <c r="F1" s="598"/>
      <c r="G1" s="598"/>
      <c r="H1" s="598"/>
      <c r="I1" s="598"/>
      <c r="J1" s="598"/>
      <c r="K1" s="598"/>
      <c r="L1" s="598"/>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c r="AL1" s="599"/>
    </row>
    <row r="2" spans="1:38" s="14" customFormat="1" ht="60" customHeight="1" x14ac:dyDescent="0.25">
      <c r="A2" s="608" t="s">
        <v>1591</v>
      </c>
      <c r="B2" s="610" t="s">
        <v>2545</v>
      </c>
      <c r="C2" s="612" t="s">
        <v>2546</v>
      </c>
      <c r="D2" s="610" t="s">
        <v>2547</v>
      </c>
      <c r="E2" s="612" t="s">
        <v>2548</v>
      </c>
      <c r="F2" s="612"/>
      <c r="G2" s="612" t="s">
        <v>2549</v>
      </c>
      <c r="H2" s="614" t="s">
        <v>2550</v>
      </c>
      <c r="I2" s="612" t="s">
        <v>2551</v>
      </c>
      <c r="J2" s="606" t="s">
        <v>2552</v>
      </c>
      <c r="K2" s="606" t="s">
        <v>2553</v>
      </c>
      <c r="L2" s="606" t="s">
        <v>2554</v>
      </c>
      <c r="M2" s="200" t="s">
        <v>2555</v>
      </c>
      <c r="N2" s="200" t="s">
        <v>2556</v>
      </c>
      <c r="O2" s="603" t="s">
        <v>2557</v>
      </c>
      <c r="P2" s="605" t="s">
        <v>2558</v>
      </c>
      <c r="Q2" s="605"/>
      <c r="R2" s="605"/>
      <c r="S2" s="605"/>
      <c r="T2" s="605"/>
      <c r="U2" s="600" t="s">
        <v>2559</v>
      </c>
      <c r="V2" s="600"/>
      <c r="W2" s="600"/>
      <c r="X2" s="600"/>
      <c r="Y2" s="600"/>
      <c r="Z2" s="600"/>
      <c r="AA2" s="600"/>
      <c r="AB2" s="600"/>
      <c r="AC2" s="600"/>
      <c r="AD2" s="600"/>
      <c r="AE2" s="601" t="s">
        <v>2560</v>
      </c>
      <c r="AF2" s="593" t="s">
        <v>2561</v>
      </c>
      <c r="AG2" s="593"/>
      <c r="AH2" s="593"/>
      <c r="AI2" s="594" t="s">
        <v>2562</v>
      </c>
      <c r="AJ2" s="594"/>
      <c r="AK2" s="594"/>
      <c r="AL2" s="595" t="s">
        <v>2563</v>
      </c>
    </row>
    <row r="3" spans="1:38" s="14" customFormat="1" ht="123.75" thickBot="1" x14ac:dyDescent="0.3">
      <c r="A3" s="609"/>
      <c r="B3" s="611"/>
      <c r="C3" s="613"/>
      <c r="D3" s="611"/>
      <c r="E3" s="202" t="s">
        <v>2564</v>
      </c>
      <c r="F3" s="201" t="s">
        <v>2565</v>
      </c>
      <c r="G3" s="613"/>
      <c r="H3" s="615"/>
      <c r="I3" s="613"/>
      <c r="J3" s="607"/>
      <c r="K3" s="607"/>
      <c r="L3" s="607"/>
      <c r="M3" s="202" t="s">
        <v>2564</v>
      </c>
      <c r="N3" s="201" t="s">
        <v>2565</v>
      </c>
      <c r="O3" s="604"/>
      <c r="P3" s="203" t="s">
        <v>2566</v>
      </c>
      <c r="Q3" s="204" t="s">
        <v>2567</v>
      </c>
      <c r="R3" s="204" t="s">
        <v>2568</v>
      </c>
      <c r="S3" s="204" t="s">
        <v>2569</v>
      </c>
      <c r="T3" s="204" t="s">
        <v>2570</v>
      </c>
      <c r="U3" s="205" t="s">
        <v>2566</v>
      </c>
      <c r="V3" s="206" t="s">
        <v>2567</v>
      </c>
      <c r="W3" s="206" t="s">
        <v>2571</v>
      </c>
      <c r="X3" s="207" t="s">
        <v>2572</v>
      </c>
      <c r="Y3" s="207" t="s">
        <v>2573</v>
      </c>
      <c r="Z3" s="205" t="s">
        <v>2566</v>
      </c>
      <c r="AA3" s="206" t="s">
        <v>2567</v>
      </c>
      <c r="AB3" s="206" t="s">
        <v>2574</v>
      </c>
      <c r="AC3" s="207" t="s">
        <v>2572</v>
      </c>
      <c r="AD3" s="207" t="s">
        <v>2575</v>
      </c>
      <c r="AE3" s="602"/>
      <c r="AF3" s="208" t="s">
        <v>2576</v>
      </c>
      <c r="AG3" s="209" t="s">
        <v>2577</v>
      </c>
      <c r="AH3" s="208" t="s">
        <v>2578</v>
      </c>
      <c r="AI3" s="210" t="s">
        <v>2579</v>
      </c>
      <c r="AJ3" s="210" t="s">
        <v>2580</v>
      </c>
      <c r="AK3" s="210" t="s">
        <v>2581</v>
      </c>
      <c r="AL3" s="596"/>
    </row>
    <row r="4" spans="1:38" x14ac:dyDescent="0.25">
      <c r="A4" s="241"/>
      <c r="B4" s="242"/>
      <c r="C4" s="243"/>
      <c r="D4" s="244"/>
      <c r="E4" s="241"/>
      <c r="F4" s="243"/>
      <c r="G4" s="245"/>
      <c r="H4" s="241"/>
      <c r="I4" s="241"/>
      <c r="J4" s="241"/>
      <c r="K4" s="241"/>
      <c r="L4" s="241"/>
      <c r="M4" s="241"/>
      <c r="N4" s="243"/>
      <c r="O4" s="241"/>
      <c r="P4" s="246"/>
      <c r="Q4" s="241"/>
      <c r="R4" s="243"/>
      <c r="S4" s="243"/>
      <c r="T4" s="247"/>
      <c r="U4" s="241"/>
      <c r="V4" s="241"/>
      <c r="W4" s="247"/>
      <c r="X4" s="247"/>
      <c r="Y4" s="241"/>
      <c r="Z4" s="241"/>
      <c r="AA4" s="241"/>
      <c r="AB4" s="247"/>
      <c r="AC4" s="247"/>
      <c r="AD4" s="241"/>
      <c r="AE4" s="241"/>
      <c r="AF4" s="243"/>
      <c r="AG4" s="243"/>
      <c r="AH4" s="247"/>
      <c r="AI4" s="247"/>
      <c r="AJ4" s="247"/>
      <c r="AK4" s="241"/>
      <c r="AL4" s="248"/>
    </row>
    <row r="5" spans="1:38" x14ac:dyDescent="0.25">
      <c r="A5" s="249"/>
      <c r="B5" s="250"/>
      <c r="C5" s="251"/>
      <c r="D5" s="252"/>
      <c r="E5" s="249"/>
      <c r="F5" s="251"/>
      <c r="G5" s="253"/>
      <c r="H5" s="249"/>
      <c r="I5" s="249"/>
      <c r="J5" s="249"/>
      <c r="K5" s="249"/>
      <c r="L5" s="249"/>
      <c r="M5" s="249"/>
      <c r="N5" s="251"/>
      <c r="O5" s="249"/>
      <c r="P5" s="254"/>
      <c r="Q5" s="249"/>
      <c r="R5" s="251"/>
      <c r="S5" s="251"/>
      <c r="T5" s="255"/>
      <c r="U5" s="249"/>
      <c r="V5" s="249"/>
      <c r="W5" s="251"/>
      <c r="X5" s="251"/>
      <c r="Y5" s="250"/>
      <c r="Z5" s="249"/>
      <c r="AA5" s="249"/>
      <c r="AB5" s="251"/>
      <c r="AC5" s="251"/>
      <c r="AD5" s="250"/>
      <c r="AE5" s="249"/>
      <c r="AF5" s="250"/>
      <c r="AG5" s="250"/>
      <c r="AH5" s="251"/>
      <c r="AI5" s="251"/>
      <c r="AJ5" s="251"/>
      <c r="AK5" s="250"/>
      <c r="AL5" s="256"/>
    </row>
    <row r="6" spans="1:38" x14ac:dyDescent="0.25">
      <c r="A6" s="249"/>
      <c r="B6" s="250"/>
      <c r="C6" s="251"/>
      <c r="D6" s="252"/>
      <c r="E6" s="249"/>
      <c r="F6" s="251"/>
      <c r="G6" s="253"/>
      <c r="H6" s="249"/>
      <c r="I6" s="249"/>
      <c r="J6" s="249"/>
      <c r="K6" s="249"/>
      <c r="L6" s="249"/>
      <c r="M6" s="249"/>
      <c r="N6" s="251"/>
      <c r="O6" s="249"/>
      <c r="P6" s="254"/>
      <c r="Q6" s="249"/>
      <c r="R6" s="251"/>
      <c r="S6" s="251"/>
      <c r="T6" s="255"/>
      <c r="U6" s="249"/>
      <c r="V6" s="249"/>
      <c r="W6" s="251"/>
      <c r="X6" s="251"/>
      <c r="Y6" s="250"/>
      <c r="Z6" s="249"/>
      <c r="AA6" s="249"/>
      <c r="AB6" s="251"/>
      <c r="AC6" s="251"/>
      <c r="AD6" s="250"/>
      <c r="AE6" s="249"/>
      <c r="AF6" s="250"/>
      <c r="AG6" s="250"/>
      <c r="AH6" s="251"/>
      <c r="AI6" s="251"/>
      <c r="AJ6" s="251"/>
      <c r="AK6" s="250"/>
      <c r="AL6" s="256"/>
    </row>
    <row r="7" spans="1:38" x14ac:dyDescent="0.25">
      <c r="A7" s="249"/>
      <c r="B7" s="250"/>
      <c r="C7" s="251"/>
      <c r="D7" s="252"/>
      <c r="E7" s="249"/>
      <c r="F7" s="251"/>
      <c r="G7" s="253"/>
      <c r="H7" s="249"/>
      <c r="I7" s="249"/>
      <c r="J7" s="249"/>
      <c r="K7" s="249"/>
      <c r="L7" s="249"/>
      <c r="M7" s="249"/>
      <c r="N7" s="251"/>
      <c r="O7" s="249"/>
      <c r="P7" s="254"/>
      <c r="Q7" s="249"/>
      <c r="R7" s="251"/>
      <c r="S7" s="251"/>
      <c r="T7" s="255"/>
      <c r="U7" s="249"/>
      <c r="V7" s="249"/>
      <c r="W7" s="251"/>
      <c r="X7" s="251"/>
      <c r="Y7" s="250"/>
      <c r="Z7" s="249"/>
      <c r="AA7" s="249"/>
      <c r="AB7" s="251"/>
      <c r="AC7" s="251"/>
      <c r="AD7" s="250"/>
      <c r="AE7" s="249"/>
      <c r="AF7" s="250"/>
      <c r="AG7" s="250"/>
      <c r="AH7" s="251"/>
      <c r="AI7" s="251"/>
      <c r="AJ7" s="251"/>
      <c r="AK7" s="250"/>
      <c r="AL7" s="256"/>
    </row>
    <row r="8" spans="1:38" x14ac:dyDescent="0.25">
      <c r="A8" s="249"/>
      <c r="B8" s="250"/>
      <c r="C8" s="251"/>
      <c r="D8" s="252"/>
      <c r="E8" s="249"/>
      <c r="F8" s="251"/>
      <c r="G8" s="253"/>
      <c r="H8" s="249"/>
      <c r="I8" s="249"/>
      <c r="J8" s="249"/>
      <c r="K8" s="249"/>
      <c r="L8" s="249"/>
      <c r="M8" s="249"/>
      <c r="N8" s="251"/>
      <c r="O8" s="249"/>
      <c r="P8" s="254"/>
      <c r="Q8" s="249"/>
      <c r="R8" s="251"/>
      <c r="S8" s="251"/>
      <c r="T8" s="255"/>
      <c r="U8" s="249"/>
      <c r="V8" s="249"/>
      <c r="W8" s="251"/>
      <c r="X8" s="251"/>
      <c r="Y8" s="250"/>
      <c r="Z8" s="249"/>
      <c r="AA8" s="249"/>
      <c r="AB8" s="251"/>
      <c r="AC8" s="251"/>
      <c r="AD8" s="250"/>
      <c r="AE8" s="249"/>
      <c r="AF8" s="250"/>
      <c r="AG8" s="250"/>
      <c r="AH8" s="251"/>
      <c r="AI8" s="251"/>
      <c r="AJ8" s="251"/>
      <c r="AK8" s="250"/>
      <c r="AL8" s="256"/>
    </row>
    <row r="9" spans="1:38" x14ac:dyDescent="0.25">
      <c r="A9" s="249"/>
      <c r="B9" s="250"/>
      <c r="C9" s="251"/>
      <c r="D9" s="252"/>
      <c r="E9" s="249"/>
      <c r="F9" s="251"/>
      <c r="G9" s="253"/>
      <c r="H9" s="249"/>
      <c r="I9" s="249"/>
      <c r="J9" s="249"/>
      <c r="K9" s="249"/>
      <c r="L9" s="249"/>
      <c r="M9" s="249"/>
      <c r="N9" s="251"/>
      <c r="O9" s="249"/>
      <c r="P9" s="254"/>
      <c r="Q9" s="249"/>
      <c r="R9" s="251"/>
      <c r="S9" s="251"/>
      <c r="T9" s="255"/>
      <c r="U9" s="249"/>
      <c r="V9" s="249"/>
      <c r="W9" s="251"/>
      <c r="X9" s="251"/>
      <c r="Y9" s="250"/>
      <c r="Z9" s="249"/>
      <c r="AA9" s="249"/>
      <c r="AB9" s="251"/>
      <c r="AC9" s="251"/>
      <c r="AD9" s="250"/>
      <c r="AE9" s="249"/>
      <c r="AF9" s="250"/>
      <c r="AG9" s="250"/>
      <c r="AH9" s="251"/>
      <c r="AI9" s="251"/>
      <c r="AJ9" s="251"/>
      <c r="AK9" s="250"/>
      <c r="AL9" s="256"/>
    </row>
    <row r="10" spans="1:38" x14ac:dyDescent="0.25">
      <c r="A10" s="249"/>
      <c r="B10" s="250"/>
      <c r="C10" s="251"/>
      <c r="D10" s="252"/>
      <c r="E10" s="249"/>
      <c r="F10" s="251"/>
      <c r="G10" s="253"/>
      <c r="H10" s="249"/>
      <c r="I10" s="249"/>
      <c r="J10" s="249"/>
      <c r="K10" s="249"/>
      <c r="L10" s="249"/>
      <c r="M10" s="249"/>
      <c r="N10" s="251"/>
      <c r="O10" s="249"/>
      <c r="P10" s="254"/>
      <c r="Q10" s="249"/>
      <c r="R10" s="251"/>
      <c r="S10" s="251"/>
      <c r="T10" s="255"/>
      <c r="U10" s="249"/>
      <c r="V10" s="249"/>
      <c r="W10" s="251"/>
      <c r="X10" s="251"/>
      <c r="Y10" s="250"/>
      <c r="Z10" s="249"/>
      <c r="AA10" s="249"/>
      <c r="AB10" s="251"/>
      <c r="AC10" s="251"/>
      <c r="AD10" s="250"/>
      <c r="AE10" s="249"/>
      <c r="AF10" s="250"/>
      <c r="AG10" s="250"/>
      <c r="AH10" s="251"/>
      <c r="AI10" s="251"/>
      <c r="AJ10" s="251"/>
      <c r="AK10" s="250"/>
      <c r="AL10" s="256"/>
    </row>
    <row r="11" spans="1:38" x14ac:dyDescent="0.25">
      <c r="A11" s="249"/>
      <c r="B11" s="250"/>
      <c r="C11" s="251"/>
      <c r="D11" s="252"/>
      <c r="E11" s="249"/>
      <c r="F11" s="251"/>
      <c r="G11" s="253"/>
      <c r="H11" s="249"/>
      <c r="I11" s="249"/>
      <c r="J11" s="249"/>
      <c r="K11" s="249"/>
      <c r="L11" s="249"/>
      <c r="M11" s="249"/>
      <c r="N11" s="251"/>
      <c r="O11" s="249"/>
      <c r="P11" s="254"/>
      <c r="Q11" s="249"/>
      <c r="R11" s="251"/>
      <c r="S11" s="251"/>
      <c r="T11" s="255"/>
      <c r="U11" s="249"/>
      <c r="V11" s="249"/>
      <c r="W11" s="251"/>
      <c r="X11" s="251"/>
      <c r="Y11" s="250"/>
      <c r="Z11" s="249"/>
      <c r="AA11" s="249"/>
      <c r="AB11" s="251"/>
      <c r="AC11" s="251"/>
      <c r="AD11" s="250"/>
      <c r="AE11" s="249"/>
      <c r="AF11" s="250"/>
      <c r="AG11" s="250"/>
      <c r="AH11" s="251"/>
      <c r="AI11" s="251"/>
      <c r="AJ11" s="251"/>
      <c r="AK11" s="250"/>
      <c r="AL11" s="256"/>
    </row>
    <row r="12" spans="1:38" x14ac:dyDescent="0.25">
      <c r="A12" s="249"/>
      <c r="B12" s="250"/>
      <c r="C12" s="251"/>
      <c r="D12" s="252"/>
      <c r="E12" s="249"/>
      <c r="F12" s="251"/>
      <c r="G12" s="253"/>
      <c r="H12" s="249"/>
      <c r="I12" s="249"/>
      <c r="J12" s="249"/>
      <c r="K12" s="249"/>
      <c r="L12" s="249"/>
      <c r="M12" s="249"/>
      <c r="N12" s="251"/>
      <c r="O12" s="249"/>
      <c r="P12" s="254"/>
      <c r="Q12" s="249"/>
      <c r="R12" s="251"/>
      <c r="S12" s="251"/>
      <c r="T12" s="255"/>
      <c r="U12" s="249"/>
      <c r="V12" s="249"/>
      <c r="W12" s="251"/>
      <c r="X12" s="251"/>
      <c r="Y12" s="250"/>
      <c r="Z12" s="249"/>
      <c r="AA12" s="249"/>
      <c r="AB12" s="251"/>
      <c r="AC12" s="251"/>
      <c r="AD12" s="250"/>
      <c r="AE12" s="249"/>
      <c r="AF12" s="250"/>
      <c r="AG12" s="250"/>
      <c r="AH12" s="251"/>
      <c r="AI12" s="251"/>
      <c r="AJ12" s="251"/>
      <c r="AK12" s="250"/>
      <c r="AL12" s="256"/>
    </row>
    <row r="13" spans="1:38" x14ac:dyDescent="0.25">
      <c r="A13" s="249"/>
      <c r="B13" s="250"/>
      <c r="C13" s="251"/>
      <c r="D13" s="252"/>
      <c r="E13" s="249"/>
      <c r="F13" s="251"/>
      <c r="G13" s="253"/>
      <c r="H13" s="249"/>
      <c r="I13" s="249"/>
      <c r="J13" s="249"/>
      <c r="K13" s="249"/>
      <c r="L13" s="249"/>
      <c r="M13" s="249"/>
      <c r="N13" s="251"/>
      <c r="O13" s="249"/>
      <c r="P13" s="254"/>
      <c r="Q13" s="249"/>
      <c r="R13" s="251"/>
      <c r="S13" s="251"/>
      <c r="T13" s="255"/>
      <c r="U13" s="249"/>
      <c r="V13" s="249"/>
      <c r="W13" s="251"/>
      <c r="X13" s="251"/>
      <c r="Y13" s="250"/>
      <c r="Z13" s="249"/>
      <c r="AA13" s="249"/>
      <c r="AB13" s="251"/>
      <c r="AC13" s="251"/>
      <c r="AD13" s="250"/>
      <c r="AE13" s="249"/>
      <c r="AF13" s="250"/>
      <c r="AG13" s="250"/>
      <c r="AH13" s="251"/>
      <c r="AI13" s="251"/>
      <c r="AJ13" s="251"/>
      <c r="AK13" s="250"/>
      <c r="AL13" s="256"/>
    </row>
  </sheetData>
  <sheetProtection algorithmName="SHA-512" hashValue="DG/5tfjC+e9rdlrK9eaOR+uodYZl7lbTp/eF0IO1s9H2MIddC6RitWxinV64+DyIwRczrgtWbkUXMxxBgTTLig==" saltValue="xSQ3gtXfHJFjy2kreHis4g==" spinCount="100000" sheet="1" formatRows="0"/>
  <mergeCells count="19">
    <mergeCell ref="H2:H3"/>
    <mergeCell ref="I2:I3"/>
    <mergeCell ref="J2:J3"/>
    <mergeCell ref="AF2:AH2"/>
    <mergeCell ref="AI2:AK2"/>
    <mergeCell ref="AL2:AL3"/>
    <mergeCell ref="A1:AL1"/>
    <mergeCell ref="U2:AD2"/>
    <mergeCell ref="AE2:AE3"/>
    <mergeCell ref="O2:O3"/>
    <mergeCell ref="P2:T2"/>
    <mergeCell ref="K2:K3"/>
    <mergeCell ref="L2:L3"/>
    <mergeCell ref="A2:A3"/>
    <mergeCell ref="B2:B3"/>
    <mergeCell ref="C2:C3"/>
    <mergeCell ref="D2:D3"/>
    <mergeCell ref="E2:F2"/>
    <mergeCell ref="G2:G3"/>
  </mergeCells>
  <dataValidations count="1">
    <dataValidation type="list" allowBlank="1" showInputMessage="1" showErrorMessage="1" sqref="AE4:AE13 O4:O13 AA4:AA13 J4:M13 Q4:Q13 H4:H13 E4:E13 V4:V13" xr:uid="{00000000-0002-0000-0E00-000000000000}">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9A08CECD-5EA9-428E-8ADE-996404F422B9}">
          <x14:formula1>
            <xm:f>LISTAS!$D$49:$D$51</xm:f>
          </x14:formula1>
          <xm:sqref>U4:U13 P4:P13 Z4:Z13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80"/>
  <sheetViews>
    <sheetView zoomScaleNormal="100" zoomScalePageLayoutView="80" workbookViewId="0">
      <selection activeCell="C3" sqref="C3"/>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8.42578125" customWidth="1"/>
  </cols>
  <sheetData>
    <row r="1" spans="1:9" s="34" customFormat="1" x14ac:dyDescent="0.25">
      <c r="A1" s="31"/>
      <c r="B1" s="31"/>
      <c r="C1" s="31"/>
      <c r="D1" s="31"/>
    </row>
    <row r="2" spans="1:9" ht="30" customHeight="1" x14ac:dyDescent="0.25">
      <c r="A2" s="31"/>
      <c r="B2" s="90" t="s">
        <v>2588</v>
      </c>
      <c r="C2" s="89" t="s">
        <v>1676</v>
      </c>
      <c r="D2" s="89" t="s">
        <v>1677</v>
      </c>
      <c r="E2" s="89" t="s">
        <v>1678</v>
      </c>
      <c r="F2" s="89" t="s">
        <v>2589</v>
      </c>
      <c r="G2" s="89" t="s">
        <v>1680</v>
      </c>
    </row>
    <row r="3" spans="1:9" s="14" customFormat="1" x14ac:dyDescent="0.15">
      <c r="A3" s="31"/>
      <c r="B3" s="92" t="s">
        <v>2985</v>
      </c>
      <c r="C3" s="93" t="str" cm="1">
        <f t="array" ref="C3">_xlfn._xlws.FILTER('2.Ambientes Adec y Seg UDS'!B2:F93,'2.Ambientes Adec y Seg UDS'!D2:D93="NO CUMPLE CONDICIÓN","")</f>
        <v/>
      </c>
      <c r="D3" s="10"/>
      <c r="E3" s="93"/>
      <c r="F3" s="10"/>
      <c r="G3" s="10"/>
      <c r="H3" s="10" t="str">
        <f>CONCATENATE("No ",D3)</f>
        <v xml:space="preserve">No </v>
      </c>
      <c r="I3" s="14" t="s">
        <v>3011</v>
      </c>
    </row>
    <row r="4" spans="1:9" x14ac:dyDescent="0.25">
      <c r="A4" s="31"/>
      <c r="B4" s="92" t="s">
        <v>2986</v>
      </c>
      <c r="C4" s="93"/>
      <c r="D4" s="10"/>
      <c r="E4" s="93"/>
      <c r="F4" s="10"/>
      <c r="G4" s="10"/>
      <c r="H4" s="10" t="str">
        <f t="shared" ref="H4:H12" si="0">CONCATENATE("No ",D4)</f>
        <v xml:space="preserve">No </v>
      </c>
      <c r="I4" s="14" t="s">
        <v>3011</v>
      </c>
    </row>
    <row r="5" spans="1:9" x14ac:dyDescent="0.25">
      <c r="A5" s="31"/>
      <c r="B5" s="92" t="s">
        <v>2987</v>
      </c>
      <c r="C5" s="93"/>
      <c r="D5" s="10"/>
      <c r="E5" s="93"/>
      <c r="F5" s="10"/>
      <c r="G5" s="10"/>
      <c r="H5" s="10" t="str">
        <f t="shared" si="0"/>
        <v xml:space="preserve">No </v>
      </c>
      <c r="I5" s="14" t="s">
        <v>3011</v>
      </c>
    </row>
    <row r="6" spans="1:9" x14ac:dyDescent="0.25">
      <c r="A6" s="31"/>
      <c r="B6" s="92" t="s">
        <v>2988</v>
      </c>
      <c r="C6" s="93"/>
      <c r="D6" s="10"/>
      <c r="E6" s="93"/>
      <c r="F6" s="10"/>
      <c r="G6" s="10"/>
      <c r="H6" s="10" t="str">
        <f t="shared" si="0"/>
        <v xml:space="preserve">No </v>
      </c>
      <c r="I6" s="14" t="s">
        <v>3011</v>
      </c>
    </row>
    <row r="7" spans="1:9" x14ac:dyDescent="0.25">
      <c r="A7" s="31"/>
      <c r="B7" s="92" t="s">
        <v>2989</v>
      </c>
      <c r="C7" s="93"/>
      <c r="D7" s="10"/>
      <c r="E7" s="93"/>
      <c r="F7" s="10"/>
      <c r="G7" s="10"/>
      <c r="H7" s="10" t="str">
        <f t="shared" si="0"/>
        <v xml:space="preserve">No </v>
      </c>
      <c r="I7" s="14" t="s">
        <v>3011</v>
      </c>
    </row>
    <row r="8" spans="1:9" x14ac:dyDescent="0.25">
      <c r="A8" s="31"/>
      <c r="B8" s="92" t="s">
        <v>2990</v>
      </c>
      <c r="C8" s="93"/>
      <c r="D8" s="10"/>
      <c r="E8" s="93"/>
      <c r="F8" s="10"/>
      <c r="G8" s="10"/>
      <c r="H8" s="10" t="str">
        <f t="shared" si="0"/>
        <v xml:space="preserve">No </v>
      </c>
      <c r="I8" s="14" t="s">
        <v>3011</v>
      </c>
    </row>
    <row r="9" spans="1:9" x14ac:dyDescent="0.25">
      <c r="A9" s="31"/>
      <c r="B9" s="92" t="s">
        <v>2990</v>
      </c>
      <c r="C9" s="93"/>
      <c r="D9" s="10"/>
      <c r="E9" s="93"/>
      <c r="F9" s="10"/>
      <c r="G9" s="10"/>
      <c r="H9" s="10" t="str">
        <f t="shared" ref="H9:H10" si="1">CONCATENATE("No ",D9)</f>
        <v xml:space="preserve">No </v>
      </c>
      <c r="I9" s="14" t="s">
        <v>3011</v>
      </c>
    </row>
    <row r="10" spans="1:9" x14ac:dyDescent="0.25">
      <c r="A10" s="31"/>
      <c r="B10" s="92" t="s">
        <v>2990</v>
      </c>
      <c r="C10" s="93"/>
      <c r="D10" s="10"/>
      <c r="E10" s="93"/>
      <c r="F10" s="10"/>
      <c r="G10" s="10"/>
      <c r="H10" s="10" t="str">
        <f t="shared" si="1"/>
        <v xml:space="preserve">No </v>
      </c>
      <c r="I10" s="14" t="s">
        <v>3011</v>
      </c>
    </row>
    <row r="11" spans="1:9" x14ac:dyDescent="0.25">
      <c r="A11" s="31"/>
      <c r="B11" s="92" t="s">
        <v>2991</v>
      </c>
      <c r="C11" s="93"/>
      <c r="D11" s="10"/>
      <c r="E11" s="93"/>
      <c r="F11" s="10"/>
      <c r="G11" s="10"/>
      <c r="H11" s="10" t="str">
        <f t="shared" si="0"/>
        <v xml:space="preserve">No </v>
      </c>
      <c r="I11" s="14" t="s">
        <v>3011</v>
      </c>
    </row>
    <row r="12" spans="1:9" x14ac:dyDescent="0.25">
      <c r="B12" s="92" t="s">
        <v>2992</v>
      </c>
      <c r="D12" s="10"/>
      <c r="F12" s="180"/>
      <c r="G12" s="11"/>
      <c r="H12" s="10" t="str">
        <f t="shared" si="0"/>
        <v xml:space="preserve">No </v>
      </c>
      <c r="I12" s="14" t="s">
        <v>3011</v>
      </c>
    </row>
    <row r="13" spans="1:9" x14ac:dyDescent="0.25">
      <c r="B13" s="92" t="s">
        <v>2993</v>
      </c>
      <c r="D13" s="10"/>
      <c r="F13" s="180"/>
      <c r="G13" s="11"/>
      <c r="H13" s="10" t="str">
        <f t="shared" ref="H13:H76" si="2">CONCATENATE("No ",D13)</f>
        <v xml:space="preserve">No </v>
      </c>
      <c r="I13" s="14" t="s">
        <v>3011</v>
      </c>
    </row>
    <row r="14" spans="1:9" x14ac:dyDescent="0.25">
      <c r="B14" s="92" t="s">
        <v>2994</v>
      </c>
      <c r="D14" s="10"/>
      <c r="F14" s="180"/>
      <c r="G14" s="11"/>
      <c r="H14" s="10" t="str">
        <f t="shared" si="2"/>
        <v xml:space="preserve">No </v>
      </c>
      <c r="I14" s="14" t="s">
        <v>3011</v>
      </c>
    </row>
    <row r="15" spans="1:9" x14ac:dyDescent="0.25">
      <c r="B15" s="92" t="s">
        <v>2995</v>
      </c>
      <c r="D15" s="10"/>
      <c r="F15" s="180"/>
      <c r="G15" s="11"/>
      <c r="H15" s="10" t="str">
        <f t="shared" si="2"/>
        <v xml:space="preserve">No </v>
      </c>
      <c r="I15" s="14" t="s">
        <v>3011</v>
      </c>
    </row>
    <row r="16" spans="1:9" x14ac:dyDescent="0.25">
      <c r="B16" s="92" t="s">
        <v>2996</v>
      </c>
      <c r="D16" s="10"/>
      <c r="F16" s="180"/>
      <c r="G16" s="11"/>
      <c r="H16" s="10" t="str">
        <f t="shared" si="2"/>
        <v xml:space="preserve">No </v>
      </c>
      <c r="I16" s="14" t="s">
        <v>3011</v>
      </c>
    </row>
    <row r="17" spans="2:9" x14ac:dyDescent="0.25">
      <c r="B17" s="92" t="s">
        <v>2997</v>
      </c>
      <c r="D17" s="10"/>
      <c r="F17" s="180"/>
      <c r="G17" s="11"/>
      <c r="H17" s="10" t="str">
        <f t="shared" si="2"/>
        <v xml:space="preserve">No </v>
      </c>
      <c r="I17" s="14" t="s">
        <v>3011</v>
      </c>
    </row>
    <row r="18" spans="2:9" x14ac:dyDescent="0.25">
      <c r="B18" s="92" t="s">
        <v>2998</v>
      </c>
      <c r="D18" s="10"/>
      <c r="F18" s="180"/>
      <c r="G18" s="11"/>
      <c r="H18" s="10" t="str">
        <f t="shared" si="2"/>
        <v xml:space="preserve">No </v>
      </c>
      <c r="I18" s="14" t="s">
        <v>3011</v>
      </c>
    </row>
    <row r="19" spans="2:9" x14ac:dyDescent="0.25">
      <c r="B19" s="92" t="s">
        <v>2999</v>
      </c>
      <c r="C19" s="2" t="str" cm="1">
        <f t="array" ref="C19">_xlfn._xlws.FILTER('2.Ambientes Adec y Seg EAS'!B2:F62,'2.Ambientes Adec y Seg EAS'!D2:D62="NO CUMPLE CONDICIÓN","")</f>
        <v/>
      </c>
      <c r="D19" s="10"/>
      <c r="F19" s="180"/>
      <c r="G19" s="11"/>
      <c r="H19" s="10" t="str">
        <f t="shared" si="2"/>
        <v xml:space="preserve">No </v>
      </c>
      <c r="I19" s="14" t="s">
        <v>3012</v>
      </c>
    </row>
    <row r="20" spans="2:9" x14ac:dyDescent="0.25">
      <c r="B20" s="92" t="s">
        <v>3000</v>
      </c>
      <c r="D20" s="10"/>
      <c r="F20" s="180"/>
      <c r="G20" s="11"/>
      <c r="H20" s="10" t="str">
        <f t="shared" si="2"/>
        <v xml:space="preserve">No </v>
      </c>
      <c r="I20" s="14" t="s">
        <v>3012</v>
      </c>
    </row>
    <row r="21" spans="2:9" x14ac:dyDescent="0.25">
      <c r="B21" s="92" t="s">
        <v>3001</v>
      </c>
      <c r="D21" s="10"/>
      <c r="F21" s="180"/>
      <c r="G21" s="11"/>
      <c r="H21" s="10" t="str">
        <f t="shared" si="2"/>
        <v xml:space="preserve">No </v>
      </c>
      <c r="I21" s="14" t="s">
        <v>3012</v>
      </c>
    </row>
    <row r="22" spans="2:9" x14ac:dyDescent="0.25">
      <c r="B22" s="92" t="s">
        <v>3002</v>
      </c>
      <c r="D22" s="10"/>
      <c r="F22" s="180"/>
      <c r="G22" s="11"/>
      <c r="H22" s="10" t="str">
        <f t="shared" si="2"/>
        <v xml:space="preserve">No </v>
      </c>
      <c r="I22" s="14" t="s">
        <v>3012</v>
      </c>
    </row>
    <row r="23" spans="2:9" x14ac:dyDescent="0.25">
      <c r="B23" s="92" t="s">
        <v>3003</v>
      </c>
      <c r="D23" s="10"/>
      <c r="F23" s="180"/>
      <c r="G23" s="11"/>
      <c r="H23" s="10" t="str">
        <f t="shared" si="2"/>
        <v xml:space="preserve">No </v>
      </c>
      <c r="I23" s="14" t="s">
        <v>3012</v>
      </c>
    </row>
    <row r="24" spans="2:9" x14ac:dyDescent="0.25">
      <c r="B24" s="92" t="s">
        <v>3003</v>
      </c>
      <c r="D24" s="10"/>
      <c r="F24" s="180"/>
      <c r="G24" s="11"/>
      <c r="H24" s="10" t="str">
        <f t="shared" si="2"/>
        <v xml:space="preserve">No </v>
      </c>
      <c r="I24" s="14" t="s">
        <v>3012</v>
      </c>
    </row>
    <row r="25" spans="2:9" x14ac:dyDescent="0.25">
      <c r="B25" s="92" t="s">
        <v>3003</v>
      </c>
      <c r="D25" s="10"/>
      <c r="F25" s="180"/>
      <c r="G25" s="11"/>
      <c r="H25" s="10" t="str">
        <f t="shared" si="2"/>
        <v xml:space="preserve">No </v>
      </c>
      <c r="I25" s="14" t="s">
        <v>3012</v>
      </c>
    </row>
    <row r="26" spans="2:9" x14ac:dyDescent="0.25">
      <c r="B26" s="92" t="s">
        <v>3004</v>
      </c>
      <c r="D26" s="10"/>
      <c r="F26" s="180"/>
      <c r="G26" s="11"/>
      <c r="H26" s="10" t="str">
        <f t="shared" si="2"/>
        <v xml:space="preserve">No </v>
      </c>
      <c r="I26" s="14" t="s">
        <v>3012</v>
      </c>
    </row>
    <row r="27" spans="2:9" x14ac:dyDescent="0.25">
      <c r="B27" s="92" t="s">
        <v>2590</v>
      </c>
      <c r="C27" s="93" t="str" cm="1">
        <f t="array" ref="C27">_xlfn._xlws.FILTER('3. Alimentacion y Nutrición'!B2:F55,'3. Alimentacion y Nutrición'!D2:D55="NO CUMPLE CONDICIÓN","")</f>
        <v/>
      </c>
      <c r="D27" s="10"/>
      <c r="E27" s="94"/>
      <c r="F27" s="5"/>
      <c r="G27" s="5"/>
      <c r="H27" s="10" t="str">
        <f t="shared" si="2"/>
        <v xml:space="preserve">No </v>
      </c>
      <c r="I27" s="14" t="s">
        <v>2591</v>
      </c>
    </row>
    <row r="28" spans="2:9" x14ac:dyDescent="0.25">
      <c r="B28" s="92" t="s">
        <v>2592</v>
      </c>
      <c r="C28" s="93"/>
      <c r="D28" s="10"/>
      <c r="E28" s="94"/>
      <c r="F28" s="5"/>
      <c r="G28" s="5"/>
      <c r="H28" s="10" t="str">
        <f t="shared" si="2"/>
        <v xml:space="preserve">No </v>
      </c>
      <c r="I28" s="14" t="s">
        <v>2591</v>
      </c>
    </row>
    <row r="29" spans="2:9" x14ac:dyDescent="0.25">
      <c r="B29" s="92" t="s">
        <v>2593</v>
      </c>
      <c r="C29" s="93"/>
      <c r="D29" s="10"/>
      <c r="E29" s="94"/>
      <c r="F29" s="5"/>
      <c r="G29" s="5"/>
      <c r="H29" s="10" t="str">
        <f t="shared" si="2"/>
        <v xml:space="preserve">No </v>
      </c>
      <c r="I29" s="14" t="s">
        <v>2591</v>
      </c>
    </row>
    <row r="30" spans="2:9" x14ac:dyDescent="0.25">
      <c r="B30" s="92" t="s">
        <v>1855</v>
      </c>
      <c r="C30" s="93"/>
      <c r="D30" s="10"/>
      <c r="E30" s="94"/>
      <c r="F30" s="5"/>
      <c r="G30" s="5"/>
      <c r="H30" s="10" t="str">
        <f t="shared" si="2"/>
        <v xml:space="preserve">No </v>
      </c>
      <c r="I30" s="14" t="s">
        <v>2591</v>
      </c>
    </row>
    <row r="31" spans="2:9" x14ac:dyDescent="0.25">
      <c r="B31" s="92" t="s">
        <v>1859</v>
      </c>
      <c r="D31" s="10"/>
      <c r="F31" s="180"/>
      <c r="G31" s="11"/>
      <c r="H31" s="10" t="str">
        <f t="shared" si="2"/>
        <v xml:space="preserve">No </v>
      </c>
      <c r="I31" s="14" t="s">
        <v>2591</v>
      </c>
    </row>
    <row r="32" spans="2:9" x14ac:dyDescent="0.25">
      <c r="B32" s="92" t="s">
        <v>1874</v>
      </c>
      <c r="D32" s="10"/>
      <c r="F32" s="180"/>
      <c r="G32" s="11"/>
      <c r="H32" s="10" t="str">
        <f t="shared" si="2"/>
        <v xml:space="preserve">No </v>
      </c>
      <c r="I32" s="14" t="s">
        <v>2591</v>
      </c>
    </row>
    <row r="33" spans="2:26" x14ac:dyDescent="0.25">
      <c r="B33" s="92" t="s">
        <v>1874</v>
      </c>
      <c r="D33" s="10"/>
      <c r="F33" s="180"/>
      <c r="G33" s="11"/>
      <c r="H33" s="10" t="str">
        <f t="shared" si="2"/>
        <v xml:space="preserve">No </v>
      </c>
      <c r="I33" s="14" t="s">
        <v>2591</v>
      </c>
    </row>
    <row r="34" spans="2:26" x14ac:dyDescent="0.25">
      <c r="B34" s="92" t="s">
        <v>1912</v>
      </c>
      <c r="D34" s="10"/>
      <c r="F34" s="180"/>
      <c r="G34" s="11"/>
      <c r="H34" s="10" t="str">
        <f t="shared" si="2"/>
        <v xml:space="preserve">No </v>
      </c>
      <c r="I34" s="14" t="s">
        <v>2591</v>
      </c>
    </row>
    <row r="35" spans="2:26" x14ac:dyDescent="0.25">
      <c r="B35" s="92" t="s">
        <v>1930</v>
      </c>
      <c r="D35" s="10"/>
      <c r="F35" s="180"/>
      <c r="G35" s="11"/>
      <c r="H35" s="10" t="str">
        <f t="shared" si="2"/>
        <v xml:space="preserve">No </v>
      </c>
      <c r="I35" s="14" t="s">
        <v>2591</v>
      </c>
    </row>
    <row r="36" spans="2:26" x14ac:dyDescent="0.25">
      <c r="B36" s="92" t="s">
        <v>1938</v>
      </c>
      <c r="D36" s="10"/>
      <c r="F36" s="180"/>
      <c r="G36" s="11"/>
      <c r="H36" s="10" t="str">
        <f t="shared" si="2"/>
        <v xml:space="preserve">No </v>
      </c>
      <c r="I36" s="14" t="s">
        <v>2591</v>
      </c>
    </row>
    <row r="37" spans="2:26" x14ac:dyDescent="0.25">
      <c r="B37" s="92" t="s">
        <v>2594</v>
      </c>
      <c r="C37" s="94" t="str" cm="1">
        <f t="array" ref="C37">_xlfn._xlws.FILTER('4. Modelo de Atencion'!B2:F65,'4. Modelo de Atencion'!D2:D65="NO CUMPLE CONDICIÓN","")</f>
        <v/>
      </c>
      <c r="D37" s="10"/>
      <c r="E37" s="94"/>
      <c r="F37" s="5"/>
      <c r="G37" s="11"/>
      <c r="H37" s="10" t="str">
        <f t="shared" si="2"/>
        <v xml:space="preserve">No </v>
      </c>
      <c r="I37" s="14" t="s">
        <v>2595</v>
      </c>
    </row>
    <row r="38" spans="2:26" x14ac:dyDescent="0.25">
      <c r="B38" s="92" t="s">
        <v>2596</v>
      </c>
      <c r="D38" s="10"/>
      <c r="F38" s="180"/>
      <c r="G38" s="11"/>
      <c r="H38" s="10" t="str">
        <f t="shared" si="2"/>
        <v xml:space="preserve">No </v>
      </c>
      <c r="I38" s="14" t="s">
        <v>2595</v>
      </c>
    </row>
    <row r="39" spans="2:26" x14ac:dyDescent="0.25">
      <c r="B39" s="92" t="s">
        <v>2597</v>
      </c>
      <c r="D39" s="10"/>
      <c r="F39" s="180"/>
      <c r="G39" s="11"/>
      <c r="H39" s="10" t="str">
        <f t="shared" si="2"/>
        <v xml:space="preserve">No </v>
      </c>
      <c r="I39" s="14" t="s">
        <v>2595</v>
      </c>
    </row>
    <row r="40" spans="2:26" x14ac:dyDescent="0.25">
      <c r="B40" s="92" t="s">
        <v>2598</v>
      </c>
      <c r="D40" s="10"/>
      <c r="F40" s="180"/>
      <c r="G40" s="11"/>
      <c r="H40" s="10" t="str">
        <f t="shared" si="2"/>
        <v xml:space="preserve">No </v>
      </c>
      <c r="I40" s="14" t="s">
        <v>2595</v>
      </c>
    </row>
    <row r="41" spans="2:26" x14ac:dyDescent="0.25">
      <c r="B41" s="92" t="s">
        <v>3005</v>
      </c>
      <c r="D41" s="10"/>
      <c r="F41" s="180"/>
      <c r="G41" s="11"/>
      <c r="H41" s="10" t="str">
        <f t="shared" si="2"/>
        <v xml:space="preserve">No </v>
      </c>
      <c r="I41" s="14" t="s">
        <v>2595</v>
      </c>
    </row>
    <row r="42" spans="2:26" x14ac:dyDescent="0.25">
      <c r="B42" s="92" t="s">
        <v>3005</v>
      </c>
      <c r="D42" s="10"/>
      <c r="F42" s="180"/>
      <c r="G42" s="11"/>
      <c r="H42" s="10" t="str">
        <f t="shared" si="2"/>
        <v xml:space="preserve">No </v>
      </c>
      <c r="I42" s="14" t="s">
        <v>2595</v>
      </c>
    </row>
    <row r="43" spans="2:26" x14ac:dyDescent="0.25">
      <c r="B43" s="92" t="s">
        <v>3005</v>
      </c>
      <c r="D43" s="10"/>
      <c r="F43" s="180"/>
      <c r="G43" s="11"/>
      <c r="H43" s="10" t="str">
        <f t="shared" si="2"/>
        <v xml:space="preserve">No </v>
      </c>
      <c r="I43" s="14" t="s">
        <v>2595</v>
      </c>
    </row>
    <row r="44" spans="2:26" x14ac:dyDescent="0.25">
      <c r="B44" s="92" t="s">
        <v>3006</v>
      </c>
      <c r="D44" s="10"/>
      <c r="F44" s="180"/>
      <c r="G44" s="11"/>
      <c r="H44" s="10" t="str">
        <f t="shared" si="2"/>
        <v xml:space="preserve">No </v>
      </c>
      <c r="I44" s="14" t="s">
        <v>2595</v>
      </c>
    </row>
    <row r="45" spans="2:26" x14ac:dyDescent="0.25">
      <c r="B45" s="92" t="s">
        <v>2599</v>
      </c>
      <c r="C45" s="94" t="str" cm="1">
        <f t="array" ref="C45">_xlfn._xlws.FILTER('5. Talento Humano'!B2:F25,'5. Talento Humano'!D2:D25="NO CUMPLE CONDICIÓN","")</f>
        <v/>
      </c>
      <c r="D45" s="10"/>
      <c r="E45" s="94"/>
      <c r="F45" s="5"/>
      <c r="G45" s="5"/>
      <c r="H45" s="10" t="str">
        <f t="shared" si="2"/>
        <v xml:space="preserve">No </v>
      </c>
      <c r="I45" s="92" t="s">
        <v>2600</v>
      </c>
      <c r="J45" s="91"/>
      <c r="K45" s="91"/>
      <c r="L45" s="91"/>
      <c r="M45" s="91"/>
      <c r="N45" s="91"/>
      <c r="O45" s="91"/>
      <c r="P45" s="91"/>
      <c r="Q45" s="91"/>
      <c r="R45" s="91"/>
      <c r="S45" s="91"/>
      <c r="T45" s="91"/>
      <c r="U45" s="91"/>
      <c r="V45" s="91"/>
      <c r="W45" s="91"/>
      <c r="X45" s="91"/>
      <c r="Y45" s="91"/>
      <c r="Z45" s="91"/>
    </row>
    <row r="46" spans="2:26" x14ac:dyDescent="0.25">
      <c r="B46" s="92" t="s">
        <v>2601</v>
      </c>
      <c r="C46" s="94"/>
      <c r="D46" s="10"/>
      <c r="E46" s="94"/>
      <c r="F46" s="5"/>
      <c r="G46" s="5"/>
      <c r="H46" s="10" t="str">
        <f t="shared" si="2"/>
        <v xml:space="preserve">No </v>
      </c>
      <c r="I46" s="92" t="s">
        <v>2600</v>
      </c>
      <c r="J46" s="91"/>
      <c r="K46" s="91"/>
      <c r="L46" s="91"/>
      <c r="M46" s="91"/>
      <c r="N46" s="91"/>
      <c r="O46" s="91"/>
      <c r="P46" s="91"/>
      <c r="Q46" s="91"/>
      <c r="R46" s="91"/>
      <c r="S46" s="91"/>
      <c r="T46" s="91"/>
      <c r="U46" s="91"/>
      <c r="V46" s="91"/>
      <c r="W46" s="91"/>
      <c r="X46" s="91"/>
      <c r="Y46" s="91"/>
      <c r="Z46" s="91"/>
    </row>
    <row r="47" spans="2:26" x14ac:dyDescent="0.25">
      <c r="B47" s="92" t="s">
        <v>2602</v>
      </c>
      <c r="C47" s="94"/>
      <c r="D47" s="10"/>
      <c r="E47" s="94"/>
      <c r="F47" s="5"/>
      <c r="G47" s="5"/>
      <c r="H47" s="10" t="str">
        <f t="shared" si="2"/>
        <v xml:space="preserve">No </v>
      </c>
      <c r="I47" s="92" t="s">
        <v>2600</v>
      </c>
      <c r="J47" s="91"/>
      <c r="K47" s="91"/>
      <c r="L47" s="91"/>
      <c r="M47" s="91"/>
      <c r="N47" s="91"/>
      <c r="O47" s="91"/>
      <c r="P47" s="91"/>
      <c r="Q47" s="91"/>
      <c r="R47" s="91"/>
      <c r="S47" s="91"/>
      <c r="T47" s="91"/>
      <c r="U47" s="91"/>
      <c r="V47" s="91"/>
      <c r="W47" s="91"/>
      <c r="X47" s="91"/>
      <c r="Y47" s="91"/>
      <c r="Z47" s="91"/>
    </row>
    <row r="48" spans="2:26" x14ac:dyDescent="0.25">
      <c r="B48" s="92" t="s">
        <v>2603</v>
      </c>
      <c r="C48" s="94"/>
      <c r="D48" s="10"/>
      <c r="E48" s="94"/>
      <c r="F48" s="5"/>
      <c r="G48" s="5"/>
      <c r="H48" s="10" t="str">
        <f t="shared" si="2"/>
        <v xml:space="preserve">No </v>
      </c>
      <c r="I48" s="92" t="s">
        <v>2600</v>
      </c>
      <c r="J48" s="91"/>
      <c r="K48" s="91"/>
      <c r="L48" s="91"/>
      <c r="M48" s="91"/>
      <c r="N48" s="91"/>
      <c r="O48" s="91"/>
      <c r="P48" s="91"/>
      <c r="Q48" s="91"/>
      <c r="R48" s="91"/>
      <c r="S48" s="91"/>
      <c r="T48" s="91"/>
      <c r="U48" s="91"/>
      <c r="V48" s="91"/>
      <c r="W48" s="91"/>
      <c r="X48" s="91"/>
      <c r="Y48" s="91"/>
      <c r="Z48" s="91"/>
    </row>
    <row r="49" spans="2:26" x14ac:dyDescent="0.25">
      <c r="B49" s="92" t="s">
        <v>2604</v>
      </c>
      <c r="C49" s="94"/>
      <c r="D49" s="10"/>
      <c r="E49" s="94"/>
      <c r="F49" s="5"/>
      <c r="G49" s="5"/>
      <c r="H49" s="10" t="str">
        <f t="shared" si="2"/>
        <v xml:space="preserve">No </v>
      </c>
      <c r="I49" s="92" t="s">
        <v>2600</v>
      </c>
      <c r="J49" s="91"/>
      <c r="K49" s="91"/>
      <c r="L49" s="91"/>
      <c r="M49" s="91"/>
      <c r="N49" s="91"/>
      <c r="O49" s="91"/>
      <c r="P49" s="91"/>
      <c r="Q49" s="91"/>
      <c r="R49" s="91"/>
      <c r="S49" s="91"/>
      <c r="T49" s="91"/>
      <c r="U49" s="91"/>
      <c r="V49" s="91"/>
      <c r="W49" s="91"/>
      <c r="X49" s="91"/>
      <c r="Y49" s="91"/>
      <c r="Z49" s="91"/>
    </row>
    <row r="50" spans="2:26" x14ac:dyDescent="0.25">
      <c r="B50" s="92" t="s">
        <v>2605</v>
      </c>
      <c r="C50" s="94"/>
      <c r="D50" s="10"/>
      <c r="E50" s="94"/>
      <c r="F50" s="5"/>
      <c r="G50" s="5"/>
      <c r="H50" s="10" t="str">
        <f t="shared" si="2"/>
        <v xml:space="preserve">No </v>
      </c>
      <c r="I50" s="92" t="s">
        <v>2600</v>
      </c>
      <c r="J50" s="91"/>
      <c r="K50" s="91"/>
      <c r="L50" s="91"/>
      <c r="M50" s="91"/>
      <c r="N50" s="91"/>
      <c r="O50" s="91"/>
      <c r="P50" s="91"/>
      <c r="Q50" s="91"/>
      <c r="R50" s="91"/>
      <c r="S50" s="91"/>
      <c r="T50" s="91"/>
      <c r="U50" s="91"/>
      <c r="V50" s="91"/>
      <c r="W50" s="91"/>
      <c r="X50" s="91"/>
      <c r="Y50" s="91"/>
      <c r="Z50" s="91"/>
    </row>
    <row r="51" spans="2:26" x14ac:dyDescent="0.25">
      <c r="B51" s="92" t="s">
        <v>2606</v>
      </c>
      <c r="C51" s="94" t="str" cm="1">
        <f t="array" ref="C51">_xlfn._xlws.FILTER('6. Financiero'!B2:F17,'6. Financiero'!D2:D17="NO CUMPLE CONDICIÓN","")</f>
        <v/>
      </c>
      <c r="D51" s="10"/>
      <c r="E51" s="94"/>
      <c r="F51" s="5"/>
      <c r="G51" s="5"/>
      <c r="H51" s="10" t="str">
        <f t="shared" si="2"/>
        <v xml:space="preserve">No </v>
      </c>
      <c r="I51" s="92" t="s">
        <v>2607</v>
      </c>
      <c r="J51" s="91"/>
      <c r="K51" s="91"/>
      <c r="L51" s="91"/>
      <c r="M51" s="91"/>
      <c r="N51" s="91"/>
      <c r="O51" s="91"/>
      <c r="P51" s="91"/>
      <c r="Q51" s="91"/>
      <c r="R51" s="91"/>
      <c r="S51" s="91"/>
      <c r="T51" s="91"/>
      <c r="U51" s="91"/>
      <c r="V51" s="91"/>
      <c r="W51" s="91"/>
      <c r="X51" s="91"/>
      <c r="Y51" s="91"/>
      <c r="Z51" s="91"/>
    </row>
    <row r="52" spans="2:26" x14ac:dyDescent="0.25">
      <c r="B52" s="92" t="s">
        <v>2608</v>
      </c>
      <c r="C52" s="94"/>
      <c r="D52" s="10"/>
      <c r="E52" s="94"/>
      <c r="F52" s="5"/>
      <c r="G52" s="5"/>
      <c r="H52" s="10" t="str">
        <f t="shared" si="2"/>
        <v xml:space="preserve">No </v>
      </c>
      <c r="I52" s="92" t="s">
        <v>2607</v>
      </c>
      <c r="J52" s="91"/>
      <c r="K52" s="91"/>
      <c r="L52" s="91"/>
      <c r="M52" s="91"/>
      <c r="N52" s="91"/>
      <c r="O52" s="91"/>
      <c r="P52" s="91"/>
      <c r="Q52" s="91"/>
      <c r="R52" s="91"/>
      <c r="S52" s="91"/>
      <c r="T52" s="91"/>
      <c r="U52" s="91"/>
      <c r="V52" s="91"/>
      <c r="W52" s="91"/>
      <c r="X52" s="91"/>
      <c r="Y52" s="91"/>
      <c r="Z52" s="91"/>
    </row>
    <row r="53" spans="2:26" x14ac:dyDescent="0.25">
      <c r="B53" s="92" t="s">
        <v>2609</v>
      </c>
      <c r="C53" s="94" t="str" cm="1">
        <f t="array" ref="C53">_xlfn._xlws.FILTER('7. Dotacion'!B3:F16,'7. Dotacion'!D3:D16="NO CUMPLE CONDICIÓN","")</f>
        <v/>
      </c>
      <c r="D53" s="10"/>
      <c r="E53" s="94"/>
      <c r="F53" s="5"/>
      <c r="G53" s="5"/>
      <c r="H53" s="10" t="str">
        <f t="shared" si="2"/>
        <v xml:space="preserve">No </v>
      </c>
      <c r="I53" s="92" t="s">
        <v>2610</v>
      </c>
    </row>
    <row r="54" spans="2:26" x14ac:dyDescent="0.25">
      <c r="B54" s="92" t="s">
        <v>2611</v>
      </c>
      <c r="H54" s="10" t="str">
        <f t="shared" si="2"/>
        <v xml:space="preserve">No </v>
      </c>
      <c r="I54" s="92" t="s">
        <v>2610</v>
      </c>
    </row>
    <row r="55" spans="2:26" x14ac:dyDescent="0.25">
      <c r="B55" s="92" t="s">
        <v>2612</v>
      </c>
      <c r="H55" s="10" t="str">
        <f t="shared" si="2"/>
        <v xml:space="preserve">No </v>
      </c>
      <c r="I55" s="92" t="s">
        <v>2610</v>
      </c>
    </row>
    <row r="56" spans="2:26" x14ac:dyDescent="0.25">
      <c r="B56" s="92" t="s">
        <v>2613</v>
      </c>
      <c r="H56" s="10" t="str">
        <f t="shared" si="2"/>
        <v xml:space="preserve">No </v>
      </c>
      <c r="I56" s="92" t="s">
        <v>2610</v>
      </c>
    </row>
    <row r="57" spans="2:26" x14ac:dyDescent="0.25">
      <c r="B57" s="92" t="s">
        <v>2614</v>
      </c>
      <c r="H57" s="10" t="str">
        <f t="shared" si="2"/>
        <v xml:space="preserve">No </v>
      </c>
      <c r="I57" s="92" t="s">
        <v>2610</v>
      </c>
    </row>
    <row r="58" spans="2:26" x14ac:dyDescent="0.25">
      <c r="B58" s="92" t="s">
        <v>2168</v>
      </c>
      <c r="C58" s="94" t="str" cm="1">
        <f t="array" ref="C58">_xlfn._xlws.FILTER('Anexo 1 Violencias'!B3:F9,'Anexo 1 Violencias'!D3:D9="NO CUMPLE CONDICIÓN","")</f>
        <v/>
      </c>
      <c r="E58" s="94"/>
      <c r="G58" s="4"/>
      <c r="H58" s="10" t="str">
        <f t="shared" si="2"/>
        <v xml:space="preserve">No </v>
      </c>
      <c r="I58" s="92" t="s">
        <v>2615</v>
      </c>
    </row>
    <row r="59" spans="2:26" x14ac:dyDescent="0.25">
      <c r="B59" s="92" t="s">
        <v>2616</v>
      </c>
      <c r="C59" s="94" t="str" cm="1">
        <f t="array" ref="C59">_xlfn._xlws.FILTER('Anexo 2. Discapacidad'!B2:F23,'Anexo 2. Discapacidad'!D2:D23="NO CUMPLE CONDICIÓN","")</f>
        <v/>
      </c>
      <c r="D59" s="4"/>
      <c r="E59" s="94"/>
      <c r="G59" s="4"/>
      <c r="H59" s="10" t="str">
        <f t="shared" si="2"/>
        <v xml:space="preserve">No </v>
      </c>
      <c r="I59" s="92" t="s">
        <v>2617</v>
      </c>
    </row>
    <row r="60" spans="2:26" x14ac:dyDescent="0.25">
      <c r="B60" s="92" t="s">
        <v>2618</v>
      </c>
      <c r="C60" s="94"/>
      <c r="D60" s="4"/>
      <c r="E60" s="94"/>
      <c r="G60" s="4"/>
      <c r="H60" s="10" t="str">
        <f t="shared" si="2"/>
        <v xml:space="preserve">No </v>
      </c>
      <c r="I60" s="92" t="s">
        <v>2617</v>
      </c>
    </row>
    <row r="61" spans="2:26" x14ac:dyDescent="0.25">
      <c r="B61" s="92" t="s">
        <v>2619</v>
      </c>
      <c r="C61" s="94"/>
      <c r="D61" s="4"/>
      <c r="E61" s="94"/>
      <c r="G61" s="4"/>
      <c r="H61" s="10" t="str">
        <f t="shared" si="2"/>
        <v xml:space="preserve">No </v>
      </c>
      <c r="I61" s="92" t="s">
        <v>2617</v>
      </c>
    </row>
    <row r="62" spans="2:26" x14ac:dyDescent="0.25">
      <c r="B62" s="92" t="s">
        <v>2620</v>
      </c>
      <c r="C62" s="94"/>
      <c r="D62" s="4"/>
      <c r="E62" s="94"/>
      <c r="G62" s="4"/>
      <c r="H62" s="10" t="str">
        <f t="shared" si="2"/>
        <v xml:space="preserve">No </v>
      </c>
      <c r="I62" s="92" t="s">
        <v>2617</v>
      </c>
    </row>
    <row r="63" spans="2:26" x14ac:dyDescent="0.25">
      <c r="B63" s="92" t="s">
        <v>2621</v>
      </c>
      <c r="C63" s="94" t="str" cm="1">
        <f t="array" ref="C63">_xlfn._xlws.FILTER('Anexo 3. Gestantes y Lactan'!B2:F29,'Anexo 3. Gestantes y Lactan'!D2:D29="NO CUMPLE CONDICIÓN","")</f>
        <v/>
      </c>
      <c r="D63" s="4"/>
      <c r="E63" s="94"/>
      <c r="G63" s="4"/>
      <c r="H63" s="10" t="str">
        <f t="shared" si="2"/>
        <v xml:space="preserve">No </v>
      </c>
      <c r="I63" s="92" t="s">
        <v>2674</v>
      </c>
    </row>
    <row r="64" spans="2:26" x14ac:dyDescent="0.25">
      <c r="B64" s="92" t="s">
        <v>2622</v>
      </c>
      <c r="C64" s="94"/>
      <c r="D64" s="4"/>
      <c r="E64" s="94"/>
      <c r="G64" s="4"/>
      <c r="H64" s="10" t="str">
        <f t="shared" si="2"/>
        <v xml:space="preserve">No </v>
      </c>
      <c r="I64" s="92" t="s">
        <v>2674</v>
      </c>
    </row>
    <row r="65" spans="2:9" x14ac:dyDescent="0.25">
      <c r="B65" s="92" t="s">
        <v>2623</v>
      </c>
      <c r="C65" s="94"/>
      <c r="D65" s="4"/>
      <c r="E65" s="94"/>
      <c r="G65" s="4"/>
      <c r="H65" s="10" t="str">
        <f t="shared" si="2"/>
        <v xml:space="preserve">No </v>
      </c>
      <c r="I65" s="92" t="s">
        <v>2674</v>
      </c>
    </row>
    <row r="66" spans="2:9" x14ac:dyDescent="0.25">
      <c r="B66" s="92" t="s">
        <v>2624</v>
      </c>
      <c r="C66" s="94"/>
      <c r="D66" s="4"/>
      <c r="E66" s="94"/>
      <c r="G66" s="4"/>
      <c r="H66" s="10" t="str">
        <f t="shared" si="2"/>
        <v xml:space="preserve">No </v>
      </c>
      <c r="I66" s="92" t="s">
        <v>2674</v>
      </c>
    </row>
    <row r="67" spans="2:9" x14ac:dyDescent="0.25">
      <c r="B67" s="92" t="s">
        <v>2310</v>
      </c>
      <c r="C67" s="94" t="str" cm="1">
        <f t="array" ref="C67">_xlfn._xlws.FILTER('Anexo 4. Situaciones de riesgo'!B3:F109,'Anexo 4. Situaciones de riesgo'!D3:D109="NO CUMPLE CONDICIÓN","")</f>
        <v/>
      </c>
      <c r="D67" s="4"/>
      <c r="E67" s="94"/>
      <c r="G67" s="4"/>
      <c r="H67" s="10" t="str">
        <f t="shared" si="2"/>
        <v xml:space="preserve">No </v>
      </c>
      <c r="I67" s="92" t="s">
        <v>2625</v>
      </c>
    </row>
    <row r="68" spans="2:9" x14ac:dyDescent="0.25">
      <c r="B68" s="92" t="s">
        <v>2315</v>
      </c>
      <c r="C68" s="94"/>
      <c r="D68" s="4"/>
      <c r="E68" s="94"/>
      <c r="G68" s="4"/>
      <c r="H68" s="10" t="str">
        <f t="shared" si="2"/>
        <v xml:space="preserve">No </v>
      </c>
      <c r="I68" s="92" t="s">
        <v>2625</v>
      </c>
    </row>
    <row r="69" spans="2:9" x14ac:dyDescent="0.25">
      <c r="B69" s="92" t="s">
        <v>2326</v>
      </c>
      <c r="C69" s="94"/>
      <c r="D69" s="4"/>
      <c r="E69" s="94"/>
      <c r="G69" s="4"/>
      <c r="H69" s="10" t="str">
        <f t="shared" si="2"/>
        <v xml:space="preserve">No </v>
      </c>
      <c r="I69" s="92" t="s">
        <v>2625</v>
      </c>
    </row>
    <row r="70" spans="2:9" x14ac:dyDescent="0.25">
      <c r="B70" s="92" t="s">
        <v>2342</v>
      </c>
      <c r="C70" s="94"/>
      <c r="D70" s="4"/>
      <c r="E70" s="94"/>
      <c r="G70" s="4"/>
      <c r="H70" s="10" t="str">
        <f t="shared" si="2"/>
        <v xml:space="preserve">No </v>
      </c>
      <c r="I70" s="92" t="s">
        <v>2625</v>
      </c>
    </row>
    <row r="71" spans="2:9" x14ac:dyDescent="0.25">
      <c r="B71" s="92" t="s">
        <v>2372</v>
      </c>
      <c r="C71" s="94"/>
      <c r="D71" s="4"/>
      <c r="E71" s="94"/>
      <c r="G71" s="4"/>
      <c r="H71" s="10" t="str">
        <f t="shared" si="2"/>
        <v xml:space="preserve">No </v>
      </c>
      <c r="I71" s="92" t="s">
        <v>2625</v>
      </c>
    </row>
    <row r="72" spans="2:9" x14ac:dyDescent="0.25">
      <c r="B72" s="92" t="s">
        <v>2424</v>
      </c>
      <c r="C72" s="94"/>
      <c r="D72" s="4"/>
      <c r="E72" s="94"/>
      <c r="G72" s="4"/>
      <c r="H72" s="10" t="str">
        <f t="shared" si="2"/>
        <v xml:space="preserve">No </v>
      </c>
      <c r="I72" s="92" t="s">
        <v>2625</v>
      </c>
    </row>
    <row r="73" spans="2:9" x14ac:dyDescent="0.25">
      <c r="B73" s="92" t="s">
        <v>2441</v>
      </c>
      <c r="C73" s="94"/>
      <c r="D73" s="4"/>
      <c r="E73" s="94"/>
      <c r="G73" s="4"/>
      <c r="H73" s="10" t="str">
        <f t="shared" si="2"/>
        <v xml:space="preserve">No </v>
      </c>
      <c r="I73" s="92" t="s">
        <v>2625</v>
      </c>
    </row>
    <row r="74" spans="2:9" x14ac:dyDescent="0.25">
      <c r="B74" s="92" t="s">
        <v>2447</v>
      </c>
      <c r="C74" s="94"/>
      <c r="D74" s="4"/>
      <c r="E74" s="94"/>
      <c r="G74" s="4"/>
      <c r="H74" s="10" t="str">
        <f t="shared" si="2"/>
        <v xml:space="preserve">No </v>
      </c>
      <c r="I74" s="92" t="s">
        <v>2625</v>
      </c>
    </row>
    <row r="75" spans="2:9" x14ac:dyDescent="0.25">
      <c r="B75" s="92" t="s">
        <v>2470</v>
      </c>
      <c r="C75" s="94"/>
      <c r="D75" s="4"/>
      <c r="E75" s="94"/>
      <c r="G75" s="4"/>
      <c r="H75" s="10" t="str">
        <f t="shared" si="2"/>
        <v xml:space="preserve">No </v>
      </c>
      <c r="I75" s="92" t="s">
        <v>2625</v>
      </c>
    </row>
    <row r="76" spans="2:9" x14ac:dyDescent="0.25">
      <c r="B76" s="92" t="s">
        <v>2488</v>
      </c>
      <c r="C76" s="94"/>
      <c r="D76" s="4"/>
      <c r="E76" s="94"/>
      <c r="G76" s="4"/>
      <c r="H76" s="10" t="str">
        <f t="shared" si="2"/>
        <v xml:space="preserve">No </v>
      </c>
      <c r="I76" s="92" t="s">
        <v>2625</v>
      </c>
    </row>
    <row r="77" spans="2:9" x14ac:dyDescent="0.25">
      <c r="B77" s="92" t="s">
        <v>2506</v>
      </c>
      <c r="C77" s="94"/>
      <c r="D77" s="4"/>
      <c r="E77" s="94"/>
      <c r="G77" s="4"/>
      <c r="H77" s="10" t="str">
        <f t="shared" ref="H77:H79" si="3">CONCATENATE("No ",D77)</f>
        <v xml:space="preserve">No </v>
      </c>
      <c r="I77" s="92" t="s">
        <v>2625</v>
      </c>
    </row>
    <row r="78" spans="2:9" x14ac:dyDescent="0.25">
      <c r="B78" s="92" t="s">
        <v>2523</v>
      </c>
      <c r="C78" s="94"/>
      <c r="D78" s="4"/>
      <c r="E78" s="94"/>
      <c r="G78" s="4"/>
      <c r="H78" s="10" t="str">
        <f t="shared" si="3"/>
        <v xml:space="preserve">No </v>
      </c>
      <c r="I78" s="92" t="s">
        <v>2625</v>
      </c>
    </row>
    <row r="79" spans="2:9" x14ac:dyDescent="0.25">
      <c r="B79" s="92" t="s">
        <v>2863</v>
      </c>
      <c r="C79" s="94" t="str" cm="1">
        <f t="array" ref="C79">_xlfn._xlws.FILTER('Anexo 5. Ubicaciones'!B2:F13,'Anexo 5. Ubicaciones'!D2:D13="NO CUMPLE CONDICIÓN","")</f>
        <v/>
      </c>
      <c r="D79" s="4"/>
      <c r="E79" s="94"/>
      <c r="G79" s="4"/>
      <c r="H79" s="10" t="str">
        <f t="shared" si="3"/>
        <v xml:space="preserve">No </v>
      </c>
      <c r="I79" s="92" t="s">
        <v>3013</v>
      </c>
    </row>
    <row r="80" spans="2:9" x14ac:dyDescent="0.25">
      <c r="I80" s="92"/>
    </row>
  </sheetData>
  <sheetProtection algorithmName="SHA-512" hashValue="FAgETHWos7gIALooWhzB9z/7im0oUl6QVUtOHW1FrDvpBU2OdmKAF4CuHWHy7qkOJvi5L12vU7Yjllj+PwUVvw==" saltValue="trtn2JoDIiqYXBp+3VKVAw==" spinCount="100000" sheet="1" objects="1" scenarios="1"/>
  <phoneticPr fontId="35"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CF6DF-6AD3-46A9-BEF2-D795F5BBC330}">
  <sheetPr>
    <tabColor rgb="FF66FF33"/>
    <pageSetUpPr fitToPage="1"/>
  </sheetPr>
  <dimension ref="A1:G14"/>
  <sheetViews>
    <sheetView zoomScale="90" zoomScaleNormal="90" workbookViewId="0">
      <selection activeCell="A7" sqref="A7"/>
    </sheetView>
  </sheetViews>
  <sheetFormatPr baseColWidth="10" defaultColWidth="11.42578125" defaultRowHeight="15" x14ac:dyDescent="0.25"/>
  <cols>
    <col min="1" max="1" width="34.5703125" customWidth="1"/>
    <col min="2" max="5" width="22.85546875" customWidth="1"/>
  </cols>
  <sheetData>
    <row r="1" spans="1:7" x14ac:dyDescent="0.25">
      <c r="A1" s="616" t="s">
        <v>2582</v>
      </c>
      <c r="B1" s="618" t="s">
        <v>2583</v>
      </c>
      <c r="C1" s="618"/>
      <c r="D1" s="618"/>
      <c r="E1" s="618"/>
    </row>
    <row r="2" spans="1:7" ht="75" x14ac:dyDescent="0.25">
      <c r="A2" s="617"/>
      <c r="B2" s="269" t="s">
        <v>2899</v>
      </c>
      <c r="C2" s="269" t="s">
        <v>2900</v>
      </c>
      <c r="D2" s="269" t="s">
        <v>2901</v>
      </c>
      <c r="E2" s="269" t="s">
        <v>2902</v>
      </c>
      <c r="F2" s="80"/>
      <c r="G2" s="80"/>
    </row>
    <row r="3" spans="1:7" x14ac:dyDescent="0.25">
      <c r="A3" s="68" t="s">
        <v>2584</v>
      </c>
      <c r="B3" s="362">
        <f>+$B$14/100</f>
        <v>1</v>
      </c>
      <c r="C3" s="362">
        <f>+$B$14/100</f>
        <v>1</v>
      </c>
      <c r="D3" s="362" t="s">
        <v>79</v>
      </c>
      <c r="E3" s="362">
        <f>+$B$14/100</f>
        <v>1</v>
      </c>
    </row>
    <row r="4" spans="1:7" x14ac:dyDescent="0.25">
      <c r="A4" s="68" t="s">
        <v>2585</v>
      </c>
      <c r="B4" s="362">
        <f>+$B$14/50</f>
        <v>2</v>
      </c>
      <c r="C4" s="362">
        <f>+$B$14/50</f>
        <v>2</v>
      </c>
      <c r="D4" s="362" t="s">
        <v>79</v>
      </c>
      <c r="E4" s="362">
        <f>+$B$14/50</f>
        <v>2</v>
      </c>
    </row>
    <row r="5" spans="1:7" x14ac:dyDescent="0.25">
      <c r="A5" s="68" t="s">
        <v>2903</v>
      </c>
      <c r="B5" s="362">
        <f>+$B$14/50</f>
        <v>2</v>
      </c>
      <c r="C5" s="362">
        <f t="shared" ref="C5:D9" si="0">+$B$14/50</f>
        <v>2</v>
      </c>
      <c r="D5" s="362">
        <f t="shared" si="0"/>
        <v>2</v>
      </c>
      <c r="E5" s="362">
        <f>+$B$14/50</f>
        <v>2</v>
      </c>
    </row>
    <row r="6" spans="1:7" x14ac:dyDescent="0.25">
      <c r="A6" s="68" t="s">
        <v>2586</v>
      </c>
      <c r="B6" s="362">
        <f t="shared" ref="B6:B10" si="1">+$B$14/50</f>
        <v>2</v>
      </c>
      <c r="C6" s="362">
        <f t="shared" si="0"/>
        <v>2</v>
      </c>
      <c r="D6" s="362">
        <f t="shared" si="0"/>
        <v>2</v>
      </c>
      <c r="E6" s="362">
        <f>+$B$14/50</f>
        <v>2</v>
      </c>
    </row>
    <row r="7" spans="1:7" ht="28.5" x14ac:dyDescent="0.25">
      <c r="A7" s="68" t="s">
        <v>2904</v>
      </c>
      <c r="B7" s="362">
        <f t="shared" si="1"/>
        <v>2</v>
      </c>
      <c r="C7" s="362">
        <f>+$B$14/50</f>
        <v>2</v>
      </c>
      <c r="D7" s="362">
        <f t="shared" si="0"/>
        <v>2</v>
      </c>
      <c r="E7" s="362">
        <f>+$B$14/50</f>
        <v>2</v>
      </c>
    </row>
    <row r="8" spans="1:7" x14ac:dyDescent="0.25">
      <c r="A8" s="68" t="s">
        <v>2587</v>
      </c>
      <c r="B8" s="362">
        <f t="shared" si="1"/>
        <v>2</v>
      </c>
      <c r="C8" s="362">
        <f>+$B$14/50*2</f>
        <v>4</v>
      </c>
      <c r="D8" s="362" t="s">
        <v>79</v>
      </c>
      <c r="E8" s="362">
        <f>+$B$14/50</f>
        <v>2</v>
      </c>
    </row>
    <row r="9" spans="1:7" x14ac:dyDescent="0.25">
      <c r="A9" s="68" t="s">
        <v>2905</v>
      </c>
      <c r="B9" s="362" t="s">
        <v>79</v>
      </c>
      <c r="C9" s="362">
        <f>+$B$14/50*2</f>
        <v>4</v>
      </c>
      <c r="D9" s="362">
        <f t="shared" si="0"/>
        <v>2</v>
      </c>
      <c r="E9" s="362">
        <f>+$B$14/50*2</f>
        <v>4</v>
      </c>
    </row>
    <row r="10" spans="1:7" x14ac:dyDescent="0.25">
      <c r="A10" s="68" t="s">
        <v>2906</v>
      </c>
      <c r="B10" s="362">
        <f t="shared" si="1"/>
        <v>2</v>
      </c>
      <c r="C10" s="362" t="s">
        <v>79</v>
      </c>
      <c r="D10" s="362" t="s">
        <v>79</v>
      </c>
      <c r="E10" s="362" t="s">
        <v>79</v>
      </c>
    </row>
    <row r="11" spans="1:7" x14ac:dyDescent="0.25">
      <c r="A11" s="619" t="s">
        <v>2907</v>
      </c>
      <c r="B11" s="619"/>
      <c r="C11" s="619"/>
      <c r="D11" s="619"/>
      <c r="E11" s="619"/>
    </row>
    <row r="12" spans="1:7" ht="27" customHeight="1" x14ac:dyDescent="0.25">
      <c r="A12" s="620" t="s">
        <v>2908</v>
      </c>
      <c r="B12" s="620"/>
      <c r="C12" s="620"/>
      <c r="D12" s="620"/>
      <c r="E12" s="620"/>
    </row>
    <row r="13" spans="1:7" ht="15.75" thickBot="1" x14ac:dyDescent="0.3"/>
    <row r="14" spans="1:7" ht="15.75" thickBot="1" x14ac:dyDescent="0.3">
      <c r="A14" s="139" t="s">
        <v>1626</v>
      </c>
      <c r="B14" s="164">
        <v>100</v>
      </c>
    </row>
  </sheetData>
  <sheetProtection algorithmName="SHA-512" hashValue="KH+3v7MUp6Y3xogiPRYyllez5qJaaW7WTJoW/KEfiHYVKLchT+AOSW+Q3Y4pHtrVVto8kCJ0XiiZNRyQkd1LcQ==" saltValue="51Im8bEhgw4JTEnEMfIZ/g==" spinCount="100000" sheet="1" objects="1" scenarios="1"/>
  <mergeCells count="4">
    <mergeCell ref="A1:A2"/>
    <mergeCell ref="B1:E1"/>
    <mergeCell ref="A11:E11"/>
    <mergeCell ref="A12:E12"/>
  </mergeCell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41"/>
  <sheetViews>
    <sheetView showGridLines="0" tabSelected="1" zoomScale="90" zoomScaleNormal="90" workbookViewId="0">
      <selection activeCell="B2" sqref="B2:D4"/>
    </sheetView>
  </sheetViews>
  <sheetFormatPr baseColWidth="10" defaultColWidth="11.42578125" defaultRowHeight="15" x14ac:dyDescent="0.25"/>
  <cols>
    <col min="1" max="1" width="35.85546875" customWidth="1"/>
    <col min="2" max="2" width="38.85546875" customWidth="1"/>
    <col min="3" max="3" width="37.42578125" customWidth="1"/>
    <col min="4" max="4" width="64.28515625" customWidth="1"/>
    <col min="5" max="5" width="19.140625" customWidth="1"/>
  </cols>
  <sheetData>
    <row r="1" spans="1:5" ht="18" customHeight="1" x14ac:dyDescent="0.25">
      <c r="A1" s="1"/>
      <c r="B1" s="1"/>
      <c r="C1" s="1"/>
      <c r="D1" s="1"/>
      <c r="E1" s="531" t="s">
        <v>3105</v>
      </c>
    </row>
    <row r="2" spans="1:5" ht="23.25" customHeight="1" x14ac:dyDescent="0.25">
      <c r="A2" s="1"/>
      <c r="B2" s="533" t="s">
        <v>1478</v>
      </c>
      <c r="C2" s="533"/>
      <c r="D2" s="533"/>
      <c r="E2" s="532"/>
    </row>
    <row r="3" spans="1:5" ht="28.5" customHeight="1" x14ac:dyDescent="0.25">
      <c r="B3" s="533"/>
      <c r="C3" s="533"/>
      <c r="D3" s="533"/>
      <c r="E3" s="532"/>
    </row>
    <row r="4" spans="1:5" ht="28.5" customHeight="1" x14ac:dyDescent="0.25">
      <c r="A4" s="1"/>
      <c r="B4" s="533"/>
      <c r="C4" s="533"/>
      <c r="D4" s="533"/>
      <c r="E4" s="532"/>
    </row>
    <row r="5" spans="1:5" ht="30.6" customHeight="1" x14ac:dyDescent="0.25">
      <c r="A5" s="1"/>
      <c r="B5" s="1"/>
      <c r="C5" s="1"/>
      <c r="D5" s="1"/>
      <c r="E5" s="532"/>
    </row>
    <row r="6" spans="1:5" x14ac:dyDescent="0.25">
      <c r="A6" s="1"/>
      <c r="B6" s="1"/>
      <c r="C6" s="1"/>
      <c r="D6" s="1"/>
      <c r="E6" s="1"/>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x14ac:dyDescent="0.25">
      <c r="A35" s="1"/>
      <c r="B35" s="1"/>
      <c r="C35" s="1"/>
      <c r="D35" s="1"/>
      <c r="E35" s="1"/>
    </row>
    <row r="36" spans="1:5" x14ac:dyDescent="0.25">
      <c r="A36" s="1"/>
      <c r="B36" s="1"/>
      <c r="C36" s="1"/>
      <c r="D36" s="1"/>
      <c r="E36" s="1"/>
    </row>
    <row r="37" spans="1:5" x14ac:dyDescent="0.25">
      <c r="A37" s="1"/>
      <c r="B37" s="1"/>
      <c r="C37" s="1"/>
      <c r="D37" s="1"/>
      <c r="E37" s="1"/>
    </row>
    <row r="38" spans="1:5" ht="20.25" customHeight="1" x14ac:dyDescent="0.25">
      <c r="A38" s="529"/>
      <c r="B38" s="530"/>
      <c r="C38" s="530"/>
      <c r="D38" s="530"/>
      <c r="E38" s="530"/>
    </row>
    <row r="41" spans="1:5" ht="54" customHeight="1" x14ac:dyDescent="0.25">
      <c r="A41" s="529" t="s">
        <v>1479</v>
      </c>
      <c r="B41" s="530"/>
      <c r="C41" s="530"/>
      <c r="D41" s="530"/>
      <c r="E41" s="530"/>
    </row>
  </sheetData>
  <sheetProtection algorithmName="SHA-512" hashValue="lkj7p82rZhc7m2PliTmOVpAHJWB0N7A+IoS/nwphiC3rls77t/cqGKqxGVEQUQPhofiycFVKSdXtyswS+pJFew==" saltValue="1yDgRqEzfuD2xNb3yp0AfA==" spinCount="100000" sheet="1" insertHyperlinks="0"/>
  <mergeCells count="4">
    <mergeCell ref="A41:E41"/>
    <mergeCell ref="E1:E5"/>
    <mergeCell ref="B2:D4"/>
    <mergeCell ref="A38:E38"/>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42"/>
  <sheetViews>
    <sheetView zoomScaleNormal="100" zoomScaleSheetLayoutView="100" workbookViewId="0">
      <selection sqref="A1:I1"/>
    </sheetView>
  </sheetViews>
  <sheetFormatPr baseColWidth="10" defaultColWidth="11.42578125" defaultRowHeight="15" x14ac:dyDescent="0.25"/>
  <cols>
    <col min="1" max="1" width="15.42578125" style="165" customWidth="1"/>
    <col min="2" max="4" width="17.42578125" style="165" customWidth="1"/>
    <col min="5" max="5" width="15.42578125" style="165" customWidth="1"/>
    <col min="6" max="6" width="20.42578125" style="165" customWidth="1"/>
    <col min="7" max="7" width="16.42578125" style="165" customWidth="1"/>
    <col min="8" max="8" width="21" style="165" customWidth="1"/>
    <col min="9" max="9" width="36.42578125" style="165" customWidth="1"/>
    <col min="10" max="16384" width="11.42578125" style="165"/>
  </cols>
  <sheetData>
    <row r="1" spans="1:9" ht="15.75" thickBot="1" x14ac:dyDescent="0.3">
      <c r="A1" s="621" t="s">
        <v>2626</v>
      </c>
      <c r="B1" s="622"/>
      <c r="C1" s="622"/>
      <c r="D1" s="622"/>
      <c r="E1" s="622"/>
      <c r="F1" s="622"/>
      <c r="G1" s="622"/>
      <c r="H1" s="622"/>
      <c r="I1" s="623"/>
    </row>
    <row r="2" spans="1:9" x14ac:dyDescent="0.25">
      <c r="B2" s="179"/>
      <c r="C2" s="178"/>
      <c r="D2" s="178"/>
      <c r="E2" s="178"/>
      <c r="F2" s="178"/>
      <c r="G2" s="178"/>
      <c r="H2" s="178"/>
      <c r="I2" s="178"/>
    </row>
    <row r="3" spans="1:9" ht="45" x14ac:dyDescent="0.25">
      <c r="A3" s="172" t="s">
        <v>2627</v>
      </c>
      <c r="B3" s="171" t="s">
        <v>2628</v>
      </c>
      <c r="C3" s="171" t="s">
        <v>2629</v>
      </c>
      <c r="D3" s="171" t="s">
        <v>2630</v>
      </c>
      <c r="E3" s="171" t="s">
        <v>2631</v>
      </c>
      <c r="F3" s="171" t="s">
        <v>2632</v>
      </c>
      <c r="G3" s="171" t="s">
        <v>2633</v>
      </c>
      <c r="H3" s="171" t="s">
        <v>2634</v>
      </c>
      <c r="I3" s="170" t="s">
        <v>2635</v>
      </c>
    </row>
    <row r="4" spans="1:9" x14ac:dyDescent="0.25">
      <c r="A4" s="177"/>
      <c r="B4" s="151"/>
      <c r="C4" s="151"/>
      <c r="D4" s="169"/>
      <c r="E4" s="150"/>
      <c r="F4" s="175" t="str">
        <f>IFERROR(ROUNDDOWN((Tabla_Dormitorios[[#This Row],[Área (m²)]]/Tabla_Dormitorios[[#This Row],[Índice  (m²/persona)]]),0)," ")</f>
        <v xml:space="preserve"> </v>
      </c>
      <c r="G4" s="150"/>
      <c r="H4"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68"/>
    </row>
    <row r="5" spans="1:9" x14ac:dyDescent="0.25">
      <c r="A5" s="177"/>
      <c r="B5" s="151"/>
      <c r="C5" s="151"/>
      <c r="D5" s="169"/>
      <c r="E5" s="150"/>
      <c r="F5" s="175" t="str">
        <f>IFERROR(ROUNDDOWN((Tabla_Dormitorios[[#This Row],[Área (m²)]]/Tabla_Dormitorios[[#This Row],[Índice  (m²/persona)]]),0)," ")</f>
        <v xml:space="preserve"> </v>
      </c>
      <c r="G5" s="150"/>
      <c r="H5"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68"/>
    </row>
    <row r="6" spans="1:9" x14ac:dyDescent="0.25">
      <c r="A6" s="177"/>
      <c r="B6" s="151"/>
      <c r="C6" s="151"/>
      <c r="D6" s="169"/>
      <c r="E6" s="150"/>
      <c r="F6" s="175" t="str">
        <f>IFERROR(ROUNDDOWN((Tabla_Dormitorios[[#This Row],[Área (m²)]]/Tabla_Dormitorios[[#This Row],[Índice  (m²/persona)]]),0)," ")</f>
        <v xml:space="preserve"> </v>
      </c>
      <c r="G6" s="150"/>
      <c r="H6"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68"/>
    </row>
    <row r="7" spans="1:9" x14ac:dyDescent="0.25">
      <c r="A7" s="177"/>
      <c r="B7" s="151"/>
      <c r="C7" s="151"/>
      <c r="D7" s="169"/>
      <c r="E7" s="150"/>
      <c r="F7" s="175" t="str">
        <f>IFERROR(ROUNDDOWN((Tabla_Dormitorios[[#This Row],[Área (m²)]]/Tabla_Dormitorios[[#This Row],[Índice  (m²/persona)]]),0)," ")</f>
        <v xml:space="preserve"> </v>
      </c>
      <c r="G7" s="150"/>
      <c r="H7"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68"/>
    </row>
    <row r="8" spans="1:9" x14ac:dyDescent="0.25">
      <c r="A8" s="177"/>
      <c r="B8" s="151"/>
      <c r="C8" s="151"/>
      <c r="D8" s="169"/>
      <c r="E8" s="150"/>
      <c r="F8" s="175" t="str">
        <f>IFERROR(ROUNDDOWN((Tabla_Dormitorios[[#This Row],[Área (m²)]]/Tabla_Dormitorios[[#This Row],[Índice  (m²/persona)]]),0)," ")</f>
        <v xml:space="preserve"> </v>
      </c>
      <c r="G8" s="150"/>
      <c r="H8"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68"/>
    </row>
    <row r="9" spans="1:9" x14ac:dyDescent="0.25">
      <c r="A9" s="177"/>
      <c r="B9" s="151"/>
      <c r="C9" s="151"/>
      <c r="D9" s="169"/>
      <c r="E9" s="150"/>
      <c r="F9" s="175" t="str">
        <f>IFERROR(ROUNDDOWN((Tabla_Dormitorios[[#This Row],[Área (m²)]]/Tabla_Dormitorios[[#This Row],[Índice  (m²/persona)]]),0)," ")</f>
        <v xml:space="preserve"> </v>
      </c>
      <c r="G9" s="150"/>
      <c r="H9"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68"/>
    </row>
    <row r="10" spans="1:9" x14ac:dyDescent="0.25">
      <c r="A10" s="177"/>
      <c r="B10" s="151"/>
      <c r="C10" s="151"/>
      <c r="D10" s="169"/>
      <c r="E10" s="150"/>
      <c r="F10" s="175" t="str">
        <f>IFERROR(ROUNDDOWN((Tabla_Dormitorios[[#This Row],[Área (m²)]]/Tabla_Dormitorios[[#This Row],[Índice  (m²/persona)]]),0)," ")</f>
        <v xml:space="preserve"> </v>
      </c>
      <c r="G10" s="150"/>
      <c r="H10"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68"/>
    </row>
    <row r="11" spans="1:9" x14ac:dyDescent="0.25">
      <c r="A11" s="177"/>
      <c r="B11" s="151"/>
      <c r="C11" s="151"/>
      <c r="D11" s="169"/>
      <c r="E11" s="150"/>
      <c r="F11" s="175" t="str">
        <f>IFERROR(ROUNDDOWN((Tabla_Dormitorios[[#This Row],[Área (m²)]]/Tabla_Dormitorios[[#This Row],[Índice  (m²/persona)]]),0)," ")</f>
        <v xml:space="preserve"> </v>
      </c>
      <c r="G11" s="150"/>
      <c r="H11"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68"/>
    </row>
    <row r="12" spans="1:9" x14ac:dyDescent="0.25">
      <c r="A12" s="177"/>
      <c r="B12" s="151"/>
      <c r="C12" s="151"/>
      <c r="D12" s="169"/>
      <c r="E12" s="150"/>
      <c r="F12" s="175" t="str">
        <f>IFERROR(ROUNDDOWN((Tabla_Dormitorios[[#This Row],[Área (m²)]]/Tabla_Dormitorios[[#This Row],[Índice  (m²/persona)]]),0)," ")</f>
        <v xml:space="preserve"> </v>
      </c>
      <c r="G12" s="150"/>
      <c r="H12"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68"/>
    </row>
    <row r="13" spans="1:9" x14ac:dyDescent="0.25">
      <c r="A13" s="177"/>
      <c r="B13" s="151"/>
      <c r="C13" s="151"/>
      <c r="D13" s="169"/>
      <c r="E13" s="150"/>
      <c r="F13" s="175" t="str">
        <f>IFERROR(ROUNDDOWN((Tabla_Dormitorios[[#This Row],[Área (m²)]]/Tabla_Dormitorios[[#This Row],[Índice  (m²/persona)]]),0)," ")</f>
        <v xml:space="preserve"> </v>
      </c>
      <c r="G13" s="150"/>
      <c r="H13"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68"/>
    </row>
    <row r="14" spans="1:9" x14ac:dyDescent="0.25">
      <c r="A14" s="177"/>
      <c r="B14" s="151"/>
      <c r="C14" s="151"/>
      <c r="D14" s="169"/>
      <c r="E14" s="150"/>
      <c r="F14" s="175" t="str">
        <f>IFERROR(ROUNDDOWN((Tabla_Dormitorios[[#This Row],[Área (m²)]]/Tabla_Dormitorios[[#This Row],[Índice  (m²/persona)]]),0)," ")</f>
        <v xml:space="preserve"> </v>
      </c>
      <c r="G14" s="150"/>
      <c r="H14"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68"/>
    </row>
    <row r="15" spans="1:9" x14ac:dyDescent="0.25">
      <c r="A15" s="177"/>
      <c r="B15" s="151"/>
      <c r="C15" s="151"/>
      <c r="D15" s="169"/>
      <c r="E15" s="150"/>
      <c r="F15" s="175" t="str">
        <f>IFERROR(ROUNDDOWN((Tabla_Dormitorios[[#This Row],[Área (m²)]]/Tabla_Dormitorios[[#This Row],[Índice  (m²/persona)]]),0)," ")</f>
        <v xml:space="preserve"> </v>
      </c>
      <c r="G15" s="150"/>
      <c r="H15"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68"/>
    </row>
    <row r="16" spans="1:9" x14ac:dyDescent="0.25">
      <c r="A16" s="177"/>
      <c r="B16" s="151"/>
      <c r="C16" s="151"/>
      <c r="D16" s="169"/>
      <c r="E16" s="150"/>
      <c r="F16" s="175" t="str">
        <f>IFERROR(ROUNDDOWN((Tabla_Dormitorios[[#This Row],[Área (m²)]]/Tabla_Dormitorios[[#This Row],[Índice  (m²/persona)]]),0)," ")</f>
        <v xml:space="preserve"> </v>
      </c>
      <c r="G16" s="150"/>
      <c r="H16"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68"/>
    </row>
    <row r="17" spans="1:9" x14ac:dyDescent="0.25">
      <c r="A17" s="177"/>
      <c r="B17" s="151"/>
      <c r="C17" s="151"/>
      <c r="D17" s="169"/>
      <c r="E17" s="150"/>
      <c r="F17" s="175" t="str">
        <f>IFERROR(ROUNDDOWN((Tabla_Dormitorios[[#This Row],[Área (m²)]]/Tabla_Dormitorios[[#This Row],[Índice  (m²/persona)]]),0)," ")</f>
        <v xml:space="preserve"> </v>
      </c>
      <c r="G17" s="150"/>
      <c r="H17"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68"/>
    </row>
    <row r="18" spans="1:9" x14ac:dyDescent="0.25">
      <c r="A18" s="177"/>
      <c r="B18" s="151"/>
      <c r="C18" s="151"/>
      <c r="D18" s="169"/>
      <c r="E18" s="150"/>
      <c r="F18" s="175" t="str">
        <f>IFERROR(ROUNDDOWN((Tabla_Dormitorios[[#This Row],[Área (m²)]]/Tabla_Dormitorios[[#This Row],[Índice  (m²/persona)]]),0)," ")</f>
        <v xml:space="preserve"> </v>
      </c>
      <c r="G18" s="150"/>
      <c r="H18"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68"/>
    </row>
    <row r="19" spans="1:9" x14ac:dyDescent="0.25">
      <c r="A19" s="177"/>
      <c r="B19" s="151"/>
      <c r="C19" s="151"/>
      <c r="D19" s="169"/>
      <c r="E19" s="150"/>
      <c r="F19" s="175" t="str">
        <f>IFERROR(ROUNDDOWN((Tabla_Dormitorios[[#This Row],[Área (m²)]]/Tabla_Dormitorios[[#This Row],[Índice  (m²/persona)]]),0)," ")</f>
        <v xml:space="preserve"> </v>
      </c>
      <c r="G19" s="150"/>
      <c r="H19"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68"/>
    </row>
    <row r="20" spans="1:9" x14ac:dyDescent="0.25">
      <c r="A20" s="177"/>
      <c r="B20" s="151"/>
      <c r="C20" s="151"/>
      <c r="D20" s="169"/>
      <c r="E20" s="150"/>
      <c r="F20" s="175" t="str">
        <f>IFERROR(ROUNDDOWN((Tabla_Dormitorios[[#This Row],[Área (m²)]]/Tabla_Dormitorios[[#This Row],[Índice  (m²/persona)]]),0)," ")</f>
        <v xml:space="preserve"> </v>
      </c>
      <c r="G20" s="150"/>
      <c r="H20"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68"/>
    </row>
    <row r="21" spans="1:9" x14ac:dyDescent="0.25">
      <c r="A21" s="177"/>
      <c r="B21" s="151"/>
      <c r="C21" s="151"/>
      <c r="D21" s="169"/>
      <c r="E21" s="150"/>
      <c r="F21" s="175" t="str">
        <f>IFERROR(ROUNDDOWN((Tabla_Dormitorios[[#This Row],[Área (m²)]]/Tabla_Dormitorios[[#This Row],[Índice  (m²/persona)]]),0)," ")</f>
        <v xml:space="preserve"> </v>
      </c>
      <c r="G21" s="150"/>
      <c r="H21"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68"/>
    </row>
    <row r="22" spans="1:9" x14ac:dyDescent="0.25">
      <c r="A22" s="177"/>
      <c r="B22" s="151"/>
      <c r="C22" s="151"/>
      <c r="D22" s="169"/>
      <c r="E22" s="150"/>
      <c r="F22" s="175" t="str">
        <f>IFERROR(ROUNDDOWN((Tabla_Dormitorios[[#This Row],[Área (m²)]]/Tabla_Dormitorios[[#This Row],[Índice  (m²/persona)]]),0)," ")</f>
        <v xml:space="preserve"> </v>
      </c>
      <c r="G22" s="150"/>
      <c r="H22"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68"/>
    </row>
    <row r="23" spans="1:9" x14ac:dyDescent="0.25">
      <c r="A23" s="177"/>
      <c r="B23" s="151"/>
      <c r="C23" s="151"/>
      <c r="D23" s="169"/>
      <c r="E23" s="150"/>
      <c r="F23" s="175" t="str">
        <f>IFERROR(ROUNDDOWN((Tabla_Dormitorios[[#This Row],[Área (m²)]]/Tabla_Dormitorios[[#This Row],[Índice  (m²/persona)]]),0)," ")</f>
        <v xml:space="preserve"> </v>
      </c>
      <c r="G23" s="150"/>
      <c r="H23"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68"/>
    </row>
    <row r="24" spans="1:9" x14ac:dyDescent="0.25">
      <c r="A24" s="177"/>
      <c r="B24" s="151"/>
      <c r="C24" s="151"/>
      <c r="D24" s="169"/>
      <c r="E24" s="150"/>
      <c r="F24" s="175" t="str">
        <f>IFERROR(ROUNDDOWN((Tabla_Dormitorios[[#This Row],[Área (m²)]]/Tabla_Dormitorios[[#This Row],[Índice  (m²/persona)]]),0)," ")</f>
        <v xml:space="preserve"> </v>
      </c>
      <c r="G24" s="150"/>
      <c r="H24"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68"/>
    </row>
    <row r="25" spans="1:9" x14ac:dyDescent="0.25">
      <c r="A25" s="177"/>
      <c r="B25" s="151"/>
      <c r="C25" s="151"/>
      <c r="D25" s="169"/>
      <c r="E25" s="150"/>
      <c r="F25" s="175" t="str">
        <f>IFERROR(ROUNDDOWN((Tabla_Dormitorios[[#This Row],[Área (m²)]]/Tabla_Dormitorios[[#This Row],[Índice  (m²/persona)]]),0)," ")</f>
        <v xml:space="preserve"> </v>
      </c>
      <c r="G25" s="150"/>
      <c r="H25"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68"/>
    </row>
    <row r="26" spans="1:9" x14ac:dyDescent="0.25">
      <c r="A26" s="177"/>
      <c r="B26" s="151"/>
      <c r="C26" s="151"/>
      <c r="D26" s="169"/>
      <c r="E26" s="150"/>
      <c r="F26" s="175" t="str">
        <f>IFERROR(ROUNDDOWN((Tabla_Dormitorios[[#This Row],[Área (m²)]]/Tabla_Dormitorios[[#This Row],[Índice  (m²/persona)]]),0)," ")</f>
        <v xml:space="preserve"> </v>
      </c>
      <c r="G26" s="150"/>
      <c r="H26"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68"/>
    </row>
    <row r="27" spans="1:9" x14ac:dyDescent="0.25">
      <c r="A27" s="177"/>
      <c r="B27" s="151"/>
      <c r="C27" s="151"/>
      <c r="D27" s="169"/>
      <c r="E27" s="150"/>
      <c r="F27" s="175" t="str">
        <f>IFERROR(ROUNDDOWN((Tabla_Dormitorios[[#This Row],[Área (m²)]]/Tabla_Dormitorios[[#This Row],[Índice  (m²/persona)]]),0)," ")</f>
        <v xml:space="preserve"> </v>
      </c>
      <c r="G27" s="150"/>
      <c r="H27"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68"/>
    </row>
    <row r="28" spans="1:9" x14ac:dyDescent="0.25">
      <c r="A28" s="177"/>
      <c r="B28" s="151"/>
      <c r="C28" s="151"/>
      <c r="D28" s="169"/>
      <c r="E28" s="150"/>
      <c r="F28" s="175" t="str">
        <f>IFERROR(ROUNDDOWN((Tabla_Dormitorios[[#This Row],[Área (m²)]]/Tabla_Dormitorios[[#This Row],[Índice  (m²/persona)]]),0)," ")</f>
        <v xml:space="preserve"> </v>
      </c>
      <c r="G28" s="150"/>
      <c r="H28"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68"/>
    </row>
    <row r="29" spans="1:9" x14ac:dyDescent="0.25">
      <c r="A29" s="177"/>
      <c r="B29" s="151"/>
      <c r="C29" s="151"/>
      <c r="D29" s="169"/>
      <c r="E29" s="150"/>
      <c r="F29" s="175" t="str">
        <f>IFERROR(ROUNDDOWN((Tabla_Dormitorios[[#This Row],[Área (m²)]]/Tabla_Dormitorios[[#This Row],[Índice  (m²/persona)]]),0)," ")</f>
        <v xml:space="preserve"> </v>
      </c>
      <c r="G29" s="150"/>
      <c r="H29"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9" s="168"/>
    </row>
    <row r="30" spans="1:9" x14ac:dyDescent="0.25">
      <c r="A30" s="177"/>
      <c r="B30" s="151"/>
      <c r="C30" s="151"/>
      <c r="D30" s="169"/>
      <c r="E30" s="150"/>
      <c r="F30" s="175" t="str">
        <f>IFERROR(ROUNDDOWN((Tabla_Dormitorios[[#This Row],[Área (m²)]]/Tabla_Dormitorios[[#This Row],[Índice  (m²/persona)]]),0)," ")</f>
        <v xml:space="preserve"> </v>
      </c>
      <c r="G30" s="150"/>
      <c r="H30"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0" s="168"/>
    </row>
    <row r="31" spans="1:9" x14ac:dyDescent="0.25">
      <c r="A31" s="177"/>
      <c r="B31" s="151"/>
      <c r="C31" s="151"/>
      <c r="D31" s="169"/>
      <c r="E31" s="150"/>
      <c r="F31" s="175" t="str">
        <f>IFERROR(ROUNDDOWN((Tabla_Dormitorios[[#This Row],[Área (m²)]]/Tabla_Dormitorios[[#This Row],[Índice  (m²/persona)]]),0)," ")</f>
        <v xml:space="preserve"> </v>
      </c>
      <c r="G31" s="150"/>
      <c r="H31"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1" s="168"/>
    </row>
    <row r="32" spans="1:9" x14ac:dyDescent="0.25">
      <c r="A32" s="177"/>
      <c r="B32" s="151"/>
      <c r="C32" s="151"/>
      <c r="D32" s="169"/>
      <c r="E32" s="150"/>
      <c r="F32" s="175" t="str">
        <f>IFERROR(ROUNDDOWN((Tabla_Dormitorios[[#This Row],[Área (m²)]]/Tabla_Dormitorios[[#This Row],[Índice  (m²/persona)]]),0)," ")</f>
        <v xml:space="preserve"> </v>
      </c>
      <c r="G32" s="150"/>
      <c r="H32"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2" s="168"/>
    </row>
    <row r="33" spans="1:9" x14ac:dyDescent="0.25">
      <c r="A33" s="177"/>
      <c r="B33" s="151"/>
      <c r="C33" s="151"/>
      <c r="D33" s="169"/>
      <c r="E33" s="150"/>
      <c r="F33" s="175" t="str">
        <f>IFERROR(ROUNDDOWN((Tabla_Dormitorios[[#This Row],[Área (m²)]]/Tabla_Dormitorios[[#This Row],[Índice  (m²/persona)]]),0)," ")</f>
        <v xml:space="preserve"> </v>
      </c>
      <c r="G33" s="150"/>
      <c r="H33"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3" s="168"/>
    </row>
    <row r="34" spans="1:9" x14ac:dyDescent="0.25">
      <c r="A34" s="177"/>
      <c r="B34" s="151"/>
      <c r="C34" s="151"/>
      <c r="D34" s="169"/>
      <c r="E34" s="150"/>
      <c r="F34" s="175" t="str">
        <f>IFERROR(ROUNDDOWN((Tabla_Dormitorios[[#This Row],[Área (m²)]]/Tabla_Dormitorios[[#This Row],[Índice  (m²/persona)]]),0)," ")</f>
        <v xml:space="preserve"> </v>
      </c>
      <c r="G34" s="150"/>
      <c r="H34"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4" s="168"/>
    </row>
    <row r="35" spans="1:9" x14ac:dyDescent="0.25">
      <c r="A35" s="177"/>
      <c r="B35" s="151"/>
      <c r="C35" s="151"/>
      <c r="D35" s="169"/>
      <c r="E35" s="150"/>
      <c r="F35" s="175" t="str">
        <f>IFERROR(ROUNDDOWN((Tabla_Dormitorios[[#This Row],[Área (m²)]]/Tabla_Dormitorios[[#This Row],[Índice  (m²/persona)]]),0)," ")</f>
        <v xml:space="preserve"> </v>
      </c>
      <c r="G35" s="150"/>
      <c r="H35"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5" s="168"/>
    </row>
    <row r="36" spans="1:9" x14ac:dyDescent="0.25">
      <c r="A36" s="177"/>
      <c r="B36" s="151"/>
      <c r="C36" s="151"/>
      <c r="D36" s="169"/>
      <c r="E36" s="150"/>
      <c r="F36" s="175" t="str">
        <f>IFERROR(ROUNDDOWN((Tabla_Dormitorios[[#This Row],[Área (m²)]]/Tabla_Dormitorios[[#This Row],[Índice  (m²/persona)]]),0)," ")</f>
        <v xml:space="preserve"> </v>
      </c>
      <c r="G36" s="150"/>
      <c r="H36"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6" s="168"/>
    </row>
    <row r="37" spans="1:9" x14ac:dyDescent="0.25">
      <c r="A37" s="177"/>
      <c r="B37" s="151"/>
      <c r="C37" s="151"/>
      <c r="D37" s="169"/>
      <c r="E37" s="150"/>
      <c r="F37" s="175" t="str">
        <f>IFERROR(ROUNDDOWN((Tabla_Dormitorios[[#This Row],[Área (m²)]]/Tabla_Dormitorios[[#This Row],[Índice  (m²/persona)]]),0)," ")</f>
        <v xml:space="preserve"> </v>
      </c>
      <c r="G37" s="150"/>
      <c r="H37"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7" s="168"/>
    </row>
    <row r="38" spans="1:9" x14ac:dyDescent="0.25">
      <c r="A38" s="177"/>
      <c r="B38" s="151"/>
      <c r="C38" s="151"/>
      <c r="D38" s="169"/>
      <c r="E38" s="150"/>
      <c r="F38" s="175" t="str">
        <f>IFERROR(ROUNDDOWN((Tabla_Dormitorios[[#This Row],[Área (m²)]]/Tabla_Dormitorios[[#This Row],[Índice  (m²/persona)]]),0)," ")</f>
        <v xml:space="preserve"> </v>
      </c>
      <c r="G38" s="150"/>
      <c r="H38"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8" s="168"/>
    </row>
    <row r="39" spans="1:9" x14ac:dyDescent="0.25">
      <c r="A39" s="177"/>
      <c r="B39" s="151"/>
      <c r="C39" s="151"/>
      <c r="D39" s="169"/>
      <c r="E39" s="150"/>
      <c r="F39" s="175" t="str">
        <f>IFERROR(ROUNDDOWN((Tabla_Dormitorios[[#This Row],[Área (m²)]]/Tabla_Dormitorios[[#This Row],[Índice  (m²/persona)]]),0)," ")</f>
        <v xml:space="preserve"> </v>
      </c>
      <c r="G39" s="150"/>
      <c r="H39" s="13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9" s="168"/>
    </row>
    <row r="40" spans="1:9" x14ac:dyDescent="0.25">
      <c r="A40" s="176"/>
      <c r="B40" s="167"/>
      <c r="C40" s="167"/>
      <c r="D40" s="169"/>
      <c r="E40" s="174"/>
      <c r="F40" s="175" t="str">
        <f>IFERROR(ROUNDDOWN((Tabla_Dormitorios[[#This Row],[Área (m²)]]/Tabla_Dormitorios[[#This Row],[Índice  (m²/persona)]]),0)," ")</f>
        <v xml:space="preserve"> </v>
      </c>
      <c r="G40" s="174"/>
      <c r="H40" s="17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0" s="166"/>
    </row>
    <row r="42" spans="1:9" x14ac:dyDescent="0.25">
      <c r="A42" s="165" t="s">
        <v>2638</v>
      </c>
    </row>
  </sheetData>
  <sheetProtection algorithmName="SHA-512" hashValue="dWpI3zvpvf/jEBE1O+VVWnuoJYEYh3h5+qOhF97vBCGVMXY7at5wOECjUUEKrR0vIBt5AbuICHTNWUi0NMohag==" saltValue="BJzTsEF2uBLj6vUIxXojDA==" spinCount="100000" sheet="1" formatRows="0"/>
  <mergeCells count="1">
    <mergeCell ref="A1:I1"/>
  </mergeCells>
  <conditionalFormatting sqref="H4:H40">
    <cfRule type="cellIs" dxfId="1" priority="3" operator="equal">
      <formula>"No Cumple"</formula>
    </cfRule>
    <cfRule type="cellIs" dxfId="0" priority="4" operator="equal">
      <formula>"CUMPLE"</formula>
    </cfRule>
  </conditionalFormatting>
  <dataValidations count="3">
    <dataValidation type="list" allowBlank="1" showInputMessage="1" showErrorMessage="1" sqref="E4:E40"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40"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topLeftCell="A4" workbookViewId="0">
      <selection activeCell="E4" sqref="E4"/>
    </sheetView>
  </sheetViews>
  <sheetFormatPr baseColWidth="10" defaultColWidth="11.42578125" defaultRowHeight="15.75" x14ac:dyDescent="0.25"/>
  <cols>
    <col min="1" max="1" width="11.140625" style="191" customWidth="1"/>
    <col min="2" max="2" width="53.42578125" hidden="1" customWidth="1"/>
    <col min="3" max="3" width="32.140625" hidden="1" customWidth="1"/>
    <col min="4" max="4" width="104.85546875" customWidth="1"/>
    <col min="5" max="5" width="47.140625" customWidth="1"/>
    <col min="6" max="6" width="31.28515625" customWidth="1"/>
    <col min="7" max="7" width="18.140625" customWidth="1"/>
  </cols>
  <sheetData>
    <row r="1" spans="1:7" ht="21.75" customHeight="1" x14ac:dyDescent="0.25">
      <c r="A1" s="578" t="s">
        <v>2639</v>
      </c>
      <c r="B1" s="579"/>
      <c r="C1" s="579"/>
      <c r="D1" s="579"/>
      <c r="E1" s="579"/>
      <c r="F1" s="579"/>
      <c r="G1" s="580"/>
    </row>
    <row r="2" spans="1:7" ht="45.75" thickBot="1" x14ac:dyDescent="0.3">
      <c r="A2" s="188" t="s">
        <v>2640</v>
      </c>
      <c r="B2" s="95" t="s">
        <v>1677</v>
      </c>
      <c r="C2" s="95" t="s">
        <v>1678</v>
      </c>
      <c r="D2" s="95" t="s">
        <v>1679</v>
      </c>
      <c r="E2" s="95" t="s">
        <v>1680</v>
      </c>
      <c r="F2" s="95" t="s">
        <v>2641</v>
      </c>
      <c r="G2" s="96" t="s">
        <v>2642</v>
      </c>
    </row>
    <row r="3" spans="1:7" ht="27" x14ac:dyDescent="0.25">
      <c r="A3" s="189" t="str" cm="1">
        <f t="array" ref="A3">_xlfn._xlws.FILTER(TEMP!C3:I79,TEMP!E3:E79="NO CUMPLE CONDICIÓN","")</f>
        <v/>
      </c>
      <c r="B3" s="184"/>
      <c r="C3" s="185"/>
      <c r="D3" s="518"/>
      <c r="E3" s="308"/>
      <c r="F3" s="309"/>
      <c r="G3" s="310"/>
    </row>
    <row r="4" spans="1:7" ht="27" x14ac:dyDescent="0.25">
      <c r="A4" s="190"/>
      <c r="B4" s="186"/>
      <c r="C4" s="187"/>
      <c r="D4" s="519"/>
      <c r="E4" s="311"/>
      <c r="F4" s="295"/>
      <c r="G4" s="312"/>
    </row>
    <row r="5" spans="1:7" ht="44.1" customHeight="1" x14ac:dyDescent="0.25">
      <c r="A5" s="190"/>
      <c r="B5" s="186"/>
      <c r="C5" s="187"/>
      <c r="D5" s="519"/>
      <c r="E5" s="311"/>
      <c r="F5" s="295"/>
      <c r="G5" s="312"/>
    </row>
    <row r="6" spans="1:7" ht="50.1" customHeight="1" x14ac:dyDescent="0.25">
      <c r="A6" s="190"/>
      <c r="B6" s="186"/>
      <c r="C6" s="187"/>
      <c r="D6" s="519"/>
      <c r="E6" s="311"/>
      <c r="F6" s="295"/>
      <c r="G6" s="312"/>
    </row>
    <row r="7" spans="1:7" ht="50.1" customHeight="1" x14ac:dyDescent="0.25">
      <c r="A7" s="190"/>
      <c r="B7" s="186"/>
      <c r="C7" s="187"/>
      <c r="D7" s="519"/>
      <c r="E7" s="311"/>
      <c r="F7" s="295"/>
      <c r="G7" s="312"/>
    </row>
    <row r="8" spans="1:7" ht="50.1" customHeight="1" x14ac:dyDescent="0.25">
      <c r="A8" s="190"/>
      <c r="B8" s="186"/>
      <c r="C8" s="187"/>
      <c r="D8" s="519"/>
      <c r="E8" s="311"/>
      <c r="F8" s="295"/>
      <c r="G8" s="312"/>
    </row>
    <row r="9" spans="1:7" ht="50.1" customHeight="1" x14ac:dyDescent="0.25">
      <c r="A9" s="190"/>
      <c r="B9" s="186"/>
      <c r="C9" s="187"/>
      <c r="D9" s="519"/>
      <c r="E9" s="311"/>
      <c r="F9" s="295"/>
      <c r="G9" s="312"/>
    </row>
    <row r="10" spans="1:7" ht="50.1" customHeight="1" x14ac:dyDescent="0.25">
      <c r="A10" s="190"/>
      <c r="B10" s="186"/>
      <c r="C10" s="187"/>
      <c r="D10" s="519"/>
      <c r="E10" s="311"/>
      <c r="F10" s="295"/>
      <c r="G10" s="312"/>
    </row>
    <row r="11" spans="1:7" ht="50.1" customHeight="1" x14ac:dyDescent="0.25">
      <c r="A11" s="190"/>
      <c r="B11" s="186"/>
      <c r="C11" s="187"/>
      <c r="D11" s="519"/>
      <c r="E11" s="311"/>
      <c r="F11" s="295"/>
      <c r="G11" s="312"/>
    </row>
    <row r="12" spans="1:7" ht="50.1" customHeight="1" x14ac:dyDescent="0.25">
      <c r="A12" s="190"/>
      <c r="B12" s="186"/>
      <c r="C12" s="187"/>
      <c r="D12" s="519"/>
      <c r="E12" s="311"/>
      <c r="F12" s="295"/>
      <c r="G12" s="312"/>
    </row>
    <row r="13" spans="1:7" ht="50.1" customHeight="1" x14ac:dyDescent="0.25">
      <c r="A13" s="190"/>
      <c r="B13" s="186"/>
      <c r="C13" s="187"/>
      <c r="D13" s="519"/>
      <c r="E13" s="311"/>
      <c r="F13" s="295"/>
      <c r="G13" s="312"/>
    </row>
    <row r="14" spans="1:7" ht="50.1" customHeight="1" x14ac:dyDescent="0.25">
      <c r="A14" s="190"/>
      <c r="B14" s="186"/>
      <c r="C14" s="187"/>
      <c r="D14" s="519"/>
      <c r="E14" s="311"/>
      <c r="F14" s="295"/>
      <c r="G14" s="312"/>
    </row>
    <row r="15" spans="1:7" ht="50.1" customHeight="1" x14ac:dyDescent="0.25">
      <c r="A15" s="190"/>
      <c r="B15" s="186"/>
      <c r="C15" s="187"/>
      <c r="D15" s="519"/>
      <c r="E15" s="311"/>
      <c r="F15" s="295"/>
      <c r="G15" s="312"/>
    </row>
    <row r="16" spans="1:7" ht="50.1" customHeight="1" x14ac:dyDescent="0.25">
      <c r="A16" s="190"/>
      <c r="B16" s="186"/>
      <c r="C16" s="187"/>
      <c r="D16" s="519"/>
      <c r="E16" s="311"/>
      <c r="F16" s="295"/>
      <c r="G16" s="312"/>
    </row>
    <row r="17" spans="1:7" ht="50.1" customHeight="1" x14ac:dyDescent="0.25">
      <c r="A17" s="190"/>
      <c r="B17" s="186"/>
      <c r="C17" s="187"/>
      <c r="D17" s="519"/>
      <c r="E17" s="311"/>
      <c r="F17" s="295"/>
      <c r="G17" s="312"/>
    </row>
    <row r="18" spans="1:7" ht="50.1" customHeight="1" x14ac:dyDescent="0.25">
      <c r="A18" s="190"/>
      <c r="B18" s="186"/>
      <c r="C18" s="187"/>
      <c r="D18" s="519"/>
      <c r="E18" s="311"/>
      <c r="F18" s="295"/>
      <c r="G18" s="312"/>
    </row>
    <row r="19" spans="1:7" ht="50.1" customHeight="1" x14ac:dyDescent="0.25">
      <c r="A19" s="190"/>
      <c r="B19" s="186"/>
      <c r="C19" s="187"/>
      <c r="D19" s="519"/>
      <c r="E19" s="311"/>
      <c r="F19" s="295"/>
      <c r="G19" s="312"/>
    </row>
    <row r="20" spans="1:7" ht="50.1" customHeight="1" x14ac:dyDescent="0.25">
      <c r="A20" s="190"/>
      <c r="B20" s="186"/>
      <c r="C20" s="187"/>
      <c r="D20" s="519"/>
      <c r="E20" s="311"/>
      <c r="F20" s="295"/>
      <c r="G20" s="312"/>
    </row>
    <row r="21" spans="1:7" ht="50.1" customHeight="1" x14ac:dyDescent="0.25">
      <c r="A21" s="190"/>
      <c r="B21" s="186"/>
      <c r="C21" s="187"/>
      <c r="D21" s="519"/>
      <c r="E21" s="311"/>
      <c r="F21" s="295"/>
      <c r="G21" s="312"/>
    </row>
    <row r="22" spans="1:7" ht="50.1" customHeight="1" x14ac:dyDescent="0.25">
      <c r="A22" s="190"/>
      <c r="B22" s="186"/>
      <c r="C22" s="187"/>
      <c r="D22" s="519"/>
      <c r="E22" s="311"/>
      <c r="F22" s="295"/>
      <c r="G22" s="312"/>
    </row>
    <row r="23" spans="1:7" ht="50.1" customHeight="1" x14ac:dyDescent="0.25">
      <c r="A23" s="190"/>
      <c r="B23" s="186"/>
      <c r="C23" s="187"/>
      <c r="D23" s="519"/>
      <c r="E23" s="311"/>
      <c r="F23" s="295"/>
      <c r="G23" s="312"/>
    </row>
    <row r="24" spans="1:7" ht="50.1" customHeight="1" x14ac:dyDescent="0.25">
      <c r="A24" s="190"/>
      <c r="B24" s="186"/>
      <c r="C24" s="187"/>
      <c r="D24" s="519"/>
      <c r="E24" s="311"/>
      <c r="F24" s="295"/>
      <c r="G24" s="312"/>
    </row>
    <row r="25" spans="1:7" ht="50.1" customHeight="1" x14ac:dyDescent="0.25">
      <c r="A25" s="190"/>
      <c r="B25" s="186"/>
      <c r="C25" s="187"/>
      <c r="D25" s="519"/>
      <c r="E25" s="311"/>
      <c r="F25" s="295"/>
      <c r="G25" s="312"/>
    </row>
    <row r="26" spans="1:7" ht="50.1" customHeight="1" x14ac:dyDescent="0.25">
      <c r="A26" s="190"/>
      <c r="B26" s="186"/>
      <c r="C26" s="187"/>
      <c r="D26" s="519"/>
      <c r="E26" s="311"/>
      <c r="F26" s="295"/>
      <c r="G26" s="312"/>
    </row>
    <row r="27" spans="1:7" ht="50.1" customHeight="1" x14ac:dyDescent="0.25">
      <c r="A27" s="190"/>
      <c r="B27" s="186"/>
      <c r="C27" s="187"/>
      <c r="D27" s="519"/>
      <c r="E27" s="311"/>
      <c r="F27" s="295"/>
      <c r="G27" s="312"/>
    </row>
    <row r="28" spans="1:7" ht="50.1" customHeight="1" x14ac:dyDescent="0.25">
      <c r="A28" s="190"/>
      <c r="B28" s="186"/>
      <c r="C28" s="187"/>
      <c r="D28" s="519"/>
      <c r="E28" s="311"/>
      <c r="F28" s="295"/>
      <c r="G28" s="312"/>
    </row>
    <row r="29" spans="1:7" ht="50.1" customHeight="1" x14ac:dyDescent="0.25">
      <c r="A29" s="190"/>
      <c r="B29" s="186"/>
      <c r="C29" s="187"/>
      <c r="D29" s="519"/>
      <c r="E29" s="311"/>
      <c r="F29" s="295"/>
      <c r="G29" s="312"/>
    </row>
    <row r="30" spans="1:7" ht="50.1" customHeight="1" x14ac:dyDescent="0.25">
      <c r="A30" s="190"/>
      <c r="B30" s="186"/>
      <c r="C30" s="187"/>
      <c r="D30" s="519"/>
      <c r="E30" s="311"/>
      <c r="F30" s="295"/>
      <c r="G30" s="312"/>
    </row>
    <row r="31" spans="1:7" ht="50.1" customHeight="1" x14ac:dyDescent="0.25">
      <c r="A31" s="190"/>
      <c r="B31" s="186"/>
      <c r="C31" s="187"/>
      <c r="D31" s="519"/>
      <c r="E31" s="311"/>
      <c r="F31" s="295"/>
      <c r="G31" s="312"/>
    </row>
    <row r="32" spans="1:7" ht="50.1" customHeight="1" x14ac:dyDescent="0.25">
      <c r="A32" s="190"/>
      <c r="B32" s="186"/>
      <c r="C32" s="187"/>
      <c r="D32" s="519"/>
      <c r="E32" s="311"/>
      <c r="F32" s="295"/>
      <c r="G32" s="312"/>
    </row>
    <row r="33" spans="1:7" ht="50.1" customHeight="1" x14ac:dyDescent="0.25">
      <c r="A33" s="190"/>
      <c r="B33" s="186"/>
      <c r="C33" s="187"/>
      <c r="D33" s="519"/>
      <c r="E33" s="311"/>
      <c r="F33" s="295"/>
      <c r="G33" s="312"/>
    </row>
    <row r="34" spans="1:7" ht="50.1" customHeight="1" x14ac:dyDescent="0.25">
      <c r="A34" s="190"/>
      <c r="B34" s="186"/>
      <c r="C34" s="187"/>
      <c r="D34" s="519"/>
      <c r="E34" s="311"/>
      <c r="F34" s="295"/>
      <c r="G34" s="312"/>
    </row>
    <row r="35" spans="1:7" ht="50.1" customHeight="1" x14ac:dyDescent="0.25">
      <c r="A35" s="190"/>
      <c r="B35" s="186"/>
      <c r="C35" s="187"/>
      <c r="D35" s="519"/>
      <c r="E35" s="311"/>
      <c r="F35" s="295"/>
      <c r="G35" s="312"/>
    </row>
    <row r="36" spans="1:7" ht="50.1" customHeight="1" x14ac:dyDescent="0.25">
      <c r="A36" s="190"/>
      <c r="B36" s="186"/>
      <c r="C36" s="187"/>
      <c r="D36" s="519"/>
      <c r="E36" s="311"/>
      <c r="F36" s="295"/>
      <c r="G36" s="312"/>
    </row>
    <row r="37" spans="1:7" ht="50.1" customHeight="1" x14ac:dyDescent="0.25">
      <c r="A37" s="190"/>
      <c r="B37" s="186"/>
      <c r="C37" s="187"/>
      <c r="D37" s="519"/>
      <c r="E37" s="311"/>
      <c r="F37" s="295"/>
      <c r="G37" s="312"/>
    </row>
    <row r="38" spans="1:7" ht="50.1" customHeight="1" x14ac:dyDescent="0.25">
      <c r="A38" s="190"/>
      <c r="B38" s="186"/>
      <c r="C38" s="187"/>
      <c r="D38" s="519"/>
      <c r="E38" s="311"/>
      <c r="F38" s="295"/>
      <c r="G38" s="312"/>
    </row>
    <row r="39" spans="1:7" ht="50.1" customHeight="1" x14ac:dyDescent="0.25">
      <c r="A39" s="190"/>
      <c r="B39" s="186"/>
      <c r="C39" s="187"/>
      <c r="D39" s="519"/>
      <c r="E39" s="311"/>
      <c r="F39" s="295"/>
      <c r="G39" s="312"/>
    </row>
    <row r="40" spans="1:7" ht="50.1" customHeight="1" x14ac:dyDescent="0.25">
      <c r="A40" s="190"/>
      <c r="B40" s="186"/>
      <c r="C40" s="187"/>
      <c r="D40" s="519"/>
      <c r="E40" s="311"/>
      <c r="F40" s="295"/>
      <c r="G40" s="312"/>
    </row>
    <row r="41" spans="1:7" ht="50.1" customHeight="1" x14ac:dyDescent="0.25">
      <c r="A41" s="190"/>
      <c r="B41" s="186"/>
      <c r="C41" s="187"/>
      <c r="D41" s="519"/>
      <c r="E41" s="311"/>
      <c r="F41" s="295"/>
      <c r="G41" s="312"/>
    </row>
    <row r="42" spans="1:7" ht="50.1" customHeight="1" x14ac:dyDescent="0.25">
      <c r="A42" s="190"/>
      <c r="B42" s="186"/>
      <c r="C42" s="187"/>
      <c r="D42" s="519"/>
      <c r="E42" s="311"/>
      <c r="F42" s="295"/>
      <c r="G42" s="312"/>
    </row>
    <row r="43" spans="1:7" ht="50.1" customHeight="1" x14ac:dyDescent="0.25">
      <c r="A43" s="190"/>
      <c r="B43" s="186"/>
      <c r="C43" s="187"/>
      <c r="D43" s="519"/>
      <c r="E43" s="311"/>
      <c r="F43" s="295"/>
      <c r="G43" s="312"/>
    </row>
    <row r="44" spans="1:7" ht="50.1" customHeight="1" x14ac:dyDescent="0.25">
      <c r="A44" s="190"/>
      <c r="B44" s="186"/>
      <c r="C44" s="187"/>
      <c r="D44" s="519"/>
      <c r="E44" s="311"/>
      <c r="F44" s="295"/>
      <c r="G44" s="312"/>
    </row>
    <row r="45" spans="1:7" ht="50.1" customHeight="1" x14ac:dyDescent="0.25">
      <c r="A45" s="190"/>
      <c r="B45" s="186"/>
      <c r="C45" s="187"/>
      <c r="D45" s="519"/>
      <c r="E45" s="311"/>
      <c r="F45" s="295"/>
      <c r="G45" s="312"/>
    </row>
    <row r="46" spans="1:7" ht="50.1" customHeight="1" x14ac:dyDescent="0.25">
      <c r="A46" s="190"/>
      <c r="B46" s="186"/>
      <c r="C46" s="187"/>
      <c r="D46" s="519"/>
      <c r="E46" s="311"/>
      <c r="F46" s="295"/>
      <c r="G46" s="312"/>
    </row>
  </sheetData>
  <sheetProtection algorithmName="SHA-512" hashValue="12XzmYjA2CdEqACh5+/uJ89icXNE0z/pl462iDp+QCHlrmGLSqfG3tfiMaYyUa4R9LKimsFUtW2bRnDlpFukEg==" saltValue="3ND5tF5PnLxAFlVIaL/mCQ=="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2"/>
  <sheetViews>
    <sheetView zoomScaleNormal="100" workbookViewId="0">
      <selection activeCell="A10" sqref="A10:B10"/>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664" t="s">
        <v>2643</v>
      </c>
      <c r="B1" s="665"/>
      <c r="C1" s="665"/>
      <c r="D1" s="665"/>
      <c r="E1" s="665"/>
      <c r="F1" s="666"/>
    </row>
    <row r="2" spans="1:10" ht="33" customHeight="1" thickBot="1" x14ac:dyDescent="0.3">
      <c r="A2" s="626" t="s">
        <v>2644</v>
      </c>
      <c r="B2" s="627"/>
      <c r="C2" s="624" t="s">
        <v>2645</v>
      </c>
      <c r="D2" s="624"/>
      <c r="E2" s="624"/>
      <c r="F2" s="625"/>
    </row>
    <row r="3" spans="1:10" s="34" customFormat="1" ht="15.75" customHeight="1" x14ac:dyDescent="0.25">
      <c r="A3" s="635" t="s">
        <v>2646</v>
      </c>
      <c r="B3" s="636"/>
      <c r="C3" s="667" t="s">
        <v>2647</v>
      </c>
      <c r="D3" s="667"/>
      <c r="E3" s="667"/>
      <c r="F3" s="668"/>
      <c r="G3" s="31"/>
      <c r="H3" s="31"/>
      <c r="I3" s="31"/>
      <c r="J3" s="31"/>
    </row>
    <row r="4" spans="1:10" ht="14.25" customHeight="1" x14ac:dyDescent="0.25">
      <c r="A4" s="635"/>
      <c r="B4" s="636"/>
      <c r="C4" s="152" t="s">
        <v>2648</v>
      </c>
      <c r="D4" s="152" t="s">
        <v>2649</v>
      </c>
      <c r="E4" s="152" t="s">
        <v>1718</v>
      </c>
      <c r="F4" s="153" t="s">
        <v>2650</v>
      </c>
      <c r="G4" s="31"/>
      <c r="H4" s="31"/>
      <c r="I4" s="31"/>
      <c r="J4" s="31"/>
    </row>
    <row r="5" spans="1:10" s="14" customFormat="1" ht="15.75" customHeight="1" x14ac:dyDescent="0.15">
      <c r="A5" s="633" t="s">
        <v>3014</v>
      </c>
      <c r="B5" s="634"/>
      <c r="C5" s="39">
        <f>+'2.Ambientes Adec y Seg UDS'!D95</f>
        <v>0</v>
      </c>
      <c r="D5" s="39">
        <f>+'2.Ambientes Adec y Seg UDS'!D96</f>
        <v>0</v>
      </c>
      <c r="E5" s="39">
        <f>+'2.Ambientes Adec y Seg UDS'!D97</f>
        <v>16</v>
      </c>
      <c r="F5" s="154">
        <f>SUM(C5:E5)</f>
        <v>16</v>
      </c>
      <c r="G5" s="31"/>
      <c r="H5" s="31"/>
      <c r="I5" s="31"/>
      <c r="J5" s="31"/>
    </row>
    <row r="6" spans="1:10" ht="15" customHeight="1" x14ac:dyDescent="0.25">
      <c r="A6" s="633" t="s">
        <v>3015</v>
      </c>
      <c r="B6" s="634"/>
      <c r="C6" s="114">
        <f>+'2.Ambientes Adec y Seg EAS'!D64</f>
        <v>0</v>
      </c>
      <c r="D6" s="114">
        <f>+'2.Ambientes Adec y Seg EAS'!D65</f>
        <v>0</v>
      </c>
      <c r="E6" s="114">
        <f>+'2.Ambientes Adec y Seg EAS'!D66</f>
        <v>8</v>
      </c>
      <c r="F6" s="154">
        <f t="shared" ref="F6:F16" si="0">SUM(C6:E6)</f>
        <v>8</v>
      </c>
      <c r="G6" s="31"/>
      <c r="H6" s="31"/>
      <c r="I6" s="31"/>
      <c r="J6" s="31"/>
    </row>
    <row r="7" spans="1:10" ht="15" customHeight="1" x14ac:dyDescent="0.25">
      <c r="A7" s="633" t="s">
        <v>2651</v>
      </c>
      <c r="B7" s="634"/>
      <c r="C7" s="114">
        <f>+'3. Alimentacion y Nutrición'!D58</f>
        <v>0</v>
      </c>
      <c r="D7" s="114">
        <f>+'3. Alimentacion y Nutrición'!D59</f>
        <v>0</v>
      </c>
      <c r="E7" s="114">
        <f>+'3. Alimentacion y Nutrición'!D60</f>
        <v>10</v>
      </c>
      <c r="F7" s="154">
        <f t="shared" si="0"/>
        <v>10</v>
      </c>
      <c r="G7" s="31"/>
      <c r="H7" s="31"/>
      <c r="I7" s="31"/>
      <c r="J7" s="31"/>
    </row>
    <row r="8" spans="1:10" ht="15" customHeight="1" x14ac:dyDescent="0.25">
      <c r="A8" s="633" t="s">
        <v>2652</v>
      </c>
      <c r="B8" s="634"/>
      <c r="C8" s="114">
        <f>+'4. Modelo de Atencion'!D68</f>
        <v>0</v>
      </c>
      <c r="D8" s="114">
        <f>+'4. Modelo de Atencion'!D69</f>
        <v>0</v>
      </c>
      <c r="E8" s="114">
        <f>+'4. Modelo de Atencion'!D70</f>
        <v>8</v>
      </c>
      <c r="F8" s="154">
        <f t="shared" si="0"/>
        <v>8</v>
      </c>
      <c r="G8" s="31"/>
      <c r="H8" s="31"/>
      <c r="I8" s="31"/>
      <c r="J8" s="31"/>
    </row>
    <row r="9" spans="1:10" ht="15" customHeight="1" x14ac:dyDescent="0.25">
      <c r="A9" s="633" t="s">
        <v>2653</v>
      </c>
      <c r="B9" s="634"/>
      <c r="C9" s="114">
        <f>+'5. Talento Humano'!D28</f>
        <v>0</v>
      </c>
      <c r="D9" s="114">
        <f>+'5. Talento Humano'!D29</f>
        <v>0</v>
      </c>
      <c r="E9" s="114">
        <f>+'5. Talento Humano'!D30</f>
        <v>6</v>
      </c>
      <c r="F9" s="154">
        <f t="shared" si="0"/>
        <v>6</v>
      </c>
      <c r="G9" s="31"/>
      <c r="H9" s="31"/>
      <c r="I9" s="31"/>
      <c r="J9" s="31"/>
    </row>
    <row r="10" spans="1:10" x14ac:dyDescent="0.25">
      <c r="A10" s="633" t="s">
        <v>2654</v>
      </c>
      <c r="B10" s="634"/>
      <c r="C10" s="114">
        <f>+'6. Financiero'!D20</f>
        <v>0</v>
      </c>
      <c r="D10" s="114">
        <f>+'6. Financiero'!D21</f>
        <v>0</v>
      </c>
      <c r="E10" s="114">
        <f>+'6. Financiero'!D22</f>
        <v>2</v>
      </c>
      <c r="F10" s="154">
        <f t="shared" si="0"/>
        <v>2</v>
      </c>
      <c r="G10" s="31"/>
      <c r="H10" s="31"/>
      <c r="I10" s="31"/>
      <c r="J10" s="31"/>
    </row>
    <row r="11" spans="1:10" ht="15" customHeight="1" x14ac:dyDescent="0.25">
      <c r="A11" s="633" t="s">
        <v>2655</v>
      </c>
      <c r="B11" s="634"/>
      <c r="C11" s="114">
        <f>+'7. Dotacion'!D19</f>
        <v>0</v>
      </c>
      <c r="D11" s="114">
        <f>+'7. Dotacion'!D20</f>
        <v>0</v>
      </c>
      <c r="E11" s="114">
        <f>+'7. Dotacion'!D21</f>
        <v>5</v>
      </c>
      <c r="F11" s="154">
        <f t="shared" si="0"/>
        <v>5</v>
      </c>
      <c r="G11" s="31"/>
      <c r="H11" s="31"/>
      <c r="I11" s="31"/>
      <c r="J11" s="31"/>
    </row>
    <row r="12" spans="1:10" x14ac:dyDescent="0.25">
      <c r="A12" s="633" t="s">
        <v>2165</v>
      </c>
      <c r="B12" s="634"/>
      <c r="C12" s="114">
        <f>+'Anexo 1 Violencias'!D12</f>
        <v>0</v>
      </c>
      <c r="D12" s="114">
        <f>+'Anexo 1 Violencias'!D13</f>
        <v>0</v>
      </c>
      <c r="E12" s="114">
        <f>+'Anexo 1 Violencias'!D14</f>
        <v>1</v>
      </c>
      <c r="F12" s="154">
        <f t="shared" si="0"/>
        <v>1</v>
      </c>
      <c r="G12" s="31"/>
      <c r="H12" s="31"/>
      <c r="I12" s="31"/>
      <c r="J12" s="31"/>
    </row>
    <row r="13" spans="1:10" x14ac:dyDescent="0.25">
      <c r="A13" s="633" t="s">
        <v>2656</v>
      </c>
      <c r="B13" s="634"/>
      <c r="C13" s="114">
        <f>+'Anexo 2. Discapacidad'!D27</f>
        <v>0</v>
      </c>
      <c r="D13" s="114">
        <f>+'Anexo 2. Discapacidad'!D28</f>
        <v>0</v>
      </c>
      <c r="E13" s="114">
        <f>+'Anexo 2. Discapacidad'!D29</f>
        <v>4</v>
      </c>
      <c r="F13" s="154">
        <f t="shared" si="0"/>
        <v>4</v>
      </c>
      <c r="G13" s="31"/>
      <c r="H13" s="31"/>
      <c r="I13" s="31"/>
      <c r="J13" s="31"/>
    </row>
    <row r="14" spans="1:10" ht="15" customHeight="1" x14ac:dyDescent="0.25">
      <c r="A14" s="633" t="s">
        <v>3017</v>
      </c>
      <c r="B14" s="634"/>
      <c r="C14" s="114">
        <f>+'Anexo 3. Gestantes y Lactan'!D32</f>
        <v>0</v>
      </c>
      <c r="D14" s="114">
        <f>+'Anexo 3. Gestantes y Lactan'!D33</f>
        <v>0</v>
      </c>
      <c r="E14" s="114">
        <f>+'Anexo 3. Gestantes y Lactan'!D34</f>
        <v>4</v>
      </c>
      <c r="F14" s="154">
        <f t="shared" si="0"/>
        <v>4</v>
      </c>
      <c r="G14" s="31"/>
      <c r="H14" s="31"/>
      <c r="I14" s="31"/>
      <c r="J14" s="31"/>
    </row>
    <row r="15" spans="1:10" ht="15" customHeight="1" x14ac:dyDescent="0.25">
      <c r="A15" s="633" t="s">
        <v>2657</v>
      </c>
      <c r="B15" s="634"/>
      <c r="C15" s="114">
        <f>+'Anexo 4. Situaciones de riesgo'!D113</f>
        <v>0</v>
      </c>
      <c r="D15" s="114">
        <f>+'Anexo 4. Situaciones de riesgo'!D114</f>
        <v>0</v>
      </c>
      <c r="E15" s="114">
        <f>+'Anexo 4. Situaciones de riesgo'!D115</f>
        <v>12</v>
      </c>
      <c r="F15" s="154">
        <f t="shared" si="0"/>
        <v>12</v>
      </c>
    </row>
    <row r="16" spans="1:10" ht="15" customHeight="1" x14ac:dyDescent="0.25">
      <c r="A16" s="633" t="s">
        <v>3016</v>
      </c>
      <c r="B16" s="634"/>
      <c r="C16" s="114">
        <f>+'Anexo 5. Ubicaciones'!D16</f>
        <v>0</v>
      </c>
      <c r="D16" s="114">
        <f>+'Anexo 5. Ubicaciones'!D17</f>
        <v>0</v>
      </c>
      <c r="E16" s="114">
        <f>+'Anexo 5. Ubicaciones'!D18</f>
        <v>1</v>
      </c>
      <c r="F16" s="154">
        <f t="shared" si="0"/>
        <v>1</v>
      </c>
    </row>
    <row r="17" spans="1:6" x14ac:dyDescent="0.25">
      <c r="A17" s="653" t="s">
        <v>2658</v>
      </c>
      <c r="B17" s="654"/>
      <c r="C17" s="155">
        <f>SUM(C5:C16)</f>
        <v>0</v>
      </c>
      <c r="D17" s="155">
        <f>SUM(D5:D16)</f>
        <v>0</v>
      </c>
      <c r="E17" s="155">
        <f>SUM(E5:E16)</f>
        <v>77</v>
      </c>
      <c r="F17" s="156">
        <f>SUM(F5:F16)</f>
        <v>77</v>
      </c>
    </row>
    <row r="18" spans="1:6" ht="30.75" thickBot="1" x14ac:dyDescent="0.3">
      <c r="A18" s="157"/>
      <c r="B18" s="158"/>
      <c r="C18" s="159" t="s">
        <v>2659</v>
      </c>
      <c r="D18" s="160" t="s">
        <v>2660</v>
      </c>
      <c r="E18" s="159" t="s">
        <v>2659</v>
      </c>
      <c r="F18" s="161"/>
    </row>
    <row r="19" spans="1:6" ht="36" customHeight="1" x14ac:dyDescent="0.25">
      <c r="A19" s="630" t="s">
        <v>1638</v>
      </c>
      <c r="B19" s="631"/>
      <c r="C19" s="631"/>
      <c r="D19" s="631"/>
      <c r="E19" s="631"/>
      <c r="F19" s="632"/>
    </row>
    <row r="20" spans="1:6" ht="54.75" customHeight="1" x14ac:dyDescent="0.25">
      <c r="A20" s="655"/>
      <c r="B20" s="656"/>
      <c r="C20" s="656"/>
      <c r="D20" s="656"/>
      <c r="E20" s="656"/>
      <c r="F20" s="657"/>
    </row>
    <row r="21" spans="1:6" ht="56.25" customHeight="1" x14ac:dyDescent="0.25">
      <c r="A21" s="658"/>
      <c r="B21" s="659"/>
      <c r="C21" s="659"/>
      <c r="D21" s="659"/>
      <c r="E21" s="659"/>
      <c r="F21" s="660"/>
    </row>
    <row r="22" spans="1:6" ht="53.25" customHeight="1" x14ac:dyDescent="0.25">
      <c r="A22" s="658"/>
      <c r="B22" s="659"/>
      <c r="C22" s="659"/>
      <c r="D22" s="659"/>
      <c r="E22" s="659"/>
      <c r="F22" s="660"/>
    </row>
    <row r="23" spans="1:6" ht="50.25" customHeight="1" thickBot="1" x14ac:dyDescent="0.3">
      <c r="A23" s="661"/>
      <c r="B23" s="662"/>
      <c r="C23" s="662"/>
      <c r="D23" s="662"/>
      <c r="E23" s="662"/>
      <c r="F23" s="663"/>
    </row>
    <row r="24" spans="1:6" ht="25.5" customHeight="1" x14ac:dyDescent="0.25">
      <c r="A24" s="630" t="s">
        <v>1640</v>
      </c>
      <c r="B24" s="631"/>
      <c r="C24" s="631"/>
      <c r="D24" s="631"/>
      <c r="E24" s="631"/>
      <c r="F24" s="632"/>
    </row>
    <row r="25" spans="1:6" x14ac:dyDescent="0.25">
      <c r="A25" s="669"/>
      <c r="B25" s="670"/>
      <c r="C25" s="670"/>
      <c r="D25" s="670"/>
      <c r="E25" s="670"/>
      <c r="F25" s="671"/>
    </row>
    <row r="26" spans="1:6" x14ac:dyDescent="0.25">
      <c r="A26" s="669"/>
      <c r="B26" s="670"/>
      <c r="C26" s="670"/>
      <c r="D26" s="670"/>
      <c r="E26" s="670"/>
      <c r="F26" s="671"/>
    </row>
    <row r="27" spans="1:6" x14ac:dyDescent="0.25">
      <c r="A27" s="669"/>
      <c r="B27" s="670"/>
      <c r="C27" s="670"/>
      <c r="D27" s="670"/>
      <c r="E27" s="670"/>
      <c r="F27" s="671"/>
    </row>
    <row r="28" spans="1:6" x14ac:dyDescent="0.25">
      <c r="A28" s="669"/>
      <c r="B28" s="670"/>
      <c r="C28" s="670"/>
      <c r="D28" s="670"/>
      <c r="E28" s="670"/>
      <c r="F28" s="671"/>
    </row>
    <row r="29" spans="1:6" x14ac:dyDescent="0.25">
      <c r="A29" s="669"/>
      <c r="B29" s="670"/>
      <c r="C29" s="670"/>
      <c r="D29" s="670"/>
      <c r="E29" s="670"/>
      <c r="F29" s="671"/>
    </row>
    <row r="30" spans="1:6" x14ac:dyDescent="0.25">
      <c r="A30" s="669"/>
      <c r="B30" s="670"/>
      <c r="C30" s="670"/>
      <c r="D30" s="670"/>
      <c r="E30" s="670"/>
      <c r="F30" s="671"/>
    </row>
    <row r="31" spans="1:6" x14ac:dyDescent="0.25">
      <c r="A31" s="669"/>
      <c r="B31" s="670"/>
      <c r="C31" s="670"/>
      <c r="D31" s="670"/>
      <c r="E31" s="670"/>
      <c r="F31" s="671"/>
    </row>
    <row r="32" spans="1:6" ht="18" customHeight="1" x14ac:dyDescent="0.25">
      <c r="A32" s="669"/>
      <c r="B32" s="670"/>
      <c r="C32" s="670"/>
      <c r="D32" s="670"/>
      <c r="E32" s="670"/>
      <c r="F32" s="671"/>
    </row>
    <row r="33" spans="1:10" ht="18" customHeight="1" x14ac:dyDescent="0.25">
      <c r="A33" s="669"/>
      <c r="B33" s="670"/>
      <c r="C33" s="670"/>
      <c r="D33" s="670"/>
      <c r="E33" s="670"/>
      <c r="F33" s="671"/>
    </row>
    <row r="34" spans="1:10" x14ac:dyDescent="0.25">
      <c r="A34" s="669"/>
      <c r="B34" s="670"/>
      <c r="C34" s="670"/>
      <c r="D34" s="670"/>
      <c r="E34" s="670"/>
      <c r="F34" s="671"/>
    </row>
    <row r="35" spans="1:10" x14ac:dyDescent="0.25">
      <c r="A35" s="669"/>
      <c r="B35" s="670"/>
      <c r="C35" s="670"/>
      <c r="D35" s="670"/>
      <c r="E35" s="670"/>
      <c r="F35" s="671"/>
    </row>
    <row r="36" spans="1:10" ht="15" customHeight="1" x14ac:dyDescent="0.25">
      <c r="A36" s="669"/>
      <c r="B36" s="670"/>
      <c r="C36" s="670"/>
      <c r="D36" s="670"/>
      <c r="E36" s="670"/>
      <c r="F36" s="671"/>
    </row>
    <row r="37" spans="1:10" ht="68.25" customHeight="1" x14ac:dyDescent="0.25">
      <c r="A37" s="629" t="s">
        <v>2661</v>
      </c>
      <c r="B37" s="629"/>
      <c r="C37" s="628" t="s">
        <v>2662</v>
      </c>
      <c r="D37" s="628"/>
      <c r="E37" s="628"/>
      <c r="F37" s="628"/>
    </row>
    <row r="38" spans="1:10" ht="29.45" customHeight="1" x14ac:dyDescent="0.25">
      <c r="A38" s="672" t="s">
        <v>3019</v>
      </c>
      <c r="B38" s="673"/>
      <c r="C38" s="673"/>
      <c r="D38" s="673"/>
      <c r="E38" s="673"/>
      <c r="F38" s="674"/>
      <c r="G38" s="41"/>
    </row>
    <row r="39" spans="1:10" ht="19.350000000000001" customHeight="1" x14ac:dyDescent="0.25">
      <c r="A39" s="648" t="s">
        <v>2663</v>
      </c>
      <c r="B39" s="649"/>
      <c r="C39" s="650" t="s">
        <v>2664</v>
      </c>
      <c r="D39" s="651"/>
      <c r="E39" s="649"/>
      <c r="F39" s="42" t="s">
        <v>2665</v>
      </c>
      <c r="G39" s="41"/>
    </row>
    <row r="40" spans="1:10" ht="30" customHeight="1" x14ac:dyDescent="0.25">
      <c r="A40" s="641"/>
      <c r="B40" s="642"/>
      <c r="C40" s="643"/>
      <c r="D40" s="644"/>
      <c r="E40" s="642"/>
      <c r="F40" s="162"/>
      <c r="G40" s="41"/>
      <c r="H40" s="40"/>
      <c r="I40" s="40"/>
      <c r="J40" s="40"/>
    </row>
    <row r="41" spans="1:10" ht="30" customHeight="1" x14ac:dyDescent="0.25">
      <c r="A41" s="641"/>
      <c r="B41" s="642"/>
      <c r="C41" s="643"/>
      <c r="D41" s="644"/>
      <c r="E41" s="642"/>
      <c r="F41" s="162"/>
      <c r="G41" s="41"/>
    </row>
    <row r="42" spans="1:10" ht="30" customHeight="1" x14ac:dyDescent="0.25">
      <c r="A42" s="641"/>
      <c r="B42" s="642"/>
      <c r="C42" s="643"/>
      <c r="D42" s="644"/>
      <c r="E42" s="642"/>
      <c r="F42" s="162"/>
      <c r="G42" s="41"/>
    </row>
    <row r="43" spans="1:10" ht="30" customHeight="1" x14ac:dyDescent="0.25">
      <c r="A43" s="641"/>
      <c r="B43" s="642"/>
      <c r="C43" s="643"/>
      <c r="D43" s="644"/>
      <c r="E43" s="642"/>
      <c r="F43" s="162"/>
      <c r="G43" s="41"/>
    </row>
    <row r="44" spans="1:10" ht="30" customHeight="1" thickBot="1" x14ac:dyDescent="0.3">
      <c r="A44" s="637"/>
      <c r="B44" s="638"/>
      <c r="C44" s="639"/>
      <c r="D44" s="640"/>
      <c r="E44" s="638"/>
      <c r="F44" s="163"/>
      <c r="G44" s="41"/>
    </row>
    <row r="45" spans="1:10" ht="15.75" thickBot="1" x14ac:dyDescent="0.3">
      <c r="A45" s="652"/>
      <c r="B45" s="652"/>
      <c r="C45" s="652"/>
      <c r="D45" s="652"/>
      <c r="E45" s="652"/>
      <c r="F45" s="43"/>
      <c r="G45" s="41"/>
    </row>
    <row r="46" spans="1:10" x14ac:dyDescent="0.25">
      <c r="A46" s="645" t="s">
        <v>2666</v>
      </c>
      <c r="B46" s="646"/>
      <c r="C46" s="646"/>
      <c r="D46" s="646"/>
      <c r="E46" s="646"/>
      <c r="F46" s="647"/>
      <c r="G46" s="41"/>
    </row>
    <row r="47" spans="1:10" x14ac:dyDescent="0.25">
      <c r="A47" s="648" t="s">
        <v>2663</v>
      </c>
      <c r="B47" s="649"/>
      <c r="C47" s="650" t="s">
        <v>2667</v>
      </c>
      <c r="D47" s="651"/>
      <c r="E47" s="649"/>
      <c r="F47" s="42" t="s">
        <v>2665</v>
      </c>
      <c r="G47" s="41"/>
    </row>
    <row r="48" spans="1:10" ht="30" customHeight="1" x14ac:dyDescent="0.25">
      <c r="A48" s="641"/>
      <c r="B48" s="642"/>
      <c r="C48" s="643"/>
      <c r="D48" s="644"/>
      <c r="E48" s="642"/>
      <c r="F48" s="162"/>
      <c r="G48" s="41"/>
    </row>
    <row r="49" spans="1:7" ht="30" customHeight="1" x14ac:dyDescent="0.25">
      <c r="A49" s="641"/>
      <c r="B49" s="642"/>
      <c r="C49" s="643"/>
      <c r="D49" s="644"/>
      <c r="E49" s="642"/>
      <c r="F49" s="162"/>
      <c r="G49" s="41"/>
    </row>
    <row r="50" spans="1:7" ht="30" customHeight="1" x14ac:dyDescent="0.25">
      <c r="A50" s="641"/>
      <c r="B50" s="642"/>
      <c r="C50" s="643"/>
      <c r="D50" s="644"/>
      <c r="E50" s="642"/>
      <c r="F50" s="162"/>
      <c r="G50" s="41"/>
    </row>
    <row r="51" spans="1:7" ht="30" customHeight="1" x14ac:dyDescent="0.25">
      <c r="A51" s="641"/>
      <c r="B51" s="642"/>
      <c r="C51" s="643"/>
      <c r="D51" s="644"/>
      <c r="E51" s="642"/>
      <c r="F51" s="162"/>
      <c r="G51" s="41"/>
    </row>
    <row r="52" spans="1:7" ht="30" customHeight="1" thickBot="1" x14ac:dyDescent="0.3">
      <c r="A52" s="637"/>
      <c r="B52" s="638"/>
      <c r="C52" s="639"/>
      <c r="D52" s="640"/>
      <c r="E52" s="638"/>
      <c r="F52" s="163"/>
      <c r="G52" s="41"/>
    </row>
  </sheetData>
  <sheetProtection algorithmName="SHA-512" hashValue="bEUMydtgPPZuTBx+uIR79LiMq6HQ6KQ6PcrxgWHqG+MtUPtVc9c2XXo7wL2g7/PpGLlQtBKFx5oLtd9hkGaQKQ==" saltValue="pRfDHkRtLSavH8pv3BmdRw==" spinCount="100000" sheet="1" formatRows="0"/>
  <mergeCells count="52">
    <mergeCell ref="A1:F1"/>
    <mergeCell ref="A16:B16"/>
    <mergeCell ref="A41:B41"/>
    <mergeCell ref="C3:F3"/>
    <mergeCell ref="A5:B5"/>
    <mergeCell ref="A6:B6"/>
    <mergeCell ref="A7:B7"/>
    <mergeCell ref="A8:B8"/>
    <mergeCell ref="A9:B9"/>
    <mergeCell ref="A10:B10"/>
    <mergeCell ref="A25:F36"/>
    <mergeCell ref="A24:F24"/>
    <mergeCell ref="A38:F38"/>
    <mergeCell ref="A11:B11"/>
    <mergeCell ref="A39:B39"/>
    <mergeCell ref="C39:E39"/>
    <mergeCell ref="A40:B40"/>
    <mergeCell ref="C40:E40"/>
    <mergeCell ref="A17:B17"/>
    <mergeCell ref="A20:F23"/>
    <mergeCell ref="C41:E41"/>
    <mergeCell ref="A44:B44"/>
    <mergeCell ref="C44:E44"/>
    <mergeCell ref="A45:B45"/>
    <mergeCell ref="C45:E45"/>
    <mergeCell ref="A42:B42"/>
    <mergeCell ref="C42:E42"/>
    <mergeCell ref="A43:B43"/>
    <mergeCell ref="C43:E43"/>
    <mergeCell ref="A46:F46"/>
    <mergeCell ref="A47:B47"/>
    <mergeCell ref="C47:E47"/>
    <mergeCell ref="A48:B48"/>
    <mergeCell ref="C48:E48"/>
    <mergeCell ref="A52:B52"/>
    <mergeCell ref="C52:E52"/>
    <mergeCell ref="A49:B49"/>
    <mergeCell ref="C49:E49"/>
    <mergeCell ref="A50:B50"/>
    <mergeCell ref="C50:E50"/>
    <mergeCell ref="A51:B51"/>
    <mergeCell ref="C51:E51"/>
    <mergeCell ref="C2:F2"/>
    <mergeCell ref="A2:B2"/>
    <mergeCell ref="C37:F37"/>
    <mergeCell ref="A37:B37"/>
    <mergeCell ref="A19:F19"/>
    <mergeCell ref="A15:B15"/>
    <mergeCell ref="A3:B4"/>
    <mergeCell ref="A12:B12"/>
    <mergeCell ref="A13:B13"/>
    <mergeCell ref="A14:B14"/>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LP3"/>
  <sheetViews>
    <sheetView workbookViewId="0">
      <selection activeCell="A3" sqref="A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 min="63" max="63" width="20.7109375" customWidth="1"/>
    <col min="64" max="64" width="7" customWidth="1"/>
    <col min="65" max="65" width="46.7109375" customWidth="1"/>
    <col min="66" max="66" width="25.140625" customWidth="1"/>
    <col min="67" max="67" width="51.140625" customWidth="1"/>
    <col min="68" max="68" width="5.42578125" customWidth="1"/>
    <col min="69" max="69" width="47.5703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5703125" customWidth="1"/>
    <col min="85" max="85" width="45.28515625" customWidth="1"/>
    <col min="86" max="86" width="25" customWidth="1"/>
    <col min="87" max="87" width="43" customWidth="1"/>
    <col min="88" max="88" width="6.5703125" customWidth="1"/>
    <col min="89" max="89" width="46.28515625" customWidth="1"/>
    <col min="90" max="90" width="29.5703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5703125" customWidth="1"/>
    <col min="99" max="99" width="38.7109375" customWidth="1"/>
    <col min="100" max="100" width="7.42578125" customWidth="1"/>
    <col min="101" max="101" width="45.5703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5703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5703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5703125" customWidth="1"/>
    <col min="135" max="135" width="24.5703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5703125" customWidth="1"/>
    <col min="187" max="187" width="8.28515625" customWidth="1"/>
    <col min="188" max="188" width="45.5703125" customWidth="1"/>
    <col min="189" max="189" width="23.42578125" customWidth="1"/>
    <col min="190" max="190" width="45.140625" customWidth="1"/>
    <col min="191" max="191" width="7.5703125" customWidth="1"/>
    <col min="192" max="192" width="42.140625" customWidth="1"/>
    <col min="193" max="193" width="27.140625" customWidth="1"/>
    <col min="194" max="194" width="45.42578125" customWidth="1"/>
    <col min="195" max="195" width="7.5703125" customWidth="1"/>
    <col min="196" max="196" width="45.5703125" customWidth="1"/>
    <col min="197" max="197" width="29.42578125" customWidth="1"/>
    <col min="198" max="198" width="45.5703125" customWidth="1"/>
    <col min="199" max="199" width="9" customWidth="1"/>
    <col min="200" max="200" width="45.5703125" customWidth="1"/>
    <col min="201" max="201" width="27.5703125" customWidth="1"/>
    <col min="202" max="202" width="45.140625" customWidth="1"/>
    <col min="203" max="203" width="7.42578125" customWidth="1"/>
    <col min="204" max="204" width="45" customWidth="1"/>
    <col min="205" max="205" width="27.85546875" customWidth="1"/>
    <col min="206" max="206" width="43" customWidth="1"/>
    <col min="207" max="207" width="23.85546875" customWidth="1"/>
    <col min="208" max="208" width="7.85546875" customWidth="1"/>
    <col min="209" max="209" width="45" customWidth="1"/>
    <col min="210" max="210" width="27.42578125" customWidth="1"/>
    <col min="211" max="211" width="49" customWidth="1"/>
    <col min="212" max="212" width="8.5703125"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7109375" customWidth="1"/>
    <col min="228" max="228" width="49.5703125" customWidth="1"/>
    <col min="229" max="229" width="7" customWidth="1"/>
    <col min="230" max="230" width="45.7109375" customWidth="1"/>
    <col min="231" max="231" width="29.5703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46.7109375" customWidth="1"/>
    <col min="239" max="239" width="30.42578125" customWidth="1"/>
    <col min="240" max="240" width="50.140625" customWidth="1"/>
    <col min="241" max="241" width="19" customWidth="1"/>
    <col min="242" max="242" width="8.5703125" customWidth="1"/>
    <col min="243" max="243" width="46.85546875" customWidth="1"/>
    <col min="244" max="244" width="27.140625" customWidth="1"/>
    <col min="245" max="245" width="40.42578125" customWidth="1"/>
    <col min="246" max="246" width="22.5703125" customWidth="1"/>
    <col min="247" max="247" width="8" customWidth="1"/>
    <col min="248" max="248" width="45.5703125" customWidth="1"/>
    <col min="249" max="249" width="28.7109375" customWidth="1"/>
    <col min="250" max="250" width="43.5703125" customWidth="1"/>
    <col min="251" max="251" width="7.28515625" customWidth="1"/>
    <col min="252" max="252" width="45" customWidth="1"/>
    <col min="253" max="253" width="29.42578125" customWidth="1"/>
    <col min="254" max="254" width="42.570312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5703125" customWidth="1"/>
    <col min="265" max="265" width="46.5703125" customWidth="1"/>
    <col min="266" max="266" width="27" customWidth="1"/>
    <col min="267" max="267" width="54.42578125" customWidth="1"/>
    <col min="268" max="268" width="7.5703125" customWidth="1"/>
    <col min="269" max="269" width="45.28515625" customWidth="1"/>
    <col min="270" max="270" width="28" customWidth="1"/>
    <col min="271" max="271" width="59.28515625" customWidth="1"/>
    <col min="272" max="272" width="7.7109375" customWidth="1"/>
    <col min="273" max="273" width="45.5703125" customWidth="1"/>
    <col min="274" max="274" width="26.140625" customWidth="1"/>
    <col min="275" max="275" width="63.28515625" customWidth="1"/>
    <col min="276" max="276" width="7.5703125" customWidth="1"/>
    <col min="277" max="277" width="45.7109375" customWidth="1"/>
    <col min="278" max="278" width="23.7109375" customWidth="1"/>
    <col min="279" max="279" width="52.85546875" customWidth="1"/>
    <col min="281" max="281" width="8.5703125" customWidth="1"/>
    <col min="282" max="282" width="45.7109375" customWidth="1"/>
    <col min="283" max="283" width="29.140625" customWidth="1"/>
    <col min="284" max="284" width="57" customWidth="1"/>
    <col min="285" max="285" width="7.140625" customWidth="1"/>
    <col min="286" max="286" width="45.5703125" customWidth="1"/>
    <col min="287" max="287" width="29.140625" customWidth="1"/>
    <col min="288" max="288" width="52.140625" customWidth="1"/>
    <col min="289" max="289" width="7.5703125" customWidth="1"/>
    <col min="290" max="290" width="45.28515625" customWidth="1"/>
    <col min="291" max="291" width="29.42578125" customWidth="1"/>
    <col min="292" max="292" width="51.140625" customWidth="1"/>
    <col min="293" max="293" width="7.7109375" customWidth="1"/>
    <col min="294" max="294" width="47.5703125" customWidth="1"/>
    <col min="295" max="295" width="28.7109375" customWidth="1"/>
    <col min="296" max="296" width="49.140625" customWidth="1"/>
    <col min="297" max="297" width="8.28515625" customWidth="1"/>
    <col min="298" max="298" width="46.85546875" customWidth="1"/>
    <col min="299" max="299" width="28.7109375" customWidth="1"/>
    <col min="300" max="300" width="52.28515625" customWidth="1"/>
    <col min="301" max="301" width="7.7109375" customWidth="1"/>
    <col min="302" max="302" width="45.140625" customWidth="1"/>
    <col min="303" max="303" width="28.7109375" customWidth="1"/>
    <col min="304" max="304" width="57.28515625" customWidth="1"/>
    <col min="305" max="305" width="8.7109375" customWidth="1"/>
    <col min="306" max="306" width="45.42578125" customWidth="1"/>
    <col min="307" max="307" width="30" customWidth="1"/>
    <col min="308" max="308" width="52" customWidth="1"/>
    <col min="309" max="309" width="6.85546875" customWidth="1"/>
    <col min="310" max="310" width="45.85546875" customWidth="1"/>
    <col min="311" max="311" width="29.7109375" customWidth="1"/>
    <col min="312" max="312" width="53.28515625" customWidth="1"/>
    <col min="313" max="313" width="8.42578125" customWidth="1"/>
    <col min="314" max="314" width="46.28515625" customWidth="1"/>
    <col min="315" max="315" width="29.140625" customWidth="1"/>
    <col min="316" max="316" width="47.85546875" customWidth="1"/>
    <col min="317" max="317" width="7.42578125" customWidth="1"/>
    <col min="318" max="318" width="45.5703125" customWidth="1"/>
    <col min="319" max="319" width="28.42578125" customWidth="1"/>
    <col min="320" max="320" width="51.85546875" customWidth="1"/>
    <col min="321" max="321" width="8" customWidth="1"/>
    <col min="322" max="322" width="45.7109375" customWidth="1"/>
    <col min="323" max="323" width="29.140625" customWidth="1"/>
    <col min="324" max="324" width="51.140625" customWidth="1"/>
    <col min="325" max="325" width="7.5703125" customWidth="1"/>
    <col min="326" max="326" width="46.140625" customWidth="1"/>
    <col min="327" max="327" width="29.5703125" customWidth="1"/>
    <col min="328" max="328" width="57.85546875" customWidth="1"/>
  </cols>
  <sheetData>
    <row r="1" spans="1:328" x14ac:dyDescent="0.25">
      <c r="A1" s="675" t="s">
        <v>2668</v>
      </c>
      <c r="B1" s="675"/>
      <c r="C1" s="675"/>
      <c r="D1" s="675"/>
      <c r="E1" s="675"/>
      <c r="F1" s="675"/>
      <c r="G1" s="675"/>
      <c r="H1" s="675"/>
      <c r="I1" s="675"/>
      <c r="J1" s="675"/>
      <c r="K1" s="675"/>
      <c r="L1" s="675"/>
      <c r="M1" s="675"/>
      <c r="N1" s="675"/>
      <c r="O1" s="676"/>
      <c r="P1" s="677" t="s">
        <v>1645</v>
      </c>
      <c r="Q1" s="677"/>
      <c r="R1" s="677"/>
      <c r="S1" s="677"/>
      <c r="T1" s="677"/>
      <c r="U1" s="677"/>
      <c r="V1" s="677"/>
      <c r="W1" s="677"/>
      <c r="X1" s="677"/>
      <c r="Y1" s="677"/>
      <c r="Z1" s="677"/>
      <c r="AA1" s="677"/>
      <c r="AB1" s="677"/>
      <c r="AC1" s="677"/>
      <c r="AD1" s="677"/>
      <c r="AE1" s="677"/>
      <c r="AF1" s="677"/>
      <c r="AG1" s="677"/>
      <c r="AH1" s="678"/>
      <c r="AI1" s="679" t="s">
        <v>1649</v>
      </c>
      <c r="AJ1" s="679"/>
      <c r="AK1" s="679"/>
      <c r="AL1" s="679"/>
      <c r="AM1" s="679"/>
      <c r="AN1" s="679"/>
      <c r="AO1" s="679"/>
      <c r="AP1" s="679"/>
      <c r="AQ1" s="680" t="s">
        <v>1671</v>
      </c>
      <c r="AR1" s="681"/>
      <c r="AS1" s="681"/>
      <c r="AT1" s="681"/>
      <c r="AU1" s="681"/>
      <c r="AV1" s="681"/>
      <c r="AW1" s="681"/>
      <c r="AX1" s="681"/>
      <c r="AY1" s="681"/>
      <c r="AZ1" s="681"/>
      <c r="BA1" s="681"/>
      <c r="BB1" s="681"/>
      <c r="BC1" s="681"/>
      <c r="BD1" s="681"/>
      <c r="BE1" s="681"/>
      <c r="BF1" s="681"/>
      <c r="BG1" s="681"/>
      <c r="BH1" s="681"/>
      <c r="BI1" s="681"/>
      <c r="BJ1" s="681"/>
      <c r="BK1" s="682" t="s">
        <v>2669</v>
      </c>
      <c r="BL1" s="682"/>
      <c r="BM1" s="682"/>
      <c r="BN1" s="682"/>
      <c r="BO1" s="682"/>
      <c r="BP1" s="682"/>
      <c r="BQ1" s="682"/>
      <c r="BR1" s="682"/>
      <c r="BS1" s="682"/>
      <c r="BT1" s="682"/>
      <c r="BU1" s="682"/>
      <c r="BV1" s="682"/>
      <c r="BW1" s="682"/>
      <c r="BX1" s="682"/>
      <c r="BY1" s="682"/>
      <c r="BZ1" s="682"/>
      <c r="CA1" s="682"/>
      <c r="CB1" s="682"/>
      <c r="CC1" s="682"/>
      <c r="CD1" s="682"/>
      <c r="CE1" s="682"/>
      <c r="CF1" s="682"/>
      <c r="CG1" s="682"/>
      <c r="CH1" s="682"/>
      <c r="CI1" s="682"/>
      <c r="CJ1" s="682"/>
      <c r="CK1" s="682"/>
      <c r="CL1" s="682"/>
      <c r="CM1" s="682"/>
      <c r="CN1" s="682"/>
      <c r="CO1" s="682"/>
      <c r="CP1" s="682"/>
      <c r="CQ1" s="682"/>
      <c r="CR1" s="682"/>
      <c r="CS1" s="682"/>
      <c r="CT1" s="682"/>
      <c r="CU1" s="682"/>
      <c r="CV1" s="682"/>
      <c r="CW1" s="682"/>
      <c r="CX1" s="682"/>
      <c r="CY1" s="682"/>
      <c r="CZ1" s="682"/>
      <c r="DA1" s="682"/>
      <c r="DB1" s="682"/>
      <c r="DC1" s="682"/>
      <c r="DD1" s="682"/>
      <c r="DE1" s="682"/>
      <c r="DF1" s="682"/>
      <c r="DG1" s="682"/>
      <c r="DH1" s="682"/>
      <c r="DI1" s="682"/>
      <c r="DJ1" s="682"/>
      <c r="DK1" s="682"/>
      <c r="DL1" s="684" t="s">
        <v>2670</v>
      </c>
      <c r="DM1" s="684"/>
      <c r="DN1" s="684"/>
      <c r="DO1" s="684"/>
      <c r="DP1" s="684"/>
      <c r="DQ1" s="684"/>
      <c r="DR1" s="684"/>
      <c r="DS1" s="684"/>
      <c r="DT1" s="684"/>
      <c r="DU1" s="684"/>
      <c r="DV1" s="684"/>
      <c r="DW1" s="684"/>
      <c r="DX1" s="684"/>
      <c r="DY1" s="684"/>
      <c r="DZ1" s="684"/>
      <c r="EA1" s="684"/>
      <c r="EB1" s="684"/>
      <c r="EC1" s="684"/>
      <c r="ED1" s="684"/>
      <c r="EE1" s="684"/>
      <c r="EF1" s="684"/>
      <c r="EG1" s="684"/>
      <c r="EH1" s="684"/>
      <c r="EI1" s="684"/>
      <c r="EJ1" s="684"/>
      <c r="EK1" s="684"/>
      <c r="EL1" s="684"/>
      <c r="EM1" s="684"/>
      <c r="EN1" s="684"/>
      <c r="EO1" s="684"/>
      <c r="EP1" s="684"/>
      <c r="EQ1" s="684"/>
      <c r="ER1" s="684"/>
      <c r="ES1" s="684"/>
      <c r="ET1" s="684"/>
      <c r="EU1" s="684"/>
      <c r="EV1" s="684"/>
      <c r="EW1" s="684"/>
      <c r="EX1" s="684"/>
      <c r="EY1" s="684"/>
      <c r="EZ1" s="684"/>
      <c r="FA1" s="684"/>
      <c r="FB1" s="684"/>
      <c r="FC1" s="684"/>
      <c r="FD1" s="684"/>
      <c r="FE1" s="684"/>
      <c r="FF1" s="684"/>
      <c r="FG1" s="684"/>
      <c r="FH1" s="684"/>
      <c r="FI1" s="684"/>
      <c r="FJ1" s="684"/>
      <c r="FK1" s="684"/>
      <c r="FL1" s="684"/>
      <c r="FM1" s="687" t="s">
        <v>2671</v>
      </c>
      <c r="FN1" s="687"/>
      <c r="FO1" s="687"/>
      <c r="FP1" s="687"/>
      <c r="FQ1" s="687"/>
      <c r="FR1" s="687"/>
      <c r="FS1" s="687"/>
      <c r="FT1" s="687"/>
      <c r="FU1" s="687"/>
      <c r="FV1" s="687"/>
      <c r="FW1" s="687"/>
      <c r="FX1" s="687"/>
      <c r="FY1" s="687"/>
      <c r="FZ1" s="687"/>
      <c r="GA1" s="687"/>
      <c r="GB1" s="687"/>
      <c r="GC1" s="687"/>
      <c r="GD1" s="688" t="s">
        <v>2600</v>
      </c>
      <c r="GE1" s="689"/>
      <c r="GF1" s="689"/>
      <c r="GG1" s="689"/>
      <c r="GH1" s="689"/>
      <c r="GI1" s="689"/>
      <c r="GJ1" s="689"/>
      <c r="GK1" s="689"/>
      <c r="GL1" s="689"/>
      <c r="GM1" s="689"/>
      <c r="GN1" s="689"/>
      <c r="GO1" s="689"/>
      <c r="GP1" s="689"/>
      <c r="GQ1" s="689"/>
      <c r="GR1" s="689"/>
      <c r="GS1" s="689"/>
      <c r="GT1" s="689"/>
      <c r="GU1" s="689"/>
      <c r="GV1" s="689"/>
      <c r="GW1" s="689"/>
      <c r="GX1" s="689"/>
      <c r="GY1" s="690" t="s">
        <v>2607</v>
      </c>
      <c r="GZ1" s="690"/>
      <c r="HA1" s="690"/>
      <c r="HB1" s="690"/>
      <c r="HC1" s="690"/>
      <c r="HD1" s="690"/>
      <c r="HE1" s="690"/>
      <c r="HF1" s="690"/>
      <c r="HG1" s="690"/>
      <c r="HH1" s="690"/>
      <c r="HI1" s="690"/>
      <c r="HJ1" s="690"/>
      <c r="HK1" s="690"/>
      <c r="HL1" s="691" t="s">
        <v>2672</v>
      </c>
      <c r="HM1" s="691"/>
      <c r="HN1" s="691"/>
      <c r="HO1" s="691"/>
      <c r="HP1" s="691"/>
      <c r="HQ1" s="691"/>
      <c r="HR1" s="691"/>
      <c r="HS1" s="691"/>
      <c r="HT1" s="691"/>
      <c r="HU1" s="691"/>
      <c r="HV1" s="691"/>
      <c r="HW1" s="691"/>
      <c r="HX1" s="691"/>
      <c r="HY1" s="691"/>
      <c r="HZ1" s="691"/>
      <c r="IA1" s="691"/>
      <c r="IB1" s="691"/>
      <c r="IC1" s="691"/>
      <c r="ID1" s="691"/>
      <c r="IE1" s="691"/>
      <c r="IF1" s="691"/>
      <c r="IG1" s="683" t="s">
        <v>2673</v>
      </c>
      <c r="IH1" s="683"/>
      <c r="II1" s="683"/>
      <c r="IJ1" s="683"/>
      <c r="IK1" s="683"/>
      <c r="IL1" s="684" t="s">
        <v>2617</v>
      </c>
      <c r="IM1" s="684"/>
      <c r="IN1" s="684"/>
      <c r="IO1" s="684"/>
      <c r="IP1" s="684"/>
      <c r="IQ1" s="684"/>
      <c r="IR1" s="684"/>
      <c r="IS1" s="684"/>
      <c r="IT1" s="684"/>
      <c r="IU1" s="684"/>
      <c r="IV1" s="684"/>
      <c r="IW1" s="684"/>
      <c r="IX1" s="684"/>
      <c r="IY1" s="684"/>
      <c r="IZ1" s="684"/>
      <c r="JA1" s="684"/>
      <c r="JB1" s="684"/>
      <c r="JC1" s="685" t="s">
        <v>2674</v>
      </c>
      <c r="JD1" s="686"/>
      <c r="JE1" s="686"/>
      <c r="JF1" s="686"/>
      <c r="JG1" s="686"/>
      <c r="JH1" s="686"/>
      <c r="JI1" s="686"/>
      <c r="JJ1" s="686"/>
      <c r="JK1" s="686"/>
      <c r="JL1" s="686"/>
      <c r="JM1" s="686"/>
      <c r="JN1" s="686"/>
      <c r="JO1" s="686"/>
      <c r="JP1" s="686"/>
      <c r="JQ1" s="686"/>
      <c r="JR1" s="686"/>
      <c r="JS1" s="686"/>
      <c r="JT1" s="684" t="s">
        <v>2675</v>
      </c>
      <c r="JU1" s="684"/>
      <c r="JV1" s="684"/>
      <c r="JW1" s="684"/>
      <c r="JX1" s="684"/>
      <c r="JY1" s="684"/>
      <c r="JZ1" s="684"/>
      <c r="KA1" s="684"/>
      <c r="KB1" s="684"/>
      <c r="KC1" s="684"/>
      <c r="KD1" s="684"/>
      <c r="KE1" s="684"/>
      <c r="KF1" s="684"/>
      <c r="KG1" s="684"/>
      <c r="KH1" s="684"/>
      <c r="KI1" s="684"/>
      <c r="KJ1" s="684"/>
      <c r="KK1" s="684"/>
      <c r="KL1" s="684"/>
      <c r="KM1" s="684"/>
      <c r="KN1" s="684"/>
      <c r="KO1" s="684"/>
      <c r="KP1" s="684"/>
      <c r="KQ1" s="684"/>
      <c r="KR1" s="684"/>
      <c r="KS1" s="684"/>
      <c r="KT1" s="684"/>
      <c r="KU1" s="684"/>
      <c r="KV1" s="684"/>
      <c r="KW1" s="684"/>
      <c r="KX1" s="684"/>
      <c r="KY1" s="684"/>
      <c r="KZ1" s="684"/>
      <c r="LA1" s="684"/>
      <c r="LB1" s="684"/>
      <c r="LC1" s="684"/>
      <c r="LD1" s="684"/>
      <c r="LE1" s="684"/>
      <c r="LF1" s="684"/>
      <c r="LG1" s="684"/>
      <c r="LH1" s="684"/>
      <c r="LI1" s="684"/>
      <c r="LJ1" s="684"/>
      <c r="LK1" s="684"/>
      <c r="LL1" s="684"/>
      <c r="LM1" s="684"/>
      <c r="LN1" s="684"/>
      <c r="LO1" s="684"/>
      <c r="LP1" s="684"/>
    </row>
    <row r="2" spans="1:328" ht="45" x14ac:dyDescent="0.25">
      <c r="A2" s="269" t="s">
        <v>1643</v>
      </c>
      <c r="B2" s="269" t="s">
        <v>1487</v>
      </c>
      <c r="C2" s="269" t="s">
        <v>1489</v>
      </c>
      <c r="D2" s="269" t="s">
        <v>1491</v>
      </c>
      <c r="E2" s="269" t="s">
        <v>1493</v>
      </c>
      <c r="F2" s="269" t="s">
        <v>1495</v>
      </c>
      <c r="G2" s="269" t="s">
        <v>1497</v>
      </c>
      <c r="H2" s="269" t="s">
        <v>1499</v>
      </c>
      <c r="I2" s="269" t="s">
        <v>1501</v>
      </c>
      <c r="J2" s="269" t="s">
        <v>1644</v>
      </c>
      <c r="K2" s="269" t="s">
        <v>1505</v>
      </c>
      <c r="L2" s="269" t="s">
        <v>1534</v>
      </c>
      <c r="M2" s="269" t="s">
        <v>1507</v>
      </c>
      <c r="N2" s="269" t="s">
        <v>1509</v>
      </c>
      <c r="O2" s="270" t="s">
        <v>1511</v>
      </c>
      <c r="P2" s="269" t="s">
        <v>1515</v>
      </c>
      <c r="Q2" s="269" t="s">
        <v>1646</v>
      </c>
      <c r="R2" s="269" t="s">
        <v>1518</v>
      </c>
      <c r="S2" s="269" t="s">
        <v>1520</v>
      </c>
      <c r="T2" s="269" t="s">
        <v>1522</v>
      </c>
      <c r="U2" s="269" t="s">
        <v>1491</v>
      </c>
      <c r="V2" s="269" t="s">
        <v>1647</v>
      </c>
      <c r="W2" s="269" t="s">
        <v>1527</v>
      </c>
      <c r="X2" s="269" t="s">
        <v>1648</v>
      </c>
      <c r="Y2" s="269" t="s">
        <v>1528</v>
      </c>
      <c r="Z2" s="269" t="s">
        <v>1530</v>
      </c>
      <c r="AA2" s="269" t="s">
        <v>1532</v>
      </c>
      <c r="AB2" s="269" t="s">
        <v>1534</v>
      </c>
      <c r="AC2" s="269" t="s">
        <v>1507</v>
      </c>
      <c r="AD2" s="269" t="s">
        <v>1509</v>
      </c>
      <c r="AE2" s="269" t="s">
        <v>1537</v>
      </c>
      <c r="AF2" s="269" t="s">
        <v>1539</v>
      </c>
      <c r="AG2" s="271" t="s">
        <v>1541</v>
      </c>
      <c r="AH2" s="272" t="s">
        <v>1543</v>
      </c>
      <c r="AI2" s="269" t="s">
        <v>1545</v>
      </c>
      <c r="AJ2" s="269" t="s">
        <v>1547</v>
      </c>
      <c r="AK2" s="269" t="s">
        <v>2676</v>
      </c>
      <c r="AL2" s="269" t="s">
        <v>1551</v>
      </c>
      <c r="AM2" s="273" t="s">
        <v>1553</v>
      </c>
      <c r="AN2" s="269" t="s">
        <v>1653</v>
      </c>
      <c r="AO2" s="269" t="s">
        <v>1559</v>
      </c>
      <c r="AP2" s="270" t="s">
        <v>1561</v>
      </c>
      <c r="AQ2" s="269" t="s">
        <v>1672</v>
      </c>
      <c r="AR2" s="269" t="s">
        <v>1566</v>
      </c>
      <c r="AS2" s="269" t="s">
        <v>1568</v>
      </c>
      <c r="AT2" s="269" t="s">
        <v>1570</v>
      </c>
      <c r="AU2" s="269" t="s">
        <v>1572</v>
      </c>
      <c r="AV2" s="269" t="s">
        <v>1574</v>
      </c>
      <c r="AW2" s="269" t="s">
        <v>1578</v>
      </c>
      <c r="AX2" s="269" t="s">
        <v>1580</v>
      </c>
      <c r="AY2" s="269" t="s">
        <v>1582</v>
      </c>
      <c r="AZ2" s="269" t="s">
        <v>1530</v>
      </c>
      <c r="BA2" s="269" t="s">
        <v>1673</v>
      </c>
      <c r="BB2" s="269" t="s">
        <v>1566</v>
      </c>
      <c r="BC2" s="269" t="s">
        <v>1568</v>
      </c>
      <c r="BD2" s="269" t="s">
        <v>1570</v>
      </c>
      <c r="BE2" s="269" t="s">
        <v>1572</v>
      </c>
      <c r="BF2" s="269" t="s">
        <v>1574</v>
      </c>
      <c r="BG2" s="269" t="s">
        <v>1578</v>
      </c>
      <c r="BH2" s="269" t="s">
        <v>1580</v>
      </c>
      <c r="BI2" s="269" t="s">
        <v>1582</v>
      </c>
      <c r="BJ2" s="270" t="s">
        <v>1530</v>
      </c>
      <c r="BK2" s="274" t="s">
        <v>2642</v>
      </c>
      <c r="BL2" s="274" t="s">
        <v>2677</v>
      </c>
      <c r="BM2" s="274" t="s">
        <v>2678</v>
      </c>
      <c r="BN2" s="274" t="s">
        <v>2679</v>
      </c>
      <c r="BO2" s="274" t="s">
        <v>1679</v>
      </c>
      <c r="BP2" s="274" t="s">
        <v>2677</v>
      </c>
      <c r="BQ2" s="274" t="s">
        <v>2678</v>
      </c>
      <c r="BR2" s="274" t="s">
        <v>2679</v>
      </c>
      <c r="BS2" s="274" t="s">
        <v>1679</v>
      </c>
      <c r="BT2" s="274" t="s">
        <v>2677</v>
      </c>
      <c r="BU2" s="274" t="s">
        <v>2678</v>
      </c>
      <c r="BV2" s="274" t="s">
        <v>2679</v>
      </c>
      <c r="BW2" s="274" t="s">
        <v>1679</v>
      </c>
      <c r="BX2" s="274" t="s">
        <v>2677</v>
      </c>
      <c r="BY2" s="274" t="s">
        <v>2678</v>
      </c>
      <c r="BZ2" s="274" t="s">
        <v>2679</v>
      </c>
      <c r="CA2" s="274" t="s">
        <v>1679</v>
      </c>
      <c r="CB2" s="274" t="s">
        <v>2677</v>
      </c>
      <c r="CC2" s="274" t="s">
        <v>2678</v>
      </c>
      <c r="CD2" s="274" t="s">
        <v>2679</v>
      </c>
      <c r="CE2" s="274" t="s">
        <v>1679</v>
      </c>
      <c r="CF2" s="274" t="s">
        <v>2677</v>
      </c>
      <c r="CG2" s="274" t="s">
        <v>2678</v>
      </c>
      <c r="CH2" s="274" t="s">
        <v>2679</v>
      </c>
      <c r="CI2" s="274" t="s">
        <v>1679</v>
      </c>
      <c r="CJ2" s="274" t="s">
        <v>2677</v>
      </c>
      <c r="CK2" s="274" t="s">
        <v>2678</v>
      </c>
      <c r="CL2" s="274" t="s">
        <v>2679</v>
      </c>
      <c r="CM2" s="274" t="s">
        <v>1679</v>
      </c>
      <c r="CN2" s="274" t="s">
        <v>2677</v>
      </c>
      <c r="CO2" s="274" t="s">
        <v>2678</v>
      </c>
      <c r="CP2" s="274" t="s">
        <v>2679</v>
      </c>
      <c r="CQ2" s="274" t="s">
        <v>1679</v>
      </c>
      <c r="CR2" s="274" t="s">
        <v>2677</v>
      </c>
      <c r="CS2" s="274" t="s">
        <v>2678</v>
      </c>
      <c r="CT2" s="274" t="s">
        <v>2679</v>
      </c>
      <c r="CU2" s="274" t="s">
        <v>1679</v>
      </c>
      <c r="CV2" s="274" t="s">
        <v>2677</v>
      </c>
      <c r="CW2" s="274" t="s">
        <v>2678</v>
      </c>
      <c r="CX2" s="274" t="s">
        <v>2679</v>
      </c>
      <c r="CY2" s="274" t="s">
        <v>1679</v>
      </c>
      <c r="CZ2" s="274" t="s">
        <v>2677</v>
      </c>
      <c r="DA2" s="274" t="s">
        <v>2678</v>
      </c>
      <c r="DB2" s="274" t="s">
        <v>2679</v>
      </c>
      <c r="DC2" s="274" t="s">
        <v>1679</v>
      </c>
      <c r="DD2" s="274" t="s">
        <v>2677</v>
      </c>
      <c r="DE2" s="274" t="s">
        <v>2678</v>
      </c>
      <c r="DF2" s="274" t="s">
        <v>2679</v>
      </c>
      <c r="DG2" s="274" t="s">
        <v>1679</v>
      </c>
      <c r="DH2" s="274" t="s">
        <v>2677</v>
      </c>
      <c r="DI2" s="274" t="s">
        <v>2678</v>
      </c>
      <c r="DJ2" s="274" t="s">
        <v>2679</v>
      </c>
      <c r="DK2" s="274" t="s">
        <v>1679</v>
      </c>
      <c r="DL2" s="275" t="s">
        <v>2642</v>
      </c>
      <c r="DM2" s="275" t="s">
        <v>2677</v>
      </c>
      <c r="DN2" s="275" t="s">
        <v>2678</v>
      </c>
      <c r="DO2" s="275" t="s">
        <v>2679</v>
      </c>
      <c r="DP2" s="275" t="s">
        <v>1679</v>
      </c>
      <c r="DQ2" s="275" t="s">
        <v>2677</v>
      </c>
      <c r="DR2" s="275" t="s">
        <v>2678</v>
      </c>
      <c r="DS2" s="275" t="s">
        <v>2679</v>
      </c>
      <c r="DT2" s="275" t="s">
        <v>1679</v>
      </c>
      <c r="DU2" s="275" t="s">
        <v>2677</v>
      </c>
      <c r="DV2" s="275" t="s">
        <v>2678</v>
      </c>
      <c r="DW2" s="275" t="s">
        <v>2679</v>
      </c>
      <c r="DX2" s="275" t="s">
        <v>1679</v>
      </c>
      <c r="DY2" s="275" t="s">
        <v>2677</v>
      </c>
      <c r="DZ2" s="275" t="s">
        <v>2678</v>
      </c>
      <c r="EA2" s="275" t="s">
        <v>2679</v>
      </c>
      <c r="EB2" s="275" t="s">
        <v>1679</v>
      </c>
      <c r="EC2" s="275" t="s">
        <v>2677</v>
      </c>
      <c r="ED2" s="275" t="s">
        <v>2678</v>
      </c>
      <c r="EE2" s="275" t="s">
        <v>2679</v>
      </c>
      <c r="EF2" s="275" t="s">
        <v>1679</v>
      </c>
      <c r="EG2" s="275" t="s">
        <v>2677</v>
      </c>
      <c r="EH2" s="275" t="s">
        <v>2678</v>
      </c>
      <c r="EI2" s="275" t="s">
        <v>2679</v>
      </c>
      <c r="EJ2" s="275" t="s">
        <v>1679</v>
      </c>
      <c r="EK2" s="275" t="s">
        <v>2677</v>
      </c>
      <c r="EL2" s="275" t="s">
        <v>2678</v>
      </c>
      <c r="EM2" s="275" t="s">
        <v>2679</v>
      </c>
      <c r="EN2" s="275" t="s">
        <v>1679</v>
      </c>
      <c r="EO2" s="275" t="s">
        <v>2677</v>
      </c>
      <c r="EP2" s="275" t="s">
        <v>2678</v>
      </c>
      <c r="EQ2" s="275" t="s">
        <v>2679</v>
      </c>
      <c r="ER2" s="275" t="s">
        <v>1679</v>
      </c>
      <c r="ES2" s="275" t="s">
        <v>2677</v>
      </c>
      <c r="ET2" s="275" t="s">
        <v>2678</v>
      </c>
      <c r="EU2" s="275" t="s">
        <v>2679</v>
      </c>
      <c r="EV2" s="275" t="s">
        <v>1679</v>
      </c>
      <c r="EW2" s="275" t="s">
        <v>2677</v>
      </c>
      <c r="EX2" s="275" t="s">
        <v>2678</v>
      </c>
      <c r="EY2" s="275" t="s">
        <v>2679</v>
      </c>
      <c r="EZ2" s="275" t="s">
        <v>1679</v>
      </c>
      <c r="FA2" s="275" t="s">
        <v>2677</v>
      </c>
      <c r="FB2" s="275" t="s">
        <v>2678</v>
      </c>
      <c r="FC2" s="275" t="s">
        <v>2679</v>
      </c>
      <c r="FD2" s="275" t="s">
        <v>1679</v>
      </c>
      <c r="FE2" s="275" t="s">
        <v>2677</v>
      </c>
      <c r="FF2" s="275" t="s">
        <v>2678</v>
      </c>
      <c r="FG2" s="275" t="s">
        <v>2679</v>
      </c>
      <c r="FH2" s="275" t="s">
        <v>1679</v>
      </c>
      <c r="FI2" s="275" t="s">
        <v>2677</v>
      </c>
      <c r="FJ2" s="275" t="s">
        <v>2678</v>
      </c>
      <c r="FK2" s="275" t="s">
        <v>2679</v>
      </c>
      <c r="FL2" s="275" t="s">
        <v>1679</v>
      </c>
      <c r="FM2" s="276" t="s">
        <v>2642</v>
      </c>
      <c r="FN2" s="276" t="s">
        <v>2677</v>
      </c>
      <c r="FO2" s="276" t="s">
        <v>2678</v>
      </c>
      <c r="FP2" s="276" t="s">
        <v>2679</v>
      </c>
      <c r="FQ2" s="276" t="s">
        <v>1679</v>
      </c>
      <c r="FR2" s="276" t="s">
        <v>2677</v>
      </c>
      <c r="FS2" s="276" t="s">
        <v>2678</v>
      </c>
      <c r="FT2" s="276" t="s">
        <v>2679</v>
      </c>
      <c r="FU2" s="276" t="s">
        <v>1679</v>
      </c>
      <c r="FV2" s="276" t="s">
        <v>2677</v>
      </c>
      <c r="FW2" s="276" t="s">
        <v>2678</v>
      </c>
      <c r="FX2" s="276" t="s">
        <v>2679</v>
      </c>
      <c r="FY2" s="276" t="s">
        <v>1679</v>
      </c>
      <c r="FZ2" s="276" t="s">
        <v>2677</v>
      </c>
      <c r="GA2" s="276" t="s">
        <v>2678</v>
      </c>
      <c r="GB2" s="276" t="s">
        <v>2679</v>
      </c>
      <c r="GC2" s="276" t="s">
        <v>1679</v>
      </c>
      <c r="GD2" s="119" t="s">
        <v>2642</v>
      </c>
      <c r="GE2" s="119" t="s">
        <v>2677</v>
      </c>
      <c r="GF2" s="119" t="s">
        <v>2678</v>
      </c>
      <c r="GG2" s="119" t="s">
        <v>2679</v>
      </c>
      <c r="GH2" s="119" t="s">
        <v>1679</v>
      </c>
      <c r="GI2" s="119" t="s">
        <v>2677</v>
      </c>
      <c r="GJ2" s="119" t="s">
        <v>2678</v>
      </c>
      <c r="GK2" s="119" t="s">
        <v>2679</v>
      </c>
      <c r="GL2" s="119" t="s">
        <v>1679</v>
      </c>
      <c r="GM2" s="119" t="s">
        <v>2677</v>
      </c>
      <c r="GN2" s="119" t="s">
        <v>2678</v>
      </c>
      <c r="GO2" s="119" t="s">
        <v>2679</v>
      </c>
      <c r="GP2" s="119" t="s">
        <v>1679</v>
      </c>
      <c r="GQ2" s="119" t="s">
        <v>2677</v>
      </c>
      <c r="GR2" s="119" t="s">
        <v>2678</v>
      </c>
      <c r="GS2" s="119" t="s">
        <v>2679</v>
      </c>
      <c r="GT2" s="119" t="s">
        <v>1679</v>
      </c>
      <c r="GU2" s="119" t="s">
        <v>2677</v>
      </c>
      <c r="GV2" s="119" t="s">
        <v>2678</v>
      </c>
      <c r="GW2" s="119" t="s">
        <v>2679</v>
      </c>
      <c r="GX2" s="278" t="s">
        <v>1679</v>
      </c>
      <c r="GY2" s="277" t="s">
        <v>2642</v>
      </c>
      <c r="GZ2" s="277" t="s">
        <v>2677</v>
      </c>
      <c r="HA2" s="277" t="s">
        <v>2678</v>
      </c>
      <c r="HB2" s="277" t="s">
        <v>2679</v>
      </c>
      <c r="HC2" s="277" t="s">
        <v>1679</v>
      </c>
      <c r="HD2" s="277" t="s">
        <v>2677</v>
      </c>
      <c r="HE2" s="277" t="s">
        <v>2678</v>
      </c>
      <c r="HF2" s="277" t="s">
        <v>2679</v>
      </c>
      <c r="HG2" s="277" t="s">
        <v>1679</v>
      </c>
      <c r="HH2" s="277" t="s">
        <v>2677</v>
      </c>
      <c r="HI2" s="277" t="s">
        <v>2678</v>
      </c>
      <c r="HJ2" s="277" t="s">
        <v>2679</v>
      </c>
      <c r="HK2" s="277" t="s">
        <v>1679</v>
      </c>
      <c r="HL2" s="279" t="s">
        <v>2642</v>
      </c>
      <c r="HM2" s="279" t="s">
        <v>2677</v>
      </c>
      <c r="HN2" s="279" t="s">
        <v>2678</v>
      </c>
      <c r="HO2" s="279" t="s">
        <v>2679</v>
      </c>
      <c r="HP2" s="279" t="s">
        <v>1679</v>
      </c>
      <c r="HQ2" s="279" t="s">
        <v>2677</v>
      </c>
      <c r="HR2" s="279" t="s">
        <v>2678</v>
      </c>
      <c r="HS2" s="279" t="s">
        <v>2679</v>
      </c>
      <c r="HT2" s="279" t="s">
        <v>1679</v>
      </c>
      <c r="HU2" s="279" t="s">
        <v>2677</v>
      </c>
      <c r="HV2" s="279" t="s">
        <v>2678</v>
      </c>
      <c r="HW2" s="279" t="s">
        <v>2679</v>
      </c>
      <c r="HX2" s="279" t="s">
        <v>1679</v>
      </c>
      <c r="HY2" s="279" t="s">
        <v>2677</v>
      </c>
      <c r="HZ2" s="279" t="s">
        <v>2678</v>
      </c>
      <c r="IA2" s="279" t="s">
        <v>2679</v>
      </c>
      <c r="IB2" s="279" t="s">
        <v>1679</v>
      </c>
      <c r="IC2" s="279" t="s">
        <v>2677</v>
      </c>
      <c r="ID2" s="279" t="s">
        <v>2678</v>
      </c>
      <c r="IE2" s="279" t="s">
        <v>2679</v>
      </c>
      <c r="IF2" s="279" t="s">
        <v>1679</v>
      </c>
      <c r="IG2" s="280" t="s">
        <v>2680</v>
      </c>
      <c r="IH2" s="280" t="s">
        <v>2677</v>
      </c>
      <c r="II2" s="280" t="s">
        <v>2678</v>
      </c>
      <c r="IJ2" s="280" t="s">
        <v>2679</v>
      </c>
      <c r="IK2" s="280" t="s">
        <v>1679</v>
      </c>
      <c r="IL2" s="275" t="s">
        <v>2680</v>
      </c>
      <c r="IM2" s="275" t="s">
        <v>2677</v>
      </c>
      <c r="IN2" s="275" t="s">
        <v>2678</v>
      </c>
      <c r="IO2" s="275" t="s">
        <v>2679</v>
      </c>
      <c r="IP2" s="275" t="s">
        <v>1679</v>
      </c>
      <c r="IQ2" s="275" t="s">
        <v>2677</v>
      </c>
      <c r="IR2" s="275" t="s">
        <v>2678</v>
      </c>
      <c r="IS2" s="275" t="s">
        <v>2679</v>
      </c>
      <c r="IT2" s="275" t="s">
        <v>1679</v>
      </c>
      <c r="IU2" s="275" t="s">
        <v>2677</v>
      </c>
      <c r="IV2" s="275" t="s">
        <v>2678</v>
      </c>
      <c r="IW2" s="275" t="s">
        <v>2679</v>
      </c>
      <c r="IX2" s="275" t="s">
        <v>1679</v>
      </c>
      <c r="IY2" s="275" t="s">
        <v>2677</v>
      </c>
      <c r="IZ2" s="275" t="s">
        <v>2678</v>
      </c>
      <c r="JA2" s="275" t="s">
        <v>2679</v>
      </c>
      <c r="JB2" s="275" t="s">
        <v>1679</v>
      </c>
      <c r="JC2" s="281" t="s">
        <v>2680</v>
      </c>
      <c r="JD2" s="281" t="s">
        <v>2677</v>
      </c>
      <c r="JE2" s="281" t="s">
        <v>2678</v>
      </c>
      <c r="JF2" s="281" t="s">
        <v>2679</v>
      </c>
      <c r="JG2" s="281" t="s">
        <v>1679</v>
      </c>
      <c r="JH2" s="281" t="s">
        <v>2677</v>
      </c>
      <c r="JI2" s="281" t="s">
        <v>2678</v>
      </c>
      <c r="JJ2" s="281" t="s">
        <v>2679</v>
      </c>
      <c r="JK2" s="281" t="s">
        <v>1679</v>
      </c>
      <c r="JL2" s="281" t="s">
        <v>2677</v>
      </c>
      <c r="JM2" s="281" t="s">
        <v>2678</v>
      </c>
      <c r="JN2" s="281" t="s">
        <v>2679</v>
      </c>
      <c r="JO2" s="281" t="s">
        <v>1679</v>
      </c>
      <c r="JP2" s="281" t="s">
        <v>2677</v>
      </c>
      <c r="JQ2" s="281" t="s">
        <v>2678</v>
      </c>
      <c r="JR2" s="281" t="s">
        <v>2679</v>
      </c>
      <c r="JS2" s="281" t="s">
        <v>1679</v>
      </c>
      <c r="JT2" s="275" t="s">
        <v>2680</v>
      </c>
      <c r="JU2" s="275" t="s">
        <v>2677</v>
      </c>
      <c r="JV2" s="275" t="s">
        <v>2678</v>
      </c>
      <c r="JW2" s="275" t="s">
        <v>2679</v>
      </c>
      <c r="JX2" s="275" t="s">
        <v>1679</v>
      </c>
      <c r="JY2" s="275" t="s">
        <v>2677</v>
      </c>
      <c r="JZ2" s="275" t="s">
        <v>2678</v>
      </c>
      <c r="KA2" s="275" t="s">
        <v>2679</v>
      </c>
      <c r="KB2" s="275" t="s">
        <v>1679</v>
      </c>
      <c r="KC2" s="275" t="s">
        <v>2677</v>
      </c>
      <c r="KD2" s="275" t="s">
        <v>2678</v>
      </c>
      <c r="KE2" s="275" t="s">
        <v>2679</v>
      </c>
      <c r="KF2" s="275" t="s">
        <v>1679</v>
      </c>
      <c r="KG2" s="275" t="s">
        <v>2677</v>
      </c>
      <c r="KH2" s="275" t="s">
        <v>2678</v>
      </c>
      <c r="KI2" s="275" t="s">
        <v>2679</v>
      </c>
      <c r="KJ2" s="275" t="s">
        <v>1679</v>
      </c>
      <c r="KK2" s="275" t="s">
        <v>2677</v>
      </c>
      <c r="KL2" s="275" t="s">
        <v>2678</v>
      </c>
      <c r="KM2" s="275" t="s">
        <v>2679</v>
      </c>
      <c r="KN2" s="275" t="s">
        <v>1679</v>
      </c>
      <c r="KO2" s="275" t="s">
        <v>2677</v>
      </c>
      <c r="KP2" s="275" t="s">
        <v>2678</v>
      </c>
      <c r="KQ2" s="275" t="s">
        <v>2679</v>
      </c>
      <c r="KR2" s="275" t="s">
        <v>1679</v>
      </c>
      <c r="KS2" s="275" t="s">
        <v>2677</v>
      </c>
      <c r="KT2" s="275" t="s">
        <v>2678</v>
      </c>
      <c r="KU2" s="275" t="s">
        <v>2679</v>
      </c>
      <c r="KV2" s="275" t="s">
        <v>1679</v>
      </c>
      <c r="KW2" s="275" t="s">
        <v>2677</v>
      </c>
      <c r="KX2" s="275" t="s">
        <v>2678</v>
      </c>
      <c r="KY2" s="275" t="s">
        <v>2679</v>
      </c>
      <c r="KZ2" s="275" t="s">
        <v>1679</v>
      </c>
      <c r="LA2" s="275" t="s">
        <v>2677</v>
      </c>
      <c r="LB2" s="275" t="s">
        <v>2678</v>
      </c>
      <c r="LC2" s="275" t="s">
        <v>2679</v>
      </c>
      <c r="LD2" s="275" t="s">
        <v>1679</v>
      </c>
      <c r="LE2" s="275" t="s">
        <v>2677</v>
      </c>
      <c r="LF2" s="275" t="s">
        <v>2678</v>
      </c>
      <c r="LG2" s="275" t="s">
        <v>2679</v>
      </c>
      <c r="LH2" s="275" t="s">
        <v>1679</v>
      </c>
      <c r="LI2" s="275" t="s">
        <v>2677</v>
      </c>
      <c r="LJ2" s="275" t="s">
        <v>2678</v>
      </c>
      <c r="LK2" s="275" t="s">
        <v>2679</v>
      </c>
      <c r="LL2" s="275" t="s">
        <v>1679</v>
      </c>
      <c r="LM2" s="275" t="s">
        <v>2677</v>
      </c>
      <c r="LN2" s="275" t="s">
        <v>2678</v>
      </c>
      <c r="LO2" s="275" t="s">
        <v>2679</v>
      </c>
      <c r="LP2" s="275" t="s">
        <v>1679</v>
      </c>
    </row>
    <row r="3" spans="1:328" ht="165" x14ac:dyDescent="0.25">
      <c r="A3" s="282">
        <f>+'1. Información General'!B2</f>
        <v>0</v>
      </c>
      <c r="B3" s="114">
        <f>+'1. Información General'!F2</f>
        <v>0</v>
      </c>
      <c r="C3" s="282">
        <f>+'1. Información General'!B3</f>
        <v>0</v>
      </c>
      <c r="D3" s="283">
        <f>+'1. Información General'!F3</f>
        <v>0</v>
      </c>
      <c r="E3" s="114">
        <f>+'1. Información General'!B4</f>
        <v>0</v>
      </c>
      <c r="F3" s="114">
        <f>+'1. Información General'!D4</f>
        <v>0</v>
      </c>
      <c r="G3" s="114">
        <f>+'1. Información General'!B5</f>
        <v>0</v>
      </c>
      <c r="H3" s="114">
        <f>+'1. Información General'!D5</f>
        <v>0</v>
      </c>
      <c r="I3" s="114">
        <f>+'1. Información General'!B6</f>
        <v>0</v>
      </c>
      <c r="J3" s="282">
        <f>+'1. Información General'!D6</f>
        <v>0</v>
      </c>
      <c r="K3" s="282">
        <f>+'1. Información General'!B7</f>
        <v>0</v>
      </c>
      <c r="L3" s="283">
        <f>+'1. Información General'!F7</f>
        <v>0</v>
      </c>
      <c r="M3" s="114">
        <f>+'1. Información General'!B8</f>
        <v>0</v>
      </c>
      <c r="N3" s="114">
        <f>+'1. Información General'!D8</f>
        <v>0</v>
      </c>
      <c r="O3" s="282">
        <f>+'1. Información General'!F8</f>
        <v>0</v>
      </c>
      <c r="P3" s="282">
        <f>+'1. Información General'!B11</f>
        <v>0</v>
      </c>
      <c r="Q3" s="114">
        <f>+'1. Información General'!F11</f>
        <v>0</v>
      </c>
      <c r="R3" s="114">
        <f>+'1. Información General'!B12</f>
        <v>0</v>
      </c>
      <c r="S3" s="114">
        <f>+'1. Información General'!D12</f>
        <v>0</v>
      </c>
      <c r="T3" s="282">
        <f>+'1. Información General'!B13</f>
        <v>0</v>
      </c>
      <c r="U3" s="283">
        <f>+'1. Información General'!F13</f>
        <v>0</v>
      </c>
      <c r="V3" s="114">
        <f>+'1. Información General'!B14</f>
        <v>0</v>
      </c>
      <c r="W3" s="282">
        <f>+'1. Información General'!D14</f>
        <v>0</v>
      </c>
      <c r="X3" s="114">
        <f>+'1. Información General'!B15</f>
        <v>0</v>
      </c>
      <c r="Y3" s="114">
        <f>+'1. Información General'!D15</f>
        <v>0</v>
      </c>
      <c r="Z3" s="114">
        <f>+'1. Información General'!F15</f>
        <v>0</v>
      </c>
      <c r="AA3" s="282">
        <f>+'1. Información General'!B16</f>
        <v>0</v>
      </c>
      <c r="AB3" s="283">
        <f>+'1. Información General'!F16</f>
        <v>0</v>
      </c>
      <c r="AC3" s="114">
        <f>+'1. Información General'!B17</f>
        <v>0</v>
      </c>
      <c r="AD3" s="114">
        <f>+'1. Información General'!D17</f>
        <v>0</v>
      </c>
      <c r="AE3" s="114">
        <f>+'1. Información General'!F17</f>
        <v>0</v>
      </c>
      <c r="AF3" s="114">
        <f>+'1. Información General'!B18</f>
        <v>0</v>
      </c>
      <c r="AG3" s="114" t="str">
        <f>+'1. Información General'!D18</f>
        <v xml:space="preserve"> </v>
      </c>
      <c r="AH3" s="114" t="str">
        <f>+'1. Información General'!F18</f>
        <v xml:space="preserve"> </v>
      </c>
      <c r="AI3" s="114">
        <f>+'1. Información General'!B21</f>
        <v>0</v>
      </c>
      <c r="AJ3" s="284">
        <f>+'1. Información General'!D21</f>
        <v>0</v>
      </c>
      <c r="AK3" s="284">
        <f>+'1. Información General'!F21</f>
        <v>0</v>
      </c>
      <c r="AL3" s="114" t="str">
        <f>+'1. Información General'!B23</f>
        <v>PROTECCION</v>
      </c>
      <c r="AM3" s="282">
        <f>+'1. Información General'!D23</f>
        <v>0</v>
      </c>
      <c r="AN3" s="282">
        <f>+'1. Información General'!B24</f>
        <v>0</v>
      </c>
      <c r="AO3" s="282">
        <f>+'1. Información General'!B33</f>
        <v>0</v>
      </c>
      <c r="AP3" s="282">
        <f>+'1. Información General'!E33</f>
        <v>0</v>
      </c>
      <c r="AQ3" s="282">
        <f>+'1. Información General'!B36</f>
        <v>0</v>
      </c>
      <c r="AR3" s="282">
        <f>+'1. Información General'!D36</f>
        <v>0</v>
      </c>
      <c r="AS3" s="114">
        <f>+'1. Información General'!B37</f>
        <v>0</v>
      </c>
      <c r="AT3" s="284">
        <f>+'1. Información General'!D37</f>
        <v>0</v>
      </c>
      <c r="AU3" s="284">
        <f>+'1. Información General'!F37</f>
        <v>0</v>
      </c>
      <c r="AV3" s="282">
        <f>+'1. Información General'!B38</f>
        <v>0</v>
      </c>
      <c r="AW3" s="114">
        <f>+'1. Información General'!F38</f>
        <v>0</v>
      </c>
      <c r="AX3" s="114">
        <f>+'1. Información General'!B39</f>
        <v>0</v>
      </c>
      <c r="AY3" s="114">
        <f>+'1. Información General'!D39</f>
        <v>0</v>
      </c>
      <c r="AZ3" s="114">
        <f>+'1. Información General'!F39</f>
        <v>0</v>
      </c>
      <c r="BA3" s="282">
        <f>+'1. Información General'!B40</f>
        <v>0</v>
      </c>
      <c r="BB3" s="282">
        <f>+'1. Información General'!D40</f>
        <v>0</v>
      </c>
      <c r="BC3" s="114">
        <f>+'1. Información General'!B41</f>
        <v>0</v>
      </c>
      <c r="BD3" s="284">
        <f>+'1. Información General'!D41</f>
        <v>0</v>
      </c>
      <c r="BE3" s="284">
        <f>+'1. Información General'!F41</f>
        <v>0</v>
      </c>
      <c r="BF3" s="282">
        <f>+'1. Información General'!B42</f>
        <v>0</v>
      </c>
      <c r="BG3" s="114">
        <f>+'1. Información General'!F42</f>
        <v>0</v>
      </c>
      <c r="BH3" s="114">
        <f>+'1. Información General'!B43</f>
        <v>0</v>
      </c>
      <c r="BI3" s="114">
        <f>+'1. Información General'!D43</f>
        <v>0</v>
      </c>
      <c r="BJ3" s="285">
        <f>+'1. Información General'!F43</f>
        <v>0</v>
      </c>
      <c r="BK3" s="79" t="s">
        <v>2669</v>
      </c>
      <c r="BL3" s="39" t="e">
        <f>+#REF!</f>
        <v>#REF!</v>
      </c>
      <c r="BM3" s="79" t="e">
        <f>+#REF!</f>
        <v>#REF!</v>
      </c>
      <c r="BN3" s="79" t="e">
        <f>+#REF!</f>
        <v>#REF!</v>
      </c>
      <c r="BO3" s="79" t="e">
        <f>+#REF!</f>
        <v>#REF!</v>
      </c>
      <c r="BP3" s="39" t="e">
        <f>+#REF!</f>
        <v>#REF!</v>
      </c>
      <c r="BQ3" s="79" t="e">
        <f>+#REF!</f>
        <v>#REF!</v>
      </c>
      <c r="BR3" s="79" t="e">
        <f>+#REF!</f>
        <v>#REF!</v>
      </c>
      <c r="BS3" s="79" t="e">
        <f>+#REF!</f>
        <v>#REF!</v>
      </c>
      <c r="BT3" s="39" t="e">
        <f>+#REF!</f>
        <v>#REF!</v>
      </c>
      <c r="BU3" s="79" t="e">
        <f>+#REF!</f>
        <v>#REF!</v>
      </c>
      <c r="BV3" s="79" t="e">
        <f>+#REF!</f>
        <v>#REF!</v>
      </c>
      <c r="BW3" s="79" t="e">
        <f>+#REF!</f>
        <v>#REF!</v>
      </c>
      <c r="BX3" s="39" t="e">
        <f>+#REF!</f>
        <v>#REF!</v>
      </c>
      <c r="BY3" s="79" t="e">
        <f>+#REF!</f>
        <v>#REF!</v>
      </c>
      <c r="BZ3" s="79" t="e">
        <f>+#REF!</f>
        <v>#REF!</v>
      </c>
      <c r="CA3" s="79" t="e">
        <f>+#REF!</f>
        <v>#REF!</v>
      </c>
      <c r="CB3" s="39" t="e">
        <f>+#REF!</f>
        <v>#REF!</v>
      </c>
      <c r="CC3" s="79" t="e">
        <f>+#REF!</f>
        <v>#REF!</v>
      </c>
      <c r="CD3" s="79" t="e">
        <f>+#REF!</f>
        <v>#REF!</v>
      </c>
      <c r="CE3" s="79" t="e">
        <f>+#REF!</f>
        <v>#REF!</v>
      </c>
      <c r="CF3" s="39" t="e">
        <f>+#REF!</f>
        <v>#REF!</v>
      </c>
      <c r="CG3" s="79" t="e" cm="1">
        <f t="array" ref="CG3">+#REF!</f>
        <v>#REF!</v>
      </c>
      <c r="CH3" s="79"/>
      <c r="CI3" s="79"/>
      <c r="CJ3" s="39" t="e" cm="1">
        <f t="array" ref="CJ3">+#REF!</f>
        <v>#REF!</v>
      </c>
      <c r="CK3" s="79"/>
      <c r="CL3" s="79"/>
      <c r="CM3" s="79"/>
      <c r="CN3" s="39" t="e" cm="1">
        <f t="array" ref="CN3">+#REF!</f>
        <v>#REF!</v>
      </c>
      <c r="CO3" s="79"/>
      <c r="CP3" s="79"/>
      <c r="CQ3" s="79"/>
      <c r="CR3" s="39" t="e" cm="1">
        <f t="array" ref="CR3">+#REF!</f>
        <v>#REF!</v>
      </c>
      <c r="CS3" s="79"/>
      <c r="CT3" s="79"/>
      <c r="CU3" s="79"/>
      <c r="CV3" s="39" t="e" cm="1">
        <f t="array" ref="CV3">+#REF!</f>
        <v>#REF!</v>
      </c>
      <c r="CW3" s="79"/>
      <c r="CX3" s="79"/>
      <c r="CY3" s="79"/>
      <c r="CZ3" s="39" t="e" cm="1">
        <f t="array" ref="CZ3">+#REF!</f>
        <v>#REF!</v>
      </c>
      <c r="DA3" s="79"/>
      <c r="DB3" s="79"/>
      <c r="DC3" s="79"/>
      <c r="DD3" s="39" t="e" cm="1">
        <f t="array" ref="DD3">+#REF!</f>
        <v>#REF!</v>
      </c>
      <c r="DE3" s="79"/>
      <c r="DF3" s="79"/>
      <c r="DG3" s="79"/>
      <c r="DH3" s="39" t="e" cm="1">
        <f t="array" ref="DH3">+#REF!</f>
        <v>#REF!</v>
      </c>
      <c r="DI3" s="79"/>
      <c r="DJ3" s="79"/>
      <c r="DK3" s="79"/>
      <c r="DL3" s="39" t="s">
        <v>2670</v>
      </c>
      <c r="DM3" s="39" t="e" cm="1">
        <f t="array" ref="DM3">+#REF!</f>
        <v>#REF!</v>
      </c>
      <c r="DN3" s="79"/>
      <c r="DO3" s="79"/>
      <c r="DP3" s="79"/>
      <c r="DQ3" s="286" t="e" cm="1">
        <f t="array" ref="DQ3">+#REF!</f>
        <v>#REF!</v>
      </c>
      <c r="DR3" s="79"/>
      <c r="DS3" s="79"/>
      <c r="DT3" s="79"/>
      <c r="DU3" s="39" t="e" cm="1">
        <f t="array" ref="DU3">+#REF!</f>
        <v>#REF!</v>
      </c>
      <c r="DV3" s="79"/>
      <c r="DW3" s="79"/>
      <c r="DX3" s="79"/>
      <c r="DY3" s="39" t="e" cm="1">
        <f t="array" ref="DY3">+#REF!</f>
        <v>#REF!</v>
      </c>
      <c r="DZ3" s="79"/>
      <c r="EA3" s="79"/>
      <c r="EB3" s="79"/>
      <c r="EC3" s="39" t="e" cm="1">
        <f t="array" ref="EC3">+#REF!</f>
        <v>#REF!</v>
      </c>
      <c r="ED3" s="79"/>
      <c r="EE3" s="79"/>
      <c r="EF3" s="79"/>
      <c r="EG3" s="39" t="e" cm="1">
        <f t="array" ref="EG3">+#REF!</f>
        <v>#REF!</v>
      </c>
      <c r="EH3" s="79"/>
      <c r="EI3" s="79"/>
      <c r="EJ3" s="79"/>
      <c r="EK3" s="39" t="e" cm="1">
        <f t="array" ref="EK3">+#REF!</f>
        <v>#REF!</v>
      </c>
      <c r="EL3" s="79"/>
      <c r="EM3" s="79"/>
      <c r="EN3" s="79"/>
      <c r="EO3" s="39" t="e" cm="1">
        <f t="array" ref="EO3">+#REF!</f>
        <v>#REF!</v>
      </c>
      <c r="EP3" s="79"/>
      <c r="EQ3" s="79"/>
      <c r="ER3" s="79"/>
      <c r="ES3" s="39" t="e" cm="1">
        <f t="array" ref="ES3">+#REF!</f>
        <v>#REF!</v>
      </c>
      <c r="ET3" s="79"/>
      <c r="EU3" s="79"/>
      <c r="EV3" s="79"/>
      <c r="EW3" s="39" t="e" cm="1">
        <f t="array" ref="EW3">+#REF!</f>
        <v>#REF!</v>
      </c>
      <c r="EX3" s="79"/>
      <c r="EY3" s="79"/>
      <c r="EZ3" s="79"/>
      <c r="FA3" s="39" t="e" cm="1">
        <f t="array" ref="FA3">+#REF!</f>
        <v>#REF!</v>
      </c>
      <c r="FB3" s="79"/>
      <c r="FC3" s="79"/>
      <c r="FD3" s="79"/>
      <c r="FE3" s="39" t="e" cm="1">
        <f t="array" ref="FE3">+#REF!</f>
        <v>#REF!</v>
      </c>
      <c r="FF3" s="79"/>
      <c r="FG3" s="79"/>
      <c r="FH3" s="79"/>
      <c r="FI3" s="39" t="e" cm="1">
        <f t="array" ref="FI3">+#REF!</f>
        <v>#REF!</v>
      </c>
      <c r="FJ3" s="79"/>
      <c r="FK3" s="79"/>
      <c r="FL3" s="79"/>
      <c r="FM3" s="114" t="s">
        <v>2671</v>
      </c>
      <c r="FN3" s="39" t="e" cm="1">
        <f t="array" ref="FN3">+#REF!</f>
        <v>#REF!</v>
      </c>
      <c r="FO3" s="79"/>
      <c r="FP3" s="79"/>
      <c r="FQ3" s="79"/>
      <c r="FR3" s="286" t="e" cm="1">
        <f t="array" ref="FR3">+#REF!</f>
        <v>#REF!</v>
      </c>
      <c r="FS3" s="79"/>
      <c r="FT3" s="79"/>
      <c r="FU3" s="79"/>
      <c r="FV3" s="39" t="e" cm="1">
        <f t="array" ref="FV3">+#REF!</f>
        <v>#REF!</v>
      </c>
      <c r="FW3" s="79"/>
      <c r="FX3" s="79"/>
      <c r="FY3" s="79"/>
      <c r="FZ3" s="39" t="e" cm="1">
        <f t="array" ref="FZ3">+#REF!</f>
        <v>#REF!</v>
      </c>
      <c r="GA3" s="79"/>
      <c r="GB3" s="79"/>
      <c r="GC3" s="79"/>
      <c r="GD3" s="114" t="s">
        <v>2600</v>
      </c>
      <c r="GE3" s="39" t="str" cm="1">
        <f t="array" ref="GE3:GH3">+'5. Talento Humano'!B3:E3</f>
        <v>5.1.</v>
      </c>
      <c r="GF3" s="79" t="str">
        <v>Cumple con el personal de talento humano requerido de acuerdo con el manual operativo de la modalidad y cupos contratados, aprobada por la supervisión de contrato</v>
      </c>
      <c r="GG3" s="79" t="str">
        <v>NO APLICA</v>
      </c>
      <c r="GH3" s="79" t="str">
        <v/>
      </c>
      <c r="GI3" s="286" t="str" cm="1">
        <f t="array" ref="GI3:GL3">+'5. Talento Humano'!B5:E5</f>
        <v>5.1.2.</v>
      </c>
      <c r="GJ3" s="79" t="str">
        <v xml:space="preserve">Cuenta con talento humano adicional verifique que se encuentre aprobado por supervisión del contrato para el ingreso y desarrollo de funciones.
Nota: aplica si el operador cuenta con personal adicional que no se encuentre establecido en el Manual Operativo vigente. </v>
      </c>
      <c r="GK3" s="79">
        <v>0</v>
      </c>
      <c r="GL3" s="79">
        <v>0</v>
      </c>
      <c r="GM3" s="39" t="str" cm="1">
        <f t="array" ref="GM3:GP3">+'5. Talento Humano'!B9:E9</f>
        <v>5.2.3.</v>
      </c>
      <c r="GN3" s="79" t="str">
        <v>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v>
      </c>
      <c r="GO3" s="79">
        <v>0</v>
      </c>
      <c r="GP3" s="79">
        <v>0</v>
      </c>
      <c r="GQ3" s="39" t="str" cm="1">
        <f t="array" ref="GQ3:GT3">+'5. Talento Humano'!B13:E13</f>
        <v>5.3.3</v>
      </c>
      <c r="GR3" s="79" t="str">
        <v>Cuenta con un proceso de formación y capacitación del talento humano que incorpore por lo menos las temáticas establecidas en el manual operativo de acuerdo a la población atendida. y sus evidencias de implementación.</v>
      </c>
      <c r="GS3" s="79">
        <v>0</v>
      </c>
      <c r="GT3" s="79">
        <v>0</v>
      </c>
      <c r="GU3" s="39" t="str" cm="1">
        <f t="array" ref="GU3:GX3">+'5. Talento Humano'!B16:E16</f>
        <v>5.4.1</v>
      </c>
      <c r="GV3" s="79" t="str">
        <v xml:space="preserve">Cuenta con archivo físico y/o digital de hoja de vida, y evidencias del proceso de selección, contratación, inducción, formación y capacitación del personal, código ético y cumplimiento de requisitos en cuanto a seguridad social, antecedentes fiscales, disciplinarios, judiciales y medidas correctivas.para la muestra de talento humano seleccionada. 
</v>
      </c>
      <c r="GW3" s="79">
        <v>0</v>
      </c>
      <c r="GX3" s="287">
        <v>0</v>
      </c>
      <c r="GY3" s="114" t="s">
        <v>2607</v>
      </c>
      <c r="GZ3" s="39" t="str" cm="1">
        <f t="array" ref="GZ3:HC3">+'6. Financiero'!B3:E3</f>
        <v>6.1.</v>
      </c>
      <c r="HA3" s="79" t="str">
        <v>Lleva la contabilidad conforme a las Normas de Información Financiera (NIIF) y demás normas contables vigentes en Colombia.</v>
      </c>
      <c r="HB3" s="79" t="str">
        <v>NO APLICA</v>
      </c>
      <c r="HC3" s="79" t="str">
        <v/>
      </c>
      <c r="HD3" s="39" t="str" cm="1">
        <f t="array" ref="HD3:HG3">+'6. Financiero'!B8:E8</f>
        <v>6.2.</v>
      </c>
      <c r="HE3" s="79" t="str">
        <v>Lleva la contabilidad desagregada por centro de costos.</v>
      </c>
      <c r="HF3" s="79" t="str">
        <v>NO APLICA</v>
      </c>
      <c r="HG3" s="79" t="str">
        <v/>
      </c>
      <c r="HH3" s="39" t="str" cm="1">
        <f t="array" ref="HH3:HK3">+'6. Financiero'!B15:E15</f>
        <v>6.2.7</v>
      </c>
      <c r="HI3" s="79" t="str">
        <v>Cuenta con evidencia de que los recursos financieros han sido utilizados para el pago oportuno de la Beca para las Madres Sustitutas. (Tabla 13. Beca de Madre o Padre Sustituto por ubicación mensual)</v>
      </c>
      <c r="HJ3" s="79">
        <v>0</v>
      </c>
      <c r="HK3" s="79">
        <v>0</v>
      </c>
      <c r="HL3" s="114" t="s">
        <v>2672</v>
      </c>
      <c r="HM3" s="39" t="str" cm="1">
        <f t="array" ref="HM3:HP3">+'7. Dotacion'!B3:E3</f>
        <v>7.1.</v>
      </c>
      <c r="HN3" s="79" t="str">
        <v xml:space="preserve">Cuenta con los elementos de dotación básica (dormitorios) para Hogares Sustitutos Vulneración/Discapacidad/ Tutor. </v>
      </c>
      <c r="HO3" s="79" t="str">
        <v>NO APLICA</v>
      </c>
      <c r="HP3" s="79" t="str">
        <v/>
      </c>
      <c r="HQ3" s="286" t="str" cm="1">
        <f t="array" ref="HQ3:HT3">+'7. Dotacion'!B7:E7</f>
        <v>7.2.</v>
      </c>
      <c r="HR3" s="79" t="str">
        <v>Cuenta con la dotación de aseo e higiene personal conforme a las particularidades de los usuarios y a su grupo de edad.</v>
      </c>
      <c r="HS3" s="79" t="str">
        <v>NO APLICA</v>
      </c>
      <c r="HT3" s="79" t="str">
        <v/>
      </c>
      <c r="HU3" s="39" t="str" cm="1">
        <f t="array" ref="HU3:HX3">+'7. Dotacion'!B9:E9</f>
        <v>7.3.</v>
      </c>
      <c r="HV3" s="79" t="str">
        <v>Cuenta con la dotación personal requerida conforme a las particularidades de los usuarios y del territorio</v>
      </c>
      <c r="HW3" s="79" t="str">
        <v>NO APLICA</v>
      </c>
      <c r="HX3" s="79" t="str">
        <v/>
      </c>
      <c r="HY3" s="39" t="str" cm="1">
        <f t="array" ref="HY3:IB3">+'7. Dotacion'!B13:E13</f>
        <v>7.4.</v>
      </c>
      <c r="HZ3" s="79" t="str">
        <v>Cuenta con la dotación lúdico – deportiva</v>
      </c>
      <c r="IA3" s="79" t="str">
        <v>NO APLICA</v>
      </c>
      <c r="IB3" s="79" t="str">
        <v/>
      </c>
      <c r="IC3" s="39" t="str" cm="1">
        <f t="array" ref="IC3:IF3">+'7. Dotacion'!B15:E15</f>
        <v>7.5.</v>
      </c>
      <c r="ID3" s="79" t="str">
        <v>Cuenta con dotación escolar-material pedagógico</v>
      </c>
      <c r="IE3" s="79" t="str">
        <v>NO APLICA</v>
      </c>
      <c r="IF3" s="79" t="str">
        <v/>
      </c>
      <c r="IG3" s="114" t="s">
        <v>2615</v>
      </c>
      <c r="IH3" s="39" t="str" cm="1">
        <f t="array" ref="IH3:IK3">+'Anexo 1 Violencias'!B3:E3</f>
        <v>A1.1</v>
      </c>
      <c r="II3" s="79" t="str">
        <v>Cuenta e Implementa las acciones diferenciales para la atención de víctimas de violencia sexual dentro y fuera del conflicto armado y/o víctimas de trata:</v>
      </c>
      <c r="IJ3" s="79" t="str">
        <v>NO APLICA</v>
      </c>
      <c r="IK3" s="79" t="str">
        <v/>
      </c>
      <c r="IL3" s="114" t="s">
        <v>2617</v>
      </c>
      <c r="IM3" s="39" t="e" cm="1">
        <f t="array" ref="IM3">+#REF!</f>
        <v>#REF!</v>
      </c>
      <c r="IN3" s="79"/>
      <c r="IO3" s="79"/>
      <c r="IP3" s="79"/>
      <c r="IQ3" s="39" t="e" cm="1">
        <f t="array" ref="IQ3">+#REF!</f>
        <v>#REF!</v>
      </c>
      <c r="IR3" s="79"/>
      <c r="IS3" s="79"/>
      <c r="IT3" s="79"/>
      <c r="IU3" s="39" t="e" cm="1">
        <f t="array" ref="IU3">+#REF!</f>
        <v>#REF!</v>
      </c>
      <c r="IV3" s="79"/>
      <c r="IW3" s="79"/>
      <c r="IX3" s="79"/>
      <c r="IY3" s="39" t="e" cm="1">
        <f t="array" ref="IY3">+#REF!</f>
        <v>#REF!</v>
      </c>
      <c r="IZ3" s="79"/>
      <c r="JA3" s="79"/>
      <c r="JB3" s="79"/>
      <c r="JC3" s="39" t="s">
        <v>2674</v>
      </c>
      <c r="JD3" s="39" t="e" cm="1">
        <f t="array" ref="JD3">+#REF!</f>
        <v>#REF!</v>
      </c>
      <c r="JE3" s="79"/>
      <c r="JF3" s="79"/>
      <c r="JG3" s="79"/>
      <c r="JH3" s="39" t="e" cm="1">
        <f t="array" ref="JH3">+#REF!</f>
        <v>#REF!</v>
      </c>
      <c r="JI3" s="79"/>
      <c r="JJ3" s="79"/>
      <c r="JK3" s="79"/>
      <c r="JL3" s="39" t="e" cm="1">
        <f t="array" ref="JL3">+#REF!</f>
        <v>#REF!</v>
      </c>
      <c r="JM3" s="79"/>
      <c r="JN3" s="79"/>
      <c r="JO3" s="79"/>
      <c r="JP3" s="39" t="e" cm="1">
        <f t="array" ref="JP3">+#REF!</f>
        <v>#REF!</v>
      </c>
      <c r="JQ3" s="79"/>
      <c r="JR3" s="79"/>
      <c r="JS3" s="79"/>
      <c r="JT3" s="39" t="s">
        <v>2675</v>
      </c>
      <c r="JU3" s="39" t="str" cm="1">
        <f t="array" ref="JU3:JX3">+'Anexo 4. Situaciones de riesgo'!B3:E3</f>
        <v>A4.1</v>
      </c>
      <c r="JV3" s="79" t="str">
        <v>Implementa las actividades establecidas en la guía de orientaciones para la prevención y manejo de situaciones de riesgo de acuerdo con los eventos presentados y las características de la población atendida.</v>
      </c>
      <c r="JW3" s="79" t="str">
        <v>NO APLICA</v>
      </c>
      <c r="JX3" s="79" t="str">
        <v/>
      </c>
      <c r="JY3" s="39" t="str" cm="1">
        <f t="array" ref="JY3:KB3">+'Anexo 4. Situaciones de riesgo'!B5:E5</f>
        <v>A4.2</v>
      </c>
      <c r="JZ3" s="79" t="str">
        <v>Implementa  acciones de prevención y manejo para las salidas deportivas, pedagógicas, recreativas o culturales.</v>
      </c>
      <c r="KA3" s="79" t="str">
        <v>NO APLICA</v>
      </c>
      <c r="KB3" s="79" t="str">
        <v/>
      </c>
      <c r="KC3" s="39" t="str" cm="1">
        <f t="array" ref="KC3:KF3">+'Anexo 4. Situaciones de riesgo'!B10:E10</f>
        <v>A4.3</v>
      </c>
      <c r="KD3" s="79" t="str">
        <v xml:space="preserve">Implementa acciones de prevención y manejo de accidentes o lesiones. </v>
      </c>
      <c r="KE3" s="79" t="str">
        <v>NO APLICA</v>
      </c>
      <c r="KF3" s="79" t="str">
        <v/>
      </c>
      <c r="KG3" s="39" t="str" cm="1">
        <f t="array" ref="KG3:KJ3">+'Anexo 4. Situaciones de riesgo'!B18:E18</f>
        <v>A4.4</v>
      </c>
      <c r="KH3" s="79" t="str">
        <v xml:space="preserve">Implementa acciones de prevención y manejo conducta suicida: ideación e intento suicida y suicidio consumado. </v>
      </c>
      <c r="KI3" s="79" t="str">
        <v>NO APLICA</v>
      </c>
      <c r="KJ3" s="79" t="str">
        <v/>
      </c>
      <c r="KK3" s="39" t="str" cm="1">
        <f t="array" ref="KK3:KN3">+'Anexo 4. Situaciones de riesgo'!B31:E31</f>
        <v>A4.5</v>
      </c>
      <c r="KL3" s="79" t="str">
        <v xml:space="preserve">Implementa acciones de prevención y manejo ante situaciones de violencia. </v>
      </c>
      <c r="KM3" s="79" t="str">
        <v>NO APLICA</v>
      </c>
      <c r="KN3" s="79" t="str">
        <v/>
      </c>
      <c r="KO3" s="39" t="str" cm="1">
        <f t="array" ref="KO3:KR3">+'Anexo 4. Situaciones de riesgo'!B54:E54</f>
        <v>A4.6</v>
      </c>
      <c r="KP3" s="79" t="str">
        <v xml:space="preserve">Implementa acciones de prevención y manejo ante situaciones de fallecimiento </v>
      </c>
      <c r="KQ3" s="79" t="str">
        <v>NO APLICA</v>
      </c>
      <c r="KR3" s="79" t="str">
        <v/>
      </c>
      <c r="KS3" s="39" t="str" cm="1">
        <f t="array" ref="KS3:KV3">+'Anexo 4. Situaciones de riesgo'!B62:E62</f>
        <v>A4.7</v>
      </c>
      <c r="KT3" s="79" t="str">
        <v>Implementa acciones de prevención y manejo  ante situaciones complejas a nivel de convivencia</v>
      </c>
      <c r="KU3" s="79" t="str">
        <v>NO APLICA</v>
      </c>
      <c r="KV3" s="79" t="str">
        <v/>
      </c>
      <c r="KW3" s="39" t="str" cm="1">
        <f t="array" ref="KW3:KZ3">+'Anexo 4. Situaciones de riesgo'!B65:E65</f>
        <v>A4.8</v>
      </c>
      <c r="KX3" s="79" t="str">
        <v>Cuenta con los soportes y gestiones ante situaciones de crisis personal</v>
      </c>
      <c r="KY3" s="79" t="str">
        <v>NO APLICA</v>
      </c>
      <c r="KZ3" s="79" t="str">
        <v/>
      </c>
      <c r="LA3" s="39" t="str" cm="1">
        <f t="array" ref="LA3:LD3">+'Anexo 4. Situaciones de riesgo'!B76:E76</f>
        <v>A4.9</v>
      </c>
      <c r="LB3" s="79" t="str">
        <v xml:space="preserve">Implementa acciones de prevención y manejo ante situaciones de riñas. </v>
      </c>
      <c r="LC3" s="79" t="str">
        <v>NO APLICA</v>
      </c>
      <c r="LD3" s="79" t="str">
        <v/>
      </c>
      <c r="LE3" s="39" t="str" cm="1">
        <f t="array" ref="LE3:LH3">+'Anexo 4. Situaciones de riesgo'!B85:E85</f>
        <v>A4.10</v>
      </c>
      <c r="LF3" s="79" t="str">
        <v xml:space="preserve">Implementa acciones de prevención y manejo ante situaciones de desordenes disciplinarios. </v>
      </c>
      <c r="LG3" s="79" t="str">
        <v>NO APLICA</v>
      </c>
      <c r="LH3" s="79" t="str">
        <v/>
      </c>
      <c r="LI3" s="39" t="str" cm="1">
        <f t="array" ref="LI3:LL3">+'Anexo 4. Situaciones de riesgo'!B93:E93</f>
        <v>A4.11</v>
      </c>
      <c r="LJ3" s="79" t="str">
        <v xml:space="preserve">Implementa acciones de prevención y manejo  ante situaciones para el manejo del componente afectivo en el marco del cambio de medida, modalidad de atención, o traslado entre instituciones. </v>
      </c>
      <c r="LK3" s="79" t="str">
        <v>NO APLICA</v>
      </c>
      <c r="LL3" s="79" t="str">
        <v/>
      </c>
      <c r="LM3" s="39" t="str" cm="1">
        <f t="array" ref="LM3:LP3">+'Anexo 4. Situaciones de riesgo'!B101:E101</f>
        <v>A4.12</v>
      </c>
      <c r="LN3" s="79" t="str">
        <v>Implementa acciones de prevención y manejo frente al abandono y/o desistimiento irregular por parte del niño, niña o adolescente de la modalidad o servicio de restablecimiento de derechos.</v>
      </c>
      <c r="LO3" s="79" t="str">
        <v>NO APLICA</v>
      </c>
      <c r="LP3" s="79" t="str">
        <v/>
      </c>
    </row>
  </sheetData>
  <sheetProtection algorithmName="SHA-512" hashValue="DZqmkSeKKjAGk+H+J5QvBlRM8Ns2BalZWt9j4PbarFZ6hKVH+JY4Db/Aa3DSMtV/wubt8tiJnZBiKmZHPXscrA==" saltValue="rheFxVfcGDR+SyZ3vC9Tkw==" spinCount="100000" sheet="1" objects="1" scenarios="1" formatRows="0"/>
  <mergeCells count="14">
    <mergeCell ref="IG1:IK1"/>
    <mergeCell ref="IL1:JB1"/>
    <mergeCell ref="JC1:JS1"/>
    <mergeCell ref="JT1:LP1"/>
    <mergeCell ref="DL1:FL1"/>
    <mergeCell ref="FM1:GC1"/>
    <mergeCell ref="GD1:GX1"/>
    <mergeCell ref="GY1:HK1"/>
    <mergeCell ref="HL1:IF1"/>
    <mergeCell ref="A1:O1"/>
    <mergeCell ref="P1:AH1"/>
    <mergeCell ref="AI1:AP1"/>
    <mergeCell ref="AQ1:BJ1"/>
    <mergeCell ref="BK1:DK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F5" sqref="F5"/>
    </sheetView>
  </sheetViews>
  <sheetFormatPr baseColWidth="10" defaultColWidth="11.42578125" defaultRowHeight="14.25" x14ac:dyDescent="0.2"/>
  <cols>
    <col min="1" max="1" width="5.42578125" style="135" customWidth="1"/>
    <col min="2" max="2" width="24.7109375" style="135" customWidth="1"/>
    <col min="3" max="3" width="54" style="135" customWidth="1"/>
    <col min="4" max="4" width="86.5703125" style="135" customWidth="1"/>
    <col min="5" max="7" width="41" style="292" customWidth="1"/>
    <col min="8" max="8" width="33" style="292" customWidth="1"/>
    <col min="9" max="10" width="37.42578125" style="135" customWidth="1"/>
    <col min="11" max="11" width="32.42578125" style="135" customWidth="1"/>
    <col min="12" max="12" width="36.28515625" style="135" customWidth="1"/>
    <col min="13" max="13" width="20.85546875" style="135" customWidth="1"/>
    <col min="14" max="14" width="27.42578125" style="135" customWidth="1"/>
    <col min="15" max="15" width="34" style="135" customWidth="1"/>
    <col min="16" max="17" width="40.5703125" style="135" customWidth="1"/>
    <col min="18" max="18" width="68.7109375" style="135" customWidth="1"/>
    <col min="19" max="19" width="11.42578125" style="135"/>
    <col min="20" max="20" width="101" style="135" hidden="1" customWidth="1"/>
    <col min="21" max="16384" width="11.42578125" style="135"/>
  </cols>
  <sheetData>
    <row r="1" spans="1:20" ht="42.75" x14ac:dyDescent="0.2">
      <c r="A1" s="693" t="s">
        <v>2681</v>
      </c>
      <c r="B1" s="693"/>
      <c r="C1" s="693"/>
      <c r="D1" s="693"/>
      <c r="E1" s="693"/>
      <c r="F1" s="693"/>
      <c r="G1" s="693"/>
      <c r="H1" s="693"/>
      <c r="I1" s="693"/>
      <c r="J1" s="693"/>
      <c r="K1" s="693"/>
      <c r="L1" s="693"/>
      <c r="M1" s="693"/>
      <c r="N1" s="693"/>
      <c r="O1" s="693"/>
      <c r="P1" s="693"/>
      <c r="Q1" s="693"/>
      <c r="R1" s="693"/>
      <c r="T1" s="293" t="s">
        <v>2682</v>
      </c>
    </row>
    <row r="2" spans="1:20" ht="42.75" customHeight="1" x14ac:dyDescent="0.2">
      <c r="A2" s="692" t="s">
        <v>2683</v>
      </c>
      <c r="B2" s="692"/>
      <c r="C2" s="692"/>
      <c r="D2" s="692"/>
      <c r="E2" s="698" t="s">
        <v>2684</v>
      </c>
      <c r="F2" s="698"/>
      <c r="G2" s="698"/>
      <c r="H2" s="698"/>
      <c r="I2" s="692" t="s">
        <v>2685</v>
      </c>
      <c r="J2" s="692"/>
      <c r="K2" s="692"/>
      <c r="L2" s="692"/>
      <c r="M2" s="692"/>
      <c r="N2" s="692"/>
      <c r="O2" s="692"/>
      <c r="P2" s="301" t="s">
        <v>2686</v>
      </c>
      <c r="Q2" s="692" t="s">
        <v>2687</v>
      </c>
      <c r="R2" s="692"/>
      <c r="T2" s="293" t="s">
        <v>2688</v>
      </c>
    </row>
    <row r="3" spans="1:20" ht="85.5" customHeight="1" x14ac:dyDescent="0.2">
      <c r="A3" s="300" t="s">
        <v>2689</v>
      </c>
      <c r="B3" s="300" t="s">
        <v>2690</v>
      </c>
      <c r="C3" s="300" t="s">
        <v>2691</v>
      </c>
      <c r="D3" s="300" t="s">
        <v>2692</v>
      </c>
      <c r="E3" s="297" t="s">
        <v>2693</v>
      </c>
      <c r="F3" s="297" t="s">
        <v>2694</v>
      </c>
      <c r="G3" s="297" t="s">
        <v>2695</v>
      </c>
      <c r="H3" s="297" t="s">
        <v>2696</v>
      </c>
      <c r="I3" s="300" t="s">
        <v>2697</v>
      </c>
      <c r="J3" s="300" t="s">
        <v>2698</v>
      </c>
      <c r="K3" s="300" t="s">
        <v>2699</v>
      </c>
      <c r="L3" s="300" t="s">
        <v>2700</v>
      </c>
      <c r="M3" s="300" t="s">
        <v>2701</v>
      </c>
      <c r="N3" s="300" t="s">
        <v>2702</v>
      </c>
      <c r="O3" s="300" t="s">
        <v>2703</v>
      </c>
      <c r="P3" s="297" t="s">
        <v>2704</v>
      </c>
      <c r="Q3" s="300" t="s">
        <v>2705</v>
      </c>
      <c r="R3" s="300" t="s">
        <v>2706</v>
      </c>
      <c r="T3" s="293" t="s">
        <v>2707</v>
      </c>
    </row>
    <row r="4" spans="1:20" s="290" customFormat="1" ht="306" x14ac:dyDescent="0.25">
      <c r="A4" s="294">
        <v>1</v>
      </c>
      <c r="B4" s="294">
        <f>+'Condiciones NO cumplimiento'!G3</f>
        <v>0</v>
      </c>
      <c r="C4" s="298">
        <f>+'Condiciones NO cumplimiento'!F3</f>
        <v>0</v>
      </c>
      <c r="D4" s="298">
        <f>+'Condiciones NO cumplimiento'!D3</f>
        <v>0</v>
      </c>
      <c r="E4" s="288" t="s">
        <v>2708</v>
      </c>
      <c r="F4" s="288" t="s">
        <v>2709</v>
      </c>
      <c r="G4" s="288" t="s">
        <v>2710</v>
      </c>
      <c r="H4" s="288" t="s">
        <v>2711</v>
      </c>
      <c r="I4" s="289" t="s">
        <v>2712</v>
      </c>
      <c r="J4" s="289"/>
      <c r="K4" s="289" t="s">
        <v>2713</v>
      </c>
      <c r="L4" s="289" t="s">
        <v>2714</v>
      </c>
      <c r="M4" s="289" t="s">
        <v>2715</v>
      </c>
      <c r="N4" s="289" t="s">
        <v>2716</v>
      </c>
      <c r="O4" s="289" t="s">
        <v>2717</v>
      </c>
      <c r="P4" s="289" t="s">
        <v>2718</v>
      </c>
      <c r="Q4" s="289"/>
      <c r="R4" s="289"/>
    </row>
    <row r="5" spans="1:20" s="290" customFormat="1" ht="306" x14ac:dyDescent="0.25">
      <c r="A5" s="294">
        <v>2</v>
      </c>
      <c r="B5" s="294">
        <f>+'Condiciones NO cumplimiento'!G4</f>
        <v>0</v>
      </c>
      <c r="C5" s="298">
        <f>+'Condiciones NO cumplimiento'!F4</f>
        <v>0</v>
      </c>
      <c r="D5" s="298">
        <f>+'Condiciones NO cumplimiento'!D4</f>
        <v>0</v>
      </c>
      <c r="E5" s="288" t="s">
        <v>2708</v>
      </c>
      <c r="F5" s="288" t="s">
        <v>2709</v>
      </c>
      <c r="G5" s="288" t="s">
        <v>2710</v>
      </c>
      <c r="H5" s="288" t="s">
        <v>2711</v>
      </c>
      <c r="I5" s="289" t="s">
        <v>2712</v>
      </c>
      <c r="J5" s="289"/>
      <c r="K5" s="289" t="s">
        <v>2713</v>
      </c>
      <c r="L5" s="289" t="s">
        <v>2714</v>
      </c>
      <c r="M5" s="289" t="s">
        <v>2715</v>
      </c>
      <c r="N5" s="289" t="s">
        <v>2716</v>
      </c>
      <c r="O5" s="289" t="s">
        <v>2717</v>
      </c>
      <c r="P5" s="289" t="s">
        <v>2718</v>
      </c>
      <c r="Q5" s="289"/>
      <c r="R5" s="289"/>
    </row>
    <row r="6" spans="1:20" s="290" customFormat="1" ht="306" x14ac:dyDescent="0.25">
      <c r="A6" s="294">
        <v>3</v>
      </c>
      <c r="B6" s="294">
        <f>+'Condiciones NO cumplimiento'!G5</f>
        <v>0</v>
      </c>
      <c r="C6" s="298">
        <f>+'Condiciones NO cumplimiento'!F5</f>
        <v>0</v>
      </c>
      <c r="D6" s="298">
        <f>+'Condiciones NO cumplimiento'!D5</f>
        <v>0</v>
      </c>
      <c r="E6" s="288" t="s">
        <v>2708</v>
      </c>
      <c r="F6" s="288" t="s">
        <v>2709</v>
      </c>
      <c r="G6" s="288" t="s">
        <v>2710</v>
      </c>
      <c r="H6" s="288" t="s">
        <v>2711</v>
      </c>
      <c r="I6" s="291" t="s">
        <v>2712</v>
      </c>
      <c r="J6" s="291"/>
      <c r="K6" s="291" t="s">
        <v>2713</v>
      </c>
      <c r="L6" s="291" t="s">
        <v>2714</v>
      </c>
      <c r="M6" s="289" t="s">
        <v>2715</v>
      </c>
      <c r="N6" s="289" t="s">
        <v>2716</v>
      </c>
      <c r="O6" s="289" t="s">
        <v>2717</v>
      </c>
      <c r="P6" s="289" t="s">
        <v>2718</v>
      </c>
      <c r="Q6" s="289"/>
      <c r="R6" s="289"/>
    </row>
    <row r="7" spans="1:20" s="290" customFormat="1" ht="306" x14ac:dyDescent="0.25">
      <c r="A7" s="294">
        <v>4</v>
      </c>
      <c r="B7" s="294">
        <f>+'Condiciones NO cumplimiento'!G6</f>
        <v>0</v>
      </c>
      <c r="C7" s="298">
        <f>+'Condiciones NO cumplimiento'!F6</f>
        <v>0</v>
      </c>
      <c r="D7" s="298">
        <f>+'Condiciones NO cumplimiento'!D6</f>
        <v>0</v>
      </c>
      <c r="E7" s="288" t="s">
        <v>2708</v>
      </c>
      <c r="F7" s="288" t="s">
        <v>2709</v>
      </c>
      <c r="G7" s="288" t="s">
        <v>2710</v>
      </c>
      <c r="H7" s="288" t="s">
        <v>2711</v>
      </c>
      <c r="I7" s="291" t="s">
        <v>2712</v>
      </c>
      <c r="J7" s="291"/>
      <c r="K7" s="291" t="s">
        <v>2713</v>
      </c>
      <c r="L7" s="291" t="s">
        <v>2714</v>
      </c>
      <c r="M7" s="289" t="s">
        <v>2715</v>
      </c>
      <c r="N7" s="289" t="s">
        <v>2716</v>
      </c>
      <c r="O7" s="289" t="s">
        <v>2717</v>
      </c>
      <c r="P7" s="289" t="s">
        <v>2718</v>
      </c>
      <c r="Q7" s="289"/>
      <c r="R7" s="289"/>
    </row>
    <row r="8" spans="1:20" s="290" customFormat="1" ht="306" x14ac:dyDescent="0.25">
      <c r="A8" s="294">
        <v>5</v>
      </c>
      <c r="B8" s="294">
        <f>+'Condiciones NO cumplimiento'!G7</f>
        <v>0</v>
      </c>
      <c r="C8" s="298">
        <f>+'Condiciones NO cumplimiento'!F7</f>
        <v>0</v>
      </c>
      <c r="D8" s="298">
        <f>+'Condiciones NO cumplimiento'!D7</f>
        <v>0</v>
      </c>
      <c r="E8" s="288" t="s">
        <v>2708</v>
      </c>
      <c r="F8" s="288" t="s">
        <v>2709</v>
      </c>
      <c r="G8" s="288" t="s">
        <v>2710</v>
      </c>
      <c r="H8" s="288" t="s">
        <v>2711</v>
      </c>
      <c r="I8" s="291" t="s">
        <v>2712</v>
      </c>
      <c r="J8" s="291"/>
      <c r="K8" s="291" t="s">
        <v>2713</v>
      </c>
      <c r="L8" s="291" t="s">
        <v>2714</v>
      </c>
      <c r="M8" s="289" t="s">
        <v>2715</v>
      </c>
      <c r="N8" s="289" t="s">
        <v>2716</v>
      </c>
      <c r="O8" s="289" t="s">
        <v>2717</v>
      </c>
      <c r="P8" s="289" t="s">
        <v>2718</v>
      </c>
      <c r="Q8" s="289"/>
      <c r="R8" s="289"/>
    </row>
    <row r="9" spans="1:20" s="290" customFormat="1" ht="306" x14ac:dyDescent="0.25">
      <c r="A9" s="294">
        <v>6</v>
      </c>
      <c r="B9" s="294">
        <f>+'Condiciones NO cumplimiento'!G8</f>
        <v>0</v>
      </c>
      <c r="C9" s="298">
        <f>+'Condiciones NO cumplimiento'!F8</f>
        <v>0</v>
      </c>
      <c r="D9" s="298">
        <f>+'Condiciones NO cumplimiento'!D8</f>
        <v>0</v>
      </c>
      <c r="E9" s="288" t="s">
        <v>2708</v>
      </c>
      <c r="F9" s="288" t="s">
        <v>2709</v>
      </c>
      <c r="G9" s="288" t="s">
        <v>2710</v>
      </c>
      <c r="H9" s="288" t="s">
        <v>2711</v>
      </c>
      <c r="I9" s="289" t="s">
        <v>2712</v>
      </c>
      <c r="J9" s="289"/>
      <c r="K9" s="289" t="s">
        <v>2713</v>
      </c>
      <c r="L9" s="289" t="s">
        <v>2714</v>
      </c>
      <c r="M9" s="289" t="s">
        <v>2715</v>
      </c>
      <c r="N9" s="289" t="s">
        <v>2716</v>
      </c>
      <c r="O9" s="289" t="s">
        <v>2717</v>
      </c>
      <c r="P9" s="289" t="s">
        <v>2718</v>
      </c>
      <c r="Q9" s="289"/>
      <c r="R9" s="289"/>
    </row>
    <row r="10" spans="1:20" s="290" customFormat="1" ht="306" x14ac:dyDescent="0.25">
      <c r="A10" s="294">
        <v>7</v>
      </c>
      <c r="B10" s="294">
        <f>+'Condiciones NO cumplimiento'!G9</f>
        <v>0</v>
      </c>
      <c r="C10" s="298">
        <f>+'Condiciones NO cumplimiento'!F9</f>
        <v>0</v>
      </c>
      <c r="D10" s="298">
        <f>+'Condiciones NO cumplimiento'!D9</f>
        <v>0</v>
      </c>
      <c r="E10" s="288" t="s">
        <v>2708</v>
      </c>
      <c r="F10" s="288" t="s">
        <v>2709</v>
      </c>
      <c r="G10" s="288" t="s">
        <v>2710</v>
      </c>
      <c r="H10" s="288" t="s">
        <v>2711</v>
      </c>
      <c r="I10" s="289" t="s">
        <v>2712</v>
      </c>
      <c r="J10" s="289"/>
      <c r="K10" s="289" t="s">
        <v>2713</v>
      </c>
      <c r="L10" s="289" t="s">
        <v>2714</v>
      </c>
      <c r="M10" s="289" t="s">
        <v>2715</v>
      </c>
      <c r="N10" s="289" t="s">
        <v>2716</v>
      </c>
      <c r="O10" s="289" t="s">
        <v>2717</v>
      </c>
      <c r="P10" s="289" t="s">
        <v>2718</v>
      </c>
      <c r="Q10" s="289"/>
      <c r="R10" s="289"/>
    </row>
    <row r="11" spans="1:20" s="290" customFormat="1" ht="306" x14ac:dyDescent="0.25">
      <c r="A11" s="294">
        <v>8</v>
      </c>
      <c r="B11" s="294">
        <f>+'Condiciones NO cumplimiento'!G10</f>
        <v>0</v>
      </c>
      <c r="C11" s="298">
        <f>+'Condiciones NO cumplimiento'!F10</f>
        <v>0</v>
      </c>
      <c r="D11" s="298">
        <f>+'Condiciones NO cumplimiento'!D10</f>
        <v>0</v>
      </c>
      <c r="E11" s="288" t="s">
        <v>2708</v>
      </c>
      <c r="F11" s="288" t="s">
        <v>2709</v>
      </c>
      <c r="G11" s="288" t="s">
        <v>2710</v>
      </c>
      <c r="H11" s="288" t="s">
        <v>2711</v>
      </c>
      <c r="I11" s="291" t="s">
        <v>2712</v>
      </c>
      <c r="J11" s="291"/>
      <c r="K11" s="291" t="s">
        <v>2713</v>
      </c>
      <c r="L11" s="291" t="s">
        <v>2714</v>
      </c>
      <c r="M11" s="289" t="s">
        <v>2715</v>
      </c>
      <c r="N11" s="289" t="s">
        <v>2716</v>
      </c>
      <c r="O11" s="289" t="s">
        <v>2717</v>
      </c>
      <c r="P11" s="289" t="s">
        <v>2718</v>
      </c>
      <c r="Q11" s="289"/>
      <c r="R11" s="289"/>
    </row>
    <row r="12" spans="1:20" s="290" customFormat="1" ht="306" x14ac:dyDescent="0.25">
      <c r="A12" s="294">
        <v>9</v>
      </c>
      <c r="B12" s="294">
        <f>+'Condiciones NO cumplimiento'!G11</f>
        <v>0</v>
      </c>
      <c r="C12" s="298">
        <f>+'Condiciones NO cumplimiento'!F11</f>
        <v>0</v>
      </c>
      <c r="D12" s="298">
        <f>+'Condiciones NO cumplimiento'!D11</f>
        <v>0</v>
      </c>
      <c r="E12" s="288" t="s">
        <v>2708</v>
      </c>
      <c r="F12" s="288" t="s">
        <v>2709</v>
      </c>
      <c r="G12" s="288" t="s">
        <v>2710</v>
      </c>
      <c r="H12" s="288" t="s">
        <v>2711</v>
      </c>
      <c r="I12" s="291" t="s">
        <v>2712</v>
      </c>
      <c r="J12" s="291"/>
      <c r="K12" s="291" t="s">
        <v>2713</v>
      </c>
      <c r="L12" s="291" t="s">
        <v>2714</v>
      </c>
      <c r="M12" s="289" t="s">
        <v>2715</v>
      </c>
      <c r="N12" s="289" t="s">
        <v>2716</v>
      </c>
      <c r="O12" s="289" t="s">
        <v>2717</v>
      </c>
      <c r="P12" s="289" t="s">
        <v>2718</v>
      </c>
      <c r="Q12" s="289"/>
      <c r="R12" s="289"/>
    </row>
    <row r="13" spans="1:20" s="290" customFormat="1" ht="306" x14ac:dyDescent="0.25">
      <c r="A13" s="294">
        <v>10</v>
      </c>
      <c r="B13" s="294">
        <f>+'Condiciones NO cumplimiento'!G12</f>
        <v>0</v>
      </c>
      <c r="C13" s="298">
        <f>+'Condiciones NO cumplimiento'!F12</f>
        <v>0</v>
      </c>
      <c r="D13" s="298">
        <f>+'Condiciones NO cumplimiento'!D12</f>
        <v>0</v>
      </c>
      <c r="E13" s="288" t="s">
        <v>2708</v>
      </c>
      <c r="F13" s="288" t="s">
        <v>2709</v>
      </c>
      <c r="G13" s="288" t="s">
        <v>2710</v>
      </c>
      <c r="H13" s="288" t="s">
        <v>2711</v>
      </c>
      <c r="I13" s="291" t="s">
        <v>2712</v>
      </c>
      <c r="J13" s="291"/>
      <c r="K13" s="291" t="s">
        <v>2713</v>
      </c>
      <c r="L13" s="291" t="s">
        <v>2714</v>
      </c>
      <c r="M13" s="289" t="s">
        <v>2715</v>
      </c>
      <c r="N13" s="289" t="s">
        <v>2716</v>
      </c>
      <c r="O13" s="289" t="s">
        <v>2717</v>
      </c>
      <c r="P13" s="289" t="s">
        <v>2718</v>
      </c>
      <c r="Q13" s="289"/>
      <c r="R13" s="289"/>
    </row>
    <row r="14" spans="1:20" s="290" customFormat="1" ht="306" x14ac:dyDescent="0.25">
      <c r="A14" s="294">
        <v>11</v>
      </c>
      <c r="B14" s="294">
        <f>+'Condiciones NO cumplimiento'!G13</f>
        <v>0</v>
      </c>
      <c r="C14" s="298">
        <f>+'Condiciones NO cumplimiento'!F13</f>
        <v>0</v>
      </c>
      <c r="D14" s="298">
        <f>+'Condiciones NO cumplimiento'!D13</f>
        <v>0</v>
      </c>
      <c r="E14" s="288" t="s">
        <v>2708</v>
      </c>
      <c r="F14" s="288" t="s">
        <v>2709</v>
      </c>
      <c r="G14" s="288" t="s">
        <v>2710</v>
      </c>
      <c r="H14" s="288" t="s">
        <v>2711</v>
      </c>
      <c r="I14" s="289" t="s">
        <v>2712</v>
      </c>
      <c r="J14" s="289"/>
      <c r="K14" s="289" t="s">
        <v>2713</v>
      </c>
      <c r="L14" s="289" t="s">
        <v>2714</v>
      </c>
      <c r="M14" s="289" t="s">
        <v>2715</v>
      </c>
      <c r="N14" s="289" t="s">
        <v>2716</v>
      </c>
      <c r="O14" s="289" t="s">
        <v>2717</v>
      </c>
      <c r="P14" s="289" t="s">
        <v>2718</v>
      </c>
      <c r="Q14" s="289"/>
      <c r="R14" s="289"/>
    </row>
    <row r="15" spans="1:20" s="290" customFormat="1" ht="306" x14ac:dyDescent="0.25">
      <c r="A15" s="294">
        <v>12</v>
      </c>
      <c r="B15" s="294">
        <f>+'Condiciones NO cumplimiento'!G14</f>
        <v>0</v>
      </c>
      <c r="C15" s="298">
        <f>+'Condiciones NO cumplimiento'!F14</f>
        <v>0</v>
      </c>
      <c r="D15" s="298">
        <f>+'Condiciones NO cumplimiento'!D14</f>
        <v>0</v>
      </c>
      <c r="E15" s="288" t="s">
        <v>2708</v>
      </c>
      <c r="F15" s="288" t="s">
        <v>2709</v>
      </c>
      <c r="G15" s="288" t="s">
        <v>2710</v>
      </c>
      <c r="H15" s="288" t="s">
        <v>2711</v>
      </c>
      <c r="I15" s="289" t="s">
        <v>2712</v>
      </c>
      <c r="J15" s="289"/>
      <c r="K15" s="289" t="s">
        <v>2713</v>
      </c>
      <c r="L15" s="289" t="s">
        <v>2714</v>
      </c>
      <c r="M15" s="289" t="s">
        <v>2715</v>
      </c>
      <c r="N15" s="289" t="s">
        <v>2716</v>
      </c>
      <c r="O15" s="289" t="s">
        <v>2717</v>
      </c>
      <c r="P15" s="289" t="s">
        <v>2718</v>
      </c>
      <c r="Q15" s="289"/>
      <c r="R15" s="289"/>
    </row>
    <row r="16" spans="1:20" s="290" customFormat="1" ht="306" x14ac:dyDescent="0.25">
      <c r="A16" s="294">
        <v>13</v>
      </c>
      <c r="B16" s="294">
        <f>+'Condiciones NO cumplimiento'!G15</f>
        <v>0</v>
      </c>
      <c r="C16" s="298">
        <f>+'Condiciones NO cumplimiento'!F15</f>
        <v>0</v>
      </c>
      <c r="D16" s="298">
        <f>+'Condiciones NO cumplimiento'!D15</f>
        <v>0</v>
      </c>
      <c r="E16" s="288" t="s">
        <v>2708</v>
      </c>
      <c r="F16" s="288" t="s">
        <v>2709</v>
      </c>
      <c r="G16" s="288" t="s">
        <v>2710</v>
      </c>
      <c r="H16" s="288" t="s">
        <v>2711</v>
      </c>
      <c r="I16" s="291" t="s">
        <v>2712</v>
      </c>
      <c r="J16" s="291"/>
      <c r="K16" s="291" t="s">
        <v>2713</v>
      </c>
      <c r="L16" s="291" t="s">
        <v>2714</v>
      </c>
      <c r="M16" s="289" t="s">
        <v>2715</v>
      </c>
      <c r="N16" s="289" t="s">
        <v>2716</v>
      </c>
      <c r="O16" s="289" t="s">
        <v>2717</v>
      </c>
      <c r="P16" s="289" t="s">
        <v>2718</v>
      </c>
      <c r="Q16" s="289"/>
      <c r="R16" s="289"/>
    </row>
    <row r="17" spans="1:18" s="290" customFormat="1" ht="306" x14ac:dyDescent="0.25">
      <c r="A17" s="294">
        <v>14</v>
      </c>
      <c r="B17" s="294">
        <f>+'Condiciones NO cumplimiento'!G16</f>
        <v>0</v>
      </c>
      <c r="C17" s="298">
        <f>+'Condiciones NO cumplimiento'!F16</f>
        <v>0</v>
      </c>
      <c r="D17" s="298">
        <f>+'Condiciones NO cumplimiento'!D16</f>
        <v>0</v>
      </c>
      <c r="E17" s="288" t="s">
        <v>2708</v>
      </c>
      <c r="F17" s="288" t="s">
        <v>2709</v>
      </c>
      <c r="G17" s="288" t="s">
        <v>2710</v>
      </c>
      <c r="H17" s="288" t="s">
        <v>2711</v>
      </c>
      <c r="I17" s="291" t="s">
        <v>2712</v>
      </c>
      <c r="J17" s="291"/>
      <c r="K17" s="291" t="s">
        <v>2713</v>
      </c>
      <c r="L17" s="291" t="s">
        <v>2714</v>
      </c>
      <c r="M17" s="289" t="s">
        <v>2715</v>
      </c>
      <c r="N17" s="289" t="s">
        <v>2716</v>
      </c>
      <c r="O17" s="289" t="s">
        <v>2717</v>
      </c>
      <c r="P17" s="289" t="s">
        <v>2718</v>
      </c>
      <c r="Q17" s="289"/>
      <c r="R17" s="289"/>
    </row>
    <row r="18" spans="1:18" s="290" customFormat="1" ht="306" x14ac:dyDescent="0.25">
      <c r="A18" s="294">
        <v>15</v>
      </c>
      <c r="B18" s="294">
        <f>+'Condiciones NO cumplimiento'!G17</f>
        <v>0</v>
      </c>
      <c r="C18" s="298">
        <f>+'Condiciones NO cumplimiento'!F17</f>
        <v>0</v>
      </c>
      <c r="D18" s="298">
        <f>+'Condiciones NO cumplimiento'!D17</f>
        <v>0</v>
      </c>
      <c r="E18" s="288" t="s">
        <v>2708</v>
      </c>
      <c r="F18" s="288" t="s">
        <v>2709</v>
      </c>
      <c r="G18" s="288" t="s">
        <v>2710</v>
      </c>
      <c r="H18" s="288" t="s">
        <v>2711</v>
      </c>
      <c r="I18" s="291" t="s">
        <v>2712</v>
      </c>
      <c r="J18" s="291"/>
      <c r="K18" s="291" t="s">
        <v>2713</v>
      </c>
      <c r="L18" s="291" t="s">
        <v>2714</v>
      </c>
      <c r="M18" s="289" t="s">
        <v>2715</v>
      </c>
      <c r="N18" s="289" t="s">
        <v>2716</v>
      </c>
      <c r="O18" s="289" t="s">
        <v>2717</v>
      </c>
      <c r="P18" s="289" t="s">
        <v>2718</v>
      </c>
      <c r="Q18" s="289"/>
      <c r="R18" s="289"/>
    </row>
    <row r="19" spans="1:18" s="290" customFormat="1" ht="306" x14ac:dyDescent="0.25">
      <c r="A19" s="294">
        <v>16</v>
      </c>
      <c r="B19" s="294">
        <f>+'Condiciones NO cumplimiento'!G18</f>
        <v>0</v>
      </c>
      <c r="C19" s="298">
        <f>+'Condiciones NO cumplimiento'!F18</f>
        <v>0</v>
      </c>
      <c r="D19" s="298">
        <f>+'Condiciones NO cumplimiento'!D18</f>
        <v>0</v>
      </c>
      <c r="E19" s="288" t="s">
        <v>2708</v>
      </c>
      <c r="F19" s="288" t="s">
        <v>2709</v>
      </c>
      <c r="G19" s="288" t="s">
        <v>2710</v>
      </c>
      <c r="H19" s="288" t="s">
        <v>2711</v>
      </c>
      <c r="I19" s="289" t="s">
        <v>2712</v>
      </c>
      <c r="J19" s="289"/>
      <c r="K19" s="289" t="s">
        <v>2713</v>
      </c>
      <c r="L19" s="289" t="s">
        <v>2714</v>
      </c>
      <c r="M19" s="289" t="s">
        <v>2715</v>
      </c>
      <c r="N19" s="289" t="s">
        <v>2716</v>
      </c>
      <c r="O19" s="289" t="s">
        <v>2717</v>
      </c>
      <c r="P19" s="289" t="s">
        <v>2718</v>
      </c>
      <c r="Q19" s="289"/>
      <c r="R19" s="289"/>
    </row>
    <row r="20" spans="1:18" s="290" customFormat="1" ht="306" x14ac:dyDescent="0.25">
      <c r="A20" s="294">
        <v>17</v>
      </c>
      <c r="B20" s="294">
        <f>+'Condiciones NO cumplimiento'!G19</f>
        <v>0</v>
      </c>
      <c r="C20" s="298">
        <f>+'Condiciones NO cumplimiento'!F19</f>
        <v>0</v>
      </c>
      <c r="D20" s="298">
        <f>+'Condiciones NO cumplimiento'!D19</f>
        <v>0</v>
      </c>
      <c r="E20" s="288" t="s">
        <v>2708</v>
      </c>
      <c r="F20" s="288" t="s">
        <v>2709</v>
      </c>
      <c r="G20" s="288" t="s">
        <v>2710</v>
      </c>
      <c r="H20" s="288" t="s">
        <v>2711</v>
      </c>
      <c r="I20" s="291" t="s">
        <v>2712</v>
      </c>
      <c r="J20" s="291"/>
      <c r="K20" s="291" t="s">
        <v>2713</v>
      </c>
      <c r="L20" s="291" t="s">
        <v>2714</v>
      </c>
      <c r="M20" s="289" t="s">
        <v>2715</v>
      </c>
      <c r="N20" s="289" t="s">
        <v>2716</v>
      </c>
      <c r="O20" s="289" t="s">
        <v>2717</v>
      </c>
      <c r="P20" s="289" t="s">
        <v>2718</v>
      </c>
      <c r="Q20" s="289"/>
      <c r="R20" s="289"/>
    </row>
    <row r="21" spans="1:18" s="290" customFormat="1" ht="306" x14ac:dyDescent="0.25">
      <c r="A21" s="294">
        <v>18</v>
      </c>
      <c r="B21" s="294">
        <f>+'Condiciones NO cumplimiento'!G20</f>
        <v>0</v>
      </c>
      <c r="C21" s="298">
        <f>+'Condiciones NO cumplimiento'!F20</f>
        <v>0</v>
      </c>
      <c r="D21" s="298">
        <f>+'Condiciones NO cumplimiento'!D20</f>
        <v>0</v>
      </c>
      <c r="E21" s="288" t="s">
        <v>2708</v>
      </c>
      <c r="F21" s="288" t="s">
        <v>2709</v>
      </c>
      <c r="G21" s="288" t="s">
        <v>2710</v>
      </c>
      <c r="H21" s="288" t="s">
        <v>2711</v>
      </c>
      <c r="I21" s="291" t="s">
        <v>2712</v>
      </c>
      <c r="J21" s="291"/>
      <c r="K21" s="291" t="s">
        <v>2713</v>
      </c>
      <c r="L21" s="291" t="s">
        <v>2714</v>
      </c>
      <c r="M21" s="289" t="s">
        <v>2715</v>
      </c>
      <c r="N21" s="289" t="s">
        <v>2716</v>
      </c>
      <c r="O21" s="289" t="s">
        <v>2717</v>
      </c>
      <c r="P21" s="289" t="s">
        <v>2718</v>
      </c>
      <c r="Q21" s="289"/>
      <c r="R21" s="289"/>
    </row>
    <row r="22" spans="1:18" s="290" customFormat="1" ht="306" x14ac:dyDescent="0.25">
      <c r="A22" s="294">
        <v>19</v>
      </c>
      <c r="B22" s="294">
        <f>+'Condiciones NO cumplimiento'!G21</f>
        <v>0</v>
      </c>
      <c r="C22" s="298">
        <f>+'Condiciones NO cumplimiento'!F21</f>
        <v>0</v>
      </c>
      <c r="D22" s="298">
        <f>+'Condiciones NO cumplimiento'!D21</f>
        <v>0</v>
      </c>
      <c r="E22" s="288" t="s">
        <v>2708</v>
      </c>
      <c r="F22" s="288" t="s">
        <v>2709</v>
      </c>
      <c r="G22" s="288" t="s">
        <v>2710</v>
      </c>
      <c r="H22" s="288" t="s">
        <v>2711</v>
      </c>
      <c r="I22" s="291" t="s">
        <v>2712</v>
      </c>
      <c r="J22" s="291"/>
      <c r="K22" s="291" t="s">
        <v>2713</v>
      </c>
      <c r="L22" s="291" t="s">
        <v>2714</v>
      </c>
      <c r="M22" s="289" t="s">
        <v>2715</v>
      </c>
      <c r="N22" s="289" t="s">
        <v>2716</v>
      </c>
      <c r="O22" s="289" t="s">
        <v>2717</v>
      </c>
      <c r="P22" s="289" t="s">
        <v>2718</v>
      </c>
      <c r="Q22" s="289"/>
      <c r="R22" s="289"/>
    </row>
    <row r="23" spans="1:18" ht="306" x14ac:dyDescent="0.2">
      <c r="A23" s="294">
        <v>20</v>
      </c>
      <c r="B23" s="294">
        <f>+'Condiciones NO cumplimiento'!G22</f>
        <v>0</v>
      </c>
      <c r="C23" s="298">
        <f>+'Condiciones NO cumplimiento'!F22</f>
        <v>0</v>
      </c>
      <c r="D23" s="298">
        <f>+'Condiciones NO cumplimiento'!D22</f>
        <v>0</v>
      </c>
      <c r="E23" s="288" t="s">
        <v>2708</v>
      </c>
      <c r="F23" s="288" t="s">
        <v>2709</v>
      </c>
      <c r="G23" s="288" t="s">
        <v>2710</v>
      </c>
      <c r="H23" s="288" t="s">
        <v>2711</v>
      </c>
      <c r="I23" s="291" t="s">
        <v>2712</v>
      </c>
      <c r="J23" s="291"/>
      <c r="K23" s="291" t="s">
        <v>2713</v>
      </c>
      <c r="L23" s="291" t="s">
        <v>2714</v>
      </c>
      <c r="M23" s="289" t="s">
        <v>2715</v>
      </c>
      <c r="N23" s="289" t="s">
        <v>2716</v>
      </c>
      <c r="O23" s="289" t="s">
        <v>2717</v>
      </c>
      <c r="P23" s="289" t="s">
        <v>2718</v>
      </c>
      <c r="Q23" s="289"/>
      <c r="R23" s="289"/>
    </row>
    <row r="24" spans="1:18" ht="306" x14ac:dyDescent="0.2">
      <c r="A24" s="294">
        <v>21</v>
      </c>
      <c r="B24" s="294">
        <f>+'Condiciones NO cumplimiento'!G23</f>
        <v>0</v>
      </c>
      <c r="C24" s="298">
        <f>+'Condiciones NO cumplimiento'!F23</f>
        <v>0</v>
      </c>
      <c r="D24" s="298">
        <f>+'Condiciones NO cumplimiento'!D23</f>
        <v>0</v>
      </c>
      <c r="E24" s="288" t="s">
        <v>2708</v>
      </c>
      <c r="F24" s="288" t="s">
        <v>2709</v>
      </c>
      <c r="G24" s="288" t="s">
        <v>2710</v>
      </c>
      <c r="H24" s="288" t="s">
        <v>2711</v>
      </c>
      <c r="I24" s="291" t="s">
        <v>2712</v>
      </c>
      <c r="J24" s="291"/>
      <c r="K24" s="291" t="s">
        <v>2713</v>
      </c>
      <c r="L24" s="291" t="s">
        <v>2714</v>
      </c>
      <c r="M24" s="289" t="s">
        <v>2715</v>
      </c>
      <c r="N24" s="289" t="s">
        <v>2716</v>
      </c>
      <c r="O24" s="299" t="s">
        <v>2717</v>
      </c>
      <c r="P24" s="299" t="s">
        <v>2718</v>
      </c>
      <c r="Q24" s="299"/>
      <c r="R24" s="299"/>
    </row>
    <row r="25" spans="1:18" ht="306" x14ac:dyDescent="0.2">
      <c r="A25" s="294">
        <v>22</v>
      </c>
      <c r="B25" s="294">
        <f>+'Condiciones NO cumplimiento'!G24</f>
        <v>0</v>
      </c>
      <c r="C25" s="298">
        <f>+'Condiciones NO cumplimiento'!F24</f>
        <v>0</v>
      </c>
      <c r="D25" s="298">
        <f>+'Condiciones NO cumplimiento'!D24</f>
        <v>0</v>
      </c>
      <c r="E25" s="288" t="s">
        <v>2708</v>
      </c>
      <c r="F25" s="288" t="s">
        <v>2709</v>
      </c>
      <c r="G25" s="288" t="s">
        <v>2710</v>
      </c>
      <c r="H25" s="288" t="s">
        <v>2711</v>
      </c>
      <c r="I25" s="291" t="s">
        <v>2712</v>
      </c>
      <c r="J25" s="291"/>
      <c r="K25" s="291" t="s">
        <v>2713</v>
      </c>
      <c r="L25" s="291" t="s">
        <v>2714</v>
      </c>
      <c r="M25" s="289" t="s">
        <v>2715</v>
      </c>
      <c r="N25" s="289" t="s">
        <v>2716</v>
      </c>
      <c r="O25" s="299" t="s">
        <v>2717</v>
      </c>
      <c r="P25" s="299" t="s">
        <v>2718</v>
      </c>
      <c r="Q25" s="299"/>
      <c r="R25" s="299"/>
    </row>
    <row r="26" spans="1:18" ht="306" x14ac:dyDescent="0.2">
      <c r="A26" s="294">
        <v>23</v>
      </c>
      <c r="B26" s="294">
        <f>+'Condiciones NO cumplimiento'!G25</f>
        <v>0</v>
      </c>
      <c r="C26" s="298">
        <f>+'Condiciones NO cumplimiento'!F25</f>
        <v>0</v>
      </c>
      <c r="D26" s="298">
        <f>+'Condiciones NO cumplimiento'!D25</f>
        <v>0</v>
      </c>
      <c r="E26" s="288" t="s">
        <v>2708</v>
      </c>
      <c r="F26" s="288" t="s">
        <v>2709</v>
      </c>
      <c r="G26" s="288" t="s">
        <v>2710</v>
      </c>
      <c r="H26" s="288" t="s">
        <v>2711</v>
      </c>
      <c r="I26" s="291" t="s">
        <v>2712</v>
      </c>
      <c r="J26" s="291"/>
      <c r="K26" s="291" t="s">
        <v>2713</v>
      </c>
      <c r="L26" s="291" t="s">
        <v>2714</v>
      </c>
      <c r="M26" s="289" t="s">
        <v>2715</v>
      </c>
      <c r="N26" s="289" t="s">
        <v>2716</v>
      </c>
      <c r="O26" s="299" t="s">
        <v>2717</v>
      </c>
      <c r="P26" s="299" t="s">
        <v>2718</v>
      </c>
      <c r="Q26" s="299"/>
      <c r="R26" s="299"/>
    </row>
    <row r="27" spans="1:18" ht="306" x14ac:dyDescent="0.2">
      <c r="A27" s="294">
        <v>24</v>
      </c>
      <c r="B27" s="294">
        <f>+'Condiciones NO cumplimiento'!G26</f>
        <v>0</v>
      </c>
      <c r="C27" s="298">
        <f>+'Condiciones NO cumplimiento'!F26</f>
        <v>0</v>
      </c>
      <c r="D27" s="298">
        <f>+'Condiciones NO cumplimiento'!D26</f>
        <v>0</v>
      </c>
      <c r="E27" s="288" t="s">
        <v>2708</v>
      </c>
      <c r="F27" s="288" t="s">
        <v>2709</v>
      </c>
      <c r="G27" s="288" t="s">
        <v>2710</v>
      </c>
      <c r="H27" s="288" t="s">
        <v>2711</v>
      </c>
      <c r="I27" s="291" t="s">
        <v>2712</v>
      </c>
      <c r="J27" s="291"/>
      <c r="K27" s="291" t="s">
        <v>2713</v>
      </c>
      <c r="L27" s="291" t="s">
        <v>2714</v>
      </c>
      <c r="M27" s="289" t="s">
        <v>2715</v>
      </c>
      <c r="N27" s="289" t="s">
        <v>2716</v>
      </c>
      <c r="O27" s="299" t="s">
        <v>2717</v>
      </c>
      <c r="P27" s="299" t="s">
        <v>2718</v>
      </c>
      <c r="Q27" s="299"/>
      <c r="R27" s="299"/>
    </row>
    <row r="28" spans="1:18" ht="306" x14ac:dyDescent="0.2">
      <c r="A28" s="294">
        <v>25</v>
      </c>
      <c r="B28" s="294">
        <f>+'Condiciones NO cumplimiento'!G27</f>
        <v>0</v>
      </c>
      <c r="C28" s="298">
        <f>+'Condiciones NO cumplimiento'!F27</f>
        <v>0</v>
      </c>
      <c r="D28" s="298">
        <f>+'Condiciones NO cumplimiento'!D27</f>
        <v>0</v>
      </c>
      <c r="E28" s="288" t="s">
        <v>2708</v>
      </c>
      <c r="F28" s="288" t="s">
        <v>2709</v>
      </c>
      <c r="G28" s="288" t="s">
        <v>2710</v>
      </c>
      <c r="H28" s="288" t="s">
        <v>2711</v>
      </c>
      <c r="I28" s="291" t="s">
        <v>2712</v>
      </c>
      <c r="J28" s="291"/>
      <c r="K28" s="291" t="s">
        <v>2713</v>
      </c>
      <c r="L28" s="291" t="s">
        <v>2714</v>
      </c>
      <c r="M28" s="289" t="s">
        <v>2715</v>
      </c>
      <c r="N28" s="289" t="s">
        <v>2716</v>
      </c>
      <c r="O28" s="299" t="s">
        <v>2717</v>
      </c>
      <c r="P28" s="299" t="s">
        <v>2718</v>
      </c>
      <c r="Q28" s="299"/>
      <c r="R28" s="299"/>
    </row>
    <row r="29" spans="1:18" ht="306" x14ac:dyDescent="0.2">
      <c r="A29" s="294">
        <v>26</v>
      </c>
      <c r="B29" s="294">
        <f>+'Condiciones NO cumplimiento'!G28</f>
        <v>0</v>
      </c>
      <c r="C29" s="298">
        <f>+'Condiciones NO cumplimiento'!F28</f>
        <v>0</v>
      </c>
      <c r="D29" s="298">
        <f>+'Condiciones NO cumplimiento'!D28</f>
        <v>0</v>
      </c>
      <c r="E29" s="288" t="s">
        <v>2708</v>
      </c>
      <c r="F29" s="288" t="s">
        <v>2709</v>
      </c>
      <c r="G29" s="288" t="s">
        <v>2710</v>
      </c>
      <c r="H29" s="288" t="s">
        <v>2711</v>
      </c>
      <c r="I29" s="291" t="s">
        <v>2712</v>
      </c>
      <c r="J29" s="291"/>
      <c r="K29" s="291" t="s">
        <v>2713</v>
      </c>
      <c r="L29" s="291" t="s">
        <v>2714</v>
      </c>
      <c r="M29" s="289" t="s">
        <v>2715</v>
      </c>
      <c r="N29" s="289" t="s">
        <v>2716</v>
      </c>
      <c r="O29" s="299" t="s">
        <v>2717</v>
      </c>
      <c r="P29" s="299" t="s">
        <v>2718</v>
      </c>
      <c r="Q29" s="299"/>
      <c r="R29" s="299"/>
    </row>
    <row r="30" spans="1:18" ht="306" x14ac:dyDescent="0.2">
      <c r="A30" s="294">
        <v>27</v>
      </c>
      <c r="B30" s="294">
        <f>+'Condiciones NO cumplimiento'!G29</f>
        <v>0</v>
      </c>
      <c r="C30" s="298">
        <f>+'Condiciones NO cumplimiento'!F29</f>
        <v>0</v>
      </c>
      <c r="D30" s="298">
        <f>+'Condiciones NO cumplimiento'!D29</f>
        <v>0</v>
      </c>
      <c r="E30" s="288" t="s">
        <v>2708</v>
      </c>
      <c r="F30" s="288" t="s">
        <v>2709</v>
      </c>
      <c r="G30" s="288" t="s">
        <v>2710</v>
      </c>
      <c r="H30" s="288" t="s">
        <v>2711</v>
      </c>
      <c r="I30" s="291" t="s">
        <v>2712</v>
      </c>
      <c r="J30" s="291"/>
      <c r="K30" s="291" t="s">
        <v>2713</v>
      </c>
      <c r="L30" s="291" t="s">
        <v>2714</v>
      </c>
      <c r="M30" s="289" t="s">
        <v>2715</v>
      </c>
      <c r="N30" s="289" t="s">
        <v>2716</v>
      </c>
      <c r="O30" s="299" t="s">
        <v>2717</v>
      </c>
      <c r="P30" s="299" t="s">
        <v>2718</v>
      </c>
      <c r="Q30" s="299"/>
      <c r="R30" s="299"/>
    </row>
    <row r="31" spans="1:18" ht="306" x14ac:dyDescent="0.2">
      <c r="A31" s="294">
        <v>28</v>
      </c>
      <c r="B31" s="294">
        <f>+'Condiciones NO cumplimiento'!G30</f>
        <v>0</v>
      </c>
      <c r="C31" s="298">
        <f>+'Condiciones NO cumplimiento'!F30</f>
        <v>0</v>
      </c>
      <c r="D31" s="298">
        <f>+'Condiciones NO cumplimiento'!D30</f>
        <v>0</v>
      </c>
      <c r="E31" s="288" t="s">
        <v>2708</v>
      </c>
      <c r="F31" s="288" t="s">
        <v>2709</v>
      </c>
      <c r="G31" s="288" t="s">
        <v>2710</v>
      </c>
      <c r="H31" s="288" t="s">
        <v>2711</v>
      </c>
      <c r="I31" s="291" t="s">
        <v>2712</v>
      </c>
      <c r="J31" s="291"/>
      <c r="K31" s="291" t="s">
        <v>2713</v>
      </c>
      <c r="L31" s="291" t="s">
        <v>2714</v>
      </c>
      <c r="M31" s="289" t="s">
        <v>2715</v>
      </c>
      <c r="N31" s="289" t="s">
        <v>2716</v>
      </c>
      <c r="O31" s="299" t="s">
        <v>2717</v>
      </c>
      <c r="P31" s="299" t="s">
        <v>2718</v>
      </c>
      <c r="Q31" s="299"/>
      <c r="R31" s="299"/>
    </row>
    <row r="32" spans="1:18" ht="306" x14ac:dyDescent="0.2">
      <c r="A32" s="294">
        <v>29</v>
      </c>
      <c r="B32" s="294">
        <f>+'Condiciones NO cumplimiento'!G31</f>
        <v>0</v>
      </c>
      <c r="C32" s="298">
        <f>+'Condiciones NO cumplimiento'!F31</f>
        <v>0</v>
      </c>
      <c r="D32" s="298">
        <f>+'Condiciones NO cumplimiento'!D31</f>
        <v>0</v>
      </c>
      <c r="E32" s="288" t="s">
        <v>2708</v>
      </c>
      <c r="F32" s="288" t="s">
        <v>2709</v>
      </c>
      <c r="G32" s="288" t="s">
        <v>2710</v>
      </c>
      <c r="H32" s="288" t="s">
        <v>2711</v>
      </c>
      <c r="I32" s="291" t="s">
        <v>2712</v>
      </c>
      <c r="J32" s="291"/>
      <c r="K32" s="291" t="s">
        <v>2713</v>
      </c>
      <c r="L32" s="291" t="s">
        <v>2714</v>
      </c>
      <c r="M32" s="289" t="s">
        <v>2715</v>
      </c>
      <c r="N32" s="289" t="s">
        <v>2716</v>
      </c>
      <c r="O32" s="299" t="s">
        <v>2717</v>
      </c>
      <c r="P32" s="299" t="s">
        <v>2718</v>
      </c>
      <c r="Q32" s="299"/>
      <c r="R32" s="299"/>
    </row>
    <row r="33" spans="1:18" ht="306" x14ac:dyDescent="0.2">
      <c r="A33" s="294">
        <v>30</v>
      </c>
      <c r="B33" s="294">
        <f>+'Condiciones NO cumplimiento'!G32</f>
        <v>0</v>
      </c>
      <c r="C33" s="298">
        <f>+'Condiciones NO cumplimiento'!F32</f>
        <v>0</v>
      </c>
      <c r="D33" s="298">
        <f>+'Condiciones NO cumplimiento'!D32</f>
        <v>0</v>
      </c>
      <c r="E33" s="288" t="s">
        <v>2708</v>
      </c>
      <c r="F33" s="288" t="s">
        <v>2709</v>
      </c>
      <c r="G33" s="288" t="s">
        <v>2710</v>
      </c>
      <c r="H33" s="288" t="s">
        <v>2711</v>
      </c>
      <c r="I33" s="291" t="s">
        <v>2712</v>
      </c>
      <c r="J33" s="291"/>
      <c r="K33" s="291" t="s">
        <v>2713</v>
      </c>
      <c r="L33" s="291" t="s">
        <v>2714</v>
      </c>
      <c r="M33" s="289" t="s">
        <v>2715</v>
      </c>
      <c r="N33" s="289" t="s">
        <v>2716</v>
      </c>
      <c r="O33" s="299" t="s">
        <v>2717</v>
      </c>
      <c r="P33" s="299" t="s">
        <v>2718</v>
      </c>
      <c r="Q33" s="299"/>
      <c r="R33" s="299"/>
    </row>
    <row r="34" spans="1:18" ht="39" customHeight="1" x14ac:dyDescent="0.2">
      <c r="A34" s="694" t="s">
        <v>2719</v>
      </c>
      <c r="B34" s="694"/>
      <c r="C34" s="695" t="s">
        <v>2688</v>
      </c>
      <c r="D34" s="696"/>
      <c r="E34" s="696"/>
      <c r="F34" s="696"/>
      <c r="G34" s="696"/>
      <c r="H34" s="697"/>
      <c r="I34" s="296"/>
      <c r="J34" s="296"/>
      <c r="K34" s="296"/>
      <c r="L34" s="296"/>
      <c r="M34" s="295"/>
      <c r="N34" s="295"/>
      <c r="O34" s="295"/>
      <c r="P34" s="295"/>
      <c r="Q34" s="295"/>
      <c r="R34" s="295"/>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HOGAR SUSTITUTO RESTABLECIMIENTO DE DERECHOS&amp;RF8.P16.IVC
Versión 1
18/09/2025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2"/>
  <sheetViews>
    <sheetView topLeftCell="A93" zoomScale="90" zoomScaleNormal="90" workbookViewId="0">
      <selection activeCell="B97" sqref="B97"/>
    </sheetView>
  </sheetViews>
  <sheetFormatPr baseColWidth="10" defaultColWidth="11.42578125" defaultRowHeight="15" x14ac:dyDescent="0.25"/>
  <cols>
    <col min="1" max="1" width="86.85546875" style="116" customWidth="1"/>
    <col min="2" max="2" width="150.85546875" style="29" customWidth="1"/>
  </cols>
  <sheetData>
    <row r="1" spans="1:5" x14ac:dyDescent="0.25">
      <c r="A1" s="447"/>
      <c r="B1" s="223"/>
    </row>
    <row r="2" spans="1:5" ht="16.5" x14ac:dyDescent="0.25">
      <c r="A2" s="537" t="s">
        <v>1480</v>
      </c>
      <c r="B2" s="537"/>
    </row>
    <row r="3" spans="1:5" ht="17.25" customHeight="1" x14ac:dyDescent="0.25">
      <c r="A3" s="222" t="s">
        <v>1481</v>
      </c>
      <c r="B3" s="222" t="s">
        <v>1482</v>
      </c>
      <c r="E3" t="str">
        <f>UPPER(D2)</f>
        <v/>
      </c>
    </row>
    <row r="4" spans="1:5" ht="16.5" x14ac:dyDescent="0.25">
      <c r="A4" s="537" t="s">
        <v>1483</v>
      </c>
      <c r="B4" s="537"/>
    </row>
    <row r="5" spans="1:5" ht="16.5" x14ac:dyDescent="0.25">
      <c r="A5" s="538" t="s">
        <v>1484</v>
      </c>
      <c r="B5" s="538"/>
    </row>
    <row r="6" spans="1:5" x14ac:dyDescent="0.25">
      <c r="A6" s="447" t="s">
        <v>1485</v>
      </c>
      <c r="B6" s="223" t="s">
        <v>1486</v>
      </c>
    </row>
    <row r="7" spans="1:5" x14ac:dyDescent="0.25">
      <c r="A7" s="447" t="s">
        <v>1487</v>
      </c>
      <c r="B7" s="223" t="s">
        <v>1488</v>
      </c>
    </row>
    <row r="8" spans="1:5" x14ac:dyDescent="0.25">
      <c r="A8" s="447" t="s">
        <v>1489</v>
      </c>
      <c r="B8" s="223" t="s">
        <v>1490</v>
      </c>
    </row>
    <row r="9" spans="1:5" x14ac:dyDescent="0.25">
      <c r="A9" s="447" t="s">
        <v>1491</v>
      </c>
      <c r="B9" s="223" t="s">
        <v>1492</v>
      </c>
    </row>
    <row r="10" spans="1:5" ht="17.25" customHeight="1" x14ac:dyDescent="0.25">
      <c r="A10" s="447" t="s">
        <v>1493</v>
      </c>
      <c r="B10" s="223" t="s">
        <v>1494</v>
      </c>
    </row>
    <row r="11" spans="1:5" x14ac:dyDescent="0.25">
      <c r="A11" s="447" t="s">
        <v>1495</v>
      </c>
      <c r="B11" s="223" t="s">
        <v>1496</v>
      </c>
    </row>
    <row r="12" spans="1:5" x14ac:dyDescent="0.25">
      <c r="A12" s="447" t="s">
        <v>1497</v>
      </c>
      <c r="B12" s="223" t="s">
        <v>1498</v>
      </c>
    </row>
    <row r="13" spans="1:5" x14ac:dyDescent="0.25">
      <c r="A13" s="447" t="s">
        <v>1499</v>
      </c>
      <c r="B13" s="223" t="s">
        <v>1500</v>
      </c>
    </row>
    <row r="14" spans="1:5" x14ac:dyDescent="0.25">
      <c r="A14" s="447" t="s">
        <v>1501</v>
      </c>
      <c r="B14" s="223" t="s">
        <v>1502</v>
      </c>
    </row>
    <row r="15" spans="1:5" ht="17.25" customHeight="1" x14ac:dyDescent="0.25">
      <c r="A15" s="447" t="s">
        <v>1503</v>
      </c>
      <c r="B15" s="223" t="s">
        <v>1504</v>
      </c>
    </row>
    <row r="16" spans="1:5" x14ac:dyDescent="0.25">
      <c r="A16" s="447" t="s">
        <v>1505</v>
      </c>
      <c r="B16" s="223" t="s">
        <v>1506</v>
      </c>
    </row>
    <row r="17" spans="1:2" x14ac:dyDescent="0.25">
      <c r="A17" s="447" t="s">
        <v>1507</v>
      </c>
      <c r="B17" s="223" t="s">
        <v>1508</v>
      </c>
    </row>
    <row r="18" spans="1:2" x14ac:dyDescent="0.25">
      <c r="A18" s="447" t="s">
        <v>1509</v>
      </c>
      <c r="B18" s="223" t="s">
        <v>1510</v>
      </c>
    </row>
    <row r="19" spans="1:2" x14ac:dyDescent="0.25">
      <c r="A19" s="447" t="s">
        <v>1511</v>
      </c>
      <c r="B19" s="223" t="s">
        <v>1512</v>
      </c>
    </row>
    <row r="20" spans="1:2" ht="16.5" x14ac:dyDescent="0.25">
      <c r="A20" s="538" t="s">
        <v>1513</v>
      </c>
      <c r="B20" s="538"/>
    </row>
    <row r="21" spans="1:2" ht="30" x14ac:dyDescent="0.25">
      <c r="A21" s="459" t="s">
        <v>1514</v>
      </c>
      <c r="B21" s="223" t="s">
        <v>3106</v>
      </c>
    </row>
    <row r="22" spans="1:2" x14ac:dyDescent="0.25">
      <c r="A22" s="447" t="s">
        <v>1515</v>
      </c>
      <c r="B22" s="223" t="s">
        <v>1486</v>
      </c>
    </row>
    <row r="23" spans="1:2" x14ac:dyDescent="0.25">
      <c r="A23" s="447" t="s">
        <v>1516</v>
      </c>
      <c r="B23" s="223" t="s">
        <v>1517</v>
      </c>
    </row>
    <row r="24" spans="1:2" x14ac:dyDescent="0.25">
      <c r="A24" s="447" t="s">
        <v>1518</v>
      </c>
      <c r="B24" s="223" t="s">
        <v>1519</v>
      </c>
    </row>
    <row r="25" spans="1:2" x14ac:dyDescent="0.25">
      <c r="A25" s="447" t="s">
        <v>1520</v>
      </c>
      <c r="B25" s="223" t="s">
        <v>1521</v>
      </c>
    </row>
    <row r="26" spans="1:2" x14ac:dyDescent="0.25">
      <c r="A26" s="447" t="s">
        <v>1522</v>
      </c>
      <c r="B26" s="223" t="s">
        <v>1523</v>
      </c>
    </row>
    <row r="27" spans="1:2" x14ac:dyDescent="0.25">
      <c r="A27" s="447" t="s">
        <v>1491</v>
      </c>
      <c r="B27" s="223" t="s">
        <v>1524</v>
      </c>
    </row>
    <row r="28" spans="1:2" x14ac:dyDescent="0.25">
      <c r="A28" s="447" t="s">
        <v>1525</v>
      </c>
      <c r="B28" s="223" t="s">
        <v>1526</v>
      </c>
    </row>
    <row r="29" spans="1:2" ht="30" x14ac:dyDescent="0.25">
      <c r="A29" s="447" t="s">
        <v>1527</v>
      </c>
      <c r="B29" s="223" t="s">
        <v>2955</v>
      </c>
    </row>
    <row r="30" spans="1:2" x14ac:dyDescent="0.25">
      <c r="A30" s="447" t="s">
        <v>1528</v>
      </c>
      <c r="B30" s="223" t="s">
        <v>1529</v>
      </c>
    </row>
    <row r="31" spans="1:2" x14ac:dyDescent="0.25">
      <c r="A31" s="447" t="s">
        <v>1530</v>
      </c>
      <c r="B31" s="223" t="s">
        <v>1531</v>
      </c>
    </row>
    <row r="32" spans="1:2" x14ac:dyDescent="0.25">
      <c r="A32" s="447" t="s">
        <v>1532</v>
      </c>
      <c r="B32" s="223" t="s">
        <v>1533</v>
      </c>
    </row>
    <row r="33" spans="1:2" x14ac:dyDescent="0.25">
      <c r="A33" s="447" t="s">
        <v>1534</v>
      </c>
      <c r="B33" s="223" t="s">
        <v>1535</v>
      </c>
    </row>
    <row r="34" spans="1:2" x14ac:dyDescent="0.25">
      <c r="A34" s="447" t="s">
        <v>1507</v>
      </c>
      <c r="B34" s="223" t="s">
        <v>1536</v>
      </c>
    </row>
    <row r="35" spans="1:2" x14ac:dyDescent="0.25">
      <c r="A35" s="447" t="s">
        <v>1509</v>
      </c>
      <c r="B35" s="223" t="s">
        <v>2958</v>
      </c>
    </row>
    <row r="36" spans="1:2" x14ac:dyDescent="0.25">
      <c r="A36" s="447" t="s">
        <v>1537</v>
      </c>
      <c r="B36" s="223" t="s">
        <v>1538</v>
      </c>
    </row>
    <row r="37" spans="1:2" ht="75" x14ac:dyDescent="0.25">
      <c r="A37" s="447" t="s">
        <v>1539</v>
      </c>
      <c r="B37" s="223" t="s">
        <v>1540</v>
      </c>
    </row>
    <row r="38" spans="1:2" x14ac:dyDescent="0.25">
      <c r="A38" s="447" t="s">
        <v>1541</v>
      </c>
      <c r="B38" s="223" t="s">
        <v>1542</v>
      </c>
    </row>
    <row r="39" spans="1:2" x14ac:dyDescent="0.25">
      <c r="A39" s="447" t="s">
        <v>1543</v>
      </c>
      <c r="B39" s="223" t="s">
        <v>1542</v>
      </c>
    </row>
    <row r="40" spans="1:2" ht="16.5" x14ac:dyDescent="0.25">
      <c r="A40" s="538" t="s">
        <v>1544</v>
      </c>
      <c r="B40" s="538"/>
    </row>
    <row r="41" spans="1:2" x14ac:dyDescent="0.25">
      <c r="A41" s="447" t="s">
        <v>1545</v>
      </c>
      <c r="B41" s="223" t="s">
        <v>1546</v>
      </c>
    </row>
    <row r="42" spans="1:2" x14ac:dyDescent="0.25">
      <c r="A42" s="447" t="s">
        <v>1547</v>
      </c>
      <c r="B42" s="223" t="s">
        <v>1548</v>
      </c>
    </row>
    <row r="43" spans="1:2" x14ac:dyDescent="0.25">
      <c r="A43" s="447" t="s">
        <v>1549</v>
      </c>
      <c r="B43" s="223" t="s">
        <v>1550</v>
      </c>
    </row>
    <row r="44" spans="1:2" x14ac:dyDescent="0.25">
      <c r="A44" s="447" t="s">
        <v>1551</v>
      </c>
      <c r="B44" s="223" t="s">
        <v>1552</v>
      </c>
    </row>
    <row r="45" spans="1:2" x14ac:dyDescent="0.25">
      <c r="A45" s="447" t="s">
        <v>1553</v>
      </c>
      <c r="B45" s="223" t="s">
        <v>1554</v>
      </c>
    </row>
    <row r="46" spans="1:2" x14ac:dyDescent="0.25">
      <c r="A46" s="447" t="s">
        <v>1555</v>
      </c>
      <c r="B46" s="451" t="s">
        <v>1556</v>
      </c>
    </row>
    <row r="47" spans="1:2" x14ac:dyDescent="0.25">
      <c r="A47" s="447" t="s">
        <v>1557</v>
      </c>
      <c r="B47" s="451" t="s">
        <v>1558</v>
      </c>
    </row>
    <row r="48" spans="1:2" x14ac:dyDescent="0.25">
      <c r="A48" s="447" t="s">
        <v>1559</v>
      </c>
      <c r="B48" s="223" t="s">
        <v>1560</v>
      </c>
    </row>
    <row r="49" spans="1:2" x14ac:dyDescent="0.25">
      <c r="A49" s="447" t="s">
        <v>1561</v>
      </c>
      <c r="B49" s="223" t="s">
        <v>1562</v>
      </c>
    </row>
    <row r="50" spans="1:2" ht="16.5" x14ac:dyDescent="0.25">
      <c r="A50" s="538" t="s">
        <v>1563</v>
      </c>
      <c r="B50" s="538"/>
    </row>
    <row r="51" spans="1:2" x14ac:dyDescent="0.25">
      <c r="A51" s="447" t="s">
        <v>1564</v>
      </c>
      <c r="B51" s="223" t="s">
        <v>1565</v>
      </c>
    </row>
    <row r="52" spans="1:2" x14ac:dyDescent="0.25">
      <c r="A52" s="447" t="s">
        <v>1566</v>
      </c>
      <c r="B52" s="223" t="s">
        <v>1567</v>
      </c>
    </row>
    <row r="53" spans="1:2" x14ac:dyDescent="0.25">
      <c r="A53" s="447" t="s">
        <v>1568</v>
      </c>
      <c r="B53" s="223" t="s">
        <v>1569</v>
      </c>
    </row>
    <row r="54" spans="1:2" x14ac:dyDescent="0.25">
      <c r="A54" s="447" t="s">
        <v>1570</v>
      </c>
      <c r="B54" s="223" t="s">
        <v>1571</v>
      </c>
    </row>
    <row r="55" spans="1:2" x14ac:dyDescent="0.25">
      <c r="A55" s="447" t="s">
        <v>1572</v>
      </c>
      <c r="B55" s="223" t="s">
        <v>1573</v>
      </c>
    </row>
    <row r="56" spans="1:2" x14ac:dyDescent="0.25">
      <c r="A56" s="447" t="s">
        <v>1574</v>
      </c>
      <c r="B56" s="223" t="s">
        <v>1575</v>
      </c>
    </row>
    <row r="57" spans="1:2" x14ac:dyDescent="0.25">
      <c r="A57" s="447" t="s">
        <v>1576</v>
      </c>
      <c r="B57" s="223" t="s">
        <v>1577</v>
      </c>
    </row>
    <row r="58" spans="1:2" x14ac:dyDescent="0.25">
      <c r="A58" s="447" t="s">
        <v>1578</v>
      </c>
      <c r="B58" s="223" t="s">
        <v>1579</v>
      </c>
    </row>
    <row r="59" spans="1:2" x14ac:dyDescent="0.25">
      <c r="A59" s="447" t="s">
        <v>1580</v>
      </c>
      <c r="B59" s="223" t="s">
        <v>1581</v>
      </c>
    </row>
    <row r="60" spans="1:2" x14ac:dyDescent="0.25">
      <c r="A60" s="447" t="s">
        <v>1582</v>
      </c>
      <c r="B60" s="223" t="s">
        <v>1583</v>
      </c>
    </row>
    <row r="61" spans="1:2" x14ac:dyDescent="0.25">
      <c r="A61" s="447" t="s">
        <v>1530</v>
      </c>
      <c r="B61" s="223" t="s">
        <v>1584</v>
      </c>
    </row>
    <row r="62" spans="1:2" ht="16.5" x14ac:dyDescent="0.25">
      <c r="A62" s="534" t="s">
        <v>1585</v>
      </c>
      <c r="B62" s="534"/>
    </row>
    <row r="63" spans="1:2" x14ac:dyDescent="0.25">
      <c r="A63" s="540" t="s">
        <v>1586</v>
      </c>
      <c r="B63" s="223" t="s">
        <v>1587</v>
      </c>
    </row>
    <row r="64" spans="1:2" x14ac:dyDescent="0.25">
      <c r="A64" s="540"/>
      <c r="B64" s="224" t="s">
        <v>1588</v>
      </c>
    </row>
    <row r="65" spans="1:3" x14ac:dyDescent="0.25">
      <c r="A65" s="540"/>
      <c r="B65" s="225" t="s">
        <v>1589</v>
      </c>
    </row>
    <row r="66" spans="1:3" x14ac:dyDescent="0.25">
      <c r="A66" s="540"/>
      <c r="B66" s="226" t="s">
        <v>2959</v>
      </c>
    </row>
    <row r="67" spans="1:3" x14ac:dyDescent="0.25">
      <c r="A67" s="540"/>
      <c r="B67" s="227" t="s">
        <v>1590</v>
      </c>
    </row>
    <row r="68" spans="1:3" x14ac:dyDescent="0.25">
      <c r="A68" s="447" t="s">
        <v>1591</v>
      </c>
      <c r="B68" s="223" t="s">
        <v>1592</v>
      </c>
    </row>
    <row r="69" spans="1:3" ht="90" x14ac:dyDescent="0.25">
      <c r="A69" s="447" t="s">
        <v>1593</v>
      </c>
      <c r="B69" s="223" t="s">
        <v>1594</v>
      </c>
    </row>
    <row r="70" spans="1:3" ht="45" x14ac:dyDescent="0.25">
      <c r="A70" s="447" t="s">
        <v>1595</v>
      </c>
      <c r="B70" s="223" t="s">
        <v>1596</v>
      </c>
    </row>
    <row r="71" spans="1:3" ht="16.5" x14ac:dyDescent="0.25">
      <c r="A71" s="535" t="s">
        <v>2960</v>
      </c>
      <c r="B71" s="535"/>
      <c r="C71" s="446"/>
    </row>
    <row r="72" spans="1:3" ht="181.5" customHeight="1" x14ac:dyDescent="0.25">
      <c r="A72" s="447" t="s">
        <v>1597</v>
      </c>
      <c r="B72" s="448" t="s">
        <v>3025</v>
      </c>
      <c r="C72" s="446"/>
    </row>
    <row r="73" spans="1:3" ht="63" customHeight="1" x14ac:dyDescent="0.25">
      <c r="A73" s="447" t="s">
        <v>1598</v>
      </c>
      <c r="B73" s="223" t="s">
        <v>1599</v>
      </c>
      <c r="C73" s="446"/>
    </row>
    <row r="74" spans="1:3" ht="217.5" customHeight="1" x14ac:dyDescent="0.25">
      <c r="A74" s="447" t="s">
        <v>1600</v>
      </c>
      <c r="B74" s="223" t="s">
        <v>1601</v>
      </c>
      <c r="C74" s="449"/>
    </row>
    <row r="75" spans="1:3" ht="279" customHeight="1" x14ac:dyDescent="0.25">
      <c r="A75" s="447" t="s">
        <v>1602</v>
      </c>
      <c r="B75" s="223" t="s">
        <v>2961</v>
      </c>
      <c r="C75" s="450"/>
    </row>
    <row r="76" spans="1:3" ht="87.6" customHeight="1" x14ac:dyDescent="0.25">
      <c r="A76" s="447" t="s">
        <v>1603</v>
      </c>
      <c r="B76" s="223" t="s">
        <v>2962</v>
      </c>
      <c r="C76" s="446"/>
    </row>
    <row r="77" spans="1:3" ht="234.75" customHeight="1" x14ac:dyDescent="0.25">
      <c r="A77" s="447" t="s">
        <v>1604</v>
      </c>
      <c r="B77" s="223" t="s">
        <v>1605</v>
      </c>
    </row>
    <row r="78" spans="1:3" ht="296.25" customHeight="1" x14ac:dyDescent="0.25">
      <c r="A78" s="445" t="s">
        <v>1606</v>
      </c>
      <c r="B78" s="223" t="s">
        <v>1607</v>
      </c>
    </row>
    <row r="79" spans="1:3" ht="267.75" customHeight="1" x14ac:dyDescent="0.25">
      <c r="A79" s="445" t="s">
        <v>1608</v>
      </c>
      <c r="B79" s="223" t="s">
        <v>1609</v>
      </c>
      <c r="C79" s="449"/>
    </row>
    <row r="80" spans="1:3" ht="176.25" customHeight="1" x14ac:dyDescent="0.25">
      <c r="A80" s="445" t="s">
        <v>1610</v>
      </c>
      <c r="B80" s="223" t="s">
        <v>1611</v>
      </c>
    </row>
    <row r="81" spans="1:3" ht="95.25" customHeight="1" x14ac:dyDescent="0.25">
      <c r="A81" s="445" t="s">
        <v>1612</v>
      </c>
      <c r="B81" s="223" t="s">
        <v>2963</v>
      </c>
    </row>
    <row r="82" spans="1:3" ht="114" customHeight="1" x14ac:dyDescent="0.25">
      <c r="A82" s="447" t="s">
        <v>1613</v>
      </c>
      <c r="B82" s="451" t="s">
        <v>1614</v>
      </c>
      <c r="C82" s="449"/>
    </row>
    <row r="83" spans="1:3" ht="45" x14ac:dyDescent="0.25">
      <c r="A83" s="447" t="s">
        <v>1615</v>
      </c>
      <c r="B83" s="223" t="s">
        <v>1616</v>
      </c>
    </row>
    <row r="84" spans="1:3" ht="75" x14ac:dyDescent="0.25">
      <c r="A84" s="447" t="s">
        <v>2966</v>
      </c>
      <c r="B84" s="223" t="s">
        <v>2967</v>
      </c>
    </row>
    <row r="85" spans="1:3" ht="60" x14ac:dyDescent="0.25">
      <c r="A85" s="447" t="s">
        <v>2977</v>
      </c>
      <c r="B85" s="223" t="s">
        <v>2978</v>
      </c>
    </row>
    <row r="86" spans="1:3" ht="45" x14ac:dyDescent="0.25">
      <c r="A86" s="447" t="s">
        <v>1617</v>
      </c>
      <c r="B86" s="223" t="s">
        <v>1618</v>
      </c>
    </row>
    <row r="87" spans="1:3" ht="16.5" x14ac:dyDescent="0.25">
      <c r="A87" s="542" t="s">
        <v>2964</v>
      </c>
      <c r="B87" s="542"/>
    </row>
    <row r="88" spans="1:3" ht="42.75" customHeight="1" x14ac:dyDescent="0.25">
      <c r="A88" s="447" t="s">
        <v>1619</v>
      </c>
      <c r="B88" s="223" t="s">
        <v>1620</v>
      </c>
      <c r="C88" s="446"/>
    </row>
    <row r="89" spans="1:3" ht="77.25" customHeight="1" x14ac:dyDescent="0.25">
      <c r="A89" s="447" t="s">
        <v>1621</v>
      </c>
      <c r="B89" s="223" t="s">
        <v>1622</v>
      </c>
    </row>
    <row r="90" spans="1:3" ht="16.5" x14ac:dyDescent="0.25">
      <c r="A90" s="541" t="s">
        <v>2965</v>
      </c>
      <c r="B90" s="541"/>
    </row>
    <row r="91" spans="1:3" ht="135" x14ac:dyDescent="0.25">
      <c r="A91" s="447" t="s">
        <v>1623</v>
      </c>
      <c r="B91" s="223" t="s">
        <v>2957</v>
      </c>
    </row>
    <row r="92" spans="1:3" ht="120" x14ac:dyDescent="0.25">
      <c r="A92" s="447" t="s">
        <v>1624</v>
      </c>
      <c r="B92" s="223" t="s">
        <v>2957</v>
      </c>
    </row>
    <row r="93" spans="1:3" ht="105" x14ac:dyDescent="0.25">
      <c r="A93" s="447" t="s">
        <v>2956</v>
      </c>
      <c r="B93" s="223" t="s">
        <v>2957</v>
      </c>
    </row>
    <row r="94" spans="1:3" ht="45.75" thickBot="1" x14ac:dyDescent="0.3">
      <c r="A94" s="447" t="s">
        <v>1625</v>
      </c>
      <c r="B94" s="223" t="s">
        <v>2951</v>
      </c>
    </row>
    <row r="95" spans="1:3" ht="16.5" x14ac:dyDescent="0.25">
      <c r="A95" s="544" t="s">
        <v>3020</v>
      </c>
      <c r="B95" s="544"/>
    </row>
    <row r="96" spans="1:3" ht="30" x14ac:dyDescent="0.25">
      <c r="A96" s="447" t="s">
        <v>3021</v>
      </c>
      <c r="B96" s="223" t="s">
        <v>3022</v>
      </c>
    </row>
    <row r="97" spans="1:2" ht="45" x14ac:dyDescent="0.25">
      <c r="A97" s="447" t="s">
        <v>3023</v>
      </c>
      <c r="B97" s="223" t="s">
        <v>3024</v>
      </c>
    </row>
    <row r="98" spans="1:2" ht="16.5" x14ac:dyDescent="0.25">
      <c r="A98" s="539" t="s">
        <v>2952</v>
      </c>
      <c r="B98" s="539"/>
    </row>
    <row r="99" spans="1:2" x14ac:dyDescent="0.25">
      <c r="A99" s="447" t="s">
        <v>1626</v>
      </c>
      <c r="B99" s="223" t="s">
        <v>1627</v>
      </c>
    </row>
    <row r="100" spans="1:2" ht="16.5" x14ac:dyDescent="0.25">
      <c r="A100" s="543" t="s">
        <v>2953</v>
      </c>
      <c r="B100" s="543"/>
    </row>
    <row r="101" spans="1:2" ht="30" x14ac:dyDescent="0.25">
      <c r="A101" s="447" t="s">
        <v>3036</v>
      </c>
      <c r="B101" s="223" t="s">
        <v>1628</v>
      </c>
    </row>
    <row r="102" spans="1:2" ht="45" x14ac:dyDescent="0.25">
      <c r="A102" s="447" t="s">
        <v>3039</v>
      </c>
      <c r="B102" s="223" t="s">
        <v>1629</v>
      </c>
    </row>
    <row r="103" spans="1:2" ht="78" customHeight="1" x14ac:dyDescent="0.25">
      <c r="A103" s="523" t="s">
        <v>3031</v>
      </c>
      <c r="B103" s="524" t="s">
        <v>3032</v>
      </c>
    </row>
    <row r="104" spans="1:2" ht="90" x14ac:dyDescent="0.25">
      <c r="A104" s="447" t="s">
        <v>3042</v>
      </c>
      <c r="B104" s="223" t="s">
        <v>1630</v>
      </c>
    </row>
    <row r="105" spans="1:2" ht="30" x14ac:dyDescent="0.25">
      <c r="A105" s="447" t="s">
        <v>3043</v>
      </c>
      <c r="B105" s="223" t="s">
        <v>1631</v>
      </c>
    </row>
    <row r="106" spans="1:2" ht="74.25" customHeight="1" x14ac:dyDescent="0.25">
      <c r="A106" s="447" t="s">
        <v>3044</v>
      </c>
      <c r="B106" s="223" t="s">
        <v>1632</v>
      </c>
    </row>
    <row r="107" spans="1:2" ht="28.5" customHeight="1" x14ac:dyDescent="0.25">
      <c r="A107" s="447" t="s">
        <v>3045</v>
      </c>
      <c r="B107" s="223" t="s">
        <v>2954</v>
      </c>
    </row>
    <row r="108" spans="1:2" ht="16.5" x14ac:dyDescent="0.25">
      <c r="A108" s="536" t="s">
        <v>1633</v>
      </c>
      <c r="B108" s="536"/>
    </row>
    <row r="109" spans="1:2" ht="30" x14ac:dyDescent="0.25">
      <c r="A109" s="447" t="s">
        <v>1634</v>
      </c>
      <c r="B109" s="223" t="s">
        <v>1635</v>
      </c>
    </row>
    <row r="110" spans="1:2" ht="30" x14ac:dyDescent="0.25">
      <c r="A110" s="447" t="s">
        <v>1636</v>
      </c>
      <c r="B110" s="223" t="s">
        <v>1637</v>
      </c>
    </row>
    <row r="111" spans="1:2" ht="30" x14ac:dyDescent="0.25">
      <c r="A111" s="447" t="s">
        <v>1638</v>
      </c>
      <c r="B111" s="223" t="s">
        <v>1639</v>
      </c>
    </row>
    <row r="112" spans="1:2" x14ac:dyDescent="0.25">
      <c r="A112" s="447" t="s">
        <v>1640</v>
      </c>
      <c r="B112" s="223" t="s">
        <v>1641</v>
      </c>
    </row>
  </sheetData>
  <sheetProtection algorithmName="SHA-512" hashValue="bbyx0H64eWvvqcORo9nsAT70QmPa2CLRF9oHkv/Vn77cjDqA8y72vsKSD/iyDAZnJ47dVWr4aW02VDvjQxTXFw==" saltValue="QWUEkT/NMgUcSM5Kso1K1A==" spinCount="100000" sheet="1" formatRows="0"/>
  <mergeCells count="15">
    <mergeCell ref="A62:B62"/>
    <mergeCell ref="A71:B71"/>
    <mergeCell ref="A108:B108"/>
    <mergeCell ref="A2:B2"/>
    <mergeCell ref="A4:B4"/>
    <mergeCell ref="A5:B5"/>
    <mergeCell ref="A20:B20"/>
    <mergeCell ref="A40:B40"/>
    <mergeCell ref="A50:B50"/>
    <mergeCell ref="A98:B98"/>
    <mergeCell ref="A63:A67"/>
    <mergeCell ref="A90:B90"/>
    <mergeCell ref="A87:B87"/>
    <mergeCell ref="A100:B100"/>
    <mergeCell ref="A95:B95"/>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B6" sqref="B6"/>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547" t="s">
        <v>1642</v>
      </c>
      <c r="B1" s="548"/>
      <c r="C1" s="548"/>
      <c r="D1" s="548"/>
      <c r="E1" s="548"/>
      <c r="F1" s="549"/>
    </row>
    <row r="2" spans="1:6" ht="29.25" customHeight="1" thickBot="1" x14ac:dyDescent="0.3">
      <c r="A2" s="12" t="s">
        <v>1643</v>
      </c>
      <c r="B2" s="545"/>
      <c r="C2" s="545"/>
      <c r="D2" s="546"/>
      <c r="E2" s="12" t="s">
        <v>1487</v>
      </c>
      <c r="F2" s="304"/>
    </row>
    <row r="3" spans="1:6" ht="36" customHeight="1" thickBot="1" x14ac:dyDescent="0.3">
      <c r="A3" s="12" t="s">
        <v>1489</v>
      </c>
      <c r="B3" s="545"/>
      <c r="C3" s="545"/>
      <c r="D3" s="545"/>
      <c r="E3" s="12" t="s">
        <v>1491</v>
      </c>
      <c r="F3" s="305"/>
    </row>
    <row r="4" spans="1:6" ht="33.6" customHeight="1" thickBot="1" x14ac:dyDescent="0.3">
      <c r="A4" s="12" t="s">
        <v>1493</v>
      </c>
      <c r="B4" s="140"/>
      <c r="C4" s="12" t="s">
        <v>1495</v>
      </c>
      <c r="D4" s="550"/>
      <c r="E4" s="550"/>
      <c r="F4" s="551"/>
    </row>
    <row r="5" spans="1:6" ht="30.75" thickBot="1" x14ac:dyDescent="0.3">
      <c r="A5" s="12" t="s">
        <v>1497</v>
      </c>
      <c r="B5" s="304"/>
      <c r="C5" s="12" t="s">
        <v>1499</v>
      </c>
      <c r="D5" s="545"/>
      <c r="E5" s="545"/>
      <c r="F5" s="546"/>
    </row>
    <row r="6" spans="1:6" ht="45.75" thickBot="1" x14ac:dyDescent="0.3">
      <c r="A6" s="12" t="s">
        <v>1501</v>
      </c>
      <c r="B6" s="304"/>
      <c r="C6" s="21" t="s">
        <v>1644</v>
      </c>
      <c r="D6" s="545"/>
      <c r="E6" s="545"/>
      <c r="F6" s="546"/>
    </row>
    <row r="7" spans="1:6" ht="31.5" customHeight="1" thickBot="1" x14ac:dyDescent="0.3">
      <c r="A7" s="12" t="s">
        <v>1505</v>
      </c>
      <c r="B7" s="545"/>
      <c r="C7" s="545"/>
      <c r="D7" s="546"/>
      <c r="E7" s="12" t="s">
        <v>1534</v>
      </c>
      <c r="F7" s="305"/>
    </row>
    <row r="8" spans="1:6" ht="30" customHeight="1" thickBot="1" x14ac:dyDescent="0.3">
      <c r="A8" s="12" t="s">
        <v>1507</v>
      </c>
      <c r="B8" s="304"/>
      <c r="C8" s="12" t="s">
        <v>1509</v>
      </c>
      <c r="D8" s="304"/>
      <c r="E8" s="12" t="s">
        <v>1511</v>
      </c>
      <c r="F8" s="304"/>
    </row>
    <row r="9" spans="1:6" ht="9" customHeight="1" thickBot="1" x14ac:dyDescent="0.3">
      <c r="A9" s="293"/>
      <c r="B9" s="293"/>
      <c r="C9" s="293"/>
      <c r="D9" s="293"/>
      <c r="E9" s="293"/>
      <c r="F9" s="293"/>
    </row>
    <row r="10" spans="1:6" ht="15.75" thickBot="1" x14ac:dyDescent="0.3">
      <c r="A10" s="572" t="s">
        <v>1645</v>
      </c>
      <c r="B10" s="573"/>
      <c r="C10" s="573"/>
      <c r="D10" s="573"/>
      <c r="E10" s="573"/>
      <c r="F10" s="574"/>
    </row>
    <row r="11" spans="1:6" ht="30.75" thickBot="1" x14ac:dyDescent="0.3">
      <c r="A11" s="12" t="s">
        <v>1515</v>
      </c>
      <c r="B11" s="545"/>
      <c r="C11" s="545"/>
      <c r="D11" s="546"/>
      <c r="E11" s="12" t="s">
        <v>1646</v>
      </c>
      <c r="F11" s="304"/>
    </row>
    <row r="12" spans="1:6" ht="33.75" customHeight="1" thickBot="1" x14ac:dyDescent="0.3">
      <c r="A12" s="12" t="s">
        <v>1518</v>
      </c>
      <c r="B12" s="140"/>
      <c r="C12" s="12" t="s">
        <v>1520</v>
      </c>
      <c r="D12" s="550"/>
      <c r="E12" s="550"/>
      <c r="F12" s="551"/>
    </row>
    <row r="13" spans="1:6" ht="30.75" thickBot="1" x14ac:dyDescent="0.3">
      <c r="A13" s="12" t="s">
        <v>1522</v>
      </c>
      <c r="B13" s="545"/>
      <c r="C13" s="545"/>
      <c r="D13" s="545"/>
      <c r="E13" s="12" t="s">
        <v>1491</v>
      </c>
      <c r="F13" s="305"/>
    </row>
    <row r="14" spans="1:6" ht="60.75" thickBot="1" x14ac:dyDescent="0.3">
      <c r="A14" s="12" t="s">
        <v>1647</v>
      </c>
      <c r="B14" s="302"/>
      <c r="C14" s="12" t="s">
        <v>1527</v>
      </c>
      <c r="D14" s="545"/>
      <c r="E14" s="545"/>
      <c r="F14" s="546"/>
    </row>
    <row r="15" spans="1:6" ht="37.5" customHeight="1" thickBot="1" x14ac:dyDescent="0.3">
      <c r="A15" s="12" t="s">
        <v>1648</v>
      </c>
      <c r="B15" s="304"/>
      <c r="C15" s="12" t="s">
        <v>1528</v>
      </c>
      <c r="D15" s="304"/>
      <c r="E15" s="12" t="s">
        <v>1530</v>
      </c>
      <c r="F15" s="304"/>
    </row>
    <row r="16" spans="1:6" ht="45.75" thickBot="1" x14ac:dyDescent="0.3">
      <c r="A16" s="12" t="s">
        <v>1532</v>
      </c>
      <c r="B16" s="545"/>
      <c r="C16" s="545"/>
      <c r="D16" s="546"/>
      <c r="E16" s="12" t="s">
        <v>1534</v>
      </c>
      <c r="F16" s="305"/>
    </row>
    <row r="17" spans="1:6" ht="22.35" customHeight="1" thickBot="1" x14ac:dyDescent="0.3">
      <c r="A17" s="12" t="s">
        <v>1507</v>
      </c>
      <c r="B17" s="304"/>
      <c r="C17" s="12" t="s">
        <v>1509</v>
      </c>
      <c r="D17" s="304"/>
      <c r="E17" s="12" t="s">
        <v>1537</v>
      </c>
      <c r="F17" s="304"/>
    </row>
    <row r="18" spans="1:6" ht="48.6" customHeight="1" thickBot="1" x14ac:dyDescent="0.3">
      <c r="A18" s="12" t="s">
        <v>1539</v>
      </c>
      <c r="B18" s="306"/>
      <c r="C18" s="220" t="s">
        <v>1541</v>
      </c>
      <c r="D18" s="307" t="str">
        <f>IFERROR(LEFT($B$18,FIND(",",$B$18)-1)," ")</f>
        <v xml:space="preserve"> </v>
      </c>
      <c r="E18" s="221" t="s">
        <v>1543</v>
      </c>
      <c r="F18" s="307" t="str">
        <f>IFERROR(RIGHT($B$18,FIND(",",$B$18))," ")</f>
        <v xml:space="preserve"> </v>
      </c>
    </row>
    <row r="19" spans="1:6" ht="57.75" customHeight="1" thickBot="1" x14ac:dyDescent="0.3">
      <c r="A19" s="293"/>
      <c r="B19" s="293"/>
      <c r="C19" s="293"/>
      <c r="D19" s="293"/>
      <c r="E19" s="293"/>
      <c r="F19" s="293"/>
    </row>
    <row r="20" spans="1:6" ht="15.75" thickBot="1" x14ac:dyDescent="0.3">
      <c r="A20" s="547" t="s">
        <v>1649</v>
      </c>
      <c r="B20" s="548"/>
      <c r="C20" s="548"/>
      <c r="D20" s="548"/>
      <c r="E20" s="548"/>
      <c r="F20" s="549"/>
    </row>
    <row r="21" spans="1:6" ht="30.75" thickBot="1" x14ac:dyDescent="0.3">
      <c r="A21" s="12" t="s">
        <v>1545</v>
      </c>
      <c r="B21" s="140"/>
      <c r="C21" s="12" t="s">
        <v>1547</v>
      </c>
      <c r="D21" s="141"/>
      <c r="E21" s="12" t="s">
        <v>1650</v>
      </c>
      <c r="F21" s="141"/>
    </row>
    <row r="22" spans="1:6" ht="30.75" thickBot="1" x14ac:dyDescent="0.3">
      <c r="A22" s="12" t="s">
        <v>1651</v>
      </c>
      <c r="B22" s="550"/>
      <c r="C22" s="550"/>
      <c r="D22" s="550"/>
      <c r="E22" s="12" t="s">
        <v>1652</v>
      </c>
      <c r="F22" s="141"/>
    </row>
    <row r="23" spans="1:6" ht="35.25" customHeight="1" thickBot="1" x14ac:dyDescent="0.3">
      <c r="A23" s="12" t="s">
        <v>1551</v>
      </c>
      <c r="B23" s="140" t="s">
        <v>99</v>
      </c>
      <c r="C23" s="13" t="s">
        <v>1553</v>
      </c>
      <c r="D23" s="564"/>
      <c r="E23" s="564"/>
      <c r="F23" s="565"/>
    </row>
    <row r="24" spans="1:6" ht="45.75" customHeight="1" thickBot="1" x14ac:dyDescent="0.3">
      <c r="A24" s="12" t="s">
        <v>1653</v>
      </c>
      <c r="B24" s="566"/>
      <c r="C24" s="566"/>
      <c r="D24" s="566"/>
      <c r="E24" s="566"/>
      <c r="F24" s="567"/>
    </row>
    <row r="25" spans="1:6" ht="23.25" customHeight="1" thickBot="1" x14ac:dyDescent="0.3">
      <c r="A25" s="555" t="s">
        <v>1654</v>
      </c>
      <c r="B25" s="552" t="s">
        <v>1655</v>
      </c>
      <c r="C25" s="553"/>
      <c r="D25" s="553"/>
      <c r="E25" s="553"/>
      <c r="F25" s="554"/>
    </row>
    <row r="26" spans="1:6" ht="20.25" customHeight="1" thickBot="1" x14ac:dyDescent="0.3">
      <c r="A26" s="556"/>
      <c r="B26" s="558"/>
      <c r="C26" s="118" t="s">
        <v>1656</v>
      </c>
      <c r="D26" s="118" t="s">
        <v>1657</v>
      </c>
      <c r="E26" s="118" t="s">
        <v>1658</v>
      </c>
      <c r="F26" s="561"/>
    </row>
    <row r="27" spans="1:6" ht="19.5" customHeight="1" x14ac:dyDescent="0.25">
      <c r="A27" s="556"/>
      <c r="B27" s="559"/>
      <c r="C27" s="142" t="b">
        <v>0</v>
      </c>
      <c r="D27" s="68" t="s">
        <v>1659</v>
      </c>
      <c r="E27" s="68" t="s">
        <v>1660</v>
      </c>
      <c r="F27" s="562"/>
    </row>
    <row r="28" spans="1:6" ht="19.5" customHeight="1" x14ac:dyDescent="0.25">
      <c r="A28" s="556"/>
      <c r="B28" s="559"/>
      <c r="C28" s="142" t="b">
        <v>0</v>
      </c>
      <c r="D28" s="68" t="s">
        <v>1661</v>
      </c>
      <c r="E28" s="68" t="s">
        <v>1662</v>
      </c>
      <c r="F28" s="562"/>
    </row>
    <row r="29" spans="1:6" ht="18" customHeight="1" x14ac:dyDescent="0.25">
      <c r="A29" s="556"/>
      <c r="B29" s="559"/>
      <c r="C29" s="142" t="b">
        <v>0</v>
      </c>
      <c r="D29" s="68" t="s">
        <v>1663</v>
      </c>
      <c r="E29" s="68" t="s">
        <v>1664</v>
      </c>
      <c r="F29" s="562"/>
    </row>
    <row r="30" spans="1:6" ht="18" customHeight="1" x14ac:dyDescent="0.25">
      <c r="A30" s="556"/>
      <c r="B30" s="559"/>
      <c r="C30" s="142" t="b">
        <v>0</v>
      </c>
      <c r="D30" s="68" t="s">
        <v>1665</v>
      </c>
      <c r="E30" s="68" t="s">
        <v>1666</v>
      </c>
      <c r="F30" s="562"/>
    </row>
    <row r="31" spans="1:6" ht="21" customHeight="1" x14ac:dyDescent="0.25">
      <c r="A31" s="556"/>
      <c r="B31" s="559"/>
      <c r="C31" s="142" t="b">
        <v>0</v>
      </c>
      <c r="D31" s="68" t="s">
        <v>1667</v>
      </c>
      <c r="E31" s="68" t="s">
        <v>1668</v>
      </c>
      <c r="F31" s="562"/>
    </row>
    <row r="32" spans="1:6" ht="20.25" customHeight="1" thickBot="1" x14ac:dyDescent="0.3">
      <c r="A32" s="557"/>
      <c r="B32" s="560"/>
      <c r="C32" s="142" t="b">
        <v>0</v>
      </c>
      <c r="D32" s="68" t="s">
        <v>1669</v>
      </c>
      <c r="E32" s="68" t="s">
        <v>1670</v>
      </c>
      <c r="F32" s="563"/>
    </row>
    <row r="33" spans="1:6" ht="31.5" customHeight="1" thickBot="1" x14ac:dyDescent="0.3">
      <c r="A33" s="12" t="s">
        <v>1559</v>
      </c>
      <c r="B33" s="568"/>
      <c r="C33" s="569"/>
      <c r="D33" s="117" t="s">
        <v>1561</v>
      </c>
      <c r="E33" s="570"/>
      <c r="F33" s="571"/>
    </row>
    <row r="34" spans="1:6" ht="8.25" customHeight="1" thickBot="1" x14ac:dyDescent="0.3">
      <c r="A34" s="80"/>
      <c r="B34" s="80"/>
      <c r="C34" s="80"/>
      <c r="D34" s="80"/>
      <c r="E34" s="80"/>
      <c r="F34" s="80"/>
    </row>
    <row r="35" spans="1:6" ht="15.75" thickBot="1" x14ac:dyDescent="0.3">
      <c r="A35" s="547" t="s">
        <v>1671</v>
      </c>
      <c r="B35" s="548"/>
      <c r="C35" s="548"/>
      <c r="D35" s="548"/>
      <c r="E35" s="548"/>
      <c r="F35" s="549"/>
    </row>
    <row r="36" spans="1:6" ht="20.25" customHeight="1" thickBot="1" x14ac:dyDescent="0.3">
      <c r="A36" s="12" t="s">
        <v>1672</v>
      </c>
      <c r="B36" s="140"/>
      <c r="C36" s="12" t="s">
        <v>1566</v>
      </c>
      <c r="D36" s="550"/>
      <c r="E36" s="550"/>
      <c r="F36" s="551"/>
    </row>
    <row r="37" spans="1:6" ht="30.75" thickBot="1" x14ac:dyDescent="0.3">
      <c r="A37" s="12" t="s">
        <v>1568</v>
      </c>
      <c r="B37" s="303"/>
      <c r="C37" s="12" t="s">
        <v>1570</v>
      </c>
      <c r="D37" s="257"/>
      <c r="E37" s="12" t="s">
        <v>1572</v>
      </c>
      <c r="F37" s="257"/>
    </row>
    <row r="38" spans="1:6" ht="30.75" thickBot="1" x14ac:dyDescent="0.3">
      <c r="A38" s="12" t="s">
        <v>1574</v>
      </c>
      <c r="B38" s="545"/>
      <c r="C38" s="545"/>
      <c r="D38" s="545"/>
      <c r="E38" s="12" t="s">
        <v>1578</v>
      </c>
      <c r="F38" s="304"/>
    </row>
    <row r="39" spans="1:6" ht="30.75" thickBot="1" x14ac:dyDescent="0.3">
      <c r="A39" s="12" t="s">
        <v>1580</v>
      </c>
      <c r="B39" s="304"/>
      <c r="C39" s="12" t="s">
        <v>1582</v>
      </c>
      <c r="D39" s="304"/>
      <c r="E39" s="12" t="s">
        <v>1530</v>
      </c>
      <c r="F39" s="304"/>
    </row>
    <row r="40" spans="1:6" ht="20.25" customHeight="1" thickBot="1" x14ac:dyDescent="0.3">
      <c r="A40" s="12" t="s">
        <v>1673</v>
      </c>
      <c r="B40" s="140"/>
      <c r="C40" s="12" t="s">
        <v>1566</v>
      </c>
      <c r="D40" s="550"/>
      <c r="E40" s="550"/>
      <c r="F40" s="551"/>
    </row>
    <row r="41" spans="1:6" ht="30.75" thickBot="1" x14ac:dyDescent="0.3">
      <c r="A41" s="12" t="s">
        <v>1568</v>
      </c>
      <c r="B41" s="303"/>
      <c r="C41" s="12" t="s">
        <v>1570</v>
      </c>
      <c r="D41" s="257"/>
      <c r="E41" s="12" t="s">
        <v>1572</v>
      </c>
      <c r="F41" s="257"/>
    </row>
    <row r="42" spans="1:6" ht="30.75" thickBot="1" x14ac:dyDescent="0.3">
      <c r="A42" s="12" t="s">
        <v>1574</v>
      </c>
      <c r="B42" s="545"/>
      <c r="C42" s="545"/>
      <c r="D42" s="545"/>
      <c r="E42" s="12" t="s">
        <v>1578</v>
      </c>
      <c r="F42" s="303"/>
    </row>
    <row r="43" spans="1:6" ht="30.75" thickBot="1" x14ac:dyDescent="0.3">
      <c r="A43" s="12" t="s">
        <v>1580</v>
      </c>
      <c r="B43" s="303"/>
      <c r="C43" s="12" t="s">
        <v>1582</v>
      </c>
      <c r="D43" s="303"/>
      <c r="E43" s="12" t="s">
        <v>1530</v>
      </c>
      <c r="F43" s="303"/>
    </row>
  </sheetData>
  <sheetProtection algorithmName="SHA-512" hashValue="AoqptDjJh8oepZNq89kupPM69sjNaD3XJjHBbTxW0AguLEJ7mvMoV0bZgTjHAh5lHifpH61rpZ/jUP0g9qS3Ow==" saltValue="W7hUa4btxrTaKXUBkQGXKA=="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7DA55-2E34-49A5-880B-E71E6BE076C2}">
  <sheetPr>
    <tabColor rgb="FFFFFF00"/>
    <pageSetUpPr fitToPage="1"/>
  </sheetPr>
  <dimension ref="A1:I97"/>
  <sheetViews>
    <sheetView zoomScale="80" zoomScaleNormal="80" zoomScalePageLayoutView="60" workbookViewId="0">
      <pane xSplit="3" ySplit="2" topLeftCell="D3" activePane="bottomRight" state="frozen"/>
      <selection pane="topRight" activeCell="D1" sqref="D1"/>
      <selection pane="bottomLeft" activeCell="A3" sqref="A3"/>
      <selection pane="bottomRight" activeCell="C82" sqref="C82"/>
    </sheetView>
  </sheetViews>
  <sheetFormatPr baseColWidth="10" defaultColWidth="11.42578125" defaultRowHeight="15" x14ac:dyDescent="0.25"/>
  <cols>
    <col min="1" max="1" width="7.5703125" style="123" customWidth="1"/>
    <col min="2" max="2" width="14.85546875" style="14" customWidth="1"/>
    <col min="3" max="3" width="117.42578125" customWidth="1"/>
    <col min="4" max="4" width="21.140625" customWidth="1"/>
    <col min="5" max="5" width="83.140625" customWidth="1"/>
    <col min="6" max="6" width="37.42578125" customWidth="1"/>
    <col min="7" max="7" width="11.42578125" hidden="1" customWidth="1"/>
  </cols>
  <sheetData>
    <row r="1" spans="1:7" s="34" customFormat="1" ht="21.75" customHeight="1" thickBot="1" x14ac:dyDescent="0.3">
      <c r="A1" s="342" t="s">
        <v>1674</v>
      </c>
      <c r="B1" s="575" t="s">
        <v>3102</v>
      </c>
      <c r="C1" s="576"/>
      <c r="D1" s="576"/>
      <c r="E1" s="577"/>
      <c r="F1" s="30"/>
    </row>
    <row r="2" spans="1:7" s="32" customFormat="1" ht="59.25" customHeight="1" thickBot="1" x14ac:dyDescent="0.3">
      <c r="A2" s="358" t="s">
        <v>1675</v>
      </c>
      <c r="B2" s="63" t="s">
        <v>1676</v>
      </c>
      <c r="C2" s="66" t="s">
        <v>1677</v>
      </c>
      <c r="D2" s="64" t="s">
        <v>1678</v>
      </c>
      <c r="E2" s="65" t="s">
        <v>1679</v>
      </c>
      <c r="F2" s="467" t="s">
        <v>1680</v>
      </c>
    </row>
    <row r="3" spans="1:7" ht="45.6" customHeight="1" x14ac:dyDescent="0.25">
      <c r="A3" s="121"/>
      <c r="B3" s="59" t="s">
        <v>2778</v>
      </c>
      <c r="C3" s="344" t="s">
        <v>3026</v>
      </c>
      <c r="D3" s="81" t="str">
        <f>IF(COUNTIF(D4:D5,"NO CUMPLE")&gt;0,"NO CUMPLE CONDICIÓN",IF(COUNTIF(D4:D5,"CUMPLE")=0,"NO APLICA","CUMPLE"))</f>
        <v>NO APLICA</v>
      </c>
      <c r="E3" s="75" t="str">
        <f>CONCATENATE(IF(D4="NO CUMPLE",CONCATENATE(E4," / "),""))</f>
        <v/>
      </c>
      <c r="F3" s="468" t="s">
        <v>1681</v>
      </c>
      <c r="G3" s="14">
        <f>IF(D3="CUMPLE",1,IF(D3="NO CUMPLE CONDICIÓN",2,3))</f>
        <v>3</v>
      </c>
    </row>
    <row r="4" spans="1:7" ht="54" customHeight="1" x14ac:dyDescent="0.25">
      <c r="A4" s="122" t="s">
        <v>1682</v>
      </c>
      <c r="B4" s="56" t="s">
        <v>2779</v>
      </c>
      <c r="C4" s="57" t="s">
        <v>1683</v>
      </c>
      <c r="D4" s="147"/>
      <c r="E4" s="351"/>
      <c r="F4" s="469" t="s">
        <v>1684</v>
      </c>
      <c r="G4" s="14"/>
    </row>
    <row r="5" spans="1:7" ht="40.5" customHeight="1" x14ac:dyDescent="0.25">
      <c r="A5" s="121"/>
      <c r="B5" s="59" t="s">
        <v>2780</v>
      </c>
      <c r="C5" s="344" t="s">
        <v>1685</v>
      </c>
      <c r="D5" s="83" t="str">
        <f>IF(COUNTIF(D6:D7,"NO CUMPLE")&gt;0,"NO CUMPLE CONDICIÓN",IF(COUNTIF(D6:D7,"CUMPLE")=0,"NO APLICA","CUMPLE"))</f>
        <v>NO APLICA</v>
      </c>
      <c r="E5" s="75" t="str">
        <f>CONCATENATE(IF(D6="NO CUMPLE",CONCATENATE(E6," / "),""),IF(D7="NO CUMPLE",CONCATENATE(E7,"  "),""))</f>
        <v/>
      </c>
      <c r="F5" s="468" t="s">
        <v>1686</v>
      </c>
      <c r="G5" s="14">
        <f>IF(D5="CUMPLE",1,IF(D5="NO CUMPLE CONDICIÓN",2,3))</f>
        <v>3</v>
      </c>
    </row>
    <row r="6" spans="1:7" ht="71.099999999999994" customHeight="1" x14ac:dyDescent="0.25">
      <c r="A6" s="122" t="s">
        <v>1682</v>
      </c>
      <c r="B6" s="56" t="s">
        <v>2781</v>
      </c>
      <c r="C6" s="57" t="s">
        <v>1687</v>
      </c>
      <c r="D6" s="147"/>
      <c r="E6" s="351"/>
      <c r="F6" s="469" t="s">
        <v>1688</v>
      </c>
      <c r="G6" s="14"/>
    </row>
    <row r="7" spans="1:7" ht="87" x14ac:dyDescent="0.25">
      <c r="A7" s="122" t="s">
        <v>1682</v>
      </c>
      <c r="B7" s="56" t="s">
        <v>2782</v>
      </c>
      <c r="C7" s="57" t="s">
        <v>1689</v>
      </c>
      <c r="D7" s="147"/>
      <c r="E7" s="351"/>
      <c r="F7" s="469" t="s">
        <v>1688</v>
      </c>
      <c r="G7" s="14"/>
    </row>
    <row r="8" spans="1:7" ht="49.5" customHeight="1" x14ac:dyDescent="0.25">
      <c r="B8" s="59" t="s">
        <v>2783</v>
      </c>
      <c r="C8" s="344" t="s">
        <v>1690</v>
      </c>
      <c r="D8" s="82" t="str">
        <f>IF(COUNTIF(D9:D9,"NO CUMPLE")&gt;0,"NO CUMPLE CONDICIÓN",IF(COUNTIF(D9:D9,"CUMPLE")=0,"NO APLICA","CUMPLE"))</f>
        <v>NO APLICA</v>
      </c>
      <c r="E8" s="75" t="str">
        <f>CONCATENATE(IF(D9="NO CUMPLE",CONCATENATE(E9," "),""))</f>
        <v/>
      </c>
      <c r="F8" s="468" t="s">
        <v>1691</v>
      </c>
      <c r="G8" s="14">
        <f t="shared" ref="G8" si="0">IF(D8="CUMPLE",1,IF(D8="NO CUMPLE CONDICIÓN",2,3))</f>
        <v>3</v>
      </c>
    </row>
    <row r="9" spans="1:7" ht="66" customHeight="1" x14ac:dyDescent="0.25">
      <c r="A9" s="122" t="s">
        <v>1682</v>
      </c>
      <c r="B9" s="56" t="s">
        <v>2784</v>
      </c>
      <c r="C9" s="57" t="s">
        <v>1692</v>
      </c>
      <c r="D9" s="147"/>
      <c r="E9" s="351"/>
      <c r="F9" s="469" t="s">
        <v>1693</v>
      </c>
      <c r="G9" s="14"/>
    </row>
    <row r="10" spans="1:7" ht="52.5" customHeight="1" x14ac:dyDescent="0.25">
      <c r="B10" s="59" t="s">
        <v>2785</v>
      </c>
      <c r="C10" s="344" t="s">
        <v>1694</v>
      </c>
      <c r="D10" s="82" t="str">
        <f>IF(COUNTIF(D11:D11,"NO CUMPLE")&gt;0,"NO CUMPLE CONDICIÓN",IF(COUNTIF(D11:D11,"CUMPLE")=0,"NO APLICA","CUMPLE"))</f>
        <v>NO APLICA</v>
      </c>
      <c r="E10" s="75" t="str">
        <f>CONCATENATE(IF(D11="NO CUMPLE",CONCATENATE(E11," "),""))</f>
        <v/>
      </c>
      <c r="F10" s="468" t="s">
        <v>1695</v>
      </c>
      <c r="G10" s="14">
        <f t="shared" ref="G10:G65" si="1">IF(D10="CUMPLE",1,IF(D10="NO CUMPLE CONDICIÓN",2,3))</f>
        <v>3</v>
      </c>
    </row>
    <row r="11" spans="1:7" ht="99" x14ac:dyDescent="0.25">
      <c r="A11" s="122" t="s">
        <v>1682</v>
      </c>
      <c r="B11" s="56" t="s">
        <v>2786</v>
      </c>
      <c r="C11" s="57" t="s">
        <v>1696</v>
      </c>
      <c r="D11" s="147"/>
      <c r="E11" s="351"/>
      <c r="F11" s="469" t="s">
        <v>1697</v>
      </c>
      <c r="G11" s="14"/>
    </row>
    <row r="12" spans="1:7" ht="49.5" x14ac:dyDescent="0.25">
      <c r="B12" s="59" t="s">
        <v>2787</v>
      </c>
      <c r="C12" s="344" t="s">
        <v>1698</v>
      </c>
      <c r="D12" s="82" t="str">
        <f>IF(COUNTIF(D13:D13,"NO CUMPLE")&gt;0,"NO CUMPLE CONDICIÓN",IF(COUNTIF(D13:D13,"CUMPLE")=0,"NO APLICA","CUMPLE"))</f>
        <v>NO APLICA</v>
      </c>
      <c r="E12" s="75" t="str">
        <f>CONCATENATE(IF(D13="NO CUMPLE",CONCATENATE(E13," "),""))</f>
        <v/>
      </c>
      <c r="F12" s="468" t="s">
        <v>1695</v>
      </c>
      <c r="G12" s="14">
        <f t="shared" si="1"/>
        <v>3</v>
      </c>
    </row>
    <row r="13" spans="1:7" ht="74.25" x14ac:dyDescent="0.25">
      <c r="A13" s="122" t="s">
        <v>1682</v>
      </c>
      <c r="B13" s="56" t="s">
        <v>2788</v>
      </c>
      <c r="C13" s="57" t="s">
        <v>1699</v>
      </c>
      <c r="D13" s="147"/>
      <c r="E13" s="351"/>
      <c r="F13" s="469" t="s">
        <v>1700</v>
      </c>
      <c r="G13" s="14"/>
    </row>
    <row r="14" spans="1:7" ht="135.75" customHeight="1" x14ac:dyDescent="0.25">
      <c r="B14" s="521" t="s">
        <v>2789</v>
      </c>
      <c r="C14" s="347" t="s">
        <v>3027</v>
      </c>
      <c r="D14" s="264" t="str">
        <f>IF(COUNTIF(D17:D26,"NO CUMPLE")&gt;0,"NO CUMPLE CONDICIÓN",IF(COUNTIF(D17:D26,"CUMPLE")=0,"NO APLICA","CUMPLE"))</f>
        <v>NO APLICA</v>
      </c>
      <c r="E14" s="265" t="str">
        <f>CONCATENATE(IF(D17="NO CUMPLE",CONCATENATE(E17," / "),""),IF(D18="NO CUMPLE",CONCATENATE(E18," / "),""),IF(D19="NO CUMPLE",CONCATENATE(E19," / "),""),IF(D20="NO CUMPLE",CONCATENATE(E20," / "),""),IF(D21="NO CUMPLE",CONCATENATE(E21," / "),""),IF(D22="NO CUMPLE",CONCATENATE(E22," / "),""),IF(D23="NO CUMPLE",CONCATENATE(E23," / "),""),IF(D24="NO CUMPLE",CONCATENATE(E24," / "),""),IF(D25="NO CUMPLE",CONCATENATE(E25," / "),""),IF(D26="NO CUMPLE",CONCATENATE(E26," / "),""))</f>
        <v/>
      </c>
      <c r="F14" s="348" t="s">
        <v>3051</v>
      </c>
      <c r="G14" s="14">
        <f t="shared" si="1"/>
        <v>3</v>
      </c>
    </row>
    <row r="15" spans="1:7" ht="135" customHeight="1" x14ac:dyDescent="0.25">
      <c r="B15" s="521" t="s">
        <v>2789</v>
      </c>
      <c r="C15" s="347" t="s">
        <v>3027</v>
      </c>
      <c r="D15" s="264" t="str">
        <f>IF(COUNTIF(D27:D36,"NO CUMPLE")&gt;0,"NO CUMPLE CONDICIÓN",IF(COUNTIF(D27:D36,"CUMPLE")=0,"NO APLICA","CUMPLE"))</f>
        <v>NO APLICA</v>
      </c>
      <c r="E15" s="265"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f>
        <v/>
      </c>
      <c r="F15" s="348" t="s">
        <v>3052</v>
      </c>
      <c r="G15" s="14">
        <f t="shared" si="1"/>
        <v>3</v>
      </c>
    </row>
    <row r="16" spans="1:7" ht="135" customHeight="1" x14ac:dyDescent="0.25">
      <c r="B16" s="521" t="s">
        <v>2789</v>
      </c>
      <c r="C16" s="347" t="s">
        <v>3027</v>
      </c>
      <c r="D16" s="264" t="str">
        <f>IF(COUNTIF(D37:D49,"NO CUMPLE")&gt;0,"NO CUMPLE CONDICIÓN",IF(COUNTIF(D37:D49,"CUMPLE")=0,"NO APLICA","CUMPLE"))</f>
        <v>NO APLICA</v>
      </c>
      <c r="E16" s="265"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f>
        <v/>
      </c>
      <c r="F16" s="348" t="s">
        <v>3054</v>
      </c>
      <c r="G16" s="14">
        <f t="shared" si="1"/>
        <v>3</v>
      </c>
    </row>
    <row r="17" spans="1:7" ht="27" customHeight="1" x14ac:dyDescent="0.25">
      <c r="A17" s="122" t="s">
        <v>1682</v>
      </c>
      <c r="B17" s="56" t="s">
        <v>2790</v>
      </c>
      <c r="C17" s="61" t="s">
        <v>1701</v>
      </c>
      <c r="D17" s="147"/>
      <c r="E17" s="143"/>
      <c r="F17" s="469" t="s">
        <v>1702</v>
      </c>
      <c r="G17" s="14"/>
    </row>
    <row r="18" spans="1:7" ht="47.25" customHeight="1" x14ac:dyDescent="0.25">
      <c r="A18" s="122" t="s">
        <v>1682</v>
      </c>
      <c r="B18" s="56" t="s">
        <v>2791</v>
      </c>
      <c r="C18" s="61" t="s">
        <v>1703</v>
      </c>
      <c r="D18" s="147"/>
      <c r="E18" s="351"/>
      <c r="F18" s="469" t="s">
        <v>1702</v>
      </c>
      <c r="G18" s="14"/>
    </row>
    <row r="19" spans="1:7" ht="32.25" customHeight="1" x14ac:dyDescent="0.25">
      <c r="A19" s="122" t="s">
        <v>1682</v>
      </c>
      <c r="B19" s="56" t="s">
        <v>2792</v>
      </c>
      <c r="C19" s="61" t="s">
        <v>1704</v>
      </c>
      <c r="D19" s="147"/>
      <c r="E19" s="351"/>
      <c r="F19" s="469" t="s">
        <v>1702</v>
      </c>
      <c r="G19" s="14"/>
    </row>
    <row r="20" spans="1:7" ht="53.25" customHeight="1" x14ac:dyDescent="0.25">
      <c r="A20" s="122" t="s">
        <v>1682</v>
      </c>
      <c r="B20" s="56" t="s">
        <v>2793</v>
      </c>
      <c r="C20" s="61" t="s">
        <v>1705</v>
      </c>
      <c r="D20" s="147"/>
      <c r="E20" s="351"/>
      <c r="F20" s="469" t="s">
        <v>1702</v>
      </c>
      <c r="G20" s="14"/>
    </row>
    <row r="21" spans="1:7" ht="45.75" customHeight="1" x14ac:dyDescent="0.25">
      <c r="A21" s="122" t="s">
        <v>1682</v>
      </c>
      <c r="B21" s="56" t="s">
        <v>2794</v>
      </c>
      <c r="C21" s="61" t="s">
        <v>1706</v>
      </c>
      <c r="D21" s="147"/>
      <c r="E21" s="351"/>
      <c r="F21" s="469" t="s">
        <v>1702</v>
      </c>
      <c r="G21" s="14"/>
    </row>
    <row r="22" spans="1:7" ht="27.75" customHeight="1" x14ac:dyDescent="0.25">
      <c r="A22" s="122" t="s">
        <v>1682</v>
      </c>
      <c r="B22" s="56" t="s">
        <v>2795</v>
      </c>
      <c r="C22" s="61" t="s">
        <v>1707</v>
      </c>
      <c r="D22" s="147"/>
      <c r="E22" s="351"/>
      <c r="F22" s="469" t="s">
        <v>1702</v>
      </c>
      <c r="G22" s="14"/>
    </row>
    <row r="23" spans="1:7" ht="36.75" customHeight="1" x14ac:dyDescent="0.25">
      <c r="A23" s="122" t="s">
        <v>1682</v>
      </c>
      <c r="B23" s="56" t="s">
        <v>2796</v>
      </c>
      <c r="C23" s="61" t="s">
        <v>1708</v>
      </c>
      <c r="D23" s="147"/>
      <c r="E23" s="351"/>
      <c r="F23" s="469" t="s">
        <v>1702</v>
      </c>
      <c r="G23" s="14"/>
    </row>
    <row r="24" spans="1:7" ht="52.7" customHeight="1" x14ac:dyDescent="0.25">
      <c r="A24" s="122" t="s">
        <v>1682</v>
      </c>
      <c r="B24" s="56" t="s">
        <v>2797</v>
      </c>
      <c r="C24" s="61" t="s">
        <v>1709</v>
      </c>
      <c r="D24" s="147"/>
      <c r="E24" s="351"/>
      <c r="F24" s="469" t="s">
        <v>1702</v>
      </c>
      <c r="G24" s="14"/>
    </row>
    <row r="25" spans="1:7" ht="45" customHeight="1" x14ac:dyDescent="0.25">
      <c r="A25" s="122" t="s">
        <v>1682</v>
      </c>
      <c r="B25" s="56" t="s">
        <v>2798</v>
      </c>
      <c r="C25" s="61" t="s">
        <v>1710</v>
      </c>
      <c r="D25" s="147"/>
      <c r="E25" s="351"/>
      <c r="F25" s="469" t="s">
        <v>1702</v>
      </c>
      <c r="G25" s="14"/>
    </row>
    <row r="26" spans="1:7" ht="37.5" customHeight="1" x14ac:dyDescent="0.25">
      <c r="A26" s="122" t="s">
        <v>1682</v>
      </c>
      <c r="B26" s="56" t="s">
        <v>2799</v>
      </c>
      <c r="C26" s="61" t="s">
        <v>1711</v>
      </c>
      <c r="D26" s="147"/>
      <c r="E26" s="351"/>
      <c r="F26" s="469" t="s">
        <v>1702</v>
      </c>
      <c r="G26" s="14"/>
    </row>
    <row r="27" spans="1:7" ht="37.5" customHeight="1" x14ac:dyDescent="0.25">
      <c r="A27" s="122" t="s">
        <v>1682</v>
      </c>
      <c r="B27" s="56" t="s">
        <v>2800</v>
      </c>
      <c r="C27" s="61" t="s">
        <v>1712</v>
      </c>
      <c r="D27" s="147"/>
      <c r="E27" s="351"/>
      <c r="F27" s="469" t="s">
        <v>1702</v>
      </c>
      <c r="G27" s="14"/>
    </row>
    <row r="28" spans="1:7" ht="43.5" x14ac:dyDescent="0.25">
      <c r="A28" s="122" t="s">
        <v>1682</v>
      </c>
      <c r="B28" s="56" t="s">
        <v>2801</v>
      </c>
      <c r="C28" s="61" t="s">
        <v>1713</v>
      </c>
      <c r="D28" s="147"/>
      <c r="E28" s="351"/>
      <c r="F28" s="469" t="s">
        <v>1702</v>
      </c>
      <c r="G28" s="14"/>
    </row>
    <row r="29" spans="1:7" ht="87.6" customHeight="1" x14ac:dyDescent="0.25">
      <c r="A29" s="122" t="s">
        <v>1682</v>
      </c>
      <c r="B29" s="56" t="s">
        <v>2802</v>
      </c>
      <c r="C29" s="61" t="s">
        <v>1714</v>
      </c>
      <c r="D29" s="147"/>
      <c r="E29" s="351"/>
      <c r="F29" s="469" t="s">
        <v>1702</v>
      </c>
      <c r="G29" s="14"/>
    </row>
    <row r="30" spans="1:7" ht="87.6" customHeight="1" x14ac:dyDescent="0.25">
      <c r="A30" s="122" t="s">
        <v>1682</v>
      </c>
      <c r="B30" s="56" t="s">
        <v>2803</v>
      </c>
      <c r="C30" s="61" t="s">
        <v>1715</v>
      </c>
      <c r="D30" s="147"/>
      <c r="E30" s="351"/>
      <c r="F30" s="469" t="s">
        <v>1702</v>
      </c>
      <c r="G30" s="14"/>
    </row>
    <row r="31" spans="1:7" ht="87.6" customHeight="1" x14ac:dyDescent="0.25">
      <c r="A31" s="122" t="s">
        <v>1682</v>
      </c>
      <c r="B31" s="56" t="s">
        <v>2804</v>
      </c>
      <c r="C31" s="61" t="s">
        <v>1716</v>
      </c>
      <c r="D31" s="147"/>
      <c r="E31" s="351"/>
      <c r="F31" s="469" t="s">
        <v>1702</v>
      </c>
      <c r="G31" s="14"/>
    </row>
    <row r="32" spans="1:7" ht="87.6" customHeight="1" x14ac:dyDescent="0.25">
      <c r="A32" s="122" t="s">
        <v>1682</v>
      </c>
      <c r="B32" s="56" t="s">
        <v>2805</v>
      </c>
      <c r="C32" s="61" t="s">
        <v>1717</v>
      </c>
      <c r="D32" s="147"/>
      <c r="E32" s="351"/>
      <c r="F32" s="469" t="s">
        <v>1702</v>
      </c>
      <c r="G32" s="14"/>
    </row>
    <row r="33" spans="1:9" ht="87.6" customHeight="1" x14ac:dyDescent="0.25">
      <c r="A33" s="122" t="s">
        <v>1682</v>
      </c>
      <c r="B33" s="56" t="s">
        <v>2806</v>
      </c>
      <c r="C33" s="61" t="s">
        <v>1719</v>
      </c>
      <c r="D33" s="147"/>
      <c r="E33" s="351"/>
      <c r="F33" s="469" t="s">
        <v>1702</v>
      </c>
      <c r="G33" s="14"/>
    </row>
    <row r="34" spans="1:9" ht="87.6" customHeight="1" x14ac:dyDescent="0.25">
      <c r="A34" s="122" t="s">
        <v>1682</v>
      </c>
      <c r="B34" s="56" t="s">
        <v>2807</v>
      </c>
      <c r="C34" s="61" t="s">
        <v>1720</v>
      </c>
      <c r="D34" s="147"/>
      <c r="E34" s="351"/>
      <c r="F34" s="469" t="s">
        <v>1702</v>
      </c>
      <c r="G34" s="14"/>
    </row>
    <row r="35" spans="1:9" ht="42.75" customHeight="1" x14ac:dyDescent="0.25">
      <c r="A35" s="122" t="s">
        <v>1682</v>
      </c>
      <c r="B35" s="56" t="s">
        <v>2808</v>
      </c>
      <c r="C35" s="61" t="s">
        <v>1721</v>
      </c>
      <c r="D35" s="147"/>
      <c r="E35" s="351"/>
      <c r="F35" s="469" t="s">
        <v>1702</v>
      </c>
      <c r="G35" s="14"/>
    </row>
    <row r="36" spans="1:9" ht="72" customHeight="1" x14ac:dyDescent="0.25">
      <c r="A36" s="122" t="s">
        <v>1682</v>
      </c>
      <c r="B36" s="56" t="s">
        <v>2809</v>
      </c>
      <c r="C36" s="61" t="s">
        <v>1722</v>
      </c>
      <c r="D36" s="147"/>
      <c r="E36" s="351"/>
      <c r="F36" s="469" t="s">
        <v>1723</v>
      </c>
      <c r="G36" s="14"/>
    </row>
    <row r="37" spans="1:9" ht="190.5" customHeight="1" x14ac:dyDescent="0.25">
      <c r="A37" s="122" t="s">
        <v>1682</v>
      </c>
      <c r="B37" s="56" t="s">
        <v>2810</v>
      </c>
      <c r="C37" s="61" t="s">
        <v>1724</v>
      </c>
      <c r="D37" s="147"/>
      <c r="E37" s="351"/>
      <c r="F37" s="469" t="s">
        <v>1723</v>
      </c>
      <c r="G37" s="14"/>
    </row>
    <row r="38" spans="1:9" ht="18" customHeight="1" x14ac:dyDescent="0.25">
      <c r="A38" s="122" t="s">
        <v>1682</v>
      </c>
      <c r="B38" s="56" t="s">
        <v>2811</v>
      </c>
      <c r="C38" s="61" t="s">
        <v>1725</v>
      </c>
      <c r="D38" s="147"/>
      <c r="E38" s="351"/>
      <c r="F38" s="469" t="s">
        <v>1702</v>
      </c>
      <c r="G38" s="14"/>
    </row>
    <row r="39" spans="1:9" ht="18" customHeight="1" x14ac:dyDescent="0.25">
      <c r="A39" s="122" t="s">
        <v>1682</v>
      </c>
      <c r="B39" s="56" t="s">
        <v>2812</v>
      </c>
      <c r="C39" s="61" t="s">
        <v>1726</v>
      </c>
      <c r="D39" s="147"/>
      <c r="E39" s="351"/>
      <c r="F39" s="469" t="s">
        <v>1702</v>
      </c>
      <c r="G39" s="14"/>
    </row>
    <row r="40" spans="1:9" ht="36.75" customHeight="1" x14ac:dyDescent="0.25">
      <c r="A40" s="122" t="s">
        <v>1682</v>
      </c>
      <c r="B40" s="56" t="s">
        <v>2813</v>
      </c>
      <c r="C40" s="61" t="s">
        <v>1727</v>
      </c>
      <c r="D40" s="147"/>
      <c r="E40" s="351"/>
      <c r="F40" s="469" t="s">
        <v>1702</v>
      </c>
      <c r="G40" s="14"/>
    </row>
    <row r="41" spans="1:9" ht="28.5" customHeight="1" x14ac:dyDescent="0.25">
      <c r="A41" s="122" t="s">
        <v>1682</v>
      </c>
      <c r="B41" s="56" t="s">
        <v>2814</v>
      </c>
      <c r="C41" s="61" t="s">
        <v>1728</v>
      </c>
      <c r="D41" s="147"/>
      <c r="E41" s="351"/>
      <c r="F41" s="469" t="s">
        <v>1702</v>
      </c>
      <c r="G41" s="14"/>
    </row>
    <row r="42" spans="1:9" ht="41.25" customHeight="1" x14ac:dyDescent="0.25">
      <c r="A42" s="122" t="s">
        <v>1682</v>
      </c>
      <c r="B42" s="56" t="s">
        <v>2815</v>
      </c>
      <c r="C42" s="61" t="s">
        <v>1729</v>
      </c>
      <c r="D42" s="147"/>
      <c r="E42" s="351"/>
      <c r="F42" s="469" t="s">
        <v>1702</v>
      </c>
      <c r="G42" s="14"/>
    </row>
    <row r="43" spans="1:9" ht="38.25" customHeight="1" x14ac:dyDescent="0.25">
      <c r="A43" s="122" t="s">
        <v>1682</v>
      </c>
      <c r="B43" s="56" t="s">
        <v>2816</v>
      </c>
      <c r="C43" s="61" t="s">
        <v>1730</v>
      </c>
      <c r="D43" s="147"/>
      <c r="E43" s="351"/>
      <c r="F43" s="469" t="s">
        <v>1702</v>
      </c>
      <c r="G43" s="14"/>
    </row>
    <row r="44" spans="1:9" ht="36.75" customHeight="1" x14ac:dyDescent="0.25">
      <c r="A44" s="122" t="s">
        <v>1682</v>
      </c>
      <c r="B44" s="56" t="s">
        <v>2817</v>
      </c>
      <c r="C44" s="61" t="s">
        <v>1731</v>
      </c>
      <c r="D44" s="147"/>
      <c r="E44" s="351"/>
      <c r="F44" s="469" t="s">
        <v>1702</v>
      </c>
      <c r="G44" s="14"/>
    </row>
    <row r="45" spans="1:9" ht="36.75" customHeight="1" x14ac:dyDescent="0.25">
      <c r="A45" s="122" t="s">
        <v>1682</v>
      </c>
      <c r="B45" s="56" t="s">
        <v>2818</v>
      </c>
      <c r="C45" s="61" t="s">
        <v>1732</v>
      </c>
      <c r="D45" s="147"/>
      <c r="E45" s="351"/>
      <c r="F45" s="469" t="s">
        <v>1702</v>
      </c>
      <c r="G45" s="14"/>
    </row>
    <row r="46" spans="1:9" ht="37.5" customHeight="1" x14ac:dyDescent="0.25">
      <c r="A46" s="122" t="s">
        <v>1682</v>
      </c>
      <c r="B46" s="56" t="s">
        <v>2819</v>
      </c>
      <c r="C46" s="61" t="s">
        <v>1733</v>
      </c>
      <c r="D46" s="151"/>
      <c r="E46" s="351"/>
      <c r="F46" s="470" t="s">
        <v>1702</v>
      </c>
      <c r="G46" s="14"/>
      <c r="I46" s="32"/>
    </row>
    <row r="47" spans="1:9" ht="36.75" customHeight="1" x14ac:dyDescent="0.25">
      <c r="A47" s="122" t="s">
        <v>1682</v>
      </c>
      <c r="B47" s="56" t="s">
        <v>2820</v>
      </c>
      <c r="C47" s="61" t="s">
        <v>1734</v>
      </c>
      <c r="D47" s="147"/>
      <c r="E47" s="351"/>
      <c r="F47" s="469" t="s">
        <v>1702</v>
      </c>
      <c r="G47" s="14"/>
    </row>
    <row r="48" spans="1:9" ht="36.75" customHeight="1" x14ac:dyDescent="0.25">
      <c r="A48" s="122" t="s">
        <v>1682</v>
      </c>
      <c r="B48" s="56" t="s">
        <v>2821</v>
      </c>
      <c r="C48" s="61" t="s">
        <v>1735</v>
      </c>
      <c r="D48" s="147"/>
      <c r="E48" s="351"/>
      <c r="F48" s="469" t="s">
        <v>1702</v>
      </c>
      <c r="G48" s="14"/>
    </row>
    <row r="49" spans="1:9" ht="30.75" customHeight="1" x14ac:dyDescent="0.25">
      <c r="A49" s="122" t="s">
        <v>1682</v>
      </c>
      <c r="B49" s="56" t="s">
        <v>2822</v>
      </c>
      <c r="C49" s="61" t="s">
        <v>1736</v>
      </c>
      <c r="D49" s="147"/>
      <c r="E49" s="351"/>
      <c r="F49" s="469" t="s">
        <v>1702</v>
      </c>
      <c r="G49" s="14"/>
    </row>
    <row r="50" spans="1:9" ht="72.75" customHeight="1" x14ac:dyDescent="0.25">
      <c r="A50" s="353" t="s">
        <v>1737</v>
      </c>
      <c r="B50" s="522" t="s">
        <v>2823</v>
      </c>
      <c r="C50" s="110" t="s">
        <v>3035</v>
      </c>
      <c r="D50" s="82" t="str">
        <f>IF(COUNTIF(D51:D64,"NO CUMPLE")&gt;0,"NO CUMPLE CONDICIÓN",IF(COUNTIF(D51:D64,"CUMPLE")=0,"NO APLICA","CUMPLE"))</f>
        <v>NO APLICA</v>
      </c>
      <c r="E50" s="75" t="str">
        <f>CONCATENATE(IF(D51="NO CUMPLE",CONCATENATE(E51," / "),""),IF(D52="NO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f>
        <v/>
      </c>
      <c r="F50" s="468" t="s">
        <v>1738</v>
      </c>
      <c r="G50" s="14">
        <f t="shared" si="1"/>
        <v>3</v>
      </c>
    </row>
    <row r="51" spans="1:9" ht="87" x14ac:dyDescent="0.25">
      <c r="A51" s="122" t="s">
        <v>1682</v>
      </c>
      <c r="B51" s="56" t="s">
        <v>2824</v>
      </c>
      <c r="C51" s="61" t="s">
        <v>3078</v>
      </c>
      <c r="D51" s="147"/>
      <c r="E51" s="351"/>
      <c r="F51" s="469" t="s">
        <v>1739</v>
      </c>
      <c r="G51" s="14"/>
    </row>
    <row r="52" spans="1:9" ht="43.5" x14ac:dyDescent="0.25">
      <c r="A52" s="122" t="s">
        <v>1682</v>
      </c>
      <c r="B52" s="56" t="s">
        <v>2825</v>
      </c>
      <c r="C52" s="61" t="s">
        <v>3079</v>
      </c>
      <c r="D52" s="147"/>
      <c r="E52" s="351"/>
      <c r="F52" s="469" t="s">
        <v>1739</v>
      </c>
      <c r="G52" s="14"/>
    </row>
    <row r="53" spans="1:9" ht="41.25" x14ac:dyDescent="0.25">
      <c r="A53" s="122" t="s">
        <v>1682</v>
      </c>
      <c r="B53" s="56" t="s">
        <v>2826</v>
      </c>
      <c r="C53" s="61" t="s">
        <v>1740</v>
      </c>
      <c r="D53" s="147"/>
      <c r="E53" s="351"/>
      <c r="F53" s="469" t="s">
        <v>1739</v>
      </c>
      <c r="G53" s="14"/>
    </row>
    <row r="54" spans="1:9" ht="57.75" x14ac:dyDescent="0.25">
      <c r="A54" s="122" t="s">
        <v>1682</v>
      </c>
      <c r="B54" s="56" t="s">
        <v>2827</v>
      </c>
      <c r="C54" s="61" t="s">
        <v>3080</v>
      </c>
      <c r="D54" s="151"/>
      <c r="E54" s="351"/>
      <c r="F54" s="470" t="s">
        <v>1739</v>
      </c>
      <c r="G54" s="14"/>
      <c r="I54" s="32"/>
    </row>
    <row r="55" spans="1:9" ht="41.25" x14ac:dyDescent="0.25">
      <c r="A55" s="122" t="s">
        <v>1682</v>
      </c>
      <c r="B55" s="56" t="s">
        <v>2828</v>
      </c>
      <c r="C55" s="354" t="s">
        <v>1741</v>
      </c>
      <c r="D55" s="355"/>
      <c r="E55" s="356"/>
      <c r="F55" s="469" t="s">
        <v>1739</v>
      </c>
      <c r="G55" s="14"/>
    </row>
    <row r="56" spans="1:9" ht="149.44999999999999" customHeight="1" x14ac:dyDescent="0.25">
      <c r="A56" s="122" t="s">
        <v>1682</v>
      </c>
      <c r="B56" s="56" t="s">
        <v>2829</v>
      </c>
      <c r="C56" s="61" t="s">
        <v>3081</v>
      </c>
      <c r="D56" s="147"/>
      <c r="E56" s="351"/>
      <c r="F56" s="469" t="s">
        <v>1739</v>
      </c>
      <c r="G56" s="14"/>
    </row>
    <row r="57" spans="1:9" ht="41.25" x14ac:dyDescent="0.25">
      <c r="A57" s="122" t="s">
        <v>1682</v>
      </c>
      <c r="B57" s="56" t="s">
        <v>2830</v>
      </c>
      <c r="C57" s="61" t="s">
        <v>3082</v>
      </c>
      <c r="D57" s="147"/>
      <c r="E57" s="351"/>
      <c r="F57" s="469" t="s">
        <v>1739</v>
      </c>
      <c r="G57" s="14"/>
    </row>
    <row r="58" spans="1:9" ht="42.75" x14ac:dyDescent="0.25">
      <c r="A58" s="122" t="s">
        <v>1682</v>
      </c>
      <c r="B58" s="56" t="s">
        <v>2831</v>
      </c>
      <c r="C58" s="61" t="s">
        <v>1742</v>
      </c>
      <c r="D58" s="147"/>
      <c r="E58" s="351"/>
      <c r="F58" s="469" t="s">
        <v>1739</v>
      </c>
      <c r="G58" s="14"/>
    </row>
    <row r="59" spans="1:9" ht="41.25" x14ac:dyDescent="0.25">
      <c r="A59" s="122" t="s">
        <v>1682</v>
      </c>
      <c r="B59" s="56" t="s">
        <v>2832</v>
      </c>
      <c r="C59" s="61" t="s">
        <v>1743</v>
      </c>
      <c r="D59" s="147"/>
      <c r="E59" s="351"/>
      <c r="F59" s="469" t="s">
        <v>1739</v>
      </c>
      <c r="G59" s="14"/>
    </row>
    <row r="60" spans="1:9" ht="41.25" x14ac:dyDescent="0.25">
      <c r="A60" s="122" t="s">
        <v>1682</v>
      </c>
      <c r="B60" s="56" t="s">
        <v>2833</v>
      </c>
      <c r="C60" s="61" t="s">
        <v>1744</v>
      </c>
      <c r="D60" s="147"/>
      <c r="E60" s="351"/>
      <c r="F60" s="469" t="s">
        <v>1739</v>
      </c>
      <c r="G60" s="14"/>
    </row>
    <row r="61" spans="1:9" ht="57.75" x14ac:dyDescent="0.25">
      <c r="A61" s="122" t="s">
        <v>1682</v>
      </c>
      <c r="B61" s="56" t="s">
        <v>2834</v>
      </c>
      <c r="C61" s="61" t="s">
        <v>3083</v>
      </c>
      <c r="D61" s="147"/>
      <c r="E61" s="351"/>
      <c r="F61" s="469" t="s">
        <v>1739</v>
      </c>
      <c r="G61" s="14"/>
    </row>
    <row r="62" spans="1:9" ht="41.25" x14ac:dyDescent="0.25">
      <c r="A62" s="122" t="s">
        <v>1682</v>
      </c>
      <c r="B62" s="56" t="s">
        <v>2835</v>
      </c>
      <c r="C62" s="61" t="s">
        <v>1745</v>
      </c>
      <c r="D62" s="147"/>
      <c r="E62" s="351"/>
      <c r="F62" s="469" t="s">
        <v>1739</v>
      </c>
      <c r="G62" s="14"/>
    </row>
    <row r="63" spans="1:9" ht="41.25" x14ac:dyDescent="0.25">
      <c r="A63" s="122" t="s">
        <v>1682</v>
      </c>
      <c r="B63" s="56" t="s">
        <v>2836</v>
      </c>
      <c r="C63" s="61" t="s">
        <v>1746</v>
      </c>
      <c r="D63" s="147"/>
      <c r="E63" s="351"/>
      <c r="F63" s="469" t="s">
        <v>1739</v>
      </c>
      <c r="G63" s="14"/>
    </row>
    <row r="64" spans="1:9" ht="41.25" x14ac:dyDescent="0.25">
      <c r="A64" s="122" t="s">
        <v>1682</v>
      </c>
      <c r="B64" s="56" t="s">
        <v>2837</v>
      </c>
      <c r="C64" s="61" t="s">
        <v>1747</v>
      </c>
      <c r="D64" s="147"/>
      <c r="E64" s="351"/>
      <c r="F64" s="469" t="s">
        <v>1739</v>
      </c>
      <c r="G64" s="14"/>
    </row>
    <row r="65" spans="1:7" s="14" customFormat="1" ht="60" customHeight="1" x14ac:dyDescent="0.25">
      <c r="A65" s="121"/>
      <c r="B65" s="263" t="s">
        <v>2838</v>
      </c>
      <c r="C65" s="347" t="s">
        <v>3028</v>
      </c>
      <c r="D65" s="264" t="str">
        <f>IF(COUNTIF(D66:D69,"NO CUMPLE")&gt;0,"NO CUMPLE CONDICIÓN",IF(COUNTIF(D66:D69,"CUMPLE")=0,"NO APLICA","CUMPLE"))</f>
        <v>NO APLICA</v>
      </c>
      <c r="E65" s="265" t="str">
        <f>CONCATENATE(IF(D66="NO CUMPLE",CONCATENATE(E66," / "),""),IF(D67="NO CUMPLE",CONCATENATE(E67," / "),""),IF(D68="NO CUMPLE",CONCATENATE(E68," / "),""),IF(D69="NO CUMPLE",CONCATENATE(E69," / "),""))</f>
        <v/>
      </c>
      <c r="F65" s="348" t="s">
        <v>3057</v>
      </c>
      <c r="G65" s="14">
        <f t="shared" si="1"/>
        <v>3</v>
      </c>
    </row>
    <row r="66" spans="1:7" ht="57.75" x14ac:dyDescent="0.25">
      <c r="A66" s="122" t="s">
        <v>1682</v>
      </c>
      <c r="B66" s="56" t="s">
        <v>2839</v>
      </c>
      <c r="C66" s="61" t="s">
        <v>3085</v>
      </c>
      <c r="D66" s="147"/>
      <c r="E66" s="351"/>
      <c r="F66" s="469" t="s">
        <v>1748</v>
      </c>
      <c r="G66" s="14"/>
    </row>
    <row r="67" spans="1:7" ht="42.75" x14ac:dyDescent="0.25">
      <c r="A67" s="122" t="s">
        <v>1682</v>
      </c>
      <c r="B67" s="56" t="s">
        <v>2840</v>
      </c>
      <c r="C67" s="61" t="s">
        <v>3084</v>
      </c>
      <c r="D67" s="147"/>
      <c r="E67" s="351"/>
      <c r="F67" s="469" t="s">
        <v>1748</v>
      </c>
      <c r="G67" s="14"/>
    </row>
    <row r="68" spans="1:7" ht="41.25" x14ac:dyDescent="0.25">
      <c r="A68" s="122" t="s">
        <v>1682</v>
      </c>
      <c r="B68" s="56" t="s">
        <v>2841</v>
      </c>
      <c r="C68" s="61" t="s">
        <v>1749</v>
      </c>
      <c r="D68" s="147"/>
      <c r="E68" s="351"/>
      <c r="F68" s="469" t="s">
        <v>1748</v>
      </c>
      <c r="G68" s="14"/>
    </row>
    <row r="69" spans="1:7" ht="41.25" x14ac:dyDescent="0.25">
      <c r="A69" s="122" t="s">
        <v>1682</v>
      </c>
      <c r="B69" s="56" t="s">
        <v>2842</v>
      </c>
      <c r="C69" s="61" t="s">
        <v>1750</v>
      </c>
      <c r="D69" s="147"/>
      <c r="E69" s="351"/>
      <c r="F69" s="469" t="s">
        <v>1748</v>
      </c>
      <c r="G69" s="14"/>
    </row>
    <row r="70" spans="1:7" ht="53.1" customHeight="1" x14ac:dyDescent="0.25">
      <c r="B70" s="263" t="s">
        <v>2843</v>
      </c>
      <c r="C70" s="347" t="s">
        <v>3029</v>
      </c>
      <c r="D70" s="82" t="str">
        <f>IF(COUNTIF(D71:D74,"NO CUMPLE")&gt;0,"NO CUMPLE CONDICIÓN",IF(COUNTIF(D71:D74,"CUMPLE")=0,"NO APLICA","CUMPLE"))</f>
        <v>NO APLICA</v>
      </c>
      <c r="E70" s="75" t="str">
        <f>CONCATENATE(IF(D71="NO CUMPLE",CONCATENATE(E71," / "),""),IF(D72="NO CUMPLE",CONCATENATE(E72," / "),""),IF(D73="NO CUMPLE",CONCATENATE(E73," / "),""),IF(D74="NO CUMPLE",CONCATENATE(E74," / "),""))</f>
        <v/>
      </c>
      <c r="F70" s="468" t="s">
        <v>3059</v>
      </c>
      <c r="G70" s="14">
        <f t="shared" ref="G70" si="2">IF(D70="CUMPLE",1,IF(D70="NO CUMPLE CONDICIÓN",2,3))</f>
        <v>3</v>
      </c>
    </row>
    <row r="71" spans="1:7" ht="44.25" x14ac:dyDescent="0.25">
      <c r="A71" s="122" t="s">
        <v>1682</v>
      </c>
      <c r="B71" s="56" t="s">
        <v>2844</v>
      </c>
      <c r="C71" s="61" t="s">
        <v>3086</v>
      </c>
      <c r="D71" s="147"/>
      <c r="E71" s="351"/>
      <c r="F71" s="469" t="s">
        <v>1751</v>
      </c>
      <c r="G71" s="14"/>
    </row>
    <row r="72" spans="1:7" ht="43.5" x14ac:dyDescent="0.25">
      <c r="A72" s="122" t="s">
        <v>1682</v>
      </c>
      <c r="B72" s="56" t="s">
        <v>2845</v>
      </c>
      <c r="C72" s="61" t="s">
        <v>3087</v>
      </c>
      <c r="D72" s="147"/>
      <c r="E72" s="351"/>
      <c r="F72" s="469" t="s">
        <v>1751</v>
      </c>
      <c r="G72" s="14"/>
    </row>
    <row r="73" spans="1:7" ht="43.5" x14ac:dyDescent="0.25">
      <c r="A73" s="122" t="s">
        <v>1682</v>
      </c>
      <c r="B73" s="56" t="s">
        <v>2846</v>
      </c>
      <c r="C73" s="61" t="s">
        <v>3088</v>
      </c>
      <c r="D73" s="147"/>
      <c r="E73" s="351"/>
      <c r="F73" s="469" t="s">
        <v>1751</v>
      </c>
      <c r="G73" s="14"/>
    </row>
    <row r="74" spans="1:7" ht="41.25" x14ac:dyDescent="0.25">
      <c r="A74" s="122" t="s">
        <v>1682</v>
      </c>
      <c r="B74" s="56" t="s">
        <v>2847</v>
      </c>
      <c r="C74" s="61" t="s">
        <v>1752</v>
      </c>
      <c r="D74" s="147"/>
      <c r="E74" s="351"/>
      <c r="F74" s="469" t="s">
        <v>1751</v>
      </c>
      <c r="G74" s="14"/>
    </row>
    <row r="75" spans="1:7" ht="53.1" customHeight="1" x14ac:dyDescent="0.25">
      <c r="B75" s="263" t="s">
        <v>2848</v>
      </c>
      <c r="C75" s="347" t="s">
        <v>3089</v>
      </c>
      <c r="D75" s="82" t="str">
        <f>IF(COUNTIF(D76:D78,"NO CUMPLE")&gt;0,"NO CUMPLE CONDICIÓN",IF(COUNTIF(D76:D78,"CUMPLE")=0,"NO APLICA","CUMPLE"))</f>
        <v>NO APLICA</v>
      </c>
      <c r="E75" s="75" t="str">
        <f>CONCATENATE(IF(D76="NO CUMPLE",CONCATENATE(E76," "),""),IF(D77="NO CUMPLE",CONCATENATE(E77," "),""),IF(D78="NO CUMPLE",CONCATENATE(E78," "),""))</f>
        <v/>
      </c>
      <c r="F75" s="468" t="s">
        <v>3061</v>
      </c>
      <c r="G75" s="14">
        <f t="shared" ref="G75" si="3">IF(D75="CUMPLE",1,IF(D75="NO CUMPLE CONDICIÓN",2,3))</f>
        <v>3</v>
      </c>
    </row>
    <row r="76" spans="1:7" ht="101.25" x14ac:dyDescent="0.25">
      <c r="A76" s="122" t="s">
        <v>1682</v>
      </c>
      <c r="B76" s="56" t="s">
        <v>2849</v>
      </c>
      <c r="C76" s="61" t="s">
        <v>3090</v>
      </c>
      <c r="D76" s="147"/>
      <c r="E76" s="351"/>
      <c r="F76" s="469" t="s">
        <v>1751</v>
      </c>
      <c r="G76" s="14"/>
    </row>
    <row r="77" spans="1:7" ht="28.5" x14ac:dyDescent="0.25">
      <c r="A77" s="122" t="s">
        <v>1682</v>
      </c>
      <c r="B77" s="56" t="s">
        <v>3098</v>
      </c>
      <c r="C77" s="61" t="s">
        <v>3091</v>
      </c>
      <c r="D77" s="147"/>
      <c r="E77" s="351"/>
      <c r="F77" s="469"/>
      <c r="G77" s="14"/>
    </row>
    <row r="78" spans="1:7" ht="42.75" x14ac:dyDescent="0.25">
      <c r="A78" s="122" t="s">
        <v>1682</v>
      </c>
      <c r="B78" s="56" t="s">
        <v>3099</v>
      </c>
      <c r="C78" s="61" t="s">
        <v>3092</v>
      </c>
      <c r="D78" s="147"/>
      <c r="E78" s="351"/>
      <c r="F78" s="469"/>
      <c r="G78" s="14"/>
    </row>
    <row r="79" spans="1:7" ht="53.1" customHeight="1" x14ac:dyDescent="0.25">
      <c r="B79" s="59" t="s">
        <v>2850</v>
      </c>
      <c r="C79" s="344" t="s">
        <v>3030</v>
      </c>
      <c r="D79" s="82" t="str">
        <f>IF(COUNTIF(D80:D82,"NO CUMPLE")&gt;0,"NO CUMPLE CONDICIÓN",IF(COUNTIF(D80:D82,"CUMPLE")=0,"NO APLICA","CUMPLE"))</f>
        <v>NO APLICA</v>
      </c>
      <c r="E79" s="75" t="str">
        <f>CONCATENATE(IF(D80="NO CUMPLE",CONCATENATE(E80," / "),""),IF(D81="NO CUMPLE",CONCATENATE(E81," / "),""),IF(D82="NO CUMPLE",CONCATENATE(E82," / "),""))</f>
        <v/>
      </c>
      <c r="F79" s="468" t="s">
        <v>3063</v>
      </c>
      <c r="G79" s="14">
        <f t="shared" ref="G79" si="4">IF(D79="CUMPLE",1,IF(D79="NO CUMPLE CONDICIÓN",2,3))</f>
        <v>3</v>
      </c>
    </row>
    <row r="80" spans="1:7" ht="41.25" x14ac:dyDescent="0.25">
      <c r="A80" s="122" t="s">
        <v>1682</v>
      </c>
      <c r="B80" s="56" t="s">
        <v>2851</v>
      </c>
      <c r="C80" s="61" t="s">
        <v>1754</v>
      </c>
      <c r="D80" s="147"/>
      <c r="E80" s="351"/>
      <c r="F80" s="469" t="s">
        <v>1755</v>
      </c>
      <c r="G80" s="14"/>
    </row>
    <row r="81" spans="1:7" ht="41.25" x14ac:dyDescent="0.25">
      <c r="A81" s="122" t="s">
        <v>1682</v>
      </c>
      <c r="B81" s="56" t="s">
        <v>2852</v>
      </c>
      <c r="C81" s="61" t="s">
        <v>3093</v>
      </c>
      <c r="D81" s="147"/>
      <c r="E81" s="351"/>
      <c r="F81" s="469" t="s">
        <v>1755</v>
      </c>
      <c r="G81" s="14"/>
    </row>
    <row r="82" spans="1:7" ht="28.5" x14ac:dyDescent="0.25">
      <c r="A82" s="122" t="s">
        <v>1682</v>
      </c>
      <c r="B82" s="56" t="s">
        <v>3104</v>
      </c>
      <c r="C82" s="61" t="s">
        <v>1756</v>
      </c>
      <c r="D82" s="147"/>
      <c r="E82" s="351"/>
      <c r="F82" s="469"/>
      <c r="G82" s="14"/>
    </row>
    <row r="83" spans="1:7" ht="53.1" customHeight="1" x14ac:dyDescent="0.25">
      <c r="B83" s="59" t="s">
        <v>2853</v>
      </c>
      <c r="C83" s="344" t="s">
        <v>3048</v>
      </c>
      <c r="D83" s="82" t="str">
        <f>IF(COUNTIF(D84:D89,"NO CUMPLE")&gt;0,"NO CUMPLE CONDICIÓN",IF(COUNTIF(D84:D89,"CUMPLE")=0,"NO APLICA","CUMPLE"))</f>
        <v>NO APLICA</v>
      </c>
      <c r="E83" s="75" t="str">
        <f>CONCATENATE(IF(D84="NO CUMPLE",CONCATENATE(E84," / "),""),IF(D85="NO CUMPLE",CONCATENATE(E85," / "),""),IF(D86="NO CUMPLE",CONCATENATE(E86," / "),""),IF(D87="NO CUMPLE",CONCATENATE(E87," / "),""),IF(D88="NO CUMPLE",CONCATENATE(E88," / "),""),IF(D89="NO CUMPLE",CONCATENATE(E89," / "),""))</f>
        <v/>
      </c>
      <c r="F83" s="468" t="s">
        <v>3063</v>
      </c>
      <c r="G83" s="14">
        <f t="shared" ref="G83" si="5">IF(D83="CUMPLE",1,IF(D83="NO CUMPLE CONDICIÓN",2,3))</f>
        <v>3</v>
      </c>
    </row>
    <row r="84" spans="1:7" ht="42.75" x14ac:dyDescent="0.25">
      <c r="A84" s="122" t="s">
        <v>1682</v>
      </c>
      <c r="B84" s="56" t="s">
        <v>2854</v>
      </c>
      <c r="C84" s="61" t="s">
        <v>3094</v>
      </c>
      <c r="D84" s="147"/>
      <c r="E84" s="351"/>
      <c r="F84" s="469" t="s">
        <v>1757</v>
      </c>
      <c r="G84" s="14"/>
    </row>
    <row r="85" spans="1:7" ht="41.25" x14ac:dyDescent="0.25">
      <c r="A85" s="122" t="s">
        <v>1682</v>
      </c>
      <c r="B85" s="56" t="s">
        <v>2855</v>
      </c>
      <c r="C85" s="61" t="s">
        <v>3095</v>
      </c>
      <c r="D85" s="147"/>
      <c r="E85" s="351"/>
      <c r="F85" s="469" t="s">
        <v>1757</v>
      </c>
      <c r="G85" s="14"/>
    </row>
    <row r="86" spans="1:7" ht="36" customHeight="1" x14ac:dyDescent="0.25">
      <c r="A86" s="122"/>
      <c r="B86" s="56" t="s">
        <v>2856</v>
      </c>
      <c r="C86" s="61" t="s">
        <v>1758</v>
      </c>
      <c r="D86" s="147"/>
      <c r="E86" s="351"/>
      <c r="F86" s="469"/>
      <c r="G86" s="14"/>
    </row>
    <row r="87" spans="1:7" ht="33" customHeight="1" x14ac:dyDescent="0.25">
      <c r="A87" s="122"/>
      <c r="B87" s="56" t="s">
        <v>2857</v>
      </c>
      <c r="C87" s="61" t="s">
        <v>1759</v>
      </c>
      <c r="D87" s="147"/>
      <c r="E87" s="351"/>
      <c r="F87" s="469"/>
      <c r="G87" s="14"/>
    </row>
    <row r="88" spans="1:7" ht="41.25" x14ac:dyDescent="0.25">
      <c r="A88" s="122" t="s">
        <v>1682</v>
      </c>
      <c r="B88" s="56" t="s">
        <v>3100</v>
      </c>
      <c r="C88" s="61" t="s">
        <v>3096</v>
      </c>
      <c r="D88" s="147"/>
      <c r="E88" s="351"/>
      <c r="F88" s="469" t="s">
        <v>1757</v>
      </c>
      <c r="G88" s="14"/>
    </row>
    <row r="89" spans="1:7" ht="42.75" x14ac:dyDescent="0.25">
      <c r="A89" s="122" t="s">
        <v>1682</v>
      </c>
      <c r="B89" s="56" t="s">
        <v>3101</v>
      </c>
      <c r="C89" s="61" t="s">
        <v>1753</v>
      </c>
      <c r="D89" s="147"/>
      <c r="E89" s="351"/>
      <c r="F89" s="469" t="s">
        <v>1757</v>
      </c>
      <c r="G89" s="14"/>
    </row>
    <row r="90" spans="1:7" ht="53.1" customHeight="1" x14ac:dyDescent="0.25">
      <c r="B90" s="59" t="s">
        <v>2858</v>
      </c>
      <c r="C90" s="344" t="s">
        <v>1760</v>
      </c>
      <c r="D90" s="82" t="str">
        <f>IF(COUNTIF(D91:D91,"NO CUMPLE")&gt;0,"NO CUMPLE CONDICIÓN",IF(COUNTIF(D91:D91,"CUMPLE")=0,"NO APLICA","CUMPLE"))</f>
        <v>NO APLICA</v>
      </c>
      <c r="E90" s="75" t="str">
        <f>CONCATENATE(IF(D91="NO CUMPLE",CONCATENATE(E91," "),""))</f>
        <v/>
      </c>
      <c r="F90" s="468" t="s">
        <v>3065</v>
      </c>
      <c r="G90" s="14">
        <f t="shared" ref="G90:G92" si="6">IF(D90="CUMPLE",1,IF(D90="NO CUMPLE CONDICIÓN",2,3))</f>
        <v>3</v>
      </c>
    </row>
    <row r="91" spans="1:7" ht="189.95" customHeight="1" x14ac:dyDescent="0.25">
      <c r="A91" s="122" t="s">
        <v>1682</v>
      </c>
      <c r="B91" s="58" t="s">
        <v>2859</v>
      </c>
      <c r="C91" s="463" t="s">
        <v>1761</v>
      </c>
      <c r="D91" s="464"/>
      <c r="E91" s="465"/>
      <c r="F91" s="469" t="s">
        <v>1762</v>
      </c>
      <c r="G91" s="14"/>
    </row>
    <row r="92" spans="1:7" ht="33" x14ac:dyDescent="0.25">
      <c r="A92" s="430" t="s">
        <v>1763</v>
      </c>
      <c r="B92" s="431" t="s">
        <v>2860</v>
      </c>
      <c r="C92" s="71" t="s">
        <v>1765</v>
      </c>
      <c r="D92" s="432" t="str">
        <f>IF(COUNTIF(D93:D93,"NO CUMPLE")&gt;0,"NO CUMPLE CONDICIÓN",IF(COUNTIF(D93:D93,"CUMPLE")=0,"NO APLICA","CUMPLE"))</f>
        <v>NO APLICA</v>
      </c>
      <c r="E92" s="75" t="str">
        <f>CONCATENATE(IF(D93="NO CUMPLE",CONCATENATE(E93," "),""))</f>
        <v/>
      </c>
      <c r="F92" s="471" t="s">
        <v>1766</v>
      </c>
      <c r="G92" s="14">
        <f t="shared" si="6"/>
        <v>3</v>
      </c>
    </row>
    <row r="93" spans="1:7" ht="42" thickBot="1" x14ac:dyDescent="0.3">
      <c r="A93" s="430" t="s">
        <v>1763</v>
      </c>
      <c r="B93" s="460" t="s">
        <v>2861</v>
      </c>
      <c r="C93" s="108" t="s">
        <v>1767</v>
      </c>
      <c r="D93" s="148"/>
      <c r="E93" s="461"/>
      <c r="F93" s="462" t="s">
        <v>1768</v>
      </c>
    </row>
    <row r="95" spans="1:7" hidden="1" x14ac:dyDescent="0.25">
      <c r="C95" s="112" t="s">
        <v>1769</v>
      </c>
      <c r="D95" s="14">
        <f>COUNTIF(G3:G93,1)</f>
        <v>0</v>
      </c>
    </row>
    <row r="96" spans="1:7" hidden="1" x14ac:dyDescent="0.25">
      <c r="C96" s="112" t="s">
        <v>1770</v>
      </c>
      <c r="D96" s="14">
        <f>COUNTIF(G3:G93,2)</f>
        <v>0</v>
      </c>
    </row>
    <row r="97" spans="3:4" hidden="1" x14ac:dyDescent="0.25">
      <c r="C97" s="112" t="s">
        <v>1771</v>
      </c>
      <c r="D97" s="14">
        <f>COUNTIF(G3:G93,3)</f>
        <v>16</v>
      </c>
    </row>
  </sheetData>
  <sheetProtection algorithmName="SHA-512" hashValue="8ErZ2KEVYEppduwyYWTo1wuWYUPXG7cdzpWjKCajEUVKTy7i4nrCBTMVVwvrRky2CuErA9FT5o12ijbCRnnsuA==" saltValue="2yKxj3pjVxhYXZoCaveyYA==" spinCount="100000" sheet="1" formatRows="0" autoFilter="0"/>
  <autoFilter ref="A2:G93" xr:uid="{00000000-0001-0000-0400-000000000000}"/>
  <mergeCells count="1">
    <mergeCell ref="B1:E1"/>
  </mergeCells>
  <phoneticPr fontId="35" type="noConversion"/>
  <conditionalFormatting sqref="D3">
    <cfRule type="cellIs" dxfId="142" priority="15" operator="equal">
      <formula>"NO CUMPLE CONDICIÓN"</formula>
    </cfRule>
    <cfRule type="cellIs" dxfId="141" priority="16" operator="equal">
      <formula>"No Cumple"</formula>
    </cfRule>
  </conditionalFormatting>
  <conditionalFormatting sqref="D5">
    <cfRule type="cellIs" dxfId="140" priority="27" operator="equal">
      <formula>"NO CUMPLE CONDICIÓN"</formula>
    </cfRule>
    <cfRule type="cellIs" dxfId="139" priority="28" operator="equal">
      <formula>"No Cumple"</formula>
    </cfRule>
  </conditionalFormatting>
  <conditionalFormatting sqref="D8">
    <cfRule type="cellIs" dxfId="138" priority="13" operator="equal">
      <formula>"NO CUMPLE CONDICIÓN"</formula>
    </cfRule>
    <cfRule type="cellIs" dxfId="137" priority="14" operator="equal">
      <formula>"No Cumple"</formula>
    </cfRule>
  </conditionalFormatting>
  <conditionalFormatting sqref="D10">
    <cfRule type="cellIs" dxfId="136" priority="25" operator="equal">
      <formula>"NO CUMPLE CONDICIÓN"</formula>
    </cfRule>
    <cfRule type="cellIs" dxfId="135" priority="26" operator="equal">
      <formula>"No Cumple"</formula>
    </cfRule>
  </conditionalFormatting>
  <conditionalFormatting sqref="D12">
    <cfRule type="cellIs" dxfId="134" priority="23" operator="equal">
      <formula>"NO CUMPLE CONDICIÓN"</formula>
    </cfRule>
    <cfRule type="cellIs" dxfId="133" priority="24" operator="equal">
      <formula>"No Cumple"</formula>
    </cfRule>
  </conditionalFormatting>
  <conditionalFormatting sqref="D14:D16">
    <cfRule type="cellIs" dxfId="132" priority="21" operator="equal">
      <formula>"NO CUMPLE CONDICIÓN"</formula>
    </cfRule>
    <cfRule type="cellIs" dxfId="131" priority="22" operator="equal">
      <formula>"No Cumple"</formula>
    </cfRule>
  </conditionalFormatting>
  <conditionalFormatting sqref="D50">
    <cfRule type="cellIs" dxfId="130" priority="19" operator="equal">
      <formula>"NO CUMPLE CONDICIÓN"</formula>
    </cfRule>
    <cfRule type="cellIs" dxfId="129" priority="20" operator="equal">
      <formula>"No Cumple"</formula>
    </cfRule>
  </conditionalFormatting>
  <conditionalFormatting sqref="D65">
    <cfRule type="cellIs" dxfId="128" priority="17" operator="equal">
      <formula>"NO CUMPLE CONDICIÓN"</formula>
    </cfRule>
    <cfRule type="cellIs" dxfId="127" priority="18" operator="equal">
      <formula>"No Cumple"</formula>
    </cfRule>
  </conditionalFormatting>
  <conditionalFormatting sqref="D70">
    <cfRule type="cellIs" dxfId="126" priority="11" operator="equal">
      <formula>"NO CUMPLE CONDICIÓN"</formula>
    </cfRule>
    <cfRule type="cellIs" dxfId="125" priority="12" operator="equal">
      <formula>"No Cumple"</formula>
    </cfRule>
  </conditionalFormatting>
  <conditionalFormatting sqref="D75">
    <cfRule type="cellIs" dxfId="124" priority="9" operator="equal">
      <formula>"NO CUMPLE CONDICIÓN"</formula>
    </cfRule>
    <cfRule type="cellIs" dxfId="123" priority="10" operator="equal">
      <formula>"No Cumple"</formula>
    </cfRule>
  </conditionalFormatting>
  <conditionalFormatting sqref="D79">
    <cfRule type="cellIs" dxfId="122" priority="7" operator="equal">
      <formula>"NO CUMPLE CONDICIÓN"</formula>
    </cfRule>
    <cfRule type="cellIs" dxfId="121" priority="8" operator="equal">
      <formula>"No Cumple"</formula>
    </cfRule>
  </conditionalFormatting>
  <conditionalFormatting sqref="D83">
    <cfRule type="cellIs" dxfId="120" priority="5" operator="equal">
      <formula>"NO CUMPLE CONDICIÓN"</formula>
    </cfRule>
    <cfRule type="cellIs" dxfId="119" priority="6" operator="equal">
      <formula>"No Cumple"</formula>
    </cfRule>
  </conditionalFormatting>
  <conditionalFormatting sqref="D90">
    <cfRule type="cellIs" dxfId="118" priority="3" operator="equal">
      <formula>"NO CUMPLE CONDICIÓN"</formula>
    </cfRule>
    <cfRule type="cellIs" dxfId="117" priority="4" operator="equal">
      <formula>"No Cumple"</formula>
    </cfRule>
  </conditionalFormatting>
  <conditionalFormatting sqref="D92">
    <cfRule type="cellIs" dxfId="116" priority="1" operator="equal">
      <formula>"NO CUMPLE CONDICIÓN"</formula>
    </cfRule>
    <cfRule type="cellIs" dxfId="115" priority="2" operator="equal">
      <formula>"No Cumple"</formula>
    </cfRule>
  </conditionalFormatting>
  <dataValidations count="2">
    <dataValidation type="list" allowBlank="1" showInputMessage="1" showErrorMessage="1" sqref="D11 D13 D9 D32:D37 D4 D29 D84:D89 D39 D46 D56 D58 D71:D72 D74 D76:D78 D62:D63 D80:D82 D53:D54 D66:D67 D69" xr:uid="{2E7BFE03-C3C9-4E4E-8150-5682C5068571}">
      <formula1>"CUMPLE,NO CUMPLE,NO APLICA"</formula1>
    </dataValidation>
    <dataValidation type="list" allowBlank="1" showInputMessage="1" showErrorMessage="1" sqref="D30:D31 D17:D28 D6:D7 D64 D38 D51:D52 D55 D57 D59:D61 D93 D73 D40:D45 D47:D49 D68 D91" xr:uid="{064A09C6-18C9-436C-825A-F86D2E38D4C3}">
      <formula1>"CUMPLE,NO CUMPLE"</formula1>
    </dataValidation>
  </dataValidations>
  <hyperlinks>
    <hyperlink ref="A50" location="'Tabla 3. Amb Adec y Seg - Áreas'!A1" display="Click" xr:uid="{F7177CD2-5B6E-4B86-B045-8C11C7F900B6}"/>
    <hyperlink ref="A1" location="'INSTRUMENTO VERIFICACION INTERN'!A1" display="Portada" xr:uid="{1362CD37-0319-42F2-86D4-289207899F6B}"/>
  </hyperlinks>
  <printOptions horizontalCentered="1"/>
  <pageMargins left="0.59055118110236227" right="0.59055118110236227" top="1.1811023622047245" bottom="0.74803149606299213" header="0.31496062992125984" footer="0.31496062992125984"/>
  <pageSetup scale="52"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8DF80-6D56-445F-BD57-63E320057BE0}">
  <sheetPr>
    <tabColor rgb="FFFFFF00"/>
    <pageSetUpPr fitToPage="1"/>
  </sheetPr>
  <dimension ref="A1:G66"/>
  <sheetViews>
    <sheetView zoomScale="80" zoomScaleNormal="80" zoomScalePageLayoutView="60" workbookViewId="0">
      <pane xSplit="3" ySplit="2" topLeftCell="D3" activePane="bottomRight" state="frozen"/>
      <selection pane="topRight" activeCell="D1" sqref="D1"/>
      <selection pane="bottomLeft" activeCell="A3" sqref="A3"/>
      <selection pane="bottomRight" activeCell="C4" sqref="C4"/>
    </sheetView>
  </sheetViews>
  <sheetFormatPr baseColWidth="10" defaultColWidth="11.42578125" defaultRowHeight="15" x14ac:dyDescent="0.25"/>
  <cols>
    <col min="1" max="1" width="7.5703125" style="123" customWidth="1"/>
    <col min="2" max="2" width="12.140625" style="14" customWidth="1"/>
    <col min="3" max="3" width="106.42578125" customWidth="1"/>
    <col min="4" max="4" width="21.140625" customWidth="1"/>
    <col min="5" max="5" width="95.140625" customWidth="1"/>
    <col min="6" max="6" width="37.42578125" customWidth="1"/>
    <col min="7" max="7" width="11.42578125" hidden="1" customWidth="1"/>
  </cols>
  <sheetData>
    <row r="1" spans="1:7" s="34" customFormat="1" ht="21.75" customHeight="1" thickBot="1" x14ac:dyDescent="0.3">
      <c r="A1" s="342" t="s">
        <v>1674</v>
      </c>
      <c r="B1" s="575" t="s">
        <v>3103</v>
      </c>
      <c r="C1" s="576"/>
      <c r="D1" s="576"/>
      <c r="E1" s="577"/>
      <c r="F1" s="343"/>
    </row>
    <row r="2" spans="1:7" s="32" customFormat="1" ht="59.25" customHeight="1" thickBot="1" x14ac:dyDescent="0.3">
      <c r="A2" s="120" t="s">
        <v>1675</v>
      </c>
      <c r="B2" s="66" t="s">
        <v>1676</v>
      </c>
      <c r="C2" s="66" t="s">
        <v>1677</v>
      </c>
      <c r="D2" s="64" t="s">
        <v>1678</v>
      </c>
      <c r="E2" s="65" t="s">
        <v>1679</v>
      </c>
      <c r="F2" s="33" t="s">
        <v>1680</v>
      </c>
    </row>
    <row r="3" spans="1:7" ht="30.75" customHeight="1" x14ac:dyDescent="0.25">
      <c r="A3" s="121"/>
      <c r="B3" s="485" t="s">
        <v>2720</v>
      </c>
      <c r="C3" s="486" t="s">
        <v>1685</v>
      </c>
      <c r="D3" s="81" t="str">
        <f>IF(COUNTIF(D4:D5,"NO CUMPLE")&gt;0,"NO CUMPLE CONDICIÓN",IF(COUNTIF(D4:D5,"CUMPLE")=0,"NO APLICA","CUMPLE"))</f>
        <v>NO APLICA</v>
      </c>
      <c r="E3" s="266" t="str">
        <f>CONCATENATE(IF(D4="NO CUMPLE",CONCATENATE(E4," / "),""),IF(D5="NO CUMPLE",CONCATENATE(E5,"  "),""))</f>
        <v/>
      </c>
      <c r="F3" s="350" t="s">
        <v>3077</v>
      </c>
      <c r="G3" s="14">
        <f>IF(D3="CUMPLE",1,IF(D3="NO CUMPLE CONDICIÓN",2,3))</f>
        <v>3</v>
      </c>
    </row>
    <row r="4" spans="1:7" ht="110.25" customHeight="1" x14ac:dyDescent="0.25">
      <c r="A4" s="122" t="s">
        <v>1682</v>
      </c>
      <c r="B4" s="475" t="s">
        <v>2721</v>
      </c>
      <c r="C4" s="479" t="s">
        <v>1772</v>
      </c>
      <c r="D4" s="147"/>
      <c r="E4" s="351"/>
      <c r="F4" s="346" t="s">
        <v>1773</v>
      </c>
      <c r="G4" s="14"/>
    </row>
    <row r="5" spans="1:7" ht="88.5" x14ac:dyDescent="0.25">
      <c r="A5" s="122" t="s">
        <v>1682</v>
      </c>
      <c r="B5" s="475" t="s">
        <v>2722</v>
      </c>
      <c r="C5" s="480" t="s">
        <v>1774</v>
      </c>
      <c r="D5" s="147"/>
      <c r="E5" s="351"/>
      <c r="F5" s="346" t="s">
        <v>1773</v>
      </c>
      <c r="G5" s="14"/>
    </row>
    <row r="6" spans="1:7" ht="35.25" customHeight="1" x14ac:dyDescent="0.25">
      <c r="A6" s="122" t="s">
        <v>1682</v>
      </c>
      <c r="B6" s="474" t="s">
        <v>2723</v>
      </c>
      <c r="C6" s="478" t="s">
        <v>1694</v>
      </c>
      <c r="D6" s="82" t="str">
        <f>IF(COUNTIF(D7:D7,"NO CUMPLE")&gt;0,"NO CUMPLE CONDICIÓN",IF(COUNTIF(D7:D7,"CUMPLE")=0,"NO APLICA","CUMPLE"))</f>
        <v>NO APLICA</v>
      </c>
      <c r="E6" s="75" t="str">
        <f>CONCATENATE(IF(D7="NO CUMPLE",CONCATENATE(E7," "),""))</f>
        <v/>
      </c>
      <c r="F6" s="350" t="s">
        <v>3076</v>
      </c>
      <c r="G6" s="14">
        <f t="shared" ref="G6:G49" si="0">IF(D6="CUMPLE",1,IF(D6="NO CUMPLE CONDICIÓN",2,3))</f>
        <v>3</v>
      </c>
    </row>
    <row r="7" spans="1:7" ht="66" customHeight="1" x14ac:dyDescent="0.25">
      <c r="A7" s="122" t="s">
        <v>1682</v>
      </c>
      <c r="B7" s="475" t="s">
        <v>2724</v>
      </c>
      <c r="C7" s="481" t="s">
        <v>1696</v>
      </c>
      <c r="D7" s="147"/>
      <c r="E7" s="351"/>
      <c r="F7" s="346" t="s">
        <v>1775</v>
      </c>
      <c r="G7" s="14"/>
    </row>
    <row r="8" spans="1:7" ht="33.75" customHeight="1" x14ac:dyDescent="0.25">
      <c r="A8" s="122" t="s">
        <v>1682</v>
      </c>
      <c r="B8" s="474" t="s">
        <v>2725</v>
      </c>
      <c r="C8" s="478" t="s">
        <v>1698</v>
      </c>
      <c r="D8" s="82" t="str">
        <f>IF(COUNTIF(D9:D9,"NO CUMPLE")&gt;0,"NO CUMPLE CONDICIÓN",IF(COUNTIF(D9:D9,"CUMPLE")=0,"NO APLICA","CUMPLE"))</f>
        <v>NO APLICA</v>
      </c>
      <c r="E8" s="75" t="str">
        <f>CONCATENATE(IF(D9="NO CUMPLE",CONCATENATE(E9," "),""))</f>
        <v/>
      </c>
      <c r="F8" s="350" t="s">
        <v>3075</v>
      </c>
      <c r="G8" s="14">
        <f t="shared" si="0"/>
        <v>3</v>
      </c>
    </row>
    <row r="9" spans="1:7" ht="63.75" customHeight="1" x14ac:dyDescent="0.25">
      <c r="A9" s="122" t="s">
        <v>1682</v>
      </c>
      <c r="B9" s="475" t="s">
        <v>2726</v>
      </c>
      <c r="C9" s="481" t="s">
        <v>1699</v>
      </c>
      <c r="D9" s="147"/>
      <c r="E9" s="351"/>
      <c r="F9" s="346" t="s">
        <v>1776</v>
      </c>
      <c r="G9" s="14"/>
    </row>
    <row r="10" spans="1:7" ht="16.5" x14ac:dyDescent="0.25">
      <c r="A10" s="122" t="s">
        <v>1682</v>
      </c>
      <c r="B10" s="474" t="s">
        <v>2727</v>
      </c>
      <c r="C10" s="478" t="s">
        <v>1777</v>
      </c>
      <c r="D10" s="82" t="str">
        <f>IF(COUNTIF(D11:D11,"NO CUMPLE")&gt;0,"NO CUMPLE CONDICIÓN",IF(COUNTIF(D11:D11,"CUMPLE")=0,"NO APLICA","CUMPLE"))</f>
        <v>NO APLICA</v>
      </c>
      <c r="E10" s="75" t="str">
        <f>CONCATENATE(IF(D11="NO CUMPLE",CONCATENATE(E11," "),""))</f>
        <v/>
      </c>
      <c r="F10" s="350" t="s">
        <v>3074</v>
      </c>
      <c r="G10" s="14">
        <f t="shared" si="0"/>
        <v>3</v>
      </c>
    </row>
    <row r="11" spans="1:7" ht="41.25" x14ac:dyDescent="0.25">
      <c r="A11" s="122" t="s">
        <v>1682</v>
      </c>
      <c r="B11" s="475" t="s">
        <v>2728</v>
      </c>
      <c r="C11" s="481" t="s">
        <v>1778</v>
      </c>
      <c r="D11" s="147"/>
      <c r="E11" s="351"/>
      <c r="F11" s="346" t="s">
        <v>1779</v>
      </c>
      <c r="G11" s="14"/>
    </row>
    <row r="12" spans="1:7" ht="36.75" customHeight="1" x14ac:dyDescent="0.25">
      <c r="A12" s="122" t="s">
        <v>1682</v>
      </c>
      <c r="B12" s="476" t="s">
        <v>2729</v>
      </c>
      <c r="C12" s="482" t="s">
        <v>1780</v>
      </c>
      <c r="D12" s="264" t="str">
        <f>IF(COUNTIF(D15:D24,"NO CUMPLE")&gt;0,"NO CUMPLE CONDICIÓN",IF(COUNTIF(D15:D24,"CUMPLE")=0,"NO APLICA","CUMPLE"))</f>
        <v>NO APLICA</v>
      </c>
      <c r="E12" s="265"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2" s="352" t="s">
        <v>3072</v>
      </c>
      <c r="G12" s="14">
        <f t="shared" si="0"/>
        <v>3</v>
      </c>
    </row>
    <row r="13" spans="1:7" ht="36.75" customHeight="1" x14ac:dyDescent="0.25">
      <c r="A13" s="122" t="s">
        <v>1682</v>
      </c>
      <c r="B13" s="476" t="s">
        <v>2729</v>
      </c>
      <c r="C13" s="482" t="s">
        <v>1780</v>
      </c>
      <c r="D13" s="264" t="str">
        <f>IF(COUNTIF(D25:D34,"NO CUMPLE")&gt;0,"NO CUMPLE CONDICIÓN",IF(COUNTIF(D25:D34,"CUMPLE")=0,"NO APLICA","CUMPLE"))</f>
        <v>NO APLICA</v>
      </c>
      <c r="E13" s="265"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13" s="352" t="s">
        <v>3072</v>
      </c>
      <c r="G13" s="14">
        <f t="shared" si="0"/>
        <v>3</v>
      </c>
    </row>
    <row r="14" spans="1:7" ht="36.75" customHeight="1" x14ac:dyDescent="0.25">
      <c r="A14" s="122" t="s">
        <v>1682</v>
      </c>
      <c r="B14" s="476" t="s">
        <v>2729</v>
      </c>
      <c r="C14" s="482" t="s">
        <v>1780</v>
      </c>
      <c r="D14" s="264" t="str">
        <f>IF(COUNTIF(D35:D48,"NO CUMPLE")&gt;0,"NO CUMPLE CONDICIÓN",IF(COUNTIF(D35:D48,"CUMPLE")=0,"NO APLICA","CUMPLE"))</f>
        <v>NO APLICA</v>
      </c>
      <c r="E14" s="265" t="str">
        <f>CONCATENATE(IF(D35="NO CUMPLE",CONCATENATE(E35," / "),""),IF(D36="NO CUMPLE",CONCATENATE(E36," / "),""),IF(D37="NO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"),""),IF(D486="NO CUMPLE",CONCATENATE(E48," / "),""))</f>
        <v/>
      </c>
      <c r="F14" s="352" t="s">
        <v>3072</v>
      </c>
      <c r="G14" s="14">
        <f t="shared" si="0"/>
        <v>3</v>
      </c>
    </row>
    <row r="15" spans="1:7" ht="27" customHeight="1" x14ac:dyDescent="0.25">
      <c r="A15" s="122" t="s">
        <v>1682</v>
      </c>
      <c r="B15" s="475" t="s">
        <v>2730</v>
      </c>
      <c r="C15" s="483" t="s">
        <v>1701</v>
      </c>
      <c r="D15" s="147"/>
      <c r="E15" s="351"/>
      <c r="F15" s="346" t="s">
        <v>1781</v>
      </c>
      <c r="G15" s="14"/>
    </row>
    <row r="16" spans="1:7" ht="47.25" customHeight="1" x14ac:dyDescent="0.25">
      <c r="A16" s="122" t="s">
        <v>1682</v>
      </c>
      <c r="B16" s="475" t="s">
        <v>2731</v>
      </c>
      <c r="C16" s="483" t="s">
        <v>1782</v>
      </c>
      <c r="D16" s="147"/>
      <c r="E16" s="351"/>
      <c r="F16" s="346" t="s">
        <v>1781</v>
      </c>
      <c r="G16" s="14"/>
    </row>
    <row r="17" spans="1:7" ht="32.25" customHeight="1" x14ac:dyDescent="0.25">
      <c r="A17" s="122" t="s">
        <v>1682</v>
      </c>
      <c r="B17" s="475" t="s">
        <v>2732</v>
      </c>
      <c r="C17" s="483" t="s">
        <v>1704</v>
      </c>
      <c r="D17" s="147"/>
      <c r="E17" s="351"/>
      <c r="F17" s="346" t="s">
        <v>1781</v>
      </c>
      <c r="G17" s="14"/>
    </row>
    <row r="18" spans="1:7" ht="53.25" customHeight="1" x14ac:dyDescent="0.25">
      <c r="A18" s="122" t="s">
        <v>1682</v>
      </c>
      <c r="B18" s="475" t="s">
        <v>2733</v>
      </c>
      <c r="C18" s="483" t="s">
        <v>1705</v>
      </c>
      <c r="D18" s="147"/>
      <c r="E18" s="351"/>
      <c r="F18" s="346" t="s">
        <v>1781</v>
      </c>
      <c r="G18" s="14"/>
    </row>
    <row r="19" spans="1:7" ht="48.75" customHeight="1" x14ac:dyDescent="0.25">
      <c r="A19" s="122" t="s">
        <v>1682</v>
      </c>
      <c r="B19" s="475" t="s">
        <v>2734</v>
      </c>
      <c r="C19" s="483" t="s">
        <v>1706</v>
      </c>
      <c r="D19" s="147"/>
      <c r="E19" s="351"/>
      <c r="F19" s="346" t="s">
        <v>1781</v>
      </c>
      <c r="G19" s="14"/>
    </row>
    <row r="20" spans="1:7" ht="27.75" customHeight="1" x14ac:dyDescent="0.25">
      <c r="A20" s="122" t="s">
        <v>1682</v>
      </c>
      <c r="B20" s="475" t="s">
        <v>2735</v>
      </c>
      <c r="C20" s="483" t="s">
        <v>1707</v>
      </c>
      <c r="D20" s="147"/>
      <c r="E20" s="351"/>
      <c r="F20" s="346" t="s">
        <v>1781</v>
      </c>
      <c r="G20" s="14"/>
    </row>
    <row r="21" spans="1:7" ht="36.75" customHeight="1" x14ac:dyDescent="0.25">
      <c r="A21" s="122" t="s">
        <v>1682</v>
      </c>
      <c r="B21" s="475" t="s">
        <v>2736</v>
      </c>
      <c r="C21" s="483" t="s">
        <v>1708</v>
      </c>
      <c r="D21" s="147"/>
      <c r="E21" s="351"/>
      <c r="F21" s="346" t="s">
        <v>1781</v>
      </c>
      <c r="G21" s="14"/>
    </row>
    <row r="22" spans="1:7" ht="52.7" customHeight="1" x14ac:dyDescent="0.25">
      <c r="A22" s="122" t="s">
        <v>1682</v>
      </c>
      <c r="B22" s="475" t="s">
        <v>2737</v>
      </c>
      <c r="C22" s="483" t="s">
        <v>1709</v>
      </c>
      <c r="D22" s="147"/>
      <c r="E22" s="351"/>
      <c r="F22" s="346" t="s">
        <v>1781</v>
      </c>
      <c r="G22" s="14"/>
    </row>
    <row r="23" spans="1:7" ht="45" customHeight="1" x14ac:dyDescent="0.25">
      <c r="A23" s="122" t="s">
        <v>1682</v>
      </c>
      <c r="B23" s="475" t="s">
        <v>2738</v>
      </c>
      <c r="C23" s="483" t="s">
        <v>1710</v>
      </c>
      <c r="D23" s="147"/>
      <c r="E23" s="351"/>
      <c r="F23" s="346" t="s">
        <v>1781</v>
      </c>
      <c r="G23" s="14"/>
    </row>
    <row r="24" spans="1:7" ht="37.5" customHeight="1" x14ac:dyDescent="0.25">
      <c r="A24" s="122" t="s">
        <v>1682</v>
      </c>
      <c r="B24" s="475" t="s">
        <v>2739</v>
      </c>
      <c r="C24" s="483" t="s">
        <v>1711</v>
      </c>
      <c r="D24" s="147"/>
      <c r="E24" s="351"/>
      <c r="F24" s="346" t="s">
        <v>1781</v>
      </c>
      <c r="G24" s="14"/>
    </row>
    <row r="25" spans="1:7" ht="37.5" customHeight="1" x14ac:dyDescent="0.25">
      <c r="A25" s="122" t="s">
        <v>1682</v>
      </c>
      <c r="B25" s="475" t="s">
        <v>2740</v>
      </c>
      <c r="C25" s="483" t="s">
        <v>1712</v>
      </c>
      <c r="D25" s="147"/>
      <c r="E25" s="351"/>
      <c r="F25" s="346" t="s">
        <v>1781</v>
      </c>
      <c r="G25" s="14"/>
    </row>
    <row r="26" spans="1:7" ht="60" customHeight="1" x14ac:dyDescent="0.25">
      <c r="A26" s="122" t="s">
        <v>1682</v>
      </c>
      <c r="B26" s="475" t="s">
        <v>2741</v>
      </c>
      <c r="C26" s="483" t="s">
        <v>1713</v>
      </c>
      <c r="D26" s="147"/>
      <c r="E26" s="351"/>
      <c r="F26" s="346" t="s">
        <v>1781</v>
      </c>
      <c r="G26" s="14"/>
    </row>
    <row r="27" spans="1:7" ht="87.6" customHeight="1" x14ac:dyDescent="0.25">
      <c r="A27" s="122" t="s">
        <v>1682</v>
      </c>
      <c r="B27" s="475" t="s">
        <v>2742</v>
      </c>
      <c r="C27" s="483" t="s">
        <v>1783</v>
      </c>
      <c r="D27" s="147"/>
      <c r="E27" s="351"/>
      <c r="F27" s="346" t="s">
        <v>1781</v>
      </c>
      <c r="G27" s="14"/>
    </row>
    <row r="28" spans="1:7" ht="42.75" customHeight="1" x14ac:dyDescent="0.25">
      <c r="A28" s="122" t="s">
        <v>1682</v>
      </c>
      <c r="B28" s="475" t="s">
        <v>2743</v>
      </c>
      <c r="C28" s="483" t="s">
        <v>1784</v>
      </c>
      <c r="D28" s="147"/>
      <c r="E28" s="351"/>
      <c r="F28" s="346" t="s">
        <v>1781</v>
      </c>
      <c r="G28" s="14"/>
    </row>
    <row r="29" spans="1:7" ht="42.75" customHeight="1" x14ac:dyDescent="0.25">
      <c r="A29" s="122" t="s">
        <v>1682</v>
      </c>
      <c r="B29" s="475" t="s">
        <v>2744</v>
      </c>
      <c r="C29" s="483" t="s">
        <v>1715</v>
      </c>
      <c r="D29" s="147"/>
      <c r="E29" s="351"/>
      <c r="F29" s="346" t="s">
        <v>1781</v>
      </c>
      <c r="G29" s="14"/>
    </row>
    <row r="30" spans="1:7" ht="42.75" customHeight="1" x14ac:dyDescent="0.25">
      <c r="A30" s="122" t="s">
        <v>1682</v>
      </c>
      <c r="B30" s="475" t="s">
        <v>2745</v>
      </c>
      <c r="C30" s="483" t="s">
        <v>1716</v>
      </c>
      <c r="D30" s="147"/>
      <c r="E30" s="351"/>
      <c r="F30" s="346" t="s">
        <v>1781</v>
      </c>
      <c r="G30" s="14"/>
    </row>
    <row r="31" spans="1:7" ht="33.75" customHeight="1" x14ac:dyDescent="0.25">
      <c r="A31" s="122" t="s">
        <v>1682</v>
      </c>
      <c r="B31" s="475" t="s">
        <v>2746</v>
      </c>
      <c r="C31" s="483" t="s">
        <v>1785</v>
      </c>
      <c r="D31" s="147"/>
      <c r="E31" s="351"/>
      <c r="F31" s="346" t="s">
        <v>1781</v>
      </c>
      <c r="G31" s="14"/>
    </row>
    <row r="32" spans="1:7" ht="33.75" customHeight="1" x14ac:dyDescent="0.25">
      <c r="A32" s="122" t="s">
        <v>1682</v>
      </c>
      <c r="B32" s="475" t="s">
        <v>2747</v>
      </c>
      <c r="C32" s="483" t="s">
        <v>1786</v>
      </c>
      <c r="D32" s="147"/>
      <c r="E32" s="351"/>
      <c r="F32" s="346" t="s">
        <v>1781</v>
      </c>
      <c r="G32" s="14"/>
    </row>
    <row r="33" spans="1:7" ht="33.75" customHeight="1" x14ac:dyDescent="0.25">
      <c r="A33" s="122" t="s">
        <v>1682</v>
      </c>
      <c r="B33" s="475" t="s">
        <v>2748</v>
      </c>
      <c r="C33" s="483" t="s">
        <v>1717</v>
      </c>
      <c r="D33" s="147"/>
      <c r="E33" s="351"/>
      <c r="F33" s="346" t="s">
        <v>1781</v>
      </c>
      <c r="G33" s="14"/>
    </row>
    <row r="34" spans="1:7" ht="39" customHeight="1" x14ac:dyDescent="0.25">
      <c r="A34" s="122" t="s">
        <v>1682</v>
      </c>
      <c r="B34" s="475" t="s">
        <v>2749</v>
      </c>
      <c r="C34" s="483" t="s">
        <v>1787</v>
      </c>
      <c r="D34" s="147"/>
      <c r="E34" s="351"/>
      <c r="F34" s="346" t="s">
        <v>1781</v>
      </c>
      <c r="G34" s="14"/>
    </row>
    <row r="35" spans="1:7" ht="39" customHeight="1" x14ac:dyDescent="0.25">
      <c r="A35" s="122" t="s">
        <v>1682</v>
      </c>
      <c r="B35" s="475" t="s">
        <v>2750</v>
      </c>
      <c r="C35" s="483" t="s">
        <v>1788</v>
      </c>
      <c r="D35" s="147"/>
      <c r="E35" s="351"/>
      <c r="F35" s="346" t="s">
        <v>1781</v>
      </c>
      <c r="G35" s="14"/>
    </row>
    <row r="36" spans="1:7" ht="33.75" customHeight="1" x14ac:dyDescent="0.25">
      <c r="A36" s="122" t="s">
        <v>1682</v>
      </c>
      <c r="B36" s="475" t="s">
        <v>2751</v>
      </c>
      <c r="C36" s="483" t="s">
        <v>1721</v>
      </c>
      <c r="D36" s="147"/>
      <c r="E36" s="351"/>
      <c r="F36" s="346" t="s">
        <v>1781</v>
      </c>
      <c r="G36" s="14"/>
    </row>
    <row r="37" spans="1:7" ht="35.25" customHeight="1" x14ac:dyDescent="0.25">
      <c r="A37" s="122" t="s">
        <v>1682</v>
      </c>
      <c r="B37" s="475" t="s">
        <v>2752</v>
      </c>
      <c r="C37" s="483" t="s">
        <v>1722</v>
      </c>
      <c r="D37" s="147"/>
      <c r="E37" s="351"/>
      <c r="F37" s="346" t="s">
        <v>1781</v>
      </c>
      <c r="G37" s="14"/>
    </row>
    <row r="38" spans="1:7" ht="186" customHeight="1" x14ac:dyDescent="0.25">
      <c r="A38" s="122" t="s">
        <v>1682</v>
      </c>
      <c r="B38" s="475" t="s">
        <v>2753</v>
      </c>
      <c r="C38" s="483" t="s">
        <v>1724</v>
      </c>
      <c r="D38" s="147"/>
      <c r="E38" s="351"/>
      <c r="F38" s="346" t="s">
        <v>1789</v>
      </c>
      <c r="G38" s="14"/>
    </row>
    <row r="39" spans="1:7" ht="18" customHeight="1" x14ac:dyDescent="0.25">
      <c r="A39" s="122" t="s">
        <v>1682</v>
      </c>
      <c r="B39" s="475" t="s">
        <v>2754</v>
      </c>
      <c r="C39" s="483" t="s">
        <v>1725</v>
      </c>
      <c r="D39" s="147"/>
      <c r="E39" s="351"/>
      <c r="F39" s="346" t="s">
        <v>1781</v>
      </c>
      <c r="G39" s="14"/>
    </row>
    <row r="40" spans="1:7" ht="46.5" customHeight="1" x14ac:dyDescent="0.25">
      <c r="A40" s="122" t="s">
        <v>1682</v>
      </c>
      <c r="B40" s="475" t="s">
        <v>2755</v>
      </c>
      <c r="C40" s="483" t="s">
        <v>1726</v>
      </c>
      <c r="D40" s="147"/>
      <c r="E40" s="351"/>
      <c r="F40" s="346" t="s">
        <v>1781</v>
      </c>
      <c r="G40" s="14"/>
    </row>
    <row r="41" spans="1:7" ht="36.75" customHeight="1" x14ac:dyDescent="0.25">
      <c r="A41" s="122" t="s">
        <v>1682</v>
      </c>
      <c r="B41" s="475" t="s">
        <v>2756</v>
      </c>
      <c r="C41" s="483" t="s">
        <v>1727</v>
      </c>
      <c r="D41" s="147"/>
      <c r="E41" s="351"/>
      <c r="F41" s="346" t="s">
        <v>1781</v>
      </c>
      <c r="G41" s="14"/>
    </row>
    <row r="42" spans="1:7" ht="28.5" customHeight="1" x14ac:dyDescent="0.25">
      <c r="A42" s="122" t="s">
        <v>1682</v>
      </c>
      <c r="B42" s="475" t="s">
        <v>2757</v>
      </c>
      <c r="C42" s="483" t="s">
        <v>1728</v>
      </c>
      <c r="D42" s="147"/>
      <c r="E42" s="351"/>
      <c r="F42" s="346" t="s">
        <v>1781</v>
      </c>
      <c r="G42" s="14"/>
    </row>
    <row r="43" spans="1:7" ht="32.25" customHeight="1" x14ac:dyDescent="0.25">
      <c r="A43" s="122" t="s">
        <v>1682</v>
      </c>
      <c r="B43" s="475" t="s">
        <v>2758</v>
      </c>
      <c r="C43" s="483" t="s">
        <v>1790</v>
      </c>
      <c r="D43" s="147"/>
      <c r="E43" s="351"/>
      <c r="F43" s="346" t="s">
        <v>1781</v>
      </c>
      <c r="G43" s="14"/>
    </row>
    <row r="44" spans="1:7" ht="41.25" customHeight="1" x14ac:dyDescent="0.25">
      <c r="A44" s="122" t="s">
        <v>1682</v>
      </c>
      <c r="B44" s="475" t="s">
        <v>2759</v>
      </c>
      <c r="C44" s="483" t="s">
        <v>1729</v>
      </c>
      <c r="D44" s="147"/>
      <c r="E44" s="351"/>
      <c r="F44" s="346" t="s">
        <v>1781</v>
      </c>
      <c r="G44" s="14"/>
    </row>
    <row r="45" spans="1:7" ht="38.25" customHeight="1" x14ac:dyDescent="0.25">
      <c r="A45" s="122" t="s">
        <v>1682</v>
      </c>
      <c r="B45" s="475" t="s">
        <v>2760</v>
      </c>
      <c r="C45" s="483" t="s">
        <v>1791</v>
      </c>
      <c r="D45" s="147"/>
      <c r="E45" s="351"/>
      <c r="F45" s="346" t="s">
        <v>1781</v>
      </c>
      <c r="G45" s="14"/>
    </row>
    <row r="46" spans="1:7" ht="36.75" customHeight="1" x14ac:dyDescent="0.25">
      <c r="A46" s="122" t="s">
        <v>1682</v>
      </c>
      <c r="B46" s="475" t="s">
        <v>2761</v>
      </c>
      <c r="C46" s="483" t="s">
        <v>1792</v>
      </c>
      <c r="D46" s="147"/>
      <c r="E46" s="351"/>
      <c r="F46" s="346" t="s">
        <v>1781</v>
      </c>
      <c r="G46" s="14"/>
    </row>
    <row r="47" spans="1:7" ht="36.75" customHeight="1" x14ac:dyDescent="0.25">
      <c r="A47" s="122" t="s">
        <v>1682</v>
      </c>
      <c r="B47" s="475" t="s">
        <v>2762</v>
      </c>
      <c r="C47" s="483" t="s">
        <v>1793</v>
      </c>
      <c r="D47" s="147"/>
      <c r="E47" s="351"/>
      <c r="F47" s="346" t="s">
        <v>1781</v>
      </c>
      <c r="G47" s="14"/>
    </row>
    <row r="48" spans="1:7" ht="36.75" customHeight="1" x14ac:dyDescent="0.25">
      <c r="A48" s="122" t="s">
        <v>1682</v>
      </c>
      <c r="B48" s="475" t="s">
        <v>2763</v>
      </c>
      <c r="C48" s="483" t="s">
        <v>1794</v>
      </c>
      <c r="D48" s="147"/>
      <c r="E48" s="351"/>
      <c r="F48" s="346" t="s">
        <v>1781</v>
      </c>
      <c r="G48" s="14"/>
    </row>
    <row r="49" spans="1:7" s="14" customFormat="1" ht="60" customHeight="1" x14ac:dyDescent="0.25">
      <c r="A49" s="121"/>
      <c r="B49" s="476" t="s">
        <v>2764</v>
      </c>
      <c r="C49" s="482" t="s">
        <v>1795</v>
      </c>
      <c r="D49" s="264" t="str">
        <f>IF(COUNTIF(D50:D62,"NO CUMPLE")&gt;0,"NO CUMPLE CONDICIÓN",IF(COUNTIF(D50:D62,"CUMPLE")=0,"NO APLICA","CUMPLE"))</f>
        <v>NO APLICA</v>
      </c>
      <c r="E49" s="265" t="str">
        <f>CONCATENATE(IF(D50="NO CUMPLE",CONCATENATE(E50," / "),""),IF(D51="NO CUMPLE",CONCATENATE(E51," / "),""),IF(D52="NO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"),""),IF(D62="NO CUMPLE",CONCATENATE(E62," / "),""))</f>
        <v/>
      </c>
      <c r="F49" s="352" t="s">
        <v>3070</v>
      </c>
      <c r="G49" s="14">
        <f t="shared" si="0"/>
        <v>3</v>
      </c>
    </row>
    <row r="50" spans="1:7" ht="20.25" customHeight="1" x14ac:dyDescent="0.25">
      <c r="A50" s="122" t="s">
        <v>1682</v>
      </c>
      <c r="B50" s="475" t="s">
        <v>2765</v>
      </c>
      <c r="C50" s="483" t="s">
        <v>1797</v>
      </c>
      <c r="D50" s="147"/>
      <c r="E50" s="351"/>
      <c r="F50" s="346" t="s">
        <v>1796</v>
      </c>
      <c r="G50" s="14"/>
    </row>
    <row r="51" spans="1:7" ht="111" customHeight="1" x14ac:dyDescent="0.25">
      <c r="A51" s="122" t="s">
        <v>1682</v>
      </c>
      <c r="B51" s="475" t="s">
        <v>2766</v>
      </c>
      <c r="C51" s="483" t="s">
        <v>1798</v>
      </c>
      <c r="D51" s="147"/>
      <c r="E51" s="351"/>
      <c r="F51" s="346" t="s">
        <v>1796</v>
      </c>
      <c r="G51" s="14"/>
    </row>
    <row r="52" spans="1:7" ht="51.75" customHeight="1" x14ac:dyDescent="0.25">
      <c r="A52" s="122" t="s">
        <v>1682</v>
      </c>
      <c r="B52" s="475" t="s">
        <v>2767</v>
      </c>
      <c r="C52" s="483" t="s">
        <v>1799</v>
      </c>
      <c r="D52" s="147"/>
      <c r="E52" s="351"/>
      <c r="F52" s="346" t="s">
        <v>1796</v>
      </c>
      <c r="G52" s="14"/>
    </row>
    <row r="53" spans="1:7" ht="92.45" customHeight="1" x14ac:dyDescent="0.25">
      <c r="A53" s="122" t="s">
        <v>1682</v>
      </c>
      <c r="B53" s="475" t="s">
        <v>2768</v>
      </c>
      <c r="C53" s="483" t="s">
        <v>1800</v>
      </c>
      <c r="D53" s="147"/>
      <c r="E53" s="351"/>
      <c r="F53" s="346" t="s">
        <v>1796</v>
      </c>
      <c r="G53" s="14"/>
    </row>
    <row r="54" spans="1:7" ht="30.6" customHeight="1" x14ac:dyDescent="0.25">
      <c r="A54" s="122"/>
      <c r="B54" s="475" t="s">
        <v>2769</v>
      </c>
      <c r="C54" s="483" t="s">
        <v>1801</v>
      </c>
      <c r="D54" s="147"/>
      <c r="E54" s="351"/>
      <c r="F54" s="346" t="s">
        <v>1796</v>
      </c>
      <c r="G54" s="14"/>
    </row>
    <row r="55" spans="1:7" ht="72" customHeight="1" x14ac:dyDescent="0.25">
      <c r="A55" s="122"/>
      <c r="B55" s="475" t="s">
        <v>2770</v>
      </c>
      <c r="C55" s="483" t="s">
        <v>1802</v>
      </c>
      <c r="D55" s="147"/>
      <c r="E55" s="351"/>
      <c r="F55" s="346" t="s">
        <v>1796</v>
      </c>
      <c r="G55" s="14"/>
    </row>
    <row r="56" spans="1:7" ht="57.75" x14ac:dyDescent="0.25">
      <c r="A56" s="122" t="s">
        <v>1682</v>
      </c>
      <c r="B56" s="475" t="s">
        <v>2771</v>
      </c>
      <c r="C56" s="483" t="s">
        <v>1803</v>
      </c>
      <c r="D56" s="147"/>
      <c r="E56" s="351"/>
      <c r="F56" s="346" t="s">
        <v>1796</v>
      </c>
      <c r="G56" s="14"/>
    </row>
    <row r="57" spans="1:7" ht="71.25" x14ac:dyDescent="0.25">
      <c r="A57" s="122" t="s">
        <v>1682</v>
      </c>
      <c r="B57" s="475" t="s">
        <v>2772</v>
      </c>
      <c r="C57" s="483" t="s">
        <v>1804</v>
      </c>
      <c r="D57" s="147"/>
      <c r="E57" s="351"/>
      <c r="F57" s="346" t="s">
        <v>1796</v>
      </c>
      <c r="G57" s="14"/>
    </row>
    <row r="58" spans="1:7" ht="57.75" x14ac:dyDescent="0.25">
      <c r="A58" s="122" t="s">
        <v>1682</v>
      </c>
      <c r="B58" s="475" t="s">
        <v>2773</v>
      </c>
      <c r="C58" s="483" t="s">
        <v>1805</v>
      </c>
      <c r="D58" s="147"/>
      <c r="E58" s="351"/>
      <c r="F58" s="346" t="s">
        <v>1796</v>
      </c>
      <c r="G58" s="14"/>
    </row>
    <row r="59" spans="1:7" ht="81.599999999999994" customHeight="1" x14ac:dyDescent="0.25">
      <c r="A59" s="122" t="s">
        <v>1682</v>
      </c>
      <c r="B59" s="475" t="s">
        <v>2774</v>
      </c>
      <c r="C59" s="61" t="s">
        <v>3097</v>
      </c>
      <c r="D59" s="147"/>
      <c r="E59" s="351"/>
      <c r="F59" s="346" t="s">
        <v>1796</v>
      </c>
      <c r="G59" s="14"/>
    </row>
    <row r="60" spans="1:7" s="35" customFormat="1" ht="189.6" customHeight="1" x14ac:dyDescent="0.25">
      <c r="A60" s="122"/>
      <c r="B60" s="475" t="s">
        <v>2775</v>
      </c>
      <c r="C60" s="483" t="s">
        <v>1806</v>
      </c>
      <c r="D60" s="147"/>
      <c r="E60" s="351"/>
      <c r="F60" s="346" t="s">
        <v>1796</v>
      </c>
      <c r="G60" s="14"/>
    </row>
    <row r="61" spans="1:7" ht="57.75" x14ac:dyDescent="0.25">
      <c r="A61" s="122" t="s">
        <v>1682</v>
      </c>
      <c r="B61" s="475" t="s">
        <v>2776</v>
      </c>
      <c r="C61" s="483" t="s">
        <v>1807</v>
      </c>
      <c r="D61" s="147"/>
      <c r="E61" s="351"/>
      <c r="F61" s="346" t="s">
        <v>1796</v>
      </c>
      <c r="G61" s="14"/>
    </row>
    <row r="62" spans="1:7" ht="58.5" customHeight="1" thickBot="1" x14ac:dyDescent="0.3">
      <c r="A62" s="122" t="s">
        <v>1682</v>
      </c>
      <c r="B62" s="477" t="s">
        <v>2777</v>
      </c>
      <c r="C62" s="484" t="s">
        <v>1808</v>
      </c>
      <c r="D62" s="148"/>
      <c r="E62" s="357"/>
      <c r="F62" s="349" t="s">
        <v>1796</v>
      </c>
      <c r="G62" s="14"/>
    </row>
    <row r="63" spans="1:7" ht="26.25" customHeight="1" x14ac:dyDescent="0.25">
      <c r="A63" s="121"/>
      <c r="B63" s="290"/>
      <c r="C63" s="472"/>
      <c r="D63" s="473"/>
      <c r="E63" s="293"/>
      <c r="F63" s="38"/>
      <c r="G63" s="14"/>
    </row>
    <row r="64" spans="1:7" hidden="1" x14ac:dyDescent="0.25">
      <c r="A64" s="121"/>
      <c r="B64" s="290"/>
      <c r="C64" s="112" t="s">
        <v>1769</v>
      </c>
      <c r="D64" s="473">
        <f>COUNTIF(G3:G62,1)</f>
        <v>0</v>
      </c>
      <c r="E64" s="293"/>
      <c r="F64" s="38"/>
      <c r="G64" s="14"/>
    </row>
    <row r="65" spans="3:4" hidden="1" x14ac:dyDescent="0.25">
      <c r="C65" s="112" t="s">
        <v>1770</v>
      </c>
      <c r="D65" s="14">
        <f>COUNTIF(G3:G62,2)</f>
        <v>0</v>
      </c>
    </row>
    <row r="66" spans="3:4" hidden="1" x14ac:dyDescent="0.25">
      <c r="C66" s="112" t="s">
        <v>1771</v>
      </c>
      <c r="D66" s="14">
        <f>COUNTIF(G3:G62,3)</f>
        <v>8</v>
      </c>
    </row>
  </sheetData>
  <sheetProtection algorithmName="SHA-512" hashValue="TVx5FJkQCpwrkBwzJPamVndQq0RVFNIIriMU6UWFDM6TQiWkdnWESKvKVy+eHYJInuGQvIunXiSYVrUphf6oyQ==" saltValue="5dnoyeOCiG1AJF9p7DNeog==" spinCount="100000" sheet="1" formatRows="0" autoFilter="0"/>
  <autoFilter ref="A2:G62" xr:uid="{00000000-0001-0000-0400-000000000000}"/>
  <mergeCells count="1">
    <mergeCell ref="B1:E1"/>
  </mergeCells>
  <phoneticPr fontId="35" type="noConversion"/>
  <conditionalFormatting sqref="D3">
    <cfRule type="cellIs" dxfId="114" priority="13" operator="equal">
      <formula>"NO CUMPLE CONDICIÓN"</formula>
    </cfRule>
    <cfRule type="cellIs" dxfId="113" priority="14" operator="equal">
      <formula>"No Cumple"</formula>
    </cfRule>
  </conditionalFormatting>
  <conditionalFormatting sqref="D6">
    <cfRule type="cellIs" dxfId="112" priority="11" operator="equal">
      <formula>"NO CUMPLE CONDICIÓN"</formula>
    </cfRule>
    <cfRule type="cellIs" dxfId="111" priority="12" operator="equal">
      <formula>"No Cumple"</formula>
    </cfRule>
  </conditionalFormatting>
  <conditionalFormatting sqref="D8">
    <cfRule type="cellIs" dxfId="110" priority="9" operator="equal">
      <formula>"NO CUMPLE CONDICIÓN"</formula>
    </cfRule>
    <cfRule type="cellIs" dxfId="109" priority="10" operator="equal">
      <formula>"No Cumple"</formula>
    </cfRule>
  </conditionalFormatting>
  <conditionalFormatting sqref="D10">
    <cfRule type="cellIs" dxfId="108" priority="7" operator="equal">
      <formula>"NO CUMPLE CONDICIÓN"</formula>
    </cfRule>
    <cfRule type="cellIs" dxfId="107" priority="8" operator="equal">
      <formula>"No Cumple"</formula>
    </cfRule>
  </conditionalFormatting>
  <conditionalFormatting sqref="D12:D14">
    <cfRule type="cellIs" dxfId="106" priority="5" operator="equal">
      <formula>"NO CUMPLE CONDICIÓN"</formula>
    </cfRule>
    <cfRule type="cellIs" dxfId="105" priority="6" operator="equal">
      <formula>"No Cumple"</formula>
    </cfRule>
  </conditionalFormatting>
  <conditionalFormatting sqref="D49">
    <cfRule type="cellIs" dxfId="104" priority="3" operator="equal">
      <formula>"NO CUMPLE CONDICIÓN"</formula>
    </cfRule>
    <cfRule type="cellIs" dxfId="103" priority="4" operator="equal">
      <formula>"No Cumple"</formula>
    </cfRule>
  </conditionalFormatting>
  <dataValidations count="2">
    <dataValidation type="list" allowBlank="1" showInputMessage="1" showErrorMessage="1" sqref="D41:D48 D28:D32 D4:D5 D11 D15:D26 D39 D50:D62" xr:uid="{E6F4C17B-3DBD-4BF9-80CB-78968B8D9BFF}">
      <formula1>"CUMPLE,NO CUMPLE"</formula1>
    </dataValidation>
    <dataValidation type="list" allowBlank="1" showInputMessage="1" showErrorMessage="1" sqref="D7 D9 D27 D33:D38 D40" xr:uid="{B868FBE2-B952-4F8D-92FB-EB1B2259A8E6}">
      <formula1>"CUMPLE,NO CUMPLE,NO APLICA"</formula1>
    </dataValidation>
  </dataValidations>
  <hyperlinks>
    <hyperlink ref="A1" location="'INSTRUMENTO VERIFICACION INTERN'!A1" display="Portada" xr:uid="{64E5A1AF-5FB1-4C2F-975A-DF456C010139}"/>
  </hyperlinks>
  <printOptions horizontalCentered="1"/>
  <pageMargins left="0.59055118110236227" right="0.59055118110236227" top="1.1811023622047245" bottom="0.74803149606299213" header="0.31496062992125984" footer="0.31496062992125984"/>
  <pageSetup scale="53" fitToHeight="0" orientation="landscape" r:id="rId1"/>
  <headerFooter>
    <oddHeader>&amp;L&amp;G&amp;CPROCESO DE INSPECCIÓN, VIGILANCIA Y CONTROL
FORMATO INSTRUMENTO IV
HOGAR SUSTITUTO
RESTABLECIMIENTO DE DERECHOS&amp;RF9.P16.IVC
Versión 1
Página &amp;P de &amp;N 
11/11/2025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45D1D-43CD-4E13-B8C8-8CE7B8015189}">
  <sheetPr>
    <tabColor rgb="FFF2CEEF"/>
    <pageSetUpPr fitToPage="1"/>
  </sheetPr>
  <dimension ref="A1:I60"/>
  <sheetViews>
    <sheetView topLeftCell="A2" zoomScale="90" zoomScaleNormal="90" workbookViewId="0">
      <selection activeCell="F56" sqref="F56"/>
    </sheetView>
  </sheetViews>
  <sheetFormatPr baseColWidth="10" defaultColWidth="11.42578125" defaultRowHeight="15" x14ac:dyDescent="0.25"/>
  <cols>
    <col min="1" max="1" width="6.85546875" style="123" customWidth="1"/>
    <col min="2" max="2" width="7.140625" style="14" customWidth="1"/>
    <col min="3" max="3" width="93.140625" customWidth="1"/>
    <col min="4" max="4" width="19.85546875" customWidth="1"/>
    <col min="5" max="5" width="93.5703125" customWidth="1"/>
    <col min="6" max="6" width="46.42578125" style="48" customWidth="1"/>
    <col min="7" max="7" width="11.42578125" style="14" hidden="1" customWidth="1"/>
  </cols>
  <sheetData>
    <row r="1" spans="1:7" s="34" customFormat="1" ht="20.25" customHeight="1" thickBot="1" x14ac:dyDescent="0.3">
      <c r="A1" s="31"/>
      <c r="B1" s="578" t="s">
        <v>1809</v>
      </c>
      <c r="C1" s="579"/>
      <c r="D1" s="579"/>
      <c r="E1" s="580"/>
      <c r="F1" s="258"/>
      <c r="G1" s="76"/>
    </row>
    <row r="2" spans="1:7" s="32" customFormat="1" ht="74.25" customHeight="1" x14ac:dyDescent="0.25">
      <c r="A2" s="487" t="s">
        <v>1675</v>
      </c>
      <c r="B2" s="259" t="s">
        <v>1676</v>
      </c>
      <c r="C2" s="260" t="s">
        <v>1677</v>
      </c>
      <c r="D2" s="261" t="s">
        <v>1678</v>
      </c>
      <c r="E2" s="65" t="s">
        <v>1679</v>
      </c>
      <c r="F2" s="262" t="s">
        <v>1680</v>
      </c>
      <c r="G2" s="50"/>
    </row>
    <row r="3" spans="1:7" ht="71.45" customHeight="1" x14ac:dyDescent="0.25">
      <c r="B3" s="59" t="s">
        <v>1810</v>
      </c>
      <c r="C3" s="71" t="s">
        <v>1811</v>
      </c>
      <c r="D3" s="82" t="str">
        <f>IF(COUNTIF(D4:D10,"NO CUMPLE")&gt;0,"NO CUMPLE CONDICIÓN",IF(COUNTIF(D4:D10,"CUMPLE")=0,"NO APLICA","CUMPLE"))</f>
        <v>NO APLICA</v>
      </c>
      <c r="E3" s="77" t="str">
        <f>CONCATENATE(IF(D4="NO CUMPLE",CONCATENATE(E4," / "),""),IF(D5="NO CUMPLE",CONCATENATE(E5," / "),""),IF(D6="NO CUMPLE",CONCATENATE(E6," / "),""),IF(D7="NO CUMPLE",CONCATENATE(E7," / "),""),IF(D8="NO CUMPLE",CONCATENATE(E8," / "),""),IF(D9="NO CUMPLE",CONCATENATE(E9," / "),""),IF(D10="NO CUMPLE",CONCATENATE(E10," / "),""))</f>
        <v/>
      </c>
      <c r="F3" s="377" t="s">
        <v>1812</v>
      </c>
      <c r="G3" s="14">
        <f>IF(D3="CUMPLE",1,IF(D3="NO CUMPLE CONDICIÓN",2,3))</f>
        <v>3</v>
      </c>
    </row>
    <row r="4" spans="1:7" ht="87" x14ac:dyDescent="0.25">
      <c r="A4" s="125" t="s">
        <v>1813</v>
      </c>
      <c r="B4" s="56" t="s">
        <v>1814</v>
      </c>
      <c r="C4" s="72" t="s">
        <v>1815</v>
      </c>
      <c r="D4" s="147"/>
      <c r="E4" s="145"/>
      <c r="F4" s="377" t="s">
        <v>1816</v>
      </c>
    </row>
    <row r="5" spans="1:7" ht="147.75" customHeight="1" x14ac:dyDescent="0.25">
      <c r="A5" s="125" t="s">
        <v>1813</v>
      </c>
      <c r="B5" s="56" t="s">
        <v>1817</v>
      </c>
      <c r="C5" s="345" t="s">
        <v>3018</v>
      </c>
      <c r="D5" s="147"/>
      <c r="E5" s="145"/>
      <c r="F5" s="377" t="s">
        <v>3049</v>
      </c>
    </row>
    <row r="6" spans="1:7" ht="84.95" customHeight="1" x14ac:dyDescent="0.25">
      <c r="A6" s="125" t="s">
        <v>1813</v>
      </c>
      <c r="B6" s="56" t="s">
        <v>1818</v>
      </c>
      <c r="C6" s="72" t="s">
        <v>1819</v>
      </c>
      <c r="D6" s="147"/>
      <c r="E6" s="145"/>
      <c r="F6" s="377" t="s">
        <v>3050</v>
      </c>
    </row>
    <row r="7" spans="1:7" ht="56.1" customHeight="1" x14ac:dyDescent="0.25">
      <c r="A7" s="125" t="s">
        <v>1813</v>
      </c>
      <c r="B7" s="56" t="s">
        <v>1820</v>
      </c>
      <c r="C7" s="72" t="s">
        <v>1821</v>
      </c>
      <c r="D7" s="147"/>
      <c r="E7" s="145"/>
      <c r="F7" s="377" t="s">
        <v>1822</v>
      </c>
    </row>
    <row r="8" spans="1:7" ht="56.1" customHeight="1" x14ac:dyDescent="0.25">
      <c r="A8" s="125" t="s">
        <v>1813</v>
      </c>
      <c r="B8" s="56" t="s">
        <v>1823</v>
      </c>
      <c r="C8" s="345" t="s">
        <v>1824</v>
      </c>
      <c r="D8" s="147"/>
      <c r="E8" s="145"/>
      <c r="F8" s="377" t="s">
        <v>1825</v>
      </c>
    </row>
    <row r="9" spans="1:7" ht="94.5" customHeight="1" x14ac:dyDescent="0.25">
      <c r="A9" s="125" t="s">
        <v>1813</v>
      </c>
      <c r="B9" s="56" t="s">
        <v>1826</v>
      </c>
      <c r="C9" s="372" t="s">
        <v>1827</v>
      </c>
      <c r="D9" s="147"/>
      <c r="E9" s="145"/>
      <c r="F9" s="377" t="s">
        <v>1822</v>
      </c>
    </row>
    <row r="10" spans="1:7" ht="56.1" customHeight="1" x14ac:dyDescent="0.25">
      <c r="A10" s="125" t="s">
        <v>1813</v>
      </c>
      <c r="B10" s="56" t="s">
        <v>1828</v>
      </c>
      <c r="C10" s="72" t="s">
        <v>1829</v>
      </c>
      <c r="D10" s="147"/>
      <c r="E10" s="145"/>
      <c r="F10" s="377" t="s">
        <v>1830</v>
      </c>
    </row>
    <row r="11" spans="1:7" ht="56.1" customHeight="1" x14ac:dyDescent="0.25">
      <c r="B11" s="69" t="s">
        <v>1831</v>
      </c>
      <c r="C11" s="71" t="s">
        <v>1832</v>
      </c>
      <c r="D11" s="82" t="str">
        <f>IF(COUNTIF(D12:D14,"NO CUMPLE")&gt;0,"NO CUMPLE CONDICIÓN",IF(COUNTIF(D12:D14,"CUMPLE")=0,"NO APLICA","CUMPLE"))</f>
        <v>NO APLICA</v>
      </c>
      <c r="E11" s="77" t="str">
        <f>CONCATENATE(IF(D12="NO CUMPLE",CONCATENATE(E12," / "),""),IF(D13="NO CUMPLE",CONCATENATE(E13," / "),""),IF(D14="NO CUMPLE",CONCATENATE(E14," / "),""))</f>
        <v/>
      </c>
      <c r="F11" s="377" t="s">
        <v>1833</v>
      </c>
      <c r="G11" s="14">
        <f>IF(D11="CUMPLE",1,IF(D11="NO CUMPLE CONDICIÓN",2,3))</f>
        <v>3</v>
      </c>
    </row>
    <row r="12" spans="1:7" ht="190.5" customHeight="1" x14ac:dyDescent="0.25">
      <c r="A12" s="125" t="s">
        <v>1813</v>
      </c>
      <c r="B12" s="56" t="s">
        <v>1834</v>
      </c>
      <c r="C12" s="365" t="s">
        <v>1835</v>
      </c>
      <c r="D12" s="147"/>
      <c r="E12" s="145"/>
      <c r="F12" s="377" t="s">
        <v>1836</v>
      </c>
    </row>
    <row r="13" spans="1:7" ht="57" customHeight="1" x14ac:dyDescent="0.25">
      <c r="A13" s="125" t="s">
        <v>1813</v>
      </c>
      <c r="B13" s="56" t="s">
        <v>1837</v>
      </c>
      <c r="C13" s="70" t="s">
        <v>1838</v>
      </c>
      <c r="D13" s="147"/>
      <c r="E13" s="145"/>
      <c r="F13" s="377" t="s">
        <v>1839</v>
      </c>
    </row>
    <row r="14" spans="1:7" ht="69.599999999999994" customHeight="1" x14ac:dyDescent="0.25">
      <c r="A14" s="125" t="s">
        <v>1813</v>
      </c>
      <c r="B14" s="56" t="s">
        <v>1840</v>
      </c>
      <c r="C14" s="365" t="s">
        <v>1841</v>
      </c>
      <c r="D14" s="147"/>
      <c r="E14" s="145"/>
      <c r="F14" s="377" t="s">
        <v>1842</v>
      </c>
    </row>
    <row r="15" spans="1:7" ht="83.45" customHeight="1" x14ac:dyDescent="0.25">
      <c r="A15" s="125" t="s">
        <v>1813</v>
      </c>
      <c r="B15" s="520" t="s">
        <v>1843</v>
      </c>
      <c r="C15" s="366" t="s">
        <v>3046</v>
      </c>
      <c r="D15" s="82" t="str">
        <f>IF(COUNTIF(D16:D20,"NO CUMPLE")&gt;0,"NO CUMPLE CONDICIÓN",IF(COUNTIF(D16:D20,"CUMPLE")=0,"NO APLICA","CUMPLE"))</f>
        <v>NO APLICA</v>
      </c>
      <c r="E15" s="77" t="str">
        <f>CONCATENATE(IF(D16="NO CUMPLE",CONCATENATE(E16," / "),""),IF(D17="NO CUMPLE",CONCATENATE(E17," / "),""),IF(D18="NO CUMPLE",CONCATENATE(E18," / "),""),IF(D19="NO CUMPLE",CONCATENATE(E19," / "),""),IF(D20="NO CUMPLE",CONCATENATE(E20," / "),""))</f>
        <v/>
      </c>
      <c r="F15" s="377" t="s">
        <v>3053</v>
      </c>
      <c r="G15" s="14">
        <f>IF(D3="CUMPLE",1,IF(D3="NO CUMPLE CONDICIÓN",2,3))</f>
        <v>3</v>
      </c>
    </row>
    <row r="16" spans="1:7" ht="89.45" customHeight="1" x14ac:dyDescent="0.25">
      <c r="A16" s="125" t="s">
        <v>1813</v>
      </c>
      <c r="B16" s="371" t="s">
        <v>1845</v>
      </c>
      <c r="C16" s="367" t="s">
        <v>1846</v>
      </c>
      <c r="D16" s="321"/>
      <c r="E16" s="145"/>
      <c r="F16" s="377" t="s">
        <v>1844</v>
      </c>
    </row>
    <row r="17" spans="1:7" ht="93.6" customHeight="1" x14ac:dyDescent="0.25">
      <c r="A17" s="125" t="s">
        <v>1813</v>
      </c>
      <c r="B17" s="371" t="s">
        <v>1847</v>
      </c>
      <c r="C17" s="345" t="s">
        <v>1848</v>
      </c>
      <c r="D17" s="321"/>
      <c r="E17" s="145"/>
      <c r="F17" s="377" t="s">
        <v>1844</v>
      </c>
    </row>
    <row r="18" spans="1:7" ht="103.5" customHeight="1" x14ac:dyDescent="0.25">
      <c r="A18" s="125" t="s">
        <v>1813</v>
      </c>
      <c r="B18" s="371" t="s">
        <v>1849</v>
      </c>
      <c r="C18" s="367" t="s">
        <v>3047</v>
      </c>
      <c r="D18" s="321"/>
      <c r="E18" s="145"/>
      <c r="F18" s="377" t="s">
        <v>1844</v>
      </c>
    </row>
    <row r="19" spans="1:7" ht="79.5" customHeight="1" x14ac:dyDescent="0.25">
      <c r="A19" s="125" t="s">
        <v>1813</v>
      </c>
      <c r="B19" s="371" t="s">
        <v>1850</v>
      </c>
      <c r="C19" s="367" t="s">
        <v>1851</v>
      </c>
      <c r="D19" s="321"/>
      <c r="E19" s="145"/>
      <c r="F19" s="377" t="s">
        <v>1844</v>
      </c>
    </row>
    <row r="20" spans="1:7" ht="58.5" customHeight="1" x14ac:dyDescent="0.25">
      <c r="A20" s="125" t="s">
        <v>1813</v>
      </c>
      <c r="B20" s="371" t="s">
        <v>1852</v>
      </c>
      <c r="C20" s="367" t="s">
        <v>1853</v>
      </c>
      <c r="D20" s="321"/>
      <c r="E20" s="145"/>
      <c r="F20" s="377" t="s">
        <v>1854</v>
      </c>
    </row>
    <row r="21" spans="1:7" ht="45" customHeight="1" x14ac:dyDescent="0.25">
      <c r="B21" s="59" t="s">
        <v>1855</v>
      </c>
      <c r="C21" s="368" t="s">
        <v>3040</v>
      </c>
      <c r="D21" s="82" t="str">
        <f>IF(COUNTIF(D22:D22,"NO CUMPLE")&gt;0,"NO CUMPLE CONDICIÓN",IF(COUNTIF(D22:D22,"CUMPLE")=0,"NO APLICA","CUMPLE"))</f>
        <v>NO APLICA</v>
      </c>
      <c r="E21" s="77" t="str">
        <f>CONCATENATE(IF(D22="NO CUMPLE",CONCATENATE(E22," / "),""))</f>
        <v/>
      </c>
      <c r="F21" s="378" t="s">
        <v>1856</v>
      </c>
      <c r="G21" s="14">
        <f>IF(D21="CUMPLE",1,IF(D21="NO CUMPLE CONDICIÓN",2,3))</f>
        <v>3</v>
      </c>
    </row>
    <row r="22" spans="1:7" ht="72" x14ac:dyDescent="0.25">
      <c r="A22" s="125" t="s">
        <v>1813</v>
      </c>
      <c r="B22" s="56" t="s">
        <v>1857</v>
      </c>
      <c r="C22" s="372" t="s">
        <v>1858</v>
      </c>
      <c r="D22" s="147"/>
      <c r="E22" s="145"/>
      <c r="F22" s="378" t="s">
        <v>1856</v>
      </c>
    </row>
    <row r="23" spans="1:7" ht="45.95" customHeight="1" x14ac:dyDescent="0.25">
      <c r="B23" s="59" t="s">
        <v>1859</v>
      </c>
      <c r="C23" s="366" t="s">
        <v>3041</v>
      </c>
      <c r="D23" s="82" t="str">
        <f>IF(COUNTIF(D24:D28,"NO CUMPLE")&gt;0,"NO CUMPLE CONDICIÓN",IF(COUNTIF(D24:D28,"CUMPLE")=0,"NO APLICA","CUMPLE"))</f>
        <v>NO APLICA</v>
      </c>
      <c r="E23" s="77" t="str">
        <f>CONCATENATE(IF(D24="NO CUMPLE",CONCATENATE(E24," / "),""),IF(D25="NO CUMPLE",CONCATENATE(E25," / "),""),IF(D26="NO CUMPLE",CONCATENATE(E26," / "),""),IF(D27="NO CUMPLE",CONCATENATE(E27," / "),""),IF(D28="NO CUMPLE",CONCATENATE(E28," / "),""))</f>
        <v/>
      </c>
      <c r="F23" s="377" t="s">
        <v>1860</v>
      </c>
      <c r="G23" s="14">
        <f>IF(D23="CUMPLE",1,IF(D23="NO CUMPLE CONDICIÓN",2,3))</f>
        <v>3</v>
      </c>
    </row>
    <row r="24" spans="1:7" ht="86.25" x14ac:dyDescent="0.25">
      <c r="A24" s="125" t="s">
        <v>1813</v>
      </c>
      <c r="B24" s="56" t="s">
        <v>1861</v>
      </c>
      <c r="C24" s="70" t="s">
        <v>1862</v>
      </c>
      <c r="D24" s="147"/>
      <c r="E24" s="145"/>
      <c r="F24" s="377" t="s">
        <v>1863</v>
      </c>
    </row>
    <row r="25" spans="1:7" ht="43.5" customHeight="1" x14ac:dyDescent="0.25">
      <c r="A25" s="125" t="s">
        <v>1813</v>
      </c>
      <c r="B25" s="56" t="s">
        <v>1864</v>
      </c>
      <c r="C25" s="70" t="s">
        <v>1865</v>
      </c>
      <c r="D25" s="322"/>
      <c r="E25" s="146"/>
      <c r="F25" s="379" t="s">
        <v>1863</v>
      </c>
    </row>
    <row r="26" spans="1:7" ht="45.95" customHeight="1" x14ac:dyDescent="0.25">
      <c r="A26" s="125" t="s">
        <v>1813</v>
      </c>
      <c r="B26" s="56" t="s">
        <v>1866</v>
      </c>
      <c r="C26" s="70" t="s">
        <v>1867</v>
      </c>
      <c r="D26" s="147"/>
      <c r="E26" s="145"/>
      <c r="F26" s="377" t="s">
        <v>1863</v>
      </c>
    </row>
    <row r="27" spans="1:7" ht="48" customHeight="1" x14ac:dyDescent="0.25">
      <c r="A27" s="125" t="s">
        <v>1813</v>
      </c>
      <c r="B27" s="56" t="s">
        <v>1868</v>
      </c>
      <c r="C27" s="70" t="s">
        <v>1869</v>
      </c>
      <c r="D27" s="147"/>
      <c r="E27" s="145"/>
      <c r="F27" s="377" t="s">
        <v>1870</v>
      </c>
    </row>
    <row r="28" spans="1:7" ht="63.6" customHeight="1" x14ac:dyDescent="0.25">
      <c r="A28" s="125" t="s">
        <v>1813</v>
      </c>
      <c r="B28" s="56" t="s">
        <v>1871</v>
      </c>
      <c r="C28" s="70" t="s">
        <v>1872</v>
      </c>
      <c r="D28" s="147"/>
      <c r="E28" s="145"/>
      <c r="F28" s="377" t="s">
        <v>1873</v>
      </c>
    </row>
    <row r="29" spans="1:7" s="35" customFormat="1" ht="66.95" customHeight="1" x14ac:dyDescent="0.25">
      <c r="A29" s="126"/>
      <c r="B29" s="59" t="s">
        <v>1874</v>
      </c>
      <c r="C29" s="71" t="s">
        <v>1875</v>
      </c>
      <c r="D29" s="82" t="str">
        <f>IF(COUNTIF(D32:D38,"NO CUMPLE")&gt;0,"NO CUMPLE CONDICIÓN",IF(COUNTIF(D32:D38,"CUMPLE")=0,"NO APLICA","CUMPLE"))</f>
        <v>NO APLICA</v>
      </c>
      <c r="E29" s="77" t="str">
        <f>CONCATENATE(IF(D32="NO CUMPLE",CONCATENATE(E32," / "),""),IF(D33="NO CUMPLE",CONCATENATE(E33," / "),""),IF(D34="NO CUMPLE",CONCATENATE(E34," / "),""),IF(D35="NO CUMPLE",CONCATENATE(E35," / "),""),IF(D36="NO CUMPLE",CONCATENATE(E36," / "),""),IF(D37="NO CUMPLE",CONCATENATE(E37," / "),""),IF(D38="NO CUMPLE",CONCATENATE(E38," / "),""))</f>
        <v/>
      </c>
      <c r="F29" s="379" t="s">
        <v>1876</v>
      </c>
      <c r="G29" s="14">
        <f>IF(D29="CUMPLE",1,IF(D29="NO CUMPLE CONDICIÓN",2,3))</f>
        <v>3</v>
      </c>
    </row>
    <row r="30" spans="1:7" s="35" customFormat="1" ht="66.95" customHeight="1" x14ac:dyDescent="0.25">
      <c r="A30" s="126"/>
      <c r="B30" s="59" t="s">
        <v>1874</v>
      </c>
      <c r="C30" s="71" t="s">
        <v>1875</v>
      </c>
      <c r="D30" s="82" t="str">
        <f>IF(COUNTIF(D40:D44,"NO CUMPLE")&gt;0,"NO CUMPLE CONDICIÓN",IF(COUNTIF(D40:D44,"CUMPLE")=0,"NO APLICA","CUMPLE"))</f>
        <v>NO APLICA</v>
      </c>
      <c r="E30" s="77" t="str">
        <f>CONCATENATE(IF(D40="NO CUMPLE",CONCATENATE(E40," / "),""),IF(D41="NO CUMPLE",CONCATENATE(E41," / "),""),IF(D42="NO CUMPLE",CONCATENATE(E42," / "),""),IF(D43="NO CUMPLE",CONCATENATE(E43," / "),""),IF(D44="NO CUMPLE",CONCATENATE(E44," / "),""))</f>
        <v/>
      </c>
      <c r="F30" s="379" t="s">
        <v>1876</v>
      </c>
      <c r="G30" s="14">
        <f>IF(D30="CUMPLE",1,IF(D30="NO CUMPLE CONDICIÓN",2,3))</f>
        <v>3</v>
      </c>
    </row>
    <row r="31" spans="1:7" s="35" customFormat="1" ht="45.95" customHeight="1" x14ac:dyDescent="0.25">
      <c r="A31" s="126"/>
      <c r="B31" s="97"/>
      <c r="C31" s="369" t="s">
        <v>1877</v>
      </c>
      <c r="D31" s="490"/>
      <c r="E31" s="100"/>
      <c r="F31" s="379"/>
      <c r="G31" s="14"/>
    </row>
    <row r="32" spans="1:7" s="35" customFormat="1" ht="66.95" customHeight="1" x14ac:dyDescent="0.25">
      <c r="A32" s="125" t="s">
        <v>1813</v>
      </c>
      <c r="B32" s="323" t="s">
        <v>1878</v>
      </c>
      <c r="C32" s="365" t="s">
        <v>1879</v>
      </c>
      <c r="D32" s="324"/>
      <c r="E32" s="325"/>
      <c r="F32" s="379" t="s">
        <v>1880</v>
      </c>
      <c r="G32" s="326"/>
    </row>
    <row r="33" spans="1:8" s="35" customFormat="1" ht="50.45" customHeight="1" x14ac:dyDescent="0.25">
      <c r="A33" s="125" t="s">
        <v>1813</v>
      </c>
      <c r="B33" s="323" t="s">
        <v>1881</v>
      </c>
      <c r="C33" s="365" t="s">
        <v>1882</v>
      </c>
      <c r="D33" s="324"/>
      <c r="E33" s="325"/>
      <c r="F33" s="379" t="s">
        <v>1880</v>
      </c>
      <c r="G33" s="326"/>
    </row>
    <row r="34" spans="1:8" s="35" customFormat="1" ht="57.95" customHeight="1" x14ac:dyDescent="0.25">
      <c r="A34" s="125" t="s">
        <v>1813</v>
      </c>
      <c r="B34" s="323" t="s">
        <v>1883</v>
      </c>
      <c r="C34" s="365" t="s">
        <v>1884</v>
      </c>
      <c r="D34" s="324"/>
      <c r="E34" s="325"/>
      <c r="F34" s="379" t="s">
        <v>1880</v>
      </c>
      <c r="G34" s="326"/>
    </row>
    <row r="35" spans="1:8" s="35" customFormat="1" ht="192.75" customHeight="1" x14ac:dyDescent="0.25">
      <c r="A35" s="125" t="s">
        <v>1813</v>
      </c>
      <c r="B35" s="323" t="s">
        <v>1885</v>
      </c>
      <c r="C35" s="365" t="s">
        <v>1886</v>
      </c>
      <c r="D35" s="324"/>
      <c r="E35" s="325"/>
      <c r="F35" s="377" t="s">
        <v>1887</v>
      </c>
      <c r="G35" s="326"/>
    </row>
    <row r="36" spans="1:8" s="35" customFormat="1" ht="143.25" x14ac:dyDescent="0.25">
      <c r="A36" s="125" t="s">
        <v>1813</v>
      </c>
      <c r="B36" s="323" t="s">
        <v>1888</v>
      </c>
      <c r="C36" s="365" t="s">
        <v>1889</v>
      </c>
      <c r="D36" s="324"/>
      <c r="E36" s="325"/>
      <c r="F36" s="377" t="s">
        <v>1890</v>
      </c>
      <c r="G36" s="326"/>
    </row>
    <row r="37" spans="1:8" s="35" customFormat="1" ht="66" customHeight="1" x14ac:dyDescent="0.25">
      <c r="A37" s="125" t="s">
        <v>1813</v>
      </c>
      <c r="B37" s="323" t="s">
        <v>1891</v>
      </c>
      <c r="C37" s="365" t="s">
        <v>1892</v>
      </c>
      <c r="D37" s="324"/>
      <c r="E37" s="325"/>
      <c r="F37" s="377" t="s">
        <v>1893</v>
      </c>
      <c r="G37" s="326"/>
    </row>
    <row r="38" spans="1:8" s="35" customFormat="1" ht="66" customHeight="1" x14ac:dyDescent="0.25">
      <c r="A38" s="125" t="s">
        <v>1813</v>
      </c>
      <c r="B38" s="323" t="s">
        <v>1894</v>
      </c>
      <c r="C38" s="365" t="s">
        <v>1895</v>
      </c>
      <c r="D38" s="324"/>
      <c r="E38" s="325"/>
      <c r="F38" s="377" t="s">
        <v>1896</v>
      </c>
      <c r="G38" s="326"/>
    </row>
    <row r="39" spans="1:8" s="35" customFormat="1" ht="54.6" customHeight="1" x14ac:dyDescent="0.25">
      <c r="A39" s="126"/>
      <c r="B39" s="97"/>
      <c r="C39" s="369" t="s">
        <v>1897</v>
      </c>
      <c r="D39" s="490"/>
      <c r="E39" s="100"/>
      <c r="F39" s="379"/>
      <c r="G39" s="326"/>
    </row>
    <row r="40" spans="1:8" s="35" customFormat="1" ht="162.75" customHeight="1" x14ac:dyDescent="0.25">
      <c r="A40" s="125" t="s">
        <v>1813</v>
      </c>
      <c r="B40" s="371" t="s">
        <v>1898</v>
      </c>
      <c r="C40" s="372" t="s">
        <v>1899</v>
      </c>
      <c r="D40" s="373"/>
      <c r="E40" s="374"/>
      <c r="F40" s="377" t="s">
        <v>1900</v>
      </c>
      <c r="G40" s="329"/>
      <c r="H40" s="330"/>
    </row>
    <row r="41" spans="1:8" s="35" customFormat="1" ht="194.25" customHeight="1" x14ac:dyDescent="0.25">
      <c r="A41" s="125" t="s">
        <v>1813</v>
      </c>
      <c r="B41" s="371" t="s">
        <v>1901</v>
      </c>
      <c r="C41" s="365" t="s">
        <v>1902</v>
      </c>
      <c r="D41" s="373"/>
      <c r="E41" s="374"/>
      <c r="F41" s="377" t="s">
        <v>1887</v>
      </c>
      <c r="G41" s="329"/>
      <c r="H41" s="330"/>
    </row>
    <row r="42" spans="1:8" s="35" customFormat="1" ht="129" customHeight="1" x14ac:dyDescent="0.25">
      <c r="A42" s="125" t="s">
        <v>1813</v>
      </c>
      <c r="B42" s="371" t="s">
        <v>1903</v>
      </c>
      <c r="C42" s="365" t="s">
        <v>1904</v>
      </c>
      <c r="D42" s="373"/>
      <c r="E42" s="374"/>
      <c r="F42" s="377" t="s">
        <v>1905</v>
      </c>
      <c r="G42" s="329"/>
      <c r="H42" s="330"/>
    </row>
    <row r="43" spans="1:8" s="35" customFormat="1" ht="129" customHeight="1" x14ac:dyDescent="0.25">
      <c r="A43" s="125" t="s">
        <v>1813</v>
      </c>
      <c r="B43" s="371" t="s">
        <v>1906</v>
      </c>
      <c r="C43" s="365" t="s">
        <v>1907</v>
      </c>
      <c r="D43" s="373"/>
      <c r="E43" s="374"/>
      <c r="F43" s="377" t="s">
        <v>1908</v>
      </c>
      <c r="G43" s="329"/>
      <c r="H43" s="330"/>
    </row>
    <row r="44" spans="1:8" s="35" customFormat="1" ht="129" customHeight="1" x14ac:dyDescent="0.25">
      <c r="A44" s="125" t="s">
        <v>1813</v>
      </c>
      <c r="B44" s="371" t="s">
        <v>1909</v>
      </c>
      <c r="C44" s="365" t="s">
        <v>1910</v>
      </c>
      <c r="D44" s="373"/>
      <c r="E44" s="375"/>
      <c r="F44" s="379" t="s">
        <v>1911</v>
      </c>
      <c r="G44" s="329"/>
      <c r="H44" s="330"/>
    </row>
    <row r="45" spans="1:8" ht="48.95" customHeight="1" x14ac:dyDescent="0.25">
      <c r="B45" s="59" t="s">
        <v>1912</v>
      </c>
      <c r="C45" s="370" t="s">
        <v>1913</v>
      </c>
      <c r="D45" s="82" t="str">
        <f>IF(COUNTIF(D46:D50,"NO CUMPLE")&gt;0,"NO CUMPLE CONDICIÓN",IF(COUNTIF(D46:D50,"CUMPLE")=0,"NO APLICA","CUMPLE"))</f>
        <v>NO APLICA</v>
      </c>
      <c r="E45" s="77" t="str">
        <f>CONCATENATE(IF(D46="NO CUMPLE",CONCATENATE(E46," / "),""),IF(D47="NO CUMPLE",CONCATENATE(E47," / "),""),IF(D48="NO CUMPLE",CONCATENATE(E48," / "),""),IF(D49="NO CUMPLE",CONCATENATE(E49," / "),""),IF(D50="NO CUMPLE",CONCATENATE(E50," / "),""))</f>
        <v/>
      </c>
      <c r="F45" s="379" t="s">
        <v>1914</v>
      </c>
      <c r="G45" s="14">
        <f>IF(D45="CUMPLE",1,IF(D45="NO CUMPLE CONDICIÓN",2,3))</f>
        <v>3</v>
      </c>
    </row>
    <row r="46" spans="1:8" ht="82.5" customHeight="1" x14ac:dyDescent="0.25">
      <c r="A46" s="125" t="s">
        <v>1813</v>
      </c>
      <c r="B46" s="56" t="s">
        <v>1915</v>
      </c>
      <c r="C46" s="70" t="s">
        <v>1916</v>
      </c>
      <c r="D46" s="147"/>
      <c r="E46" s="145"/>
      <c r="F46" s="377" t="s">
        <v>1917</v>
      </c>
    </row>
    <row r="47" spans="1:8" ht="71.45" customHeight="1" x14ac:dyDescent="0.25">
      <c r="A47" s="125" t="s">
        <v>1813</v>
      </c>
      <c r="B47" s="56" t="s">
        <v>1918</v>
      </c>
      <c r="C47" s="70" t="s">
        <v>1919</v>
      </c>
      <c r="D47" s="147"/>
      <c r="E47" s="145"/>
      <c r="F47" s="377" t="s">
        <v>1920</v>
      </c>
    </row>
    <row r="48" spans="1:8" ht="71.45" customHeight="1" x14ac:dyDescent="0.25">
      <c r="A48" s="125"/>
      <c r="B48" s="56" t="s">
        <v>1921</v>
      </c>
      <c r="C48" s="365" t="s">
        <v>1922</v>
      </c>
      <c r="D48" s="147"/>
      <c r="E48" s="145"/>
      <c r="F48" s="377" t="s">
        <v>1923</v>
      </c>
    </row>
    <row r="49" spans="1:9" ht="71.45" customHeight="1" x14ac:dyDescent="0.25">
      <c r="A49" s="125"/>
      <c r="B49" s="56" t="s">
        <v>1924</v>
      </c>
      <c r="C49" s="365" t="s">
        <v>1925</v>
      </c>
      <c r="D49" s="327"/>
      <c r="E49" s="328"/>
      <c r="F49" s="377" t="s">
        <v>1926</v>
      </c>
      <c r="G49" s="331"/>
      <c r="H49" s="332"/>
      <c r="I49" s="332"/>
    </row>
    <row r="50" spans="1:9" ht="72.599999999999994" customHeight="1" x14ac:dyDescent="0.25">
      <c r="A50" s="125" t="s">
        <v>1813</v>
      </c>
      <c r="B50" s="56" t="s">
        <v>1927</v>
      </c>
      <c r="C50" s="365" t="s">
        <v>1928</v>
      </c>
      <c r="D50" s="327"/>
      <c r="E50" s="328"/>
      <c r="F50" s="377" t="s">
        <v>1929</v>
      </c>
    </row>
    <row r="51" spans="1:9" ht="54" customHeight="1" x14ac:dyDescent="0.25">
      <c r="B51" s="59" t="s">
        <v>1930</v>
      </c>
      <c r="C51" s="368" t="s">
        <v>1931</v>
      </c>
      <c r="D51" s="82" t="str">
        <f>IF(COUNTIF(D52:D53,"NO CUMPLE")&gt;0,"NO CUMPLE CONDICIÓN",IF(COUNTIF(D52:D53,"CUMPLE")=0,"NO APLICA","CUMPLE"))</f>
        <v>NO APLICA</v>
      </c>
      <c r="E51" s="77" t="str">
        <f>CONCATENATE(IF(D52="NO CUMPLE",CONCATENATE(E52," / "),""),IF(D53="NO CUMPLE",CONCATENATE(E53," / "),""))</f>
        <v/>
      </c>
      <c r="F51" s="377" t="s">
        <v>1932</v>
      </c>
      <c r="G51" s="14">
        <f>IF(D51="CUMPLE",1,IF(D51="NO CUMPLE CONDICIÓN",2,3))</f>
        <v>3</v>
      </c>
    </row>
    <row r="52" spans="1:9" ht="135.75" customHeight="1" x14ac:dyDescent="0.25">
      <c r="A52" s="125" t="s">
        <v>1813</v>
      </c>
      <c r="B52" s="56" t="s">
        <v>1933</v>
      </c>
      <c r="C52" s="70" t="s">
        <v>1934</v>
      </c>
      <c r="D52" s="147"/>
      <c r="E52" s="145"/>
      <c r="F52" s="377" t="s">
        <v>3055</v>
      </c>
    </row>
    <row r="53" spans="1:9" ht="45.75" customHeight="1" x14ac:dyDescent="0.25">
      <c r="A53" s="125" t="s">
        <v>1813</v>
      </c>
      <c r="B53" s="56" t="s">
        <v>1936</v>
      </c>
      <c r="C53" s="376" t="s">
        <v>1937</v>
      </c>
      <c r="D53" s="147"/>
      <c r="E53" s="145"/>
      <c r="F53" s="377" t="s">
        <v>1935</v>
      </c>
    </row>
    <row r="54" spans="1:9" ht="71.099999999999994" customHeight="1" x14ac:dyDescent="0.25">
      <c r="B54" s="59" t="s">
        <v>1938</v>
      </c>
      <c r="C54" s="71" t="s">
        <v>1939</v>
      </c>
      <c r="D54" s="82" t="str">
        <f>IF(COUNTIF(D55:D55,"NO CUMPLE")&gt;0,"NO CUMPLE CONDICIÓN",IF(COUNTIF(D55:D55,"CUMPLE")=0,"NO APLICA","CUMPLE"))</f>
        <v>NO APLICA</v>
      </c>
      <c r="E54" s="77" t="str">
        <f>CONCATENATE(IF(D55="NO CUMPLE",CONCATENATE(E55," / "),""))</f>
        <v/>
      </c>
      <c r="F54" s="377" t="s">
        <v>1940</v>
      </c>
      <c r="G54" s="14">
        <f t="shared" ref="G54" si="0">IF(D54="CUMPLE",1,IF(D54="NO CUMPLE CONDICIÓN",2,3))</f>
        <v>3</v>
      </c>
    </row>
    <row r="55" spans="1:9" ht="63.95" customHeight="1" thickBot="1" x14ac:dyDescent="0.3">
      <c r="A55" s="125" t="s">
        <v>1813</v>
      </c>
      <c r="B55" s="62" t="s">
        <v>1941</v>
      </c>
      <c r="C55" s="488" t="s">
        <v>1942</v>
      </c>
      <c r="D55" s="148"/>
      <c r="E55" s="489"/>
      <c r="F55" s="377" t="s">
        <v>3056</v>
      </c>
    </row>
    <row r="56" spans="1:9" x14ac:dyDescent="0.25">
      <c r="C56" s="14"/>
      <c r="D56" s="14"/>
      <c r="E56" s="14"/>
      <c r="F56" s="121"/>
    </row>
    <row r="57" spans="1:9" x14ac:dyDescent="0.25">
      <c r="C57" s="14"/>
      <c r="D57" s="14"/>
      <c r="E57" s="14"/>
      <c r="F57" s="121"/>
    </row>
    <row r="58" spans="1:9" hidden="1" x14ac:dyDescent="0.25">
      <c r="C58" s="112" t="s">
        <v>1769</v>
      </c>
      <c r="D58" s="320">
        <f>COUNTIF(G3:G55,1)</f>
        <v>0</v>
      </c>
      <c r="E58" s="14"/>
      <c r="F58" s="121"/>
    </row>
    <row r="59" spans="1:9" hidden="1" x14ac:dyDescent="0.25">
      <c r="C59" s="112" t="s">
        <v>1770</v>
      </c>
      <c r="D59" s="320">
        <f>COUNTIF(G3:G55,2)</f>
        <v>0</v>
      </c>
      <c r="E59" s="14"/>
      <c r="F59" s="121"/>
    </row>
    <row r="60" spans="1:9" hidden="1" x14ac:dyDescent="0.25">
      <c r="C60" s="112" t="s">
        <v>1771</v>
      </c>
      <c r="D60" s="320">
        <f>COUNTIF(G3:G55,3)</f>
        <v>10</v>
      </c>
      <c r="E60" s="14"/>
      <c r="F60" s="121"/>
    </row>
  </sheetData>
  <sheetProtection algorithmName="SHA-512" hashValue="MQpFuOgDrRNbSxUmS0RYb1BO5bAm5RSDm6/XFu2JQoUYWCsO+8X6j+uiLc4a4b70D1j6XbWOpSDF7qixiHsGLQ==" saltValue="jdvbDoC0sqcXALz6xBSSCg==" spinCount="100000" sheet="1" formatRows="0" autoFilter="0"/>
  <autoFilter ref="A2:G55" xr:uid="{00000000-0009-0000-0000-000005000000}"/>
  <mergeCells count="1">
    <mergeCell ref="B1:E1"/>
  </mergeCells>
  <conditionalFormatting sqref="D3">
    <cfRule type="cellIs" dxfId="102" priority="17" operator="equal">
      <formula>"NO CUMPLE CONDICIÓN"</formula>
    </cfRule>
    <cfRule type="cellIs" dxfId="101" priority="18" operator="equal">
      <formula>"No Cumple"</formula>
    </cfRule>
  </conditionalFormatting>
  <conditionalFormatting sqref="D11">
    <cfRule type="cellIs" dxfId="100" priority="29" operator="equal">
      <formula>"NO CUMPLE CONDICIÓN"</formula>
    </cfRule>
    <cfRule type="cellIs" dxfId="99" priority="30" operator="equal">
      <formula>"No Cumple"</formula>
    </cfRule>
  </conditionalFormatting>
  <conditionalFormatting sqref="D15">
    <cfRule type="cellIs" dxfId="98" priority="15" operator="equal">
      <formula>"NO CUMPLE CONDICIÓN"</formula>
    </cfRule>
    <cfRule type="cellIs" dxfId="97" priority="16" operator="equal">
      <formula>"No Cumple"</formula>
    </cfRule>
  </conditionalFormatting>
  <conditionalFormatting sqref="D21">
    <cfRule type="cellIs" dxfId="96" priority="13" operator="equal">
      <formula>"NO CUMPLE CONDICIÓN"</formula>
    </cfRule>
    <cfRule type="cellIs" dxfId="95" priority="14" operator="equal">
      <formula>"No Cumple"</formula>
    </cfRule>
  </conditionalFormatting>
  <conditionalFormatting sqref="D23">
    <cfRule type="cellIs" dxfId="94" priority="11" operator="equal">
      <formula>"NO CUMPLE CONDICIÓN"</formula>
    </cfRule>
    <cfRule type="cellIs" dxfId="93" priority="12" operator="equal">
      <formula>"No Cumple"</formula>
    </cfRule>
  </conditionalFormatting>
  <conditionalFormatting sqref="D29:D30">
    <cfRule type="cellIs" dxfId="92" priority="1" operator="equal">
      <formula>"NO CUMPLE CONDICIÓN"</formula>
    </cfRule>
    <cfRule type="cellIs" dxfId="91" priority="2" operator="equal">
      <formula>"No Cumple"</formula>
    </cfRule>
  </conditionalFormatting>
  <conditionalFormatting sqref="D45">
    <cfRule type="cellIs" dxfId="90" priority="7" operator="equal">
      <formula>"NO CUMPLE CONDICIÓN"</formula>
    </cfRule>
    <cfRule type="cellIs" dxfId="89" priority="8" operator="equal">
      <formula>"No Cumple"</formula>
    </cfRule>
  </conditionalFormatting>
  <conditionalFormatting sqref="D51">
    <cfRule type="cellIs" dxfId="88" priority="5" operator="equal">
      <formula>"NO CUMPLE CONDICIÓN"</formula>
    </cfRule>
    <cfRule type="cellIs" dxfId="87" priority="6" operator="equal">
      <formula>"No Cumple"</formula>
    </cfRule>
  </conditionalFormatting>
  <conditionalFormatting sqref="D54">
    <cfRule type="cellIs" dxfId="86" priority="3" operator="equal">
      <formula>"NO CUMPLE CONDICIÓN"</formula>
    </cfRule>
    <cfRule type="cellIs" dxfId="85" priority="4" operator="equal">
      <formula>"No Cumple"</formula>
    </cfRule>
  </conditionalFormatting>
  <dataValidations count="2">
    <dataValidation type="list" allowBlank="1" showInputMessage="1" showErrorMessage="1" sqref="D40:D41" xr:uid="{2BE15576-6A2B-4E79-BF52-974B805D3433}">
      <formula1>"CUMPLE,NO CUMPLE,NO APLICA"</formula1>
    </dataValidation>
    <dataValidation type="list" allowBlank="1" showInputMessage="1" showErrorMessage="1" sqref="D4:D10 D22 D24:D28 D52:D53 D55 D12:D14 D42:D44 D46:D50 D16:D20" xr:uid="{CD67C216-420A-4D7B-BEFD-932D6E295AAF}">
      <formula1>"CUMPLE,NO CUMPLE"</formula1>
    </dataValidation>
  </dataValidations>
  <printOptions horizontalCentered="1"/>
  <pageMargins left="0.11811023622047245" right="0.11811023622047245" top="1.1811023622047245" bottom="0.74803149606299213" header="0.31496062992125984" footer="0.31496062992125984"/>
  <pageSetup scale="63"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F3C0D-9258-45C4-8F4A-E0C19938672E}">
  <sheetPr>
    <tabColor rgb="FFFFCCCC"/>
    <pageSetUpPr fitToPage="1"/>
  </sheetPr>
  <dimension ref="A1:H70"/>
  <sheetViews>
    <sheetView zoomScale="90" zoomScaleNormal="90" workbookViewId="0">
      <selection activeCell="C4" sqref="C4"/>
    </sheetView>
  </sheetViews>
  <sheetFormatPr baseColWidth="10" defaultColWidth="11.42578125" defaultRowHeight="15" x14ac:dyDescent="0.25"/>
  <cols>
    <col min="1" max="1" width="6.85546875" style="31" customWidth="1"/>
    <col min="2" max="2" width="9.85546875" style="37" customWidth="1"/>
    <col min="3" max="3" width="90.7109375" style="32" customWidth="1"/>
    <col min="4" max="4" width="19.85546875" style="320" customWidth="1"/>
    <col min="5" max="5" width="81.7109375" style="34" customWidth="1"/>
    <col min="6" max="6" width="45" style="129" customWidth="1"/>
    <col min="7" max="7" width="16.140625" style="30" hidden="1" customWidth="1"/>
    <col min="8" max="8" width="82.85546875" style="34" customWidth="1"/>
    <col min="9" max="16384" width="11.42578125" style="34"/>
  </cols>
  <sheetData>
    <row r="1" spans="1:8" ht="21" customHeight="1" thickBot="1" x14ac:dyDescent="0.3">
      <c r="B1" s="581" t="s">
        <v>1943</v>
      </c>
      <c r="C1" s="582"/>
      <c r="D1" s="582"/>
      <c r="E1" s="583"/>
      <c r="F1" s="128"/>
    </row>
    <row r="2" spans="1:8" ht="74.25" customHeight="1" thickBot="1" x14ac:dyDescent="0.3">
      <c r="A2" s="487" t="s">
        <v>1675</v>
      </c>
      <c r="B2" s="63" t="s">
        <v>1676</v>
      </c>
      <c r="C2" s="66" t="s">
        <v>1677</v>
      </c>
      <c r="D2" s="64" t="s">
        <v>1678</v>
      </c>
      <c r="E2" s="65" t="s">
        <v>1679</v>
      </c>
      <c r="F2" s="36" t="s">
        <v>1680</v>
      </c>
    </row>
    <row r="3" spans="1:8" ht="123.75" x14ac:dyDescent="0.25">
      <c r="B3" s="59" t="s">
        <v>1944</v>
      </c>
      <c r="C3" s="364" t="s">
        <v>1945</v>
      </c>
      <c r="D3" s="82" t="str">
        <f>IF(COUNTIF(D4:D6,"NO CUMPLE")&gt;0,"NO CUMPLE CONDICIÓN",IF(COUNTIF(D4:D6,"CUMPLE")=0,"NO APLICA","CUMPLE"))</f>
        <v>NO APLICA</v>
      </c>
      <c r="E3" s="318" t="str">
        <f>CONCATENATE(IF(D4="NO CUMPLE",CONCATENATE(E4," / "),""),IF(D5="NO CUMPLE",CONCATENATE(E5," / "),""),IF(D6="NO CUMPLE",CONCATENATE(E6," / "),""))</f>
        <v/>
      </c>
      <c r="F3" s="49" t="s">
        <v>1946</v>
      </c>
      <c r="G3" s="76">
        <f>IF(D3="CUMPLE",1,IF(D3="NO CUMPLE CONDICIÓN",2,3))</f>
        <v>3</v>
      </c>
    </row>
    <row r="4" spans="1:8" ht="90.75" customHeight="1" x14ac:dyDescent="0.25">
      <c r="A4" s="127" t="s">
        <v>1763</v>
      </c>
      <c r="B4" s="56" t="s">
        <v>1947</v>
      </c>
      <c r="C4" s="61" t="s">
        <v>2938</v>
      </c>
      <c r="D4" s="147"/>
      <c r="E4" s="314"/>
      <c r="F4" s="49" t="s">
        <v>1948</v>
      </c>
      <c r="G4" s="76"/>
    </row>
    <row r="5" spans="1:8" ht="75.75" customHeight="1" x14ac:dyDescent="0.25">
      <c r="A5" s="127" t="s">
        <v>1763</v>
      </c>
      <c r="B5" s="56" t="s">
        <v>1949</v>
      </c>
      <c r="C5" s="61" t="s">
        <v>2939</v>
      </c>
      <c r="D5" s="147"/>
      <c r="E5" s="314"/>
      <c r="F5" s="49" t="s">
        <v>1948</v>
      </c>
      <c r="G5" s="76"/>
      <c r="H5" s="452"/>
    </row>
    <row r="6" spans="1:8" ht="198" x14ac:dyDescent="0.25">
      <c r="A6" s="127" t="s">
        <v>1763</v>
      </c>
      <c r="B6" s="56" t="s">
        <v>1950</v>
      </c>
      <c r="C6" s="61" t="s">
        <v>2940</v>
      </c>
      <c r="D6" s="147"/>
      <c r="E6" s="313"/>
      <c r="F6" s="49" t="s">
        <v>1951</v>
      </c>
      <c r="G6" s="76"/>
      <c r="H6" s="449"/>
    </row>
    <row r="7" spans="1:8" ht="35.450000000000003" customHeight="1" x14ac:dyDescent="0.25">
      <c r="B7" s="431" t="s">
        <v>1764</v>
      </c>
      <c r="C7" s="71" t="s">
        <v>1952</v>
      </c>
      <c r="D7" s="82" t="str">
        <f>IF(COUNTIF(D9:D18,"NO CUMPLE")&gt;0,"NO CUMPLE CONDICIÓN",IF(COUNTIF(D9:D18,"CUMPLE")=0,"NO APLICA","CUMPLE"))</f>
        <v>NO APLICA</v>
      </c>
      <c r="E7" s="318" t="str">
        <f>CONCATENATE(IF(D9="NO CUMPLE",CONCATENATE(E9," / "),""),IF(D11="NO CUMPLE",CONCATENATE(E11," / "),""),IF(D12="NO CUMPLE",CONCATENATE(E12," / "),""),IF(D13="NO CUMPLE",CONCATENATE(E13," / "),""),IF(D14="NO CUMPLE",CONCATENATE(E14," / "),""),IF(D15="NO CUMPLE",CONCATENATE(E15," / "),""),IF(D16="NO CUMPLE",CONCATENATE(E16," / "),""),IF(D17="NO CUMPLE",CONCATENATE(E17," / "),""),IF(D18="NO CUMPLE",CONCATENATE(E18," / "),""))</f>
        <v/>
      </c>
      <c r="F7" s="316" t="s">
        <v>3058</v>
      </c>
      <c r="G7" s="76">
        <f>IF(D23="CUMPLE",1,IF(D23="NO CUMPLE CONDICIÓN",2,3))</f>
        <v>3</v>
      </c>
    </row>
    <row r="8" spans="1:8" ht="61.5" customHeight="1" x14ac:dyDescent="0.25">
      <c r="B8" s="102"/>
      <c r="C8" s="98" t="s">
        <v>1954</v>
      </c>
      <c r="D8" s="102"/>
      <c r="E8" s="315"/>
      <c r="F8" s="435" t="s">
        <v>1955</v>
      </c>
      <c r="G8" s="76"/>
    </row>
    <row r="9" spans="1:8" ht="103.5" customHeight="1" x14ac:dyDescent="0.25">
      <c r="A9" s="127" t="s">
        <v>1763</v>
      </c>
      <c r="B9" s="433" t="s">
        <v>1956</v>
      </c>
      <c r="C9" s="72" t="s">
        <v>1957</v>
      </c>
      <c r="D9" s="440"/>
      <c r="E9" s="493"/>
      <c r="F9" s="316" t="s">
        <v>1953</v>
      </c>
      <c r="G9" s="76"/>
      <c r="H9" s="453"/>
    </row>
    <row r="10" spans="1:8" ht="199.5" customHeight="1" x14ac:dyDescent="0.25">
      <c r="A10" s="127" t="s">
        <v>1763</v>
      </c>
      <c r="B10" s="433" t="s">
        <v>1958</v>
      </c>
      <c r="C10" s="72" t="s">
        <v>2941</v>
      </c>
      <c r="D10" s="440"/>
      <c r="E10" s="493"/>
      <c r="F10" s="316" t="s">
        <v>1959</v>
      </c>
      <c r="G10" s="76"/>
      <c r="H10" s="454" t="s">
        <v>1960</v>
      </c>
    </row>
    <row r="11" spans="1:8" ht="66" x14ac:dyDescent="0.25">
      <c r="A11" s="127" t="s">
        <v>1763</v>
      </c>
      <c r="B11" s="433" t="s">
        <v>1961</v>
      </c>
      <c r="C11" s="61" t="s">
        <v>1962</v>
      </c>
      <c r="D11" s="440"/>
      <c r="E11" s="493"/>
      <c r="F11" s="316" t="s">
        <v>1963</v>
      </c>
      <c r="G11" s="76"/>
      <c r="H11" s="454"/>
    </row>
    <row r="12" spans="1:8" ht="81" customHeight="1" x14ac:dyDescent="0.25">
      <c r="A12" s="127" t="s">
        <v>1763</v>
      </c>
      <c r="B12" s="433" t="s">
        <v>1964</v>
      </c>
      <c r="C12" s="61" t="s">
        <v>1965</v>
      </c>
      <c r="D12" s="149"/>
      <c r="E12" s="494"/>
      <c r="F12" s="316" t="s">
        <v>1966</v>
      </c>
      <c r="G12" s="76"/>
      <c r="H12" s="454"/>
    </row>
    <row r="13" spans="1:8" ht="171.75" x14ac:dyDescent="0.25">
      <c r="A13" s="127" t="s">
        <v>1763</v>
      </c>
      <c r="B13" s="433" t="s">
        <v>1967</v>
      </c>
      <c r="C13" s="491" t="s">
        <v>1968</v>
      </c>
      <c r="D13" s="149"/>
      <c r="E13" s="494"/>
      <c r="F13" s="316" t="s">
        <v>1969</v>
      </c>
      <c r="G13" s="76"/>
      <c r="H13" s="453"/>
    </row>
    <row r="14" spans="1:8" ht="57.75" x14ac:dyDescent="0.25">
      <c r="A14" s="127" t="s">
        <v>1763</v>
      </c>
      <c r="B14" s="433" t="s">
        <v>1970</v>
      </c>
      <c r="C14" s="61" t="s">
        <v>1971</v>
      </c>
      <c r="D14" s="440"/>
      <c r="E14" s="493"/>
      <c r="F14" s="316" t="s">
        <v>1972</v>
      </c>
      <c r="G14" s="76"/>
      <c r="H14" s="452"/>
    </row>
    <row r="15" spans="1:8" ht="75" customHeight="1" x14ac:dyDescent="0.25">
      <c r="A15" s="127" t="s">
        <v>1763</v>
      </c>
      <c r="B15" s="433" t="s">
        <v>1973</v>
      </c>
      <c r="C15" s="61" t="s">
        <v>1974</v>
      </c>
      <c r="D15" s="440"/>
      <c r="E15" s="493"/>
      <c r="F15" s="316" t="s">
        <v>1975</v>
      </c>
      <c r="G15" s="76"/>
      <c r="H15" s="453"/>
    </row>
    <row r="16" spans="1:8" ht="156.75" customHeight="1" x14ac:dyDescent="0.25">
      <c r="A16" s="127" t="s">
        <v>1763</v>
      </c>
      <c r="B16" s="433" t="s">
        <v>1976</v>
      </c>
      <c r="C16" s="491" t="s">
        <v>1977</v>
      </c>
      <c r="D16" s="149"/>
      <c r="E16" s="494"/>
      <c r="F16" s="316" t="s">
        <v>1978</v>
      </c>
      <c r="G16" s="76"/>
      <c r="H16" s="455"/>
    </row>
    <row r="17" spans="1:8" ht="146.25" customHeight="1" x14ac:dyDescent="0.25">
      <c r="A17" s="127" t="s">
        <v>1763</v>
      </c>
      <c r="B17" s="433" t="s">
        <v>1979</v>
      </c>
      <c r="C17" s="61" t="s">
        <v>1980</v>
      </c>
      <c r="D17" s="440"/>
      <c r="E17" s="493"/>
      <c r="F17" s="316" t="s">
        <v>1981</v>
      </c>
      <c r="G17" s="76"/>
      <c r="H17" s="456"/>
    </row>
    <row r="18" spans="1:8" ht="228.75" x14ac:dyDescent="0.25">
      <c r="A18" s="127" t="s">
        <v>1763</v>
      </c>
      <c r="B18" s="433" t="s">
        <v>1982</v>
      </c>
      <c r="C18" s="61" t="s">
        <v>1983</v>
      </c>
      <c r="D18" s="440"/>
      <c r="E18" s="493"/>
      <c r="F18" s="316" t="s">
        <v>1984</v>
      </c>
      <c r="G18" s="76"/>
      <c r="H18" s="452"/>
    </row>
    <row r="19" spans="1:8" ht="43.5" customHeight="1" x14ac:dyDescent="0.25">
      <c r="A19" s="317"/>
      <c r="B19" s="59" t="s">
        <v>1985</v>
      </c>
      <c r="C19" s="492" t="s">
        <v>1986</v>
      </c>
      <c r="D19" s="82" t="str">
        <f>IF(COUNTIF(D20:D22,"NO CUMPLE")&gt;0,"NO CUMPLE CONDICIÓN",IF(COUNTIF(D20:D22,"CUMPLE")=0,"NO APLICA","CUMPLE"))</f>
        <v>NO APLICA</v>
      </c>
      <c r="E19" s="318" t="str">
        <f>CONCATENATE(IF(D20="NO CUMPLE",CONCATENATE(E20," / "),""),IF(D21="NO CUMPLE",CONCATENATE(E21," / "),""),IF(D22="NO CUMPLE",CONCATENATE(E22," / "),""))</f>
        <v/>
      </c>
      <c r="F19" s="49" t="s">
        <v>1987</v>
      </c>
      <c r="G19" s="76">
        <f>IF(D3="CUMPLE",1,IF(D3="NO CUMPLE CONDICIÓN",2,3))</f>
        <v>3</v>
      </c>
      <c r="H19" s="452"/>
    </row>
    <row r="20" spans="1:8" ht="67.5" customHeight="1" x14ac:dyDescent="0.25">
      <c r="A20" s="127" t="s">
        <v>1763</v>
      </c>
      <c r="B20" s="56" t="s">
        <v>1988</v>
      </c>
      <c r="C20" s="72" t="s">
        <v>1989</v>
      </c>
      <c r="D20" s="147"/>
      <c r="E20" s="143"/>
      <c r="F20" s="219" t="s">
        <v>1990</v>
      </c>
      <c r="G20" s="76"/>
      <c r="H20" s="455"/>
    </row>
    <row r="21" spans="1:8" ht="43.5" customHeight="1" x14ac:dyDescent="0.25">
      <c r="A21" s="127" t="s">
        <v>1763</v>
      </c>
      <c r="B21" s="56" t="s">
        <v>1991</v>
      </c>
      <c r="C21" s="61" t="s">
        <v>1992</v>
      </c>
      <c r="D21" s="147"/>
      <c r="E21" s="313"/>
      <c r="F21" s="316" t="s">
        <v>1993</v>
      </c>
      <c r="G21" s="76"/>
      <c r="H21" s="452"/>
    </row>
    <row r="22" spans="1:8" ht="43.5" customHeight="1" x14ac:dyDescent="0.25">
      <c r="A22" s="127" t="s">
        <v>1763</v>
      </c>
      <c r="B22" s="56" t="s">
        <v>1994</v>
      </c>
      <c r="C22" s="61" t="s">
        <v>1995</v>
      </c>
      <c r="D22" s="147"/>
      <c r="E22" s="313"/>
      <c r="F22" s="316" t="s">
        <v>1990</v>
      </c>
      <c r="G22" s="76"/>
      <c r="H22" s="452"/>
    </row>
    <row r="23" spans="1:8" ht="43.5" customHeight="1" x14ac:dyDescent="0.25">
      <c r="A23" s="127"/>
      <c r="B23" s="59" t="s">
        <v>1996</v>
      </c>
      <c r="C23" s="71" t="s">
        <v>1997</v>
      </c>
      <c r="D23" s="82" t="str">
        <f>IF(COUNTIF(D24:D31,"NO CUMPLE")&gt;0,"NO CUMPLE CONDICIÓN",IF(COUNTIF(D24:D31,"CUMPLE")=0,"NO APLICA","CUMPLE"))</f>
        <v>NO APLICA</v>
      </c>
      <c r="E23" s="318" t="str">
        <f>CONCATENATE(IF(D24="NO CUMPLE",CONCATENATE(E24," / "),""),IF(D25="NO CUMPLE",CONCATENATE(E25," / "),""),IF(D26="NO CUMPLE",CONCATENATE(E26," / "),""),IF(D27="NO CUMPLE",CONCATENATE(E27," / "),""),IF(D28="NO CUMPLE",CONCATENATE(E28," / "),""),IF(D29="NO CUMPLE",CONCATENATE(E29," / "),""),IF(D30="NO CUMPLE",CONCATENATE(E30," / "),""),IF(D31="NO CUMPLE",CONCATENATE(E31," / "),""))</f>
        <v/>
      </c>
      <c r="F23" s="49" t="s">
        <v>1998</v>
      </c>
      <c r="G23" s="76">
        <f>IF(D3="CUMPLE",1,IF(D3="NO CUMPLE CONDICIÓN",2,3))</f>
        <v>3</v>
      </c>
      <c r="H23" s="130"/>
    </row>
    <row r="24" spans="1:8" ht="66" x14ac:dyDescent="0.25">
      <c r="A24" s="127" t="s">
        <v>1763</v>
      </c>
      <c r="B24" s="56" t="s">
        <v>1999</v>
      </c>
      <c r="C24" s="72" t="s">
        <v>2000</v>
      </c>
      <c r="D24" s="147"/>
      <c r="E24" s="143"/>
      <c r="F24" s="49" t="s">
        <v>2001</v>
      </c>
      <c r="G24" s="76"/>
      <c r="H24" s="452"/>
    </row>
    <row r="25" spans="1:8" ht="66" x14ac:dyDescent="0.25">
      <c r="A25" s="127" t="s">
        <v>1763</v>
      </c>
      <c r="B25" s="56" t="s">
        <v>2002</v>
      </c>
      <c r="C25" s="72" t="s">
        <v>2003</v>
      </c>
      <c r="D25" s="147"/>
      <c r="E25" s="313"/>
      <c r="F25" s="49" t="s">
        <v>2001</v>
      </c>
      <c r="G25" s="76"/>
    </row>
    <row r="26" spans="1:8" ht="178.5" customHeight="1" x14ac:dyDescent="0.25">
      <c r="A26" s="127" t="s">
        <v>1763</v>
      </c>
      <c r="B26" s="56" t="s">
        <v>2004</v>
      </c>
      <c r="C26" s="72" t="s">
        <v>2005</v>
      </c>
      <c r="D26" s="147"/>
      <c r="E26" s="313"/>
      <c r="F26" s="219" t="s">
        <v>2006</v>
      </c>
      <c r="G26" s="76"/>
      <c r="H26" s="130"/>
    </row>
    <row r="27" spans="1:8" ht="330" x14ac:dyDescent="0.25">
      <c r="A27" s="127" t="s">
        <v>1763</v>
      </c>
      <c r="B27" s="56" t="s">
        <v>2007</v>
      </c>
      <c r="C27" s="72" t="s">
        <v>2008</v>
      </c>
      <c r="D27" s="147"/>
      <c r="E27" s="313"/>
      <c r="F27" s="49" t="s">
        <v>2009</v>
      </c>
      <c r="G27" s="76"/>
      <c r="H27" s="455"/>
    </row>
    <row r="28" spans="1:8" ht="43.5" customHeight="1" x14ac:dyDescent="0.25">
      <c r="A28" s="127" t="s">
        <v>1763</v>
      </c>
      <c r="B28" s="56" t="s">
        <v>2010</v>
      </c>
      <c r="C28" s="72" t="s">
        <v>2011</v>
      </c>
      <c r="D28" s="147"/>
      <c r="E28" s="313"/>
      <c r="F28" s="49" t="s">
        <v>2012</v>
      </c>
      <c r="G28" s="76"/>
      <c r="H28" s="455"/>
    </row>
    <row r="29" spans="1:8" ht="288.75" x14ac:dyDescent="0.25">
      <c r="A29" s="127" t="s">
        <v>1763</v>
      </c>
      <c r="B29" s="56" t="s">
        <v>2013</v>
      </c>
      <c r="C29" s="72" t="s">
        <v>2014</v>
      </c>
      <c r="D29" s="147"/>
      <c r="E29" s="313"/>
      <c r="F29" s="49" t="s">
        <v>2015</v>
      </c>
      <c r="G29" s="76"/>
      <c r="H29" s="455"/>
    </row>
    <row r="30" spans="1:8" ht="99" x14ac:dyDescent="0.25">
      <c r="A30" s="127" t="s">
        <v>1763</v>
      </c>
      <c r="B30" s="56" t="s">
        <v>2016</v>
      </c>
      <c r="C30" s="72" t="s">
        <v>2017</v>
      </c>
      <c r="D30" s="149"/>
      <c r="E30" s="313"/>
      <c r="F30" s="49" t="s">
        <v>2018</v>
      </c>
      <c r="G30" s="76"/>
      <c r="H30" s="455"/>
    </row>
    <row r="31" spans="1:8" ht="90.75" x14ac:dyDescent="0.25">
      <c r="A31" s="127" t="s">
        <v>1763</v>
      </c>
      <c r="B31" s="56" t="s">
        <v>2019</v>
      </c>
      <c r="C31" s="72" t="s">
        <v>2020</v>
      </c>
      <c r="D31" s="147"/>
      <c r="E31" s="313"/>
      <c r="F31" s="49" t="s">
        <v>2021</v>
      </c>
      <c r="G31" s="76"/>
      <c r="H31" s="452"/>
    </row>
    <row r="32" spans="1:8" ht="90.75" x14ac:dyDescent="0.25">
      <c r="B32" s="59" t="s">
        <v>2022</v>
      </c>
      <c r="C32" s="71" t="s">
        <v>2023</v>
      </c>
      <c r="D32" s="82" t="str">
        <f>IF(COUNTIF(D35:D45,"NO CUMPLE")&gt;0,"NO CUMPLE CONDICIÓN",IF(COUNTIF(D35:D45,"CUMPLE")=0,"NO APLICA","CUMPLE"))</f>
        <v>NO APLICA</v>
      </c>
      <c r="E32" s="318" t="str">
        <f>CONCATENATE(IF(D35="NO CUMPLE",CONCATENATE(E35," / "),""),IF(D36="NO CUMPLE",CONCATENATE(E36," / "),""),IF(D38="NO CUMPLE",CONCATENATE(E38," / "),""),IF(D39="NO CUMPLE",CONCATENATE(E39," / "),""),IF(D40="NO CUMPLE",CONCATENATE(E40," / "),""),IF(D41="NO CUMPLE",CONCATENATE(E41," / "),""),IF(D42="NO CUMPLE",CONCATENATE(E42," / "),""),IF(D43="NO CUMPLE",CONCATENATE(E43," / "),""),IF(D44="NO CUMPLE",CONCATENATE(E44," / "),""),IF(D45="NO CUMPLE",CONCATENATE(E45," / "),""))</f>
        <v/>
      </c>
      <c r="F32" s="49" t="s">
        <v>3060</v>
      </c>
      <c r="G32" s="76">
        <f>IF(D32="CUMPLE",1,IF(D32="NO CUMPLE CONDICIÓN",2,3))</f>
        <v>3</v>
      </c>
    </row>
    <row r="33" spans="1:8" ht="90.75" x14ac:dyDescent="0.25">
      <c r="B33" s="59" t="s">
        <v>2022</v>
      </c>
      <c r="C33" s="71" t="s">
        <v>2023</v>
      </c>
      <c r="D33" s="82" t="str">
        <f>IF(COUNTIF(D46:D55,"NO CUMPLE")&gt;0,"NO CUMPLE CONDICIÓN",IF(COUNTIF(D46:D55,"CUMPLE")=0,"NO APLICA","CUMPLE"))</f>
        <v>NO APLICA</v>
      </c>
      <c r="E33" s="318" t="str">
        <f>CONCATENATE(IF(D46="NO CUMPLE",CONCATENATE(E46," / "),""),CONCATENATE(IF(D47="NO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f>
        <v/>
      </c>
      <c r="F33" s="49" t="s">
        <v>3060</v>
      </c>
      <c r="G33" s="76">
        <f t="shared" ref="G33:G34" si="0">IF(D33="CUMPLE",1,IF(D33="NO CUMPLE CONDICIÓN",2,3))</f>
        <v>3</v>
      </c>
    </row>
    <row r="34" spans="1:8" ht="90.75" x14ac:dyDescent="0.25">
      <c r="B34" s="59" t="s">
        <v>2022</v>
      </c>
      <c r="C34" s="71" t="s">
        <v>2023</v>
      </c>
      <c r="D34" s="82" t="str">
        <f>IF(COUNTIF(D56:D63,"NO CUMPLE")&gt;0,"NO CUMPLE CONDICIÓN",IF(COUNTIF(D56:D63,"CUMPLE")=0,"NO APLICA","CUMPLE"))</f>
        <v>NO APLICA</v>
      </c>
      <c r="E34" s="318" t="str">
        <f>CONCATENATE(IF(D56="NO CUMPLE",CONCATENATE(E56," / "),""),IF(D57="NO CUMPLE",CONCATENATE(E57," / "),""),IF(D58="NO CUMPLE",CONCATENATE(E58," / "),""),IF(D59="NO CUMPLE",CONCATENATE(E59," / "),""),IF(D60="NO CUMPLE",CONCATENATE(E60," / "),""),IF(D61="NO CUMPLE",CONCATENATE(E61," / "),""),IF(D62="NO CUMPLE",CONCATENATE(E62," / "),""),IF(D63="NO CUMPLE",CONCATENATE(E63," / "),""))</f>
        <v/>
      </c>
      <c r="F34" s="49" t="s">
        <v>3060</v>
      </c>
      <c r="G34" s="76">
        <f t="shared" si="0"/>
        <v>3</v>
      </c>
    </row>
    <row r="35" spans="1:8" ht="115.5" x14ac:dyDescent="0.25">
      <c r="A35" s="127" t="s">
        <v>1763</v>
      </c>
      <c r="B35" s="56" t="s">
        <v>2024</v>
      </c>
      <c r="C35" s="107" t="s">
        <v>2942</v>
      </c>
      <c r="D35" s="147"/>
      <c r="E35" s="313"/>
      <c r="F35" s="49" t="s">
        <v>2025</v>
      </c>
      <c r="G35" s="76"/>
      <c r="H35" s="455" t="s">
        <v>2026</v>
      </c>
    </row>
    <row r="36" spans="1:8" ht="18.75" customHeight="1" x14ac:dyDescent="0.25">
      <c r="A36" s="213" t="s">
        <v>2027</v>
      </c>
      <c r="B36" s="56" t="s">
        <v>2028</v>
      </c>
      <c r="C36" s="61" t="s">
        <v>2029</v>
      </c>
      <c r="D36" s="147"/>
      <c r="E36" s="313"/>
      <c r="F36" s="49" t="s">
        <v>2030</v>
      </c>
      <c r="G36" s="76"/>
    </row>
    <row r="37" spans="1:8" ht="35.25" customHeight="1" x14ac:dyDescent="0.25">
      <c r="B37" s="97"/>
      <c r="C37" s="98" t="s">
        <v>2031</v>
      </c>
      <c r="D37" s="99"/>
      <c r="E37" s="315"/>
      <c r="F37" s="49" t="s">
        <v>1955</v>
      </c>
      <c r="G37" s="76"/>
    </row>
    <row r="38" spans="1:8" ht="156.75" x14ac:dyDescent="0.25">
      <c r="A38" s="127" t="s">
        <v>1763</v>
      </c>
      <c r="B38" s="56" t="s">
        <v>2032</v>
      </c>
      <c r="C38" s="72" t="s">
        <v>2033</v>
      </c>
      <c r="D38" s="147"/>
      <c r="E38" s="313"/>
      <c r="F38" s="49" t="s">
        <v>2025</v>
      </c>
      <c r="G38" s="76"/>
    </row>
    <row r="39" spans="1:8" ht="115.5" x14ac:dyDescent="0.25">
      <c r="A39" s="127" t="s">
        <v>1763</v>
      </c>
      <c r="B39" s="56" t="s">
        <v>2034</v>
      </c>
      <c r="C39" s="61" t="s">
        <v>2035</v>
      </c>
      <c r="D39" s="147"/>
      <c r="E39" s="313"/>
      <c r="F39" s="49" t="s">
        <v>2025</v>
      </c>
      <c r="G39" s="76"/>
    </row>
    <row r="40" spans="1:8" ht="115.5" x14ac:dyDescent="0.25">
      <c r="A40" s="127" t="s">
        <v>1763</v>
      </c>
      <c r="B40" s="56" t="s">
        <v>2036</v>
      </c>
      <c r="C40" s="61" t="s">
        <v>2037</v>
      </c>
      <c r="D40" s="147"/>
      <c r="E40" s="313"/>
      <c r="F40" s="49" t="s">
        <v>2025</v>
      </c>
      <c r="G40" s="76"/>
    </row>
    <row r="41" spans="1:8" ht="115.5" x14ac:dyDescent="0.25">
      <c r="A41" s="127" t="s">
        <v>1763</v>
      </c>
      <c r="B41" s="56" t="s">
        <v>2038</v>
      </c>
      <c r="C41" s="61" t="s">
        <v>2039</v>
      </c>
      <c r="D41" s="147"/>
      <c r="E41" s="313"/>
      <c r="F41" s="49" t="s">
        <v>2025</v>
      </c>
      <c r="G41" s="76"/>
    </row>
    <row r="42" spans="1:8" ht="115.5" x14ac:dyDescent="0.25">
      <c r="A42" s="127" t="s">
        <v>1763</v>
      </c>
      <c r="B42" s="56" t="s">
        <v>2040</v>
      </c>
      <c r="C42" s="61" t="s">
        <v>2041</v>
      </c>
      <c r="D42" s="147"/>
      <c r="E42" s="313"/>
      <c r="F42" s="49" t="s">
        <v>2025</v>
      </c>
      <c r="G42" s="76"/>
    </row>
    <row r="43" spans="1:8" ht="115.5" x14ac:dyDescent="0.25">
      <c r="A43" s="127" t="s">
        <v>1763</v>
      </c>
      <c r="B43" s="56" t="s">
        <v>2042</v>
      </c>
      <c r="C43" s="61" t="s">
        <v>2043</v>
      </c>
      <c r="D43" s="147"/>
      <c r="E43" s="313"/>
      <c r="F43" s="49" t="s">
        <v>2025</v>
      </c>
      <c r="G43" s="76"/>
    </row>
    <row r="44" spans="1:8" ht="115.5" x14ac:dyDescent="0.25">
      <c r="A44" s="127" t="s">
        <v>1763</v>
      </c>
      <c r="B44" s="56" t="s">
        <v>2044</v>
      </c>
      <c r="C44" s="61" t="s">
        <v>2045</v>
      </c>
      <c r="D44" s="147"/>
      <c r="E44" s="313"/>
      <c r="F44" s="49" t="s">
        <v>2025</v>
      </c>
      <c r="G44" s="76"/>
    </row>
    <row r="45" spans="1:8" ht="115.5" x14ac:dyDescent="0.25">
      <c r="A45" s="127" t="s">
        <v>1763</v>
      </c>
      <c r="B45" s="56" t="s">
        <v>2046</v>
      </c>
      <c r="C45" s="61" t="s">
        <v>2047</v>
      </c>
      <c r="D45" s="147"/>
      <c r="E45" s="313"/>
      <c r="F45" s="49" t="s">
        <v>2025</v>
      </c>
      <c r="G45" s="76"/>
    </row>
    <row r="46" spans="1:8" ht="115.5" x14ac:dyDescent="0.25">
      <c r="A46" s="127" t="s">
        <v>1763</v>
      </c>
      <c r="B46" s="56" t="s">
        <v>2048</v>
      </c>
      <c r="C46" s="61" t="s">
        <v>2943</v>
      </c>
      <c r="D46" s="147"/>
      <c r="E46" s="313"/>
      <c r="F46" s="49" t="s">
        <v>2025</v>
      </c>
      <c r="G46" s="76"/>
    </row>
    <row r="47" spans="1:8" ht="115.5" x14ac:dyDescent="0.25">
      <c r="A47" s="127" t="s">
        <v>1763</v>
      </c>
      <c r="B47" s="56" t="s">
        <v>2049</v>
      </c>
      <c r="C47" s="61" t="s">
        <v>2050</v>
      </c>
      <c r="D47" s="147"/>
      <c r="E47" s="313"/>
      <c r="F47" s="49" t="s">
        <v>2025</v>
      </c>
      <c r="G47" s="76"/>
    </row>
    <row r="48" spans="1:8" ht="115.5" x14ac:dyDescent="0.25">
      <c r="A48" s="127" t="s">
        <v>1763</v>
      </c>
      <c r="B48" s="56" t="s">
        <v>2051</v>
      </c>
      <c r="C48" s="61" t="s">
        <v>2052</v>
      </c>
      <c r="D48" s="147"/>
      <c r="E48" s="313"/>
      <c r="F48" s="49" t="s">
        <v>2025</v>
      </c>
      <c r="G48" s="76"/>
    </row>
    <row r="49" spans="1:8" ht="115.5" x14ac:dyDescent="0.25">
      <c r="A49" s="127" t="s">
        <v>1763</v>
      </c>
      <c r="B49" s="56" t="s">
        <v>2053</v>
      </c>
      <c r="C49" s="61" t="s">
        <v>2054</v>
      </c>
      <c r="D49" s="147"/>
      <c r="E49" s="313"/>
      <c r="F49" s="49" t="s">
        <v>2025</v>
      </c>
      <c r="G49" s="76"/>
    </row>
    <row r="50" spans="1:8" ht="115.5" x14ac:dyDescent="0.25">
      <c r="A50" s="127" t="s">
        <v>1763</v>
      </c>
      <c r="B50" s="56" t="s">
        <v>2055</v>
      </c>
      <c r="C50" s="61" t="s">
        <v>2056</v>
      </c>
      <c r="D50" s="147"/>
      <c r="E50" s="313"/>
      <c r="F50" s="49" t="s">
        <v>2025</v>
      </c>
      <c r="G50" s="76"/>
    </row>
    <row r="51" spans="1:8" ht="115.5" x14ac:dyDescent="0.25">
      <c r="A51" s="127" t="s">
        <v>1763</v>
      </c>
      <c r="B51" s="56" t="s">
        <v>2057</v>
      </c>
      <c r="C51" s="61" t="s">
        <v>2058</v>
      </c>
      <c r="D51" s="147"/>
      <c r="E51" s="313"/>
      <c r="F51" s="49" t="s">
        <v>2025</v>
      </c>
      <c r="G51" s="76"/>
    </row>
    <row r="52" spans="1:8" ht="115.5" x14ac:dyDescent="0.25">
      <c r="A52" s="127" t="s">
        <v>1763</v>
      </c>
      <c r="B52" s="56" t="s">
        <v>2059</v>
      </c>
      <c r="C52" s="61" t="s">
        <v>2060</v>
      </c>
      <c r="D52" s="147"/>
      <c r="E52" s="313"/>
      <c r="F52" s="49" t="s">
        <v>2025</v>
      </c>
      <c r="G52" s="76"/>
    </row>
    <row r="53" spans="1:8" ht="115.5" x14ac:dyDescent="0.25">
      <c r="A53" s="127" t="s">
        <v>1763</v>
      </c>
      <c r="B53" s="56" t="s">
        <v>2061</v>
      </c>
      <c r="C53" s="61" t="s">
        <v>2062</v>
      </c>
      <c r="D53" s="147"/>
      <c r="E53" s="313"/>
      <c r="F53" s="49" t="s">
        <v>2025</v>
      </c>
      <c r="G53" s="76"/>
      <c r="H53" s="456"/>
    </row>
    <row r="54" spans="1:8" ht="288" customHeight="1" x14ac:dyDescent="0.25">
      <c r="A54" s="127" t="s">
        <v>1763</v>
      </c>
      <c r="B54" s="56" t="s">
        <v>2063</v>
      </c>
      <c r="C54" s="61" t="s">
        <v>3033</v>
      </c>
      <c r="D54" s="147"/>
      <c r="E54" s="313"/>
      <c r="F54" s="49" t="s">
        <v>2025</v>
      </c>
      <c r="G54" s="76"/>
    </row>
    <row r="55" spans="1:8" ht="115.5" x14ac:dyDescent="0.25">
      <c r="A55" s="127" t="s">
        <v>1763</v>
      </c>
      <c r="B55" s="56" t="s">
        <v>2064</v>
      </c>
      <c r="C55" s="61" t="s">
        <v>2065</v>
      </c>
      <c r="D55" s="147"/>
      <c r="E55" s="313"/>
      <c r="F55" s="49" t="s">
        <v>2025</v>
      </c>
      <c r="G55" s="76"/>
    </row>
    <row r="56" spans="1:8" ht="115.5" x14ac:dyDescent="0.25">
      <c r="A56" s="127" t="s">
        <v>1763</v>
      </c>
      <c r="B56" s="56" t="s">
        <v>2066</v>
      </c>
      <c r="C56" s="61" t="s">
        <v>2067</v>
      </c>
      <c r="D56" s="147"/>
      <c r="E56" s="313"/>
      <c r="F56" s="49" t="s">
        <v>2025</v>
      </c>
      <c r="G56" s="76"/>
    </row>
    <row r="57" spans="1:8" ht="123.75" x14ac:dyDescent="0.25">
      <c r="A57" s="125" t="s">
        <v>1813</v>
      </c>
      <c r="B57" s="56" t="s">
        <v>2068</v>
      </c>
      <c r="C57" s="61" t="s">
        <v>2069</v>
      </c>
      <c r="D57" s="147"/>
      <c r="E57" s="313"/>
      <c r="F57" s="49" t="s">
        <v>2070</v>
      </c>
      <c r="G57" s="76"/>
    </row>
    <row r="58" spans="1:8" ht="123.75" x14ac:dyDescent="0.25">
      <c r="A58" s="125" t="s">
        <v>1813</v>
      </c>
      <c r="B58" s="56" t="s">
        <v>2071</v>
      </c>
      <c r="C58" s="61" t="s">
        <v>2072</v>
      </c>
      <c r="D58" s="147"/>
      <c r="E58" s="313"/>
      <c r="F58" s="49" t="s">
        <v>2070</v>
      </c>
      <c r="G58" s="76"/>
    </row>
    <row r="59" spans="1:8" ht="123.75" x14ac:dyDescent="0.25">
      <c r="A59" s="127" t="s">
        <v>1763</v>
      </c>
      <c r="B59" s="56" t="s">
        <v>2073</v>
      </c>
      <c r="C59" s="61" t="s">
        <v>2074</v>
      </c>
      <c r="D59" s="147"/>
      <c r="E59" s="313"/>
      <c r="F59" s="49" t="s">
        <v>2070</v>
      </c>
      <c r="G59" s="76"/>
    </row>
    <row r="60" spans="1:8" ht="123.75" x14ac:dyDescent="0.25">
      <c r="A60" s="127" t="s">
        <v>1763</v>
      </c>
      <c r="B60" s="56" t="s">
        <v>2075</v>
      </c>
      <c r="C60" s="61" t="s">
        <v>2076</v>
      </c>
      <c r="D60" s="147"/>
      <c r="E60" s="313"/>
      <c r="F60" s="49" t="s">
        <v>2077</v>
      </c>
      <c r="G60" s="76"/>
    </row>
    <row r="61" spans="1:8" ht="123.75" x14ac:dyDescent="0.25">
      <c r="A61" s="127" t="s">
        <v>1763</v>
      </c>
      <c r="B61" s="56" t="s">
        <v>2078</v>
      </c>
      <c r="C61" s="61" t="s">
        <v>2079</v>
      </c>
      <c r="D61" s="147"/>
      <c r="E61" s="313"/>
      <c r="F61" s="49" t="s">
        <v>2070</v>
      </c>
      <c r="G61" s="76"/>
    </row>
    <row r="62" spans="1:8" ht="123.75" x14ac:dyDescent="0.25">
      <c r="A62" s="122" t="s">
        <v>1682</v>
      </c>
      <c r="B62" s="56" t="s">
        <v>2080</v>
      </c>
      <c r="C62" s="61" t="s">
        <v>2081</v>
      </c>
      <c r="D62" s="147"/>
      <c r="E62" s="313"/>
      <c r="F62" s="49" t="s">
        <v>2070</v>
      </c>
      <c r="G62" s="76"/>
    </row>
    <row r="63" spans="1:8" ht="165.75" customHeight="1" x14ac:dyDescent="0.25">
      <c r="A63" s="213" t="s">
        <v>2027</v>
      </c>
      <c r="B63" s="56" t="s">
        <v>2082</v>
      </c>
      <c r="C63" s="61" t="s">
        <v>3034</v>
      </c>
      <c r="D63" s="147"/>
      <c r="E63" s="313"/>
      <c r="F63" s="49" t="s">
        <v>2025</v>
      </c>
      <c r="G63" s="76"/>
    </row>
    <row r="64" spans="1:8" ht="37.5" customHeight="1" x14ac:dyDescent="0.25">
      <c r="B64" s="59" t="s">
        <v>2083</v>
      </c>
      <c r="C64" s="71" t="s">
        <v>2084</v>
      </c>
      <c r="D64" s="82" t="str">
        <f>IF(COUNTIF(D65:D65,"NO CUMPLE")&gt;0,"NO CUMPLE CONDICIÓN",IF(COUNTIF(D65:D65,"CUMPLE")=0,"NO APLICA","CUMPLE"))</f>
        <v>NO APLICA</v>
      </c>
      <c r="E64" s="318" t="str">
        <f>CONCATENATE(IF(D65="NO CUMPLE",CONCATENATE(E65," / "),""))</f>
        <v/>
      </c>
      <c r="F64" s="49" t="s">
        <v>3062</v>
      </c>
      <c r="G64" s="76">
        <f>IF(D64="CUMPLE",1,IF(D64="NO CUMPLE CONDICIÓN",2,3))</f>
        <v>3</v>
      </c>
    </row>
    <row r="65" spans="1:7" ht="124.5" thickBot="1" x14ac:dyDescent="0.3">
      <c r="A65" s="127" t="s">
        <v>1763</v>
      </c>
      <c r="B65" s="62" t="s">
        <v>2085</v>
      </c>
      <c r="C65" s="108" t="s">
        <v>2086</v>
      </c>
      <c r="D65" s="148"/>
      <c r="E65" s="319"/>
      <c r="F65" s="49" t="s">
        <v>2087</v>
      </c>
      <c r="G65" s="76"/>
    </row>
    <row r="68" spans="1:7" hidden="1" x14ac:dyDescent="0.25">
      <c r="C68" s="112" t="s">
        <v>1769</v>
      </c>
      <c r="D68" s="320">
        <f>COUNTIF(G3:G65,1)</f>
        <v>0</v>
      </c>
    </row>
    <row r="69" spans="1:7" hidden="1" x14ac:dyDescent="0.25">
      <c r="C69" s="112" t="s">
        <v>1770</v>
      </c>
      <c r="D69" s="320">
        <f>COUNTIF(G3:G65,2)</f>
        <v>0</v>
      </c>
    </row>
    <row r="70" spans="1:7" hidden="1" x14ac:dyDescent="0.25">
      <c r="C70" s="112" t="s">
        <v>1771</v>
      </c>
      <c r="D70" s="320">
        <f>COUNTIF(G3:G65,3)</f>
        <v>8</v>
      </c>
    </row>
  </sheetData>
  <sheetProtection algorithmName="SHA-512" hashValue="HeMFZvD5srQ93Huo/IBKweMeCwnOGsm2fN4K+eO7WRUTZQMFeIe2CQ6uGDEhbqBnc4DyUDc5b2JKiSl1lSfZEw==" saltValue="yOVljyovVwfikszhm5mV4A==" spinCount="100000" sheet="1" formatRows="0" autoFilter="0"/>
  <autoFilter ref="A2:H65" xr:uid="{00000000-0001-0000-0600-000000000000}"/>
  <mergeCells count="1">
    <mergeCell ref="B1:E1"/>
  </mergeCells>
  <conditionalFormatting sqref="D3">
    <cfRule type="cellIs" dxfId="84" priority="11" operator="equal">
      <formula>"NO CUMPLE CONDICIÓN"</formula>
    </cfRule>
    <cfRule type="cellIs" dxfId="83" priority="12" operator="equal">
      <formula>"No Cumple"</formula>
    </cfRule>
  </conditionalFormatting>
  <conditionalFormatting sqref="D7">
    <cfRule type="cellIs" dxfId="82" priority="1" operator="equal">
      <formula>"NO CUMPLE CONDICIÓN"</formula>
    </cfRule>
    <cfRule type="cellIs" dxfId="81" priority="2" operator="equal">
      <formula>"No Cumple"</formula>
    </cfRule>
  </conditionalFormatting>
  <conditionalFormatting sqref="D19">
    <cfRule type="cellIs" dxfId="80" priority="3" operator="equal">
      <formula>"NO CUMPLE CONDICIÓN"</formula>
    </cfRule>
    <cfRule type="cellIs" dxfId="79" priority="4" operator="equal">
      <formula>"No Cumple"</formula>
    </cfRule>
  </conditionalFormatting>
  <conditionalFormatting sqref="D23">
    <cfRule type="cellIs" dxfId="78" priority="9" operator="equal">
      <formula>"NO CUMPLE CONDICIÓN"</formula>
    </cfRule>
    <cfRule type="cellIs" dxfId="77" priority="10" operator="equal">
      <formula>"No Cumple"</formula>
    </cfRule>
  </conditionalFormatting>
  <conditionalFormatting sqref="D32:D34">
    <cfRule type="cellIs" dxfId="76" priority="7" operator="equal">
      <formula>"NO CUMPLE CONDICIÓN"</formula>
    </cfRule>
    <cfRule type="cellIs" dxfId="75" priority="8" operator="equal">
      <formula>"No Cumple"</formula>
    </cfRule>
  </conditionalFormatting>
  <conditionalFormatting sqref="D64">
    <cfRule type="cellIs" dxfId="74" priority="5" operator="equal">
      <formula>"NO CUMPLE CONDICIÓN"</formula>
    </cfRule>
    <cfRule type="cellIs" dxfId="73" priority="6" operator="equal">
      <formula>"No Cumple"</formula>
    </cfRule>
  </conditionalFormatting>
  <dataValidations count="2">
    <dataValidation type="list" allowBlank="1" showInputMessage="1" showErrorMessage="1" sqref="D30" xr:uid="{F4010C06-DE00-4FCE-AA05-7BA2BAD4CB64}">
      <formula1>"CUMPLE, NO CUMPLE,NO APLICA"</formula1>
    </dataValidation>
    <dataValidation type="list" allowBlank="1" showInputMessage="1" showErrorMessage="1" sqref="D31 D35:D36 D65 D38:D63 D4:D6 D9:D18 D20:D22 D24:D29" xr:uid="{9A149D37-51B5-4268-9CF3-4CD0D0152052}">
      <formula1>"CUMPLE,NO CUMPLE"</formula1>
    </dataValidation>
  </dataValidations>
  <printOptions horizontalCentered="1"/>
  <pageMargins left="0.11811023622047245" right="0.11811023622047245" top="1.1811023622047245" bottom="0.74803149606299213" header="0.31496062992125984" footer="0.31496062992125984"/>
  <pageSetup scale="67" fitToHeight="0" orientation="landscape" r:id="rId1"/>
  <headerFooter>
    <oddHeader>&amp;L&amp;G&amp;CPROCESO DE INSPECCIÓN, VIGILANCIA Y CONTROL
FORMATO INSTRUMENTO IV
HOGAR SUSTITUTO
RESTABLECIMIENTO DE DERECHOS&amp;RF9.P16.IVC
Versión 1
Página &amp;P de &amp;N 
11/11/2025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30"/>
  <sheetViews>
    <sheetView zoomScale="90" zoomScaleNormal="90" workbookViewId="0">
      <selection activeCell="F27" sqref="F27"/>
    </sheetView>
  </sheetViews>
  <sheetFormatPr baseColWidth="10" defaultColWidth="11.42578125" defaultRowHeight="15" x14ac:dyDescent="0.25"/>
  <cols>
    <col min="1" max="1" width="6.85546875" style="212" customWidth="1"/>
    <col min="2" max="2" width="7.42578125" style="14" customWidth="1"/>
    <col min="3" max="3" width="141.42578125" style="29" customWidth="1"/>
    <col min="4" max="4" width="19.85546875" customWidth="1"/>
    <col min="5" max="5" width="55.85546875" customWidth="1"/>
    <col min="6" max="6" width="38" style="29" customWidth="1"/>
    <col min="7" max="7" width="11.42578125" hidden="1" customWidth="1"/>
    <col min="8" max="8" width="0" hidden="1" customWidth="1"/>
  </cols>
  <sheetData>
    <row r="1" spans="1:10" s="34" customFormat="1" ht="21" customHeight="1" thickBot="1" x14ac:dyDescent="0.3">
      <c r="A1" s="211"/>
      <c r="B1" s="581" t="s">
        <v>2105</v>
      </c>
      <c r="C1" s="582"/>
      <c r="D1" s="582"/>
      <c r="E1" s="583"/>
      <c r="F1" s="128"/>
      <c r="G1" s="30"/>
    </row>
    <row r="2" spans="1:10" s="32" customFormat="1" ht="74.25" customHeight="1" thickBot="1" x14ac:dyDescent="0.3">
      <c r="A2" s="124" t="s">
        <v>1675</v>
      </c>
      <c r="B2" s="84" t="s">
        <v>1676</v>
      </c>
      <c r="C2" s="88" t="s">
        <v>1677</v>
      </c>
      <c r="D2" s="86" t="s">
        <v>1678</v>
      </c>
      <c r="E2" s="87" t="s">
        <v>1679</v>
      </c>
      <c r="F2" s="33" t="s">
        <v>1680</v>
      </c>
    </row>
    <row r="3" spans="1:10" ht="32.1" customHeight="1" x14ac:dyDescent="0.25">
      <c r="B3" s="74" t="s">
        <v>2106</v>
      </c>
      <c r="C3" s="109" t="s">
        <v>2107</v>
      </c>
      <c r="D3" s="83" t="str">
        <f>IF(COUNTIF(D4:D5,"NO CUMPLE")&gt;0,"NO CUMPLE CONDICIÓN",IF(COUNTIF(D4:D5,"CUMPLE")=0,"NO APLICA","CUMPLE"))</f>
        <v>NO APLICA</v>
      </c>
      <c r="E3" s="78" t="str">
        <f>CONCATENATE(IF(D4="NO CUMPLE",CONCATENATE(E4," / "),""),IF(D5="NO CUMPLE",CONCATENATE(E5," / "),""))</f>
        <v/>
      </c>
      <c r="F3" s="512" t="s">
        <v>2873</v>
      </c>
      <c r="G3" s="14">
        <f>IF(D3="CUMPLE",1,IF(D3="NO CUMPLE CONDICIÓN",2,3))</f>
        <v>3</v>
      </c>
      <c r="H3" s="14">
        <f>IF(D3="CUMPLE",1,IF(D3="NO CUMPLE CONDICIÓN",2,3))</f>
        <v>3</v>
      </c>
      <c r="J3" s="32"/>
    </row>
    <row r="4" spans="1:10" ht="38.25" customHeight="1" x14ac:dyDescent="0.25">
      <c r="A4" s="213" t="s">
        <v>2027</v>
      </c>
      <c r="B4" s="56" t="s">
        <v>2108</v>
      </c>
      <c r="C4" s="61" t="s">
        <v>2109</v>
      </c>
      <c r="D4" s="147"/>
      <c r="E4" s="356"/>
      <c r="F4" s="512" t="s">
        <v>2873</v>
      </c>
      <c r="G4" s="14"/>
      <c r="J4" s="32"/>
    </row>
    <row r="5" spans="1:10" ht="43.5" customHeight="1" x14ac:dyDescent="0.25">
      <c r="A5" s="213" t="s">
        <v>2027</v>
      </c>
      <c r="B5" s="56" t="s">
        <v>2874</v>
      </c>
      <c r="C5" s="73" t="s">
        <v>2875</v>
      </c>
      <c r="D5" s="147"/>
      <c r="E5" s="143"/>
      <c r="F5" s="512" t="s">
        <v>2876</v>
      </c>
      <c r="G5" s="14">
        <f t="shared" ref="G5:G16" si="0">IF(D5="CUMPLE",1,IF(D5="NO CUMPLE CONDICIÓN",2,3))</f>
        <v>3</v>
      </c>
      <c r="J5" s="32"/>
    </row>
    <row r="6" spans="1:10" ht="24" customHeight="1" x14ac:dyDescent="0.25">
      <c r="A6" s="211"/>
      <c r="B6" s="59" t="s">
        <v>2110</v>
      </c>
      <c r="C6" s="110" t="s">
        <v>2111</v>
      </c>
      <c r="D6" s="82" t="str">
        <f>IF(COUNTIF(D7:D9,"NO CUMPLE")&gt;0,"NO CUMPLE CONDICIÓN",IF(COUNTIF(D7:D9,"CUMPLE")=0,"NO APLICA","CUMPLE"))</f>
        <v>NO APLICA</v>
      </c>
      <c r="E6" s="75" t="str">
        <f>CONCATENATE(IF(D7="NO CUMPLE",CONCATENATE(E7," / "),""),IF(D8="NO CUMPLE",CONCATENATE(E8," / "),""),IF(D9="NO CUMPLE",CONCATENATE(E9," / "),""))</f>
        <v/>
      </c>
      <c r="F6" s="512" t="s">
        <v>2877</v>
      </c>
      <c r="G6" s="14"/>
      <c r="H6" s="14">
        <f>IF(D6="CUMPLE",1,IF(D6="NO CUMPLE CONDICIÓN",2,3))</f>
        <v>3</v>
      </c>
      <c r="J6" s="32"/>
    </row>
    <row r="7" spans="1:10" ht="29.25" customHeight="1" x14ac:dyDescent="0.25">
      <c r="A7" s="213" t="s">
        <v>2027</v>
      </c>
      <c r="B7" s="56" t="s">
        <v>2112</v>
      </c>
      <c r="C7" s="61" t="s">
        <v>2113</v>
      </c>
      <c r="D7" s="147"/>
      <c r="E7" s="143"/>
      <c r="F7" s="512" t="s">
        <v>2877</v>
      </c>
      <c r="G7" s="14"/>
      <c r="J7" s="32"/>
    </row>
    <row r="8" spans="1:10" ht="96" customHeight="1" x14ac:dyDescent="0.25">
      <c r="A8" s="213" t="s">
        <v>2027</v>
      </c>
      <c r="B8" s="56" t="s">
        <v>2114</v>
      </c>
      <c r="C8" s="61" t="s">
        <v>2115</v>
      </c>
      <c r="D8" s="147"/>
      <c r="E8" s="143"/>
      <c r="F8" s="512" t="s">
        <v>2877</v>
      </c>
      <c r="G8" s="14"/>
      <c r="J8" s="32"/>
    </row>
    <row r="9" spans="1:10" ht="71.25" x14ac:dyDescent="0.25">
      <c r="A9" s="213" t="s">
        <v>2027</v>
      </c>
      <c r="B9" s="56" t="s">
        <v>2116</v>
      </c>
      <c r="C9" s="61" t="s">
        <v>2117</v>
      </c>
      <c r="D9" s="147"/>
      <c r="E9" s="143"/>
      <c r="F9" s="512" t="s">
        <v>2878</v>
      </c>
      <c r="G9" s="14">
        <f t="shared" si="0"/>
        <v>3</v>
      </c>
      <c r="J9" s="32"/>
    </row>
    <row r="10" spans="1:10" ht="27.75" customHeight="1" x14ac:dyDescent="0.25">
      <c r="A10" s="211"/>
      <c r="B10" s="59" t="s">
        <v>2118</v>
      </c>
      <c r="C10" s="110" t="s">
        <v>2879</v>
      </c>
      <c r="D10" s="82" t="str">
        <f>IF(COUNTIF(D11:D14,"NO CUMPLE")&gt;0,"NO CUMPLE CONDICIÓN",IF(COUNTIF(D11:D14,"CUMPLE")=0,"NO APLICA","CUMPLE"))</f>
        <v>NO APLICA</v>
      </c>
      <c r="E10" s="75" t="str">
        <f>CONCATENATE(IF(D11="NO CUMPLE",CONCATENATE(E11," / "),""),IF(D12="NO CUMPLE",CONCATENATE(E12," / "),""),IF(D13="NO CUMPLE",CONCATENATE(E13," / "),""),IF(D14="NO CUMPLE",CONCATENATE(E14," / "),""))</f>
        <v/>
      </c>
      <c r="F10" s="512" t="s">
        <v>2877</v>
      </c>
      <c r="G10" s="14"/>
      <c r="H10" s="14">
        <f>IF(D10="CUMPLE",1,IF(D10="NO CUMPLE CONDICIÓN",2,3))</f>
        <v>3</v>
      </c>
      <c r="J10" s="32"/>
    </row>
    <row r="11" spans="1:10" ht="44.25" customHeight="1" x14ac:dyDescent="0.25">
      <c r="A11" s="213" t="s">
        <v>2027</v>
      </c>
      <c r="B11" s="56" t="s">
        <v>2119</v>
      </c>
      <c r="C11" s="73" t="s">
        <v>2880</v>
      </c>
      <c r="D11" s="147"/>
      <c r="E11" s="143"/>
      <c r="F11" s="512" t="s">
        <v>2877</v>
      </c>
      <c r="G11" s="14"/>
      <c r="J11" s="32"/>
    </row>
    <row r="12" spans="1:10" ht="38.450000000000003" customHeight="1" x14ac:dyDescent="0.25">
      <c r="A12" s="214" t="s">
        <v>2027</v>
      </c>
      <c r="B12" s="56" t="s">
        <v>2120</v>
      </c>
      <c r="C12" s="73" t="s">
        <v>2881</v>
      </c>
      <c r="D12" s="147"/>
      <c r="E12" s="143"/>
      <c r="F12" s="512" t="s">
        <v>2877</v>
      </c>
      <c r="G12" s="14"/>
      <c r="J12" s="32"/>
    </row>
    <row r="13" spans="1:10" ht="37.5" customHeight="1" x14ac:dyDescent="0.25">
      <c r="A13" s="213" t="s">
        <v>2027</v>
      </c>
      <c r="B13" s="56" t="s">
        <v>2121</v>
      </c>
      <c r="C13" s="70" t="s">
        <v>2882</v>
      </c>
      <c r="D13" s="147"/>
      <c r="E13" s="143"/>
      <c r="F13" s="512" t="s">
        <v>2877</v>
      </c>
      <c r="G13" s="14">
        <f>IF(D13="CUMPLE",1,IF(D13="NO CUMPLE CONDICIÓN",2,3))</f>
        <v>3</v>
      </c>
      <c r="J13" s="32"/>
    </row>
    <row r="14" spans="1:10" ht="28.5" x14ac:dyDescent="0.25">
      <c r="A14" s="213" t="s">
        <v>2027</v>
      </c>
      <c r="B14" s="56" t="s">
        <v>2883</v>
      </c>
      <c r="C14" s="73" t="s">
        <v>2884</v>
      </c>
      <c r="D14" s="147"/>
      <c r="E14" s="143"/>
      <c r="F14" s="512" t="s">
        <v>2877</v>
      </c>
      <c r="G14" s="14"/>
      <c r="J14" s="32"/>
    </row>
    <row r="15" spans="1:10" ht="33.75" customHeight="1" x14ac:dyDescent="0.25">
      <c r="A15" s="211"/>
      <c r="B15" s="59" t="s">
        <v>2603</v>
      </c>
      <c r="C15" s="110" t="s">
        <v>2885</v>
      </c>
      <c r="D15" s="82" t="str">
        <f>IF(COUNTIF(D16:D19,"NO CUMPLE")&gt;0,"NO CUMPLE CONDICIÓN",IF(COUNTIF(D16:D19,"CUMPLE")=0,"NO APLICA","CUMPLE"))</f>
        <v>NO APLICA</v>
      </c>
      <c r="E15" s="75" t="str">
        <f>CONCATENATE(IF(D16="NO CUMPLE",CONCATENATE(E16," / "),""),IF(D17="NO CUMPLE",CONCATENATE(E17," / "),""),IF(D18="NO CUMPLE",CONCATENATE(E18," / "),""),IF(D19="NO CUMPLE",CONCATENATE(E19," / "),""))</f>
        <v/>
      </c>
      <c r="F15" s="512" t="s">
        <v>2877</v>
      </c>
      <c r="G15" s="14"/>
      <c r="H15" s="14">
        <f>IF(D15="CUMPLE",1,IF(D15="NO CUMPLE CONDICIÓN",2,3))</f>
        <v>3</v>
      </c>
      <c r="J15" s="32"/>
    </row>
    <row r="16" spans="1:10" ht="48" customHeight="1" x14ac:dyDescent="0.25">
      <c r="A16" s="213" t="s">
        <v>2027</v>
      </c>
      <c r="B16" s="56" t="s">
        <v>2123</v>
      </c>
      <c r="C16" s="509" t="s">
        <v>2886</v>
      </c>
      <c r="D16" s="147"/>
      <c r="E16" s="143"/>
      <c r="F16" s="512" t="s">
        <v>2877</v>
      </c>
      <c r="G16" s="14">
        <f t="shared" si="0"/>
        <v>3</v>
      </c>
      <c r="J16" s="32"/>
    </row>
    <row r="17" spans="1:10" ht="62.25" customHeight="1" x14ac:dyDescent="0.25">
      <c r="A17" s="213" t="s">
        <v>2027</v>
      </c>
      <c r="B17" s="56" t="s">
        <v>2124</v>
      </c>
      <c r="C17" s="509" t="s">
        <v>2944</v>
      </c>
      <c r="D17" s="147"/>
      <c r="E17" s="143"/>
      <c r="F17" s="512" t="s">
        <v>2887</v>
      </c>
      <c r="G17" s="14"/>
      <c r="J17" s="32"/>
    </row>
    <row r="18" spans="1:10" ht="57" x14ac:dyDescent="0.25">
      <c r="A18" s="213" t="s">
        <v>2027</v>
      </c>
      <c r="B18" s="56" t="s">
        <v>2909</v>
      </c>
      <c r="C18" s="510" t="s">
        <v>2898</v>
      </c>
      <c r="D18" s="147"/>
      <c r="E18" s="143"/>
      <c r="F18" s="512" t="s">
        <v>2888</v>
      </c>
      <c r="G18" s="14"/>
      <c r="J18" s="32"/>
    </row>
    <row r="19" spans="1:10" ht="105.75" customHeight="1" x14ac:dyDescent="0.25">
      <c r="A19" s="213" t="s">
        <v>2027</v>
      </c>
      <c r="B19" s="56" t="s">
        <v>2910</v>
      </c>
      <c r="C19" s="511" t="s">
        <v>2889</v>
      </c>
      <c r="D19" s="147"/>
      <c r="E19" s="143"/>
      <c r="F19" s="512" t="s">
        <v>2890</v>
      </c>
      <c r="J19" s="32"/>
    </row>
    <row r="20" spans="1:10" ht="49.5" x14ac:dyDescent="0.25">
      <c r="B20" s="59" t="s">
        <v>2604</v>
      </c>
      <c r="C20" s="110" t="s">
        <v>2891</v>
      </c>
      <c r="D20" s="82" t="str">
        <f>IF(COUNTIF(D21:D22,"NO CUMPLE")&gt;0,"NO CUMPLE CONDICIÓN",IF(COUNTIF(D21:D22,"CUMPLE")=0,"NO APLICA","CUMPLE"))</f>
        <v>NO APLICA</v>
      </c>
      <c r="E20" s="75" t="str">
        <f>CONCATENATE(IF(D21="NO CUMPLE",CONCATENATE(E21," / "),""),IF(D22="NO CUMPLE",CONCATENATE(E22," / "),""))</f>
        <v/>
      </c>
      <c r="F20" s="512" t="s">
        <v>3064</v>
      </c>
      <c r="H20" s="14">
        <f>IF(D20="CUMPLE",1,IF(D20="NO CUMPLE CONDICIÓN",2,3))</f>
        <v>3</v>
      </c>
    </row>
    <row r="21" spans="1:10" ht="71.25" x14ac:dyDescent="0.25">
      <c r="A21" s="213" t="s">
        <v>2027</v>
      </c>
      <c r="B21" s="56" t="s">
        <v>2125</v>
      </c>
      <c r="C21" s="510" t="s">
        <v>2892</v>
      </c>
      <c r="D21" s="147"/>
      <c r="E21" s="143"/>
      <c r="F21" s="512" t="s">
        <v>2893</v>
      </c>
    </row>
    <row r="22" spans="1:10" ht="40.5" customHeight="1" x14ac:dyDescent="0.25">
      <c r="A22" s="213" t="s">
        <v>2027</v>
      </c>
      <c r="B22" s="56" t="s">
        <v>2126</v>
      </c>
      <c r="C22" s="376" t="s">
        <v>2894</v>
      </c>
      <c r="D22" s="147"/>
      <c r="E22" s="143"/>
      <c r="F22" s="512" t="s">
        <v>2895</v>
      </c>
    </row>
    <row r="23" spans="1:10" ht="44.25" customHeight="1" x14ac:dyDescent="0.25">
      <c r="B23" s="59" t="s">
        <v>2605</v>
      </c>
      <c r="C23" s="110" t="s">
        <v>2122</v>
      </c>
      <c r="D23" s="82" t="str">
        <f>IF(COUNTIF(D24:D25,"NO CUMPLE")&gt;0,"NO CUMPLE CONDICIÓN",IF(COUNTIF(D24:D25,"CUMPLE")=0,"NO APLICA","CUMPLE"))</f>
        <v>NO APLICA</v>
      </c>
      <c r="E23" s="75" t="str">
        <f>CONCATENATE(IF(D24="NO CUMPLE",CONCATENATE(E24," / "),""),IF(D25="NO CUMPLE",CONCATENATE(E25," / "),""))</f>
        <v/>
      </c>
      <c r="F23" s="512" t="s">
        <v>2896</v>
      </c>
      <c r="H23" s="14">
        <f>IF(D23="CUMPLE",1,IF(D23="NO CUMPLE CONDICIÓN",2,3))</f>
        <v>3</v>
      </c>
    </row>
    <row r="24" spans="1:10" ht="115.5" customHeight="1" x14ac:dyDescent="0.25">
      <c r="A24" s="213" t="s">
        <v>2027</v>
      </c>
      <c r="B24" s="56" t="s">
        <v>2911</v>
      </c>
      <c r="C24" s="57" t="s">
        <v>2945</v>
      </c>
      <c r="D24" s="147"/>
      <c r="E24" s="513"/>
      <c r="F24" s="512" t="s">
        <v>2896</v>
      </c>
    </row>
    <row r="25" spans="1:10" ht="83.25" customHeight="1" thickBot="1" x14ac:dyDescent="0.3">
      <c r="A25" s="213" t="s">
        <v>2027</v>
      </c>
      <c r="B25" s="62" t="s">
        <v>2912</v>
      </c>
      <c r="C25" s="67" t="s">
        <v>2897</v>
      </c>
      <c r="D25" s="148"/>
      <c r="E25" s="514"/>
      <c r="F25" s="512" t="s">
        <v>2896</v>
      </c>
    </row>
    <row r="28" spans="1:10" hidden="1" x14ac:dyDescent="0.25">
      <c r="C28" s="112" t="s">
        <v>1769</v>
      </c>
      <c r="D28" s="320">
        <f>COUNTIF(H3:H25,1)</f>
        <v>0</v>
      </c>
    </row>
    <row r="29" spans="1:10" hidden="1" x14ac:dyDescent="0.25">
      <c r="C29" s="112" t="s">
        <v>1770</v>
      </c>
      <c r="D29" s="320">
        <f>COUNTIF(H3:H25,2)</f>
        <v>0</v>
      </c>
    </row>
    <row r="30" spans="1:10" hidden="1" x14ac:dyDescent="0.25">
      <c r="C30" s="112" t="s">
        <v>1771</v>
      </c>
      <c r="D30" s="320">
        <f>COUNTIF(H3:H25,3)</f>
        <v>6</v>
      </c>
    </row>
  </sheetData>
  <sheetProtection algorithmName="SHA-512" hashValue="rem1eXK9Qif/3R6oBGcfHmoRPcU1o/j05Urr18qBbG7yTnn91LDLeNhby7fszdmDnrzxXgZe36K3MYX/loLbng==" saltValue="9kS9Q0vQO4NoCA77uInKYA==" spinCount="100000" sheet="1" formatRows="0" autoFilter="0"/>
  <mergeCells count="1">
    <mergeCell ref="B1:E1"/>
  </mergeCells>
  <phoneticPr fontId="35" type="noConversion"/>
  <conditionalFormatting sqref="D3">
    <cfRule type="cellIs" dxfId="72" priority="11" operator="equal">
      <formula>"NO CUMPLE CONDICIÓN"</formula>
    </cfRule>
    <cfRule type="cellIs" dxfId="71" priority="12" operator="equal">
      <formula>"No Cumple"</formula>
    </cfRule>
  </conditionalFormatting>
  <conditionalFormatting sqref="D6">
    <cfRule type="cellIs" dxfId="70" priority="9" operator="equal">
      <formula>"NO CUMPLE CONDICIÓN"</formula>
    </cfRule>
    <cfRule type="cellIs" dxfId="69" priority="10" operator="equal">
      <formula>"No Cumple"</formula>
    </cfRule>
  </conditionalFormatting>
  <conditionalFormatting sqref="D10">
    <cfRule type="cellIs" dxfId="68" priority="7" operator="equal">
      <formula>"NO CUMPLE CONDICIÓN"</formula>
    </cfRule>
    <cfRule type="cellIs" dxfId="67" priority="8" operator="equal">
      <formula>"No Cumple"</formula>
    </cfRule>
  </conditionalFormatting>
  <conditionalFormatting sqref="D15">
    <cfRule type="cellIs" dxfId="66" priority="3" operator="equal">
      <formula>"NO CUMPLE CONDICIÓN"</formula>
    </cfRule>
    <cfRule type="cellIs" dxfId="65" priority="4" operator="equal">
      <formula>"No Cumple"</formula>
    </cfRule>
  </conditionalFormatting>
  <conditionalFormatting sqref="D20">
    <cfRule type="cellIs" dxfId="64" priority="1" operator="equal">
      <formula>"NO CUMPLE CONDICIÓN"</formula>
    </cfRule>
    <cfRule type="cellIs" dxfId="63" priority="2" operator="equal">
      <formula>"No Cumple"</formula>
    </cfRule>
  </conditionalFormatting>
  <conditionalFormatting sqref="D23">
    <cfRule type="cellIs" dxfId="62" priority="5" operator="equal">
      <formula>"NO CUMPLE CONDICIÓN"</formula>
    </cfRule>
    <cfRule type="cellIs" dxfId="61" priority="6" operator="equal">
      <formula>"No Cumple"</formula>
    </cfRule>
  </conditionalFormatting>
  <dataValidations count="1">
    <dataValidation type="list" allowBlank="1" showInputMessage="1" showErrorMessage="1" sqref="D4:D5 D7:D9 D24:D25 D11:D14 D16:D19 D21:D22" xr:uid="{00000000-0002-0000-07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&amp;L&amp;G&amp;CPROCESO DE INSPECCIÓN, VIGILANCIA Y CONTROL
FORMATO INSTRUMENTO IV
HOGAR SUSTITUTO
RESTABLECIMIENTO DE DERECHOS&amp;RF9.P16.IVC
Versión 1
11/11/2025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ffa1dae6ddc4714b54db8eaf8102ad21">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6f0692868a7ddbee28aeda77964c7acf"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CB460FB5-5B6E-45A1-A50C-786E8CAC7F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444065-5D48-467C-A331-D2F45AFA65C2}">
  <ds:schemaRefs>
    <ds:schemaRef ds:uri="http://schemas.microsoft.com/sharepoint/v3/contenttype/forms"/>
  </ds:schemaRefs>
</ds:datastoreItem>
</file>

<file path=customXml/itemProps3.xml><?xml version="1.0" encoding="utf-8"?>
<ds:datastoreItem xmlns:ds="http://schemas.openxmlformats.org/officeDocument/2006/customXml" ds:itemID="{590AFC20-12B9-4300-A8E7-B52550454D4A}">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21</vt:i4>
      </vt:variant>
    </vt:vector>
  </HeadingPairs>
  <TitlesOfParts>
    <vt:vector size="45" baseType="lpstr">
      <vt:lpstr>LISTAS</vt:lpstr>
      <vt:lpstr>INSTRUMENTO VERIFICACION INTERN</vt:lpstr>
      <vt:lpstr>INSTRUCTIVO</vt:lpstr>
      <vt:lpstr>1. Información General</vt:lpstr>
      <vt:lpstr>2.Ambientes Adec y Seg UDS</vt:lpstr>
      <vt:lpstr>2.Ambientes Adec y Seg EAS</vt:lpstr>
      <vt:lpstr>3. Alimentacion y Nutrición</vt:lpstr>
      <vt:lpstr>4. Modelo de Atencion</vt:lpstr>
      <vt:lpstr>5. Talento Humano</vt:lpstr>
      <vt:lpstr>6. Financiero</vt:lpstr>
      <vt:lpstr>7. Dotacion</vt:lpstr>
      <vt:lpstr>Anexo 1 Violencias</vt:lpstr>
      <vt:lpstr>Anexo 2. Discapacidad</vt:lpstr>
      <vt:lpstr>Anexo 3. Gestantes y Lactan</vt:lpstr>
      <vt:lpstr>Anexo 4. Situaciones de riesgo</vt:lpstr>
      <vt:lpstr>Anexo 5. Ubicaciones</vt:lpstr>
      <vt:lpstr>Tabla 1 Evid. no cumpl M.A.</vt:lpstr>
      <vt:lpstr>TEMP</vt:lpstr>
      <vt:lpstr>Tabla 2. Talento Humano</vt:lpstr>
      <vt:lpstr>Tabla 3. Amb Adec y Seg - Áreas</vt:lpstr>
      <vt:lpstr>Condiciones NO cumplimiento</vt:lpstr>
      <vt:lpstr>Acta_Cierre</vt:lpstr>
      <vt:lpstr>Oculto</vt:lpstr>
      <vt:lpstr>Plan de Mejoramiento</vt:lpstr>
      <vt:lpstr>'1. Información General'!Área_de_impresión</vt:lpstr>
      <vt:lpstr>'2.Ambientes Adec y Seg EAS'!Área_de_impresión</vt:lpstr>
      <vt:lpstr>'2.Ambientes Adec y Seg UDS'!Área_de_impresión</vt:lpstr>
      <vt:lpstr>'3. Alimentacion y Nutrición'!Área_de_impresión</vt:lpstr>
      <vt:lpstr>'4. Modelo de Atencion'!Área_de_impresión</vt:lpstr>
      <vt:lpstr>'5. Talento Humano'!Área_de_impresión</vt:lpstr>
      <vt:lpstr>'6. Financiero'!Área_de_impresión</vt:lpstr>
      <vt:lpstr>'7. Dotacion'!Área_de_impresión</vt:lpstr>
      <vt:lpstr>Acta_Cierre!Área_de_impresión</vt:lpstr>
      <vt:lpstr>'Anexo 1 Violencias'!Área_de_impresión</vt:lpstr>
      <vt:lpstr>'Anexo 2. Discapacidad'!Área_de_impresión</vt:lpstr>
      <vt:lpstr>'Anexo 3. Gestantes y Lactan'!Área_de_impresión</vt:lpstr>
      <vt:lpstr>'Anexo 4. Situaciones de riesgo'!Área_de_impresión</vt:lpstr>
      <vt:lpstr>'Anexo 5. Ubicaciones'!Área_de_impresión</vt:lpstr>
      <vt:lpstr>'Condiciones NO cumplimiento'!Área_de_impresión</vt:lpstr>
      <vt:lpstr>INSTRUCTIVO!Área_de_impresión</vt:lpstr>
      <vt:lpstr>'INSTRUMENTO VERIFICACION INTERN'!Área_de_impresión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2025-11-10T15:27:56Z</cp:lastPrinted>
  <dcterms:created xsi:type="dcterms:W3CDTF">2025-06-13T16:00:54Z</dcterms:created>
  <dcterms:modified xsi:type="dcterms:W3CDTF">2025-11-11T21:57:45Z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