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3" documentId="13_ncr:1_{2CD77741-0C42-9545-8798-F1F95A9F3AB6}" xr6:coauthVersionLast="47" xr6:coauthVersionMax="47" xr10:uidLastSave="{675B479C-DBEC-4BD2-9FE3-24760450D523}"/>
  <bookViews>
    <workbookView xWindow="-120" yWindow="-120" windowWidth="29040" windowHeight="15720" tabRatio="752" activeTab="1" xr2:uid="{3FD5B2E0-B2B2-4FFA-8FEF-8DA6FB5E2B95}"/>
  </bookViews>
  <sheets>
    <sheet name="Listados" sheetId="2" state="hidden" r:id="rId1"/>
    <sheet name="Sin Instrumento (2)" sheetId="51" r:id="rId2"/>
    <sheet name="FORMATO INICIO PAS" sheetId="1" r:id="rId3"/>
    <sheet name="4.SANTA MARIA (2)" sheetId="48" state="hidden" r:id="rId4"/>
    <sheet name="5.FRATERNAL" sheetId="47" state="hidden" r:id="rId5"/>
    <sheet name="6.FUNDAR" sheetId="49" state="hidden" r:id="rId6"/>
    <sheet name="7.RESTAURAR" sheetId="50" state="hidden" r:id="rId7"/>
    <sheet name="8. FFARO_CAE" sheetId="38" state="hidden" r:id="rId8"/>
    <sheet name="9.FFARO_CIP" sheetId="39" state="hidden" r:id="rId9"/>
    <sheet name="10. MUNDOS HERMANOS O.N.G" sheetId="40" state="hidden" r:id="rId10"/>
  </sheets>
  <definedNames>
    <definedName name="_xlnm._FilterDatabase" localSheetId="2" hidden="1">'FORMATO INICIO PAS'!$A$16:$J$31</definedName>
    <definedName name="_xlnm._FilterDatabase" localSheetId="1" hidden="1">'Sin Instrumento (2)'!$A$13:$K$28</definedName>
    <definedName name="_xlnm.Print_Area" localSheetId="2">'FORMATO INICIO PAS'!$A$1:$J$42</definedName>
    <definedName name="Descripción">Listados!$B$2:$B$5</definedName>
    <definedName name="_xlnm.Print_Titles" localSheetId="2">'FORMATO INICIO PAS'!$1:$14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47" l="1"/>
  <c r="K24" i="50"/>
  <c r="K25" i="50"/>
  <c r="K26" i="50"/>
  <c r="K23" i="50"/>
  <c r="K22" i="50"/>
  <c r="K21" i="50"/>
  <c r="K20" i="50"/>
  <c r="K19" i="50"/>
  <c r="K18" i="50"/>
  <c r="K17" i="50"/>
  <c r="N16" i="50"/>
  <c r="K16" i="50"/>
  <c r="K24" i="49"/>
  <c r="K23" i="49"/>
  <c r="K22" i="49"/>
  <c r="K21" i="49"/>
  <c r="K20" i="49"/>
  <c r="K19" i="49"/>
  <c r="K18" i="49"/>
  <c r="K17" i="49"/>
  <c r="N16" i="49"/>
  <c r="K16" i="49"/>
  <c r="K24" i="48"/>
  <c r="K23" i="48"/>
  <c r="K22" i="48"/>
  <c r="K21" i="48"/>
  <c r="K20" i="48"/>
  <c r="K19" i="48"/>
  <c r="K18" i="48"/>
  <c r="K17" i="48"/>
  <c r="N16" i="48"/>
  <c r="K16" i="48"/>
  <c r="K18" i="47"/>
  <c r="K19" i="47"/>
  <c r="K17" i="47"/>
  <c r="N16" i="47"/>
  <c r="J24" i="40" l="1"/>
  <c r="I24" i="40"/>
  <c r="K24" i="40" s="1"/>
  <c r="J23" i="40"/>
  <c r="I23" i="40"/>
  <c r="K23" i="40" s="1"/>
  <c r="J22" i="40"/>
  <c r="I22" i="40"/>
  <c r="J21" i="40"/>
  <c r="I21" i="40"/>
  <c r="J20" i="40"/>
  <c r="I20" i="40"/>
  <c r="J19" i="40"/>
  <c r="I19" i="40"/>
  <c r="K19" i="40" s="1"/>
  <c r="J18" i="40"/>
  <c r="I18" i="40"/>
  <c r="J17" i="40"/>
  <c r="I17" i="40"/>
  <c r="K17" i="40" s="1"/>
  <c r="J16" i="40"/>
  <c r="I16" i="40"/>
  <c r="K16" i="40" s="1"/>
  <c r="J15" i="40"/>
  <c r="I15" i="40"/>
  <c r="K15" i="40" s="1"/>
  <c r="J24" i="39"/>
  <c r="I24" i="39"/>
  <c r="K24" i="39" s="1"/>
  <c r="J23" i="39"/>
  <c r="I23" i="39"/>
  <c r="K23" i="39" s="1"/>
  <c r="J22" i="39"/>
  <c r="K22" i="39" s="1"/>
  <c r="I22" i="39"/>
  <c r="J21" i="39"/>
  <c r="I21" i="39"/>
  <c r="J20" i="39"/>
  <c r="I20" i="39"/>
  <c r="K19" i="39"/>
  <c r="J19" i="39"/>
  <c r="I19" i="39"/>
  <c r="J18" i="39"/>
  <c r="I18" i="39"/>
  <c r="J17" i="39"/>
  <c r="I17" i="39"/>
  <c r="K17" i="39" s="1"/>
  <c r="J16" i="39"/>
  <c r="I16" i="39"/>
  <c r="K16" i="39" s="1"/>
  <c r="J15" i="39"/>
  <c r="I15" i="39"/>
  <c r="K15" i="39" s="1"/>
  <c r="J24" i="38"/>
  <c r="I24" i="38"/>
  <c r="K24" i="38" s="1"/>
  <c r="J23" i="38"/>
  <c r="I23" i="38"/>
  <c r="K23" i="38" s="1"/>
  <c r="J22" i="38"/>
  <c r="I22" i="38"/>
  <c r="J21" i="38"/>
  <c r="I21" i="38"/>
  <c r="J20" i="38"/>
  <c r="I20" i="38"/>
  <c r="J19" i="38"/>
  <c r="I19" i="38"/>
  <c r="K19" i="38" s="1"/>
  <c r="J18" i="38"/>
  <c r="I18" i="38"/>
  <c r="J17" i="38"/>
  <c r="I17" i="38"/>
  <c r="K17" i="38" s="1"/>
  <c r="J16" i="38"/>
  <c r="I16" i="38"/>
  <c r="K16" i="38" s="1"/>
  <c r="J15" i="38"/>
  <c r="I15" i="38"/>
  <c r="K15" i="38" s="1"/>
  <c r="K21" i="38" l="1"/>
  <c r="K18" i="39"/>
  <c r="K20" i="39"/>
  <c r="K21" i="40"/>
  <c r="K18" i="38"/>
  <c r="K20" i="38"/>
  <c r="N15" i="38" s="1"/>
  <c r="K22" i="38"/>
  <c r="K21" i="39"/>
  <c r="K18" i="40"/>
  <c r="N15" i="40" s="1"/>
  <c r="K20" i="40"/>
  <c r="K22" i="40"/>
  <c r="N15"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tc={2270795D-3873-4980-8513-8897F8DA12BD}</author>
    <author>tc={E71F4EAB-29BD-4C3B-A75A-338B78DD09CC}</author>
  </authors>
  <commentList>
    <comment ref="C7" authorId="0" shapeId="0" xr:uid="{2270795D-3873-4980-8513-8897F8DA12BD}">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celdas en color verde son diligenciadas por el equipo que realizó la visita</t>
      </text>
    </comment>
    <comment ref="C10" authorId="1" shapeId="0" xr:uid="{E71F4EAB-29BD-4C3B-A75A-338B78DD09CC}">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celdas de color azul son diligenciadas por el grupo de PAS</t>
      </text>
    </comment>
  </commentList>
</comments>
</file>

<file path=xl/sharedStrings.xml><?xml version="1.0" encoding="utf-8"?>
<sst xmlns="http://schemas.openxmlformats.org/spreadsheetml/2006/main" count="548" uniqueCount="134">
  <si>
    <t>Item</t>
  </si>
  <si>
    <t>Descripción</t>
  </si>
  <si>
    <t>ITEM</t>
  </si>
  <si>
    <t>DESCRIPCION</t>
  </si>
  <si>
    <t>Si</t>
  </si>
  <si>
    <t>VIABLE</t>
  </si>
  <si>
    <t>SI VA A COMITÉ</t>
  </si>
  <si>
    <t xml:space="preserve">SI </t>
  </si>
  <si>
    <t>No</t>
  </si>
  <si>
    <t>NO VIABLE</t>
  </si>
  <si>
    <t>NO VA A COMITÉ</t>
  </si>
  <si>
    <t>NO</t>
  </si>
  <si>
    <t>Abstenerse</t>
  </si>
  <si>
    <t xml:space="preserve">Fecha de la visita de inspección </t>
  </si>
  <si>
    <t>Personería Jurídica</t>
  </si>
  <si>
    <t xml:space="preserve">Nombre de la Institución </t>
  </si>
  <si>
    <t>Licencia de Funcionamiento</t>
  </si>
  <si>
    <t>Modalidad/ Servicio/Programa</t>
  </si>
  <si>
    <t>Regional ICBF</t>
  </si>
  <si>
    <t xml:space="preserve">Nit </t>
  </si>
  <si>
    <t>Numeral de la condición de No cumplimiento</t>
  </si>
  <si>
    <t>Componente</t>
  </si>
  <si>
    <t>Condiciones de Calidad de No Cumplimiento</t>
  </si>
  <si>
    <t>Situación Encontrada</t>
  </si>
  <si>
    <t>Vulnera</t>
  </si>
  <si>
    <t xml:space="preserve">Derecho vulnerado </t>
  </si>
  <si>
    <t xml:space="preserve">Concepto Abogado </t>
  </si>
  <si>
    <t xml:space="preserve">Nombre Abogado </t>
  </si>
  <si>
    <t>Observaciones</t>
  </si>
  <si>
    <t>Decisión</t>
  </si>
  <si>
    <r>
      <rPr>
        <i/>
        <sz val="10"/>
        <color theme="1"/>
        <rFont val="Arial"/>
        <family val="2"/>
      </rPr>
      <t xml:space="preserve">¡Antes de imprimir este documento… piense en el medio ambiente! </t>
    </r>
    <r>
      <rPr>
        <sz val="10"/>
        <color theme="1"/>
        <rFont val="Arial"/>
        <family val="2"/>
      </rPr>
      <t xml:space="preserve"> 
     Cualquier copia impresa de este documento se considera como COPIA NO CONTROLADA.</t>
    </r>
  </si>
  <si>
    <t>Condición de incumplimiento</t>
  </si>
  <si>
    <t>PROCESO
INSPECCIÓN VIGILANCIA Y CONTROL
FORMATO VOTACIÓN PARA PRESENTACIÓN DE HALLAZGOS ANTE EL COMITÉ IVC
INFORMACIÓN CLASIFICADA</t>
  </si>
  <si>
    <t>Nombre de la entidad (Razón Social):</t>
  </si>
  <si>
    <t>FUNDACIÓN SOCIAL SANTA MARÍA</t>
  </si>
  <si>
    <t>Modalidad con la que presta el servicio:</t>
  </si>
  <si>
    <t>Internado</t>
  </si>
  <si>
    <t>Número del Comité IVC:</t>
  </si>
  <si>
    <t>Fecha presentación caso ante el Comité IVC:</t>
  </si>
  <si>
    <t>04 de abril de 2024</t>
  </si>
  <si>
    <t>Tipo de Votación</t>
  </si>
  <si>
    <t>Bloque</t>
  </si>
  <si>
    <t>INFORMACIÓN</t>
  </si>
  <si>
    <t>DEPENDENCIA</t>
  </si>
  <si>
    <t>VOTACIÓN</t>
  </si>
  <si>
    <t>N°</t>
  </si>
  <si>
    <t>Hallazgo (Descripción)</t>
  </si>
  <si>
    <t>Subdirección General</t>
  </si>
  <si>
    <t>Dirección de Primera Infancia</t>
  </si>
  <si>
    <t>Dirección de Protección</t>
  </si>
  <si>
    <t>Dirección de Contrataciòn</t>
  </si>
  <si>
    <t>Oficina Asesora Jurídica</t>
  </si>
  <si>
    <t xml:space="preserve">Oficina de Aseguramiento </t>
  </si>
  <si>
    <t>Resultado</t>
  </si>
  <si>
    <t>Observaciones generales</t>
  </si>
  <si>
    <t>¿El presente caso pasa a Proceso Sancionatorio?</t>
  </si>
  <si>
    <t xml:space="preserve">No se dio cumplimiento al aseguramiento al desarrollo del proceso de atención, establecido en la Propuesta de Implementación y Cualificación – PIYC, toda vez que: 
Sin vinculación a escuelas de formación en deportes, cultura y artes.
No participaban en carreras técnicas y tecnológicas, cursos cortos y formación virtual. 
No eran atendidos en la estrategia de escucha activa. </t>
  </si>
  <si>
    <t>Ausente</t>
  </si>
  <si>
    <t xml:space="preserve">No se dio cumplimiento al modelo de atención según lo establecido en el Lineamiento para la atención de niños, niñas y adolescentes con discapacidad, dado que, no contaba con un cronograma de actividades por curso de vida, teniendo en cuenta la categoría de discapacidad. </t>
  </si>
  <si>
    <t xml:space="preserve">No dio cumplimiento a las acciones de prevención indicadas en la Guía de orientaciones ICBF, para la prevención y manejo de situaciones de riesgo para la población atendida, toda vez que:
Sin supervisión para la adaptación de espacios para fortalecer la visibilidad necesaria para la prevención de hechos de violencia. 
La población atendida mantenía conductas sexualizadas.
Usuarios sin supervisión ni acompañamiento por parte del talento humano. 
No garantizó la implementación de acciones diferenciales para personas con discapacidad con mayor dependencia funcional. </t>
  </si>
  <si>
    <t xml:space="preserve">El Proyecto de Vida, no contaban con acciones diferenciales para la atención, con enfoque centrado en el desarrollo de habilidades para la vida, la capacidad de agencia y la autogestión con la población atendida. </t>
  </si>
  <si>
    <t xml:space="preserve">No contaban con gestión, ni vinculación a una atención especializada, teniendo en cuenta las problemáticas identificadas de los siguientes usuarios: 
Presunto Abuso Sexual: 3
Cutting:  2
Depresión: 1
Consumo de Sustancias psicoactivas: 6
Hipersexualidad: 2
Intento suicida: 1 </t>
  </si>
  <si>
    <t>No se realizaron las gestiones y articulación con la autoridad administrativa para el acceso efectivo a las atenciones en salud, dado que no contaban con los soportes para:
Valoración de nutrición por EPS para: 9 usuarios,
Gestión de citas para atención en odontología para garantizar las valoraciones de salud bucal (primera vez o de seguimiento) para: 4 usuarios
Gestión de citas para psiquiatría para: 1 usuario
Registro de vacunación de esquema vigente para: 3 usuarios Gestión de citas para para especialista en otorrinolaringología, optometría, odontología general según requerimiento médico para: 1 usuario.
Acciones frente a diagnóstico de DNT proteico-calórica por parte del psiquiatra en valoración para: 1 usuario.
Valoración nutrición para comprobar la integridad y confiabilidad de las medidas realizadas para: 1 usuario.
Suministro de dieta hipocalórica indicada por nutricionista de EPS para: 1 usuario.
Suministro de dieta hipocalórica indicada por nutricionista de la entidad: 1 usuario.
Gestión para la entrega de las gafas prescritas para: 1 usuario.
Valoraciones de seguimiento por enfermería del operador y sin diligenciamiento del responsable de la realización de esta para: 1 usuario.</t>
  </si>
  <si>
    <t>No se administraron los medicamentos, de acuerdo con el plan de manejo médico prescrito, para un (1) usuario.</t>
  </si>
  <si>
    <t>No se garantizó la inocuidad de las preparaciones suministradas, teniendo en cuenta que no se cumplieron las prácticas higiénicas y generalidades de operación, toda vez que: 
Alimentos sin una adecuada cadena de frio.
Las preparaciones permanecían servidas durante largos periodos de tiempo. 
Uso de insumos para preparación de alimentos no permitidos como salsa de mostaza. 
El kárdex de víveres para el mes de julio de 2023 incluía: salsa de soya y salsa negra.  
No se llevaron a cabo buenas prácticas de manipulación de alimentos, toda vez que: 
• Se suministraron bananos que no permitían su desinfección previa entrega. 
• Se evidenció por parte de un formador entrega de alimentos sin uso de EPP.
• Uso de accesorios no permitidos como reloj durante la entrega de alimentos. 
• No se evidenció aplicación de protocolo de lavado de manos. 
Servido se realizó con utensilios de cocina que no garantizaban el gramaje. 
No se contaba con vaso medidor para la verificación del volumen de líquidos.</t>
  </si>
  <si>
    <t xml:space="preserve">No se garantizaron ambientes adecuados y seguros, toda vez que: 
Panal de avispas en ventana de habitación 201. 
La totalidad de dormitorios de los beneficiarios contaban con cerradura en la parte externa. 
Humedad en entrepisos. 
Los baños en la zona de usuarios no contaban con puertas.
La ducha de usuarias del primer piso contaba con cortina.
Riesgo eléctrico en varias zonas identificadas. 
Tomacorrientes en mal estado. </t>
  </si>
  <si>
    <t>Acciones solicitadas en el marco del comté</t>
  </si>
  <si>
    <t>Dirección de Contratos</t>
  </si>
  <si>
    <t>No se dio cumplimiento a lo estipulado en el código ético, dado que, no se asumió un rol de respeto por parte del talento humano hacia la población atendida. 
El formador José Ibáñez Velásquez, realizó comentarios despectivos a las usuarias: 
“todos los días es lo mismo con ustedes dos” - 	“usted es una mentirosa y usted saca unas cosas por otras”. 
En el mecanismo establecido por la entidad para la participación “Buzón de Sugerencias”, se identificó lo siguiente: 
“Un funcionario tallerista nos hace comentarios morbosos e inadecuados y la verdad ellos vienen a trabajar no a venir a faltar al respeto, por eso la mayoría de niñas decimos y tiramos indirectas que acá eran muy tapados, o sea que quieren aparentar lo que no son”
“Los pedagogos tienen preferidas y a las demás las ignoran y no nos ponen cuidado”
“El tallerista y el pedagogo nos hablan a las patadas, siempre es con gritos y si llegan de mal humor peor, a medio día ellos no pueden entrar a levantarnos y el tallerista con el me siento muy incómoda, él se refiere a nosotras de manera morbosa por decirlo así, no con el respeto que nos merecemos, con mis amigas nos habla cosas incomodas o tratando de irrespetar”.</t>
  </si>
  <si>
    <t>No se realizaron las gestiones y articulación con la autoridad administrativa para el acceso efectivo a las atenciones en salud, así:
Valoración por nutrición:   (17 usuarios).
Salud bucal: (4 usuarios).
Psicología: (7 usuarios).
Atenciones en Psiquiatría y Pediatría: (3 usuarios). 
Atenciones en otorrinolaringología: (1 usuarios).
Atención en terapia física: (1 usuario).
Atención en optometría: (11 usuarios).
Control atención en Nutrición posterior a la solicitud por medicina: (1 usuario).   
Toma de Citología prescrita en atención de medicina : (1 usuario).
Toma de prueba de VIH prescrita en atención de medicina: (2 usuarios). 
Toma de exámenes de laboratorio prescritos en atención de medicina: (4 usuarios).
Soportes de gestión de valoración de la salud auditiva, comunicativa y salud visual: (68 usuarios)</t>
  </si>
  <si>
    <t>No se administraron los medicamentos, como Fluoxetina 20mg/5ml de 1 usuario.  </t>
  </si>
  <si>
    <t>No se garantizó ambientes adecuados y seguros, toda vez que los dormitorios contaban con mecanismo de seguro en las puertas por dentro y/o fuera.</t>
  </si>
  <si>
    <r>
      <t xml:space="preserve">Acciones solicitadas en el marco del comité:  </t>
    </r>
    <r>
      <rPr>
        <sz val="10"/>
        <color theme="1"/>
        <rFont val="Arial"/>
        <family val="2"/>
      </rPr>
      <t>Enviar solicitud de seguimiento a la regional para seguimiento de los presuntos maltratos y acciones de la misional.</t>
    </r>
  </si>
  <si>
    <t>FUNDACIÓN FUNDAR</t>
  </si>
  <si>
    <t xml:space="preserve">Hogar Sustituto  
</t>
  </si>
  <si>
    <t xml:space="preserve">No se dio cumplimiento a las acciones establecidas para la prevención de situaciones de riesgo para la población atendida, dado que:​
No se identificó el plan de prevención.​
Se le suministró el biberón sin acompañamiento o supervisión a un usuario en el hogar sustituto de Liceth Lorena Herrera.
En las situaciones de hetero y auto agresión que presentó un usuario al interior de la unidad de servicio de Mayer Lucía Narváez, no se identificó la remisión del informe de seguimiento, reunión de caso efectuada posterior al evento, soportes de las acciones realizadas frente a la crisis que presentó durante una atención en la EAS y en su caracterización, las acciones urgentes para recibir la atención pertinente y oportuna dadas sus características.  </t>
  </si>
  <si>
    <t xml:space="preserve">No se implementó el inicio de la alimentación complementaria establecida por la nutricionista de la entidad para 2 usuarios ubicados en el hogar sustituto de Liceth Herrera.​ </t>
  </si>
  <si>
    <t xml:space="preserve">No cumplió con la totalidad de requisitos para el suministro de medicamentos, de acuerdo con el plan de manejo médico prescrito, dado que 12 usuarios de la muestra seleccionada no contaban con registro de entrega.  </t>
  </si>
  <si>
    <t xml:space="preserve">No se garantizó la separación de dormitorios por curso de vida, edad y sexo, para los 5 usuarios del hogar sustituto de la Sra. Liceth Lorena Herrera Astudillo y para un usuario de 9 años que compartía la habitación con la madre sustituta Maria Luz Vera Villa. </t>
  </si>
  <si>
    <t>No se garantizaron las medidas de seguridad necesarias para reducir y mitigar los riesgos en el cuidado y la atención de 2 usuarios ubicados en el hogar sustituto de Liceth Lorena Herrera, toda vez que, en las dos cunas se identificaron tornillos sobresalientes y sin protección</t>
  </si>
  <si>
    <t>No se garantizaron las condiciones habitacionales mínimas para las unidades de servicio visitadas, dado que:
 ​
En los dos hogares sustitutos, se evidenciaron:​
Tomas eléctricas sin protección.​
Tanques de agua sin protección.​
Sustancias tóxicas al alcance de la población atendida tales como Legía (cloro), detergente, medicamentos y alcohol.​
En el hogar sustituto de la Sra. Liceth Lorena Herrera Astudillo se evidenció en la sala una instalación eléctrica, con exposición del cableado interno al alcance de los niños y niñas. 
En el hogar sustituto de la Sra. Maria Luz Vera Villa, se evidenció:​
Presencia de humedad en dormitorios. ​
El baño no contaba con ajustes razonables para un usuario quien presentaba discapacidad física.</t>
  </si>
  <si>
    <t>No se garantizó la entrega y reposición de la dotación personal para la población atendida, toda vez que esta se encontraba incompleta para 4 usuarios del Hogar Sustituto de la Sra. Liced Lorena Herrera Astudillo y 2 usuarios del hogar sustituto de la Sra. Maria Luz Vera Villa.</t>
  </si>
  <si>
    <t>No garantizó la entrega y reposición de la dotación de aseo e higiene personal, toda vez que esta se encontraba incompleta para 4 usuarios el hogar sustituto de la Sra. Liced Lorena Herrera Astudillo y 4 usuarios del hogar sustituto de la Sra. Maria Luz Vera Villa.</t>
  </si>
  <si>
    <t>FUNDACIÓN RESTAURAR</t>
  </si>
  <si>
    <t>Hogar sustituto</t>
  </si>
  <si>
    <t>No se aplicó la herramienta de semaforización a las niñas, niños y adolescentes ubicados en los Hogares Sustitutos de las madres sustitutas Mareidys Ortiz Gutiérrez y Miriam Gregoria Deluque Solano.​</t>
  </si>
  <si>
    <t>No se aplicaron las herramientas de monitoreo del proceso de atención, en los dos (2) hogares sustitutos visitados, así: 
Soporte del plan de caso, para 4 usuarios 
Soportes de envío del plan de caso, para 5 usuarios de 6 anexos de historia de atención.
Seguimiento de los últimos dos meses por las áreas de psicología, trabajo social y pedagogía para 6 usuarios de 6 anexos de historia de atención
Seguimiento al plan de caso 1 usuario
Boleta de ubicación, para tres usuarios . 
No aportó trece (13) anexos de historias de atención. ​</t>
  </si>
  <si>
    <t>No desarrollaban estrategias de inclusión social para el ámbito comunitario de las niñas, niños y adolescentes atendidos en los dos (2) hogares sustitutos visitados.</t>
  </si>
  <si>
    <t>No se garantizó el derecho a la educación de la niña de una usuaria que se encontraba desescolarizada desde el mes de enero 2023.</t>
  </si>
  <si>
    <t>No se dio cumplimiento a la totalidad de acciones incluidas en la Propuesta de Implementación y Cualificación – PIYC, como apuesta para realizar la atención efectiva a los niños, las niñas, los adolescentes, su familia o red vincular de apoyo en la modalidad, teniendo en cuenta que no aportaron soportes que dieran cuenta del cumplimiento de las siguientes actividades:
•
Evaluaciones preliminares a través de un instrumento diseñado.
•
Presentación de estímulos visuales, auditivos y táctiles, lámina de colores, láminas de figuras de objetos y animales, láminas de semejanzas y diferencias.
•
Desarrollar la educación y prevención de violencia sexual, con la implementación de actividades como: “Semáforo de Caricias y Contacto Físico”, para enseñar a los niños a identificar y cuidar las partes de su cuerpo; juegos didácticos “Grafisex”, Ludisex” y “Mapas Genitales”.
•
Fomentar el autocuidado personal, a través de juego didáctico “Aprendo y juego hábitos saludables.</t>
  </si>
  <si>
    <t>No realizaron la totalidad de las acciones dirigidas a la participación de niñas, niños y adolescentes de hogares sustitutos, teniendo en cuenta que no estableció: ​
​
Plan de participación de las niñas, los niños y los adolescentes. ​​
Acuerdos para la convivencia en donde predomine el diálogo y la construcción de ambientes armónicos</t>
  </si>
  <si>
    <t xml:space="preserve">No se realizaron las gestiones y articulación con la autoridad administrativa para el acceso a las atenciones en salud, para los dos (2) hogares sustitutos visitados, dado que no contaban con soportes de: 
Afiliación en salud, para 1 usuario  
Atención por medicina, para dos usuarios 
Atención por odontología, para tres usuarios  
Atención por agudeza visual y auditiva, para cuatro usuarios 
Valoración y atención especializada prescritas en atención por medicina, para: 
Nutrición para un usuario  
Pediatría, fonoaudiología y psiquiatría pediátrica para una usuaria  
Neurología pediátrica, pediatría, neuropsicología, terapia de lenguaje y ocupacional, psicoterapia para un usuario  
Control por oftalmología para un usuario   
Soporte de esquema de vacunación, para dos usuarios </t>
  </si>
  <si>
    <t>No cumplió con la totalidad de requisitos para el suministro de medicamentos, de acuerdo con el plan de manejo médico prescrito, dado que:  ​
​
La Madre Sustituta Mareydys Ortiz Gutiérrez no contaba con registro de suministro de medicamentos, para:​
S.J.B: Metronidazol. ​
Registro incompleto
S.C: Metronidazol y cefalexina
La Madre Sustituta Miriam Gregoria Deluque Solano no contaba con registro de suministro de medicamentos, para: ​
J.D.M: Betametasona crema, clotrimazol crema y loratadina jarabe.</t>
  </si>
  <si>
    <t>No se garantizó el suministro de una alimentación equilibrada de acuerdo con las necesidades nutricionales de cada beneficiario de los dos hogares sustitutos, dado que:  ​
​
El operador no entregó oportunamente la cuota de sostenimiento para que las madres sustitutas adquirieran y suministraran la alimentación de la población atendida.  ​
No orientó el cumplimiento del suministro de alimentación de acuerdo con la minuta patrón establecida por el ICBF. ​
Las Madres Sustitutas no suministraban la alimentación acorde a la minuta patrón del ICBF y a las necesidades propias de cada usuario a su cargo, tal como se expone a continuación​:
- La Madre Sustituta Mareydys Ortiz Gutiérrez, no contaba con minuta patrón.  ​
- No se realizó porcionamiento diferenciado de acuerdo con la edad ni requerimiento de energía y nutrientes de la población atendida.</t>
  </si>
  <si>
    <t xml:space="preserve">La entidad administradora del servicio no dio cumplimiento en la entrega y reposición de dotación de la población atendida, toda vez que: 
 ​​
Hogar Sustituto a cargo de la señora Mareidis Judith Ortiz Gutiérrez: ​
La cama de uno de los usuarios tenía las tablas partidas.  ​
No se entregó dotación personal nueva para la población atendida. ​
No se realizó la reposición de los tenis del colegio del usuario S.D.J., los cuales estaban rotos.​
Hogar Sustituto a cargo de la señora Miriam Gregoria Deluque Solano:  ​
La población atendida no contaba con dotación de aseo e higiene personal.  </t>
  </si>
  <si>
    <t xml:space="preserve">La entidad no entregó los registros, documentos o información generando barreras para el análisis y cruce de información así:  ​
​ ESTADOS FINANCIEROS  ​ ​
 Relación del 100% de las cuentas bancarias de la entidad detallando:  ​ 
Soportes de reintegro de intereses de las cuentas de ahorros en las cuales se discriminaron recursos del ICBF. ​ 12.4. Últimos (6) seis meses de la siguiente información, por mes y cuenta bancaria
Registro de usuarios atendidos cupos efectivamente atendidos. ​
Documentos contables recibos de caja, comprobantes de egreso (3 meses anteriores a la visita de inspección). ​ 12.7. Últimos (6) meses previos a la acción de inspección de la siguiente información:  ​ 
Últimos (3) meses previos a la acción de inspección la siguiente información en PDF: Informe de ejecución técnica y administrativa que debió contener el 100% de los soportes que dieron lugar a la aprobación del pago por parte del supervisor. ​ 
Planillas de nómina y comprobantes de pago de últimos seis (6) meses previos a la presente acción de inspección. Incluyendo los pagos por honorarios. ​ 
Paquete de contabilidad en PDF de los meses de junio, julio y agosto de 2023. . </t>
  </si>
  <si>
    <t>Acciones solicitadas en el marco del comité: Solicitar a la Regional que acciones se dieron frente al informe.</t>
  </si>
  <si>
    <t>FUNDACIÓN FAMILIAR PRO - REHABILITACIÓN DE FARMACODEPENDIENTES -  FFARO</t>
  </si>
  <si>
    <t>Centro de Atención Especializada – CAE</t>
  </si>
  <si>
    <t>En el caso de Y.C.O.O. no se actuó de manera oportuna</t>
  </si>
  <si>
    <t xml:space="preserve">No se identificó el desarrollo de la totalidad de acciones para la atención de situaciones de crisis </t>
  </si>
  <si>
    <t xml:space="preserve">El operador no evidenció la trazabilidad del proceso de atención </t>
  </si>
  <si>
    <t xml:space="preserve">No se identificó el aviso a la Policía y reporte efectuado a la supervisión de contrato sobre las situaciones que afectaron la convivencia </t>
  </si>
  <si>
    <t xml:space="preserve">5.	No cumplió con la totalidad de requisitos para el suministro de medicamentos </t>
  </si>
  <si>
    <t>No cumplió con el aporte de energía y nutrientes de la minuta patrón para el grupo de edad 13 a 17 años 11 meses (modalidad CAE)</t>
  </si>
  <si>
    <t>El operador puso en riesgo la salud e integridad de tres (3) beneficiarios  del CAE que sufrieron quemaduras a causa de la conflagración de la habitación 14 del módulo de responsabilidad en evento ocurrido el 06/09/20</t>
  </si>
  <si>
    <t>Centro de Internamiento Preventivo – CIP</t>
  </si>
  <si>
    <t>No se identificó la formulación e implementación de programas y estrategias preventivas para el consumo de sustancias psicoactivas.</t>
  </si>
  <si>
    <t>No se evidenció la particularidad de la atención en los informes de egreso de los beneficiarios A.F.C.H.  y R.E.G.G.  dado que contenían información idéntica</t>
  </si>
  <si>
    <t>La Entidad no cumplió con la totalidad de requisitos para el suministro de medicamentos dado que para el beneficiario J.H.R.T. no se realizó entrega completa de la dosis del medicamento Fluconazol (1 tableta diaria) prescrito para ocho (8) días y de los cuales, solo se contaba con registro de entrega para el día 13 de enero de 2021.</t>
  </si>
  <si>
    <t>El Operador no aportó soportes de gestión para la valoración inicial en salud del beneficiario B.S.M.P (15/12/2020).</t>
  </si>
  <si>
    <t>ASOCIACIÓN MUNDOS HERMANOS O.N.G</t>
  </si>
  <si>
    <t>Hogar Sustitutos</t>
  </si>
  <si>
    <t>La totalidad de criterios para la elaboración de registros de experiencias</t>
  </si>
  <si>
    <t xml:space="preserve">Implementación la totalidad de acciones de la guía de orientaciones para los casos de fallecimiento </t>
  </si>
  <si>
    <t>El operador no presentó soportes que dieran cuenta de la gestión para la atención en servicios de salud de 2 beneficarios</t>
  </si>
  <si>
    <t>El reglamento interno de trabajo no incluía el código ético</t>
  </si>
  <si>
    <t>No. Contrato de Aporte</t>
  </si>
  <si>
    <t xml:space="preserve">Plazo del contrato </t>
  </si>
  <si>
    <t xml:space="preserve">Objeto del Contrato </t>
  </si>
  <si>
    <t>Nit</t>
  </si>
  <si>
    <t xml:space="preserve">No. Resolución Sanción Contractual </t>
  </si>
  <si>
    <t xml:space="preserve">Tipo de Sanción </t>
  </si>
  <si>
    <t>Fecha Caducidad</t>
  </si>
  <si>
    <t xml:space="preserve"> </t>
  </si>
  <si>
    <t>Fecha informe Supervisor y/o fecha de cuando realizó la visita para verificar el cumplimiento de las obligaciones contractuales</t>
  </si>
  <si>
    <t xml:space="preserve">Fecha ejecutoria sanción contractual </t>
  </si>
  <si>
    <t>Fecha Inicio Visita</t>
  </si>
  <si>
    <t>Fecha Final Visita</t>
  </si>
  <si>
    <t>Licencia de Funcionamiento (Si aplica)</t>
  </si>
  <si>
    <r>
      <rPr>
        <b/>
        <sz val="10"/>
        <color rgb="FF000000"/>
        <rFont val="Arial"/>
        <family val="2"/>
      </rPr>
      <t xml:space="preserve">PROCESO
INSPECCIÓN, VIGILANCIA Y CONTROL
</t>
    </r>
    <r>
      <rPr>
        <b/>
        <sz val="10"/>
        <rFont val="Arial"/>
        <family val="2"/>
      </rPr>
      <t>FORMATO PARA ANÁLISIS Y DECISIÓN DE INICIO DE PROCEDIMIENTO ADMINISTRATIVO SANCIONATORIO INSUMO SANCIONATORIOS CONTRACTUALES</t>
    </r>
  </si>
  <si>
    <t>Situación encontrada</t>
  </si>
  <si>
    <t>PROCESO
INSPECCIÓN VIGILANCIA Y CONTROL
FORMATO PARA ANÁLISIS DE INICIO DE PROCEDIMIENTO ADMINISTRATIVO SANCIONATORIO</t>
  </si>
  <si>
    <t>F14.P16.IVC
Versión 1
11/02/2026
Página 1 de 1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</si>
</sst>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sz val="10"/>
      <color theme="1"/>
      <name val="Arial"/>
      <family val="2"/>
    </font>
    <font>
      <b/>
      <sz val="10"/>
      <name val="Arial"/>
      <family val="2"/>
    </font>
    <font>
      <sz val="11"/>
      <color rgb="FF000000"/>
      <name val="Arial"/>
      <family val="2"/>
    </font>
    <font>
      <sz val="11"/>
      <color theme="0"/>
      <name val="Calibri"/>
      <family val="2"/>
      <scheme val="minor"/>
    </font>
    <font>
      <i/>
      <sz val="10"/>
      <color theme="1"/>
      <name val="Arial"/>
      <family val="2"/>
    </font>
    <font>
      <b/>
      <sz val="12"/>
      <color theme="0"/>
      <name val="Arial"/>
      <family val="2"/>
    </font>
    <font>
      <b/>
      <sz val="12"/>
      <name val="Arial"/>
      <family val="2"/>
    </font>
    <font>
      <b/>
      <sz val="10"/>
      <color rgb="FF00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3" tint="0.59999389629810485"/>
        <bgColor indexed="64"/>
      </patternFill>
    </fill>
    <fill>
      <patternFill patternType="solid">
        <fgColor theme="4"/>
        <bgColor indexed="64"/>
      </patternFill>
    </fill>
    <fill>
      <patternFill patternType="solid">
        <fgColor rgb="FF00B050"/>
        <bgColor indexed="64"/>
      </patternFill>
    </fill>
    <fill>
      <patternFill patternType="solid">
        <fgColor theme="7" tint="0.39997558519241921"/>
        <bgColor indexed="64"/>
      </patternFill>
    </fill>
    <fill>
      <patternFill patternType="solid">
        <fgColor theme="8"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7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1" fillId="0" borderId="1" xfId="0" applyFont="1" applyBorder="1" applyAlignment="1">
      <alignment horizontal="right" vertical="center"/>
    </xf>
    <xf numFmtId="0" fontId="1" fillId="0" borderId="8" xfId="0" applyFont="1" applyBorder="1" applyAlignment="1">
      <alignment horizontal="right" vertical="center"/>
    </xf>
    <xf numFmtId="0" fontId="2" fillId="0" borderId="0" xfId="0" applyFont="1" applyAlignment="1">
      <alignment wrapText="1"/>
    </xf>
    <xf numFmtId="0" fontId="2" fillId="0" borderId="1" xfId="0" applyFont="1" applyBorder="1"/>
    <xf numFmtId="0" fontId="2" fillId="0" borderId="0" xfId="0" applyFont="1" applyAlignment="1">
      <alignment horizontal="left" vertical="top" wrapText="1"/>
    </xf>
    <xf numFmtId="0" fontId="0" fillId="0" borderId="1" xfId="0" applyBorder="1"/>
    <xf numFmtId="0" fontId="0" fillId="3" borderId="1" xfId="0" applyFill="1" applyBorder="1"/>
    <xf numFmtId="0" fontId="2" fillId="0" borderId="0" xfId="0" applyFont="1" applyAlignment="1">
      <alignment horizontal="center" vertical="top" wrapText="1"/>
    </xf>
    <xf numFmtId="0" fontId="2" fillId="0" borderId="0" xfId="0" applyFont="1" applyAlignment="1">
      <alignment horizontal="center"/>
    </xf>
    <xf numFmtId="0" fontId="5" fillId="4" borderId="1" xfId="0" applyFont="1" applyFill="1" applyBorder="1"/>
    <xf numFmtId="0" fontId="2" fillId="0" borderId="1" xfId="0" applyFont="1" applyBorder="1" applyAlignment="1">
      <alignment vertical="center" wrapText="1"/>
    </xf>
    <xf numFmtId="0" fontId="2" fillId="0" borderId="1" xfId="0"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horizontal="center" vertical="center"/>
    </xf>
    <xf numFmtId="0" fontId="2" fillId="0" borderId="1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5" borderId="5" xfId="0" applyFont="1" applyFill="1" applyBorder="1" applyAlignment="1">
      <alignment vertical="center" wrapText="1"/>
    </xf>
    <xf numFmtId="14" fontId="7" fillId="0" borderId="4" xfId="0" applyNumberFormat="1" applyFont="1" applyBorder="1" applyAlignment="1">
      <alignment vertical="center" wrapText="1"/>
    </xf>
    <xf numFmtId="0" fontId="8" fillId="6" borderId="1" xfId="0" applyFont="1" applyFill="1" applyBorder="1" applyAlignment="1">
      <alignment horizontal="center" vertical="center" wrapText="1"/>
    </xf>
    <xf numFmtId="0" fontId="8" fillId="0" borderId="4" xfId="0" applyFont="1" applyBorder="1" applyAlignment="1">
      <alignment vertical="center" wrapText="1"/>
    </xf>
    <xf numFmtId="0" fontId="2" fillId="6" borderId="1" xfId="0" applyFont="1" applyFill="1" applyBorder="1" applyAlignment="1">
      <alignment vertical="center" wrapText="1"/>
    </xf>
    <xf numFmtId="0" fontId="2" fillId="0" borderId="7"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7" fillId="5" borderId="5" xfId="0" applyFont="1" applyFill="1" applyBorder="1" applyAlignment="1">
      <alignment horizontal="left" vertical="center" wrapText="1"/>
    </xf>
    <xf numFmtId="0" fontId="7" fillId="5" borderId="4"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4" xfId="0" applyFont="1" applyBorder="1" applyAlignment="1">
      <alignment horizontal="center" vertical="center" wrapText="1"/>
    </xf>
    <xf numFmtId="0" fontId="2" fillId="0" borderId="1"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right" vertical="center" wrapText="1"/>
    </xf>
    <xf numFmtId="0" fontId="1" fillId="0" borderId="1" xfId="0" applyFont="1" applyBorder="1" applyAlignment="1">
      <alignment horizontal="center" vertical="center" wrapText="1"/>
    </xf>
    <xf numFmtId="0" fontId="7" fillId="7" borderId="5"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1" xfId="0" applyFont="1" applyFill="1" applyBorder="1" applyAlignment="1">
      <alignment horizontal="left" vertical="center" wrapText="1"/>
    </xf>
    <xf numFmtId="14" fontId="4" fillId="0" borderId="5"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0" fontId="1" fillId="2" borderId="1" xfId="0" applyFont="1" applyFill="1" applyBorder="1" applyAlignment="1">
      <alignment horizontal="center"/>
    </xf>
    <xf numFmtId="0" fontId="2" fillId="0" borderId="8"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2" fillId="0" borderId="1" xfId="0" applyFont="1" applyBorder="1" applyAlignment="1">
      <alignment horizontal="left" vertical="center" wrapText="1"/>
    </xf>
    <xf numFmtId="14" fontId="2" fillId="0" borderId="8" xfId="0" applyNumberFormat="1" applyFont="1" applyBorder="1" applyAlignment="1">
      <alignment horizontal="left" vertical="center" wrapText="1"/>
    </xf>
    <xf numFmtId="14" fontId="2"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cellXfs>
  <cellStyles count="1">
    <cellStyle name="Normal" xfId="0" builtinId="0"/>
  </cellStyles>
  <dxfs count="133">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strike val="0"/>
        <outline val="0"/>
        <shadow val="0"/>
        <u val="none"/>
        <vertAlign val="baseline"/>
        <sz val="10"/>
        <color theme="1"/>
        <name val="Arial"/>
        <family val="2"/>
        <scheme val="none"/>
      </font>
      <alignment horizontal="left"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rgb="FF000000"/>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rgb="FF000000"/>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rgb="FF000000"/>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rgb="FF000000"/>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8F45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297656</xdr:colOff>
      <xdr:row>0</xdr:row>
      <xdr:rowOff>95250</xdr:rowOff>
    </xdr:from>
    <xdr:to>
      <xdr:col>1</xdr:col>
      <xdr:colOff>915511</xdr:colOff>
      <xdr:row>5</xdr:row>
      <xdr:rowOff>3492</xdr:rowOff>
    </xdr:to>
    <xdr:pic>
      <xdr:nvPicPr>
        <xdr:cNvPr id="2" name="Imagen 1" descr="ICBFNEW">
          <a:extLst>
            <a:ext uri="{FF2B5EF4-FFF2-40B4-BE49-F238E27FC236}">
              <a16:creationId xmlns:a16="http://schemas.microsoft.com/office/drawing/2014/main" id="{93E9F024-193B-44AC-9417-8D3D7AB59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231" y="95250"/>
          <a:ext cx="617855" cy="71786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297656</xdr:colOff>
      <xdr:row>0</xdr:row>
      <xdr:rowOff>95250</xdr:rowOff>
    </xdr:from>
    <xdr:to>
      <xdr:col>1</xdr:col>
      <xdr:colOff>915511</xdr:colOff>
      <xdr:row>5</xdr:row>
      <xdr:rowOff>3492</xdr:rowOff>
    </xdr:to>
    <xdr:pic>
      <xdr:nvPicPr>
        <xdr:cNvPr id="4" name="Imagen 3" descr="ICBFNEW">
          <a:extLst>
            <a:ext uri="{FF2B5EF4-FFF2-40B4-BE49-F238E27FC236}">
              <a16:creationId xmlns:a16="http://schemas.microsoft.com/office/drawing/2014/main" id="{FA0CFF71-D1FF-C2FE-9A95-ABB907D67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95250"/>
          <a:ext cx="617855" cy="74168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392206</xdr:colOff>
      <xdr:row>0</xdr:row>
      <xdr:rowOff>123266</xdr:rowOff>
    </xdr:from>
    <xdr:to>
      <xdr:col>1</xdr:col>
      <xdr:colOff>437029</xdr:colOff>
      <xdr:row>4</xdr:row>
      <xdr:rowOff>64035</xdr:rowOff>
    </xdr:to>
    <xdr:pic>
      <xdr:nvPicPr>
        <xdr:cNvPr id="2" name="Imagen 1" descr="LOGO-SOLIDO-NEGRO-ICBF-TRAN">
          <a:extLst>
            <a:ext uri="{FF2B5EF4-FFF2-40B4-BE49-F238E27FC236}">
              <a16:creationId xmlns:a16="http://schemas.microsoft.com/office/drawing/2014/main" id="{C02F62EC-E7D7-4D95-8B66-069FC0C568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206" y="123266"/>
          <a:ext cx="559173" cy="58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3" name="Imagen 2" descr="Memebrete_Mesa de trabajo 1">
          <a:extLst>
            <a:ext uri="{FF2B5EF4-FFF2-40B4-BE49-F238E27FC236}">
              <a16:creationId xmlns:a16="http://schemas.microsoft.com/office/drawing/2014/main" id="{2E17DDD2-DD45-460D-86F8-367DF31540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68584" y="155201"/>
          <a:ext cx="2516178" cy="67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392206</xdr:colOff>
      <xdr:row>0</xdr:row>
      <xdr:rowOff>123266</xdr:rowOff>
    </xdr:from>
    <xdr:to>
      <xdr:col>1</xdr:col>
      <xdr:colOff>437029</xdr:colOff>
      <xdr:row>4</xdr:row>
      <xdr:rowOff>64035</xdr:rowOff>
    </xdr:to>
    <xdr:pic>
      <xdr:nvPicPr>
        <xdr:cNvPr id="2" name="Imagen 1" descr="LOGO-SOLIDO-NEGRO-ICBF-TRAN">
          <a:extLst>
            <a:ext uri="{FF2B5EF4-FFF2-40B4-BE49-F238E27FC236}">
              <a16:creationId xmlns:a16="http://schemas.microsoft.com/office/drawing/2014/main" id="{629D4ACC-91F5-42E4-A214-A4BAF0911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206" y="123266"/>
          <a:ext cx="559173" cy="58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3" name="Imagen 2" descr="Memebrete_Mesa de trabajo 1">
          <a:extLst>
            <a:ext uri="{FF2B5EF4-FFF2-40B4-BE49-F238E27FC236}">
              <a16:creationId xmlns:a16="http://schemas.microsoft.com/office/drawing/2014/main" id="{226EB8BA-7405-4961-8DBC-936F56E98A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68584" y="155201"/>
          <a:ext cx="2516178" cy="67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392206</xdr:colOff>
      <xdr:row>0</xdr:row>
      <xdr:rowOff>123266</xdr:rowOff>
    </xdr:from>
    <xdr:to>
      <xdr:col>1</xdr:col>
      <xdr:colOff>437029</xdr:colOff>
      <xdr:row>4</xdr:row>
      <xdr:rowOff>64035</xdr:rowOff>
    </xdr:to>
    <xdr:pic>
      <xdr:nvPicPr>
        <xdr:cNvPr id="2" name="Imagen 1" descr="LOGO-SOLIDO-NEGRO-ICBF-TRAN">
          <a:extLst>
            <a:ext uri="{FF2B5EF4-FFF2-40B4-BE49-F238E27FC236}">
              <a16:creationId xmlns:a16="http://schemas.microsoft.com/office/drawing/2014/main" id="{5D86CAF3-5E67-45A8-A2A7-F92955621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206" y="123266"/>
          <a:ext cx="559173" cy="58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3" name="Imagen 2" descr="Memebrete_Mesa de trabajo 1">
          <a:extLst>
            <a:ext uri="{FF2B5EF4-FFF2-40B4-BE49-F238E27FC236}">
              <a16:creationId xmlns:a16="http://schemas.microsoft.com/office/drawing/2014/main" id="{D9FE0EA4-DB6B-4A92-9659-098285094E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68584" y="155201"/>
          <a:ext cx="2516178" cy="67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392206</xdr:colOff>
      <xdr:row>0</xdr:row>
      <xdr:rowOff>123266</xdr:rowOff>
    </xdr:from>
    <xdr:to>
      <xdr:col>1</xdr:col>
      <xdr:colOff>437029</xdr:colOff>
      <xdr:row>4</xdr:row>
      <xdr:rowOff>64035</xdr:rowOff>
    </xdr:to>
    <xdr:pic>
      <xdr:nvPicPr>
        <xdr:cNvPr id="2" name="Imagen 1" descr="LOGO-SOLIDO-NEGRO-ICBF-TRAN">
          <a:extLst>
            <a:ext uri="{FF2B5EF4-FFF2-40B4-BE49-F238E27FC236}">
              <a16:creationId xmlns:a16="http://schemas.microsoft.com/office/drawing/2014/main" id="{CC290244-AA84-495B-BF7C-DB80756B4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206" y="123266"/>
          <a:ext cx="559173" cy="58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3" name="Imagen 2" descr="Memebrete_Mesa de trabajo 1">
          <a:extLst>
            <a:ext uri="{FF2B5EF4-FFF2-40B4-BE49-F238E27FC236}">
              <a16:creationId xmlns:a16="http://schemas.microsoft.com/office/drawing/2014/main" id="{91978257-1666-4525-BAE0-FA94535D36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68584" y="155201"/>
          <a:ext cx="2516178" cy="67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392206</xdr:colOff>
      <xdr:row>0</xdr:row>
      <xdr:rowOff>123266</xdr:rowOff>
    </xdr:from>
    <xdr:to>
      <xdr:col>1</xdr:col>
      <xdr:colOff>437029</xdr:colOff>
      <xdr:row>4</xdr:row>
      <xdr:rowOff>64035</xdr:rowOff>
    </xdr:to>
    <xdr:pic>
      <xdr:nvPicPr>
        <xdr:cNvPr id="2" name="Imagen 1" descr="LOGO-SOLIDO-NEGRO-ICBF-TRAN">
          <a:extLst>
            <a:ext uri="{FF2B5EF4-FFF2-40B4-BE49-F238E27FC236}">
              <a16:creationId xmlns:a16="http://schemas.microsoft.com/office/drawing/2014/main" id="{C71EAEA9-6C17-4907-B2F5-2816EC120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111" y="125171"/>
          <a:ext cx="570603" cy="620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3" name="Imagen 2" descr="Memebrete_Mesa de trabajo 1">
          <a:extLst>
            <a:ext uri="{FF2B5EF4-FFF2-40B4-BE49-F238E27FC236}">
              <a16:creationId xmlns:a16="http://schemas.microsoft.com/office/drawing/2014/main" id="{FC03F0C7-5D95-48F0-B0B3-F59D335395E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74299" y="155201"/>
          <a:ext cx="2516178" cy="722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392206</xdr:colOff>
      <xdr:row>0</xdr:row>
      <xdr:rowOff>123266</xdr:rowOff>
    </xdr:from>
    <xdr:to>
      <xdr:col>1</xdr:col>
      <xdr:colOff>437029</xdr:colOff>
      <xdr:row>4</xdr:row>
      <xdr:rowOff>64035</xdr:rowOff>
    </xdr:to>
    <xdr:pic>
      <xdr:nvPicPr>
        <xdr:cNvPr id="4" name="Imagen 3" descr="LOGO-SOLIDO-NEGRO-ICBF-TRAN">
          <a:extLst>
            <a:ext uri="{FF2B5EF4-FFF2-40B4-BE49-F238E27FC236}">
              <a16:creationId xmlns:a16="http://schemas.microsoft.com/office/drawing/2014/main" id="{9F92744E-BFCE-4ECF-B6F4-BF3826E6F8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2206" y="123266"/>
          <a:ext cx="559173" cy="58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5" name="Imagen 4" descr="Memebrete_Mesa de trabajo 1">
          <a:extLst>
            <a:ext uri="{FF2B5EF4-FFF2-40B4-BE49-F238E27FC236}">
              <a16:creationId xmlns:a16="http://schemas.microsoft.com/office/drawing/2014/main" id="{7D74A7E7-B138-4607-86F9-BDDB38455C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68584" y="155201"/>
          <a:ext cx="2516178" cy="67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392206</xdr:colOff>
      <xdr:row>0</xdr:row>
      <xdr:rowOff>123266</xdr:rowOff>
    </xdr:from>
    <xdr:to>
      <xdr:col>1</xdr:col>
      <xdr:colOff>437029</xdr:colOff>
      <xdr:row>4</xdr:row>
      <xdr:rowOff>64035</xdr:rowOff>
    </xdr:to>
    <xdr:pic>
      <xdr:nvPicPr>
        <xdr:cNvPr id="2" name="Imagen 1" descr="LOGO-SOLIDO-NEGRO-ICBF-TRAN">
          <a:extLst>
            <a:ext uri="{FF2B5EF4-FFF2-40B4-BE49-F238E27FC236}">
              <a16:creationId xmlns:a16="http://schemas.microsoft.com/office/drawing/2014/main" id="{64FFB70C-B724-462B-B684-2C51451AD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111" y="125171"/>
          <a:ext cx="570603" cy="620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3" name="Imagen 2" descr="Memebrete_Mesa de trabajo 1">
          <a:extLst>
            <a:ext uri="{FF2B5EF4-FFF2-40B4-BE49-F238E27FC236}">
              <a16:creationId xmlns:a16="http://schemas.microsoft.com/office/drawing/2014/main" id="{01B88394-E96A-4FED-8FEB-64B6125A21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74299" y="155201"/>
          <a:ext cx="2516178" cy="722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392206</xdr:colOff>
      <xdr:row>0</xdr:row>
      <xdr:rowOff>123266</xdr:rowOff>
    </xdr:from>
    <xdr:to>
      <xdr:col>1</xdr:col>
      <xdr:colOff>437029</xdr:colOff>
      <xdr:row>4</xdr:row>
      <xdr:rowOff>64035</xdr:rowOff>
    </xdr:to>
    <xdr:pic>
      <xdr:nvPicPr>
        <xdr:cNvPr id="4" name="Imagen 3" descr="LOGO-SOLIDO-NEGRO-ICBF-TRAN">
          <a:extLst>
            <a:ext uri="{FF2B5EF4-FFF2-40B4-BE49-F238E27FC236}">
              <a16:creationId xmlns:a16="http://schemas.microsoft.com/office/drawing/2014/main" id="{82E02FC7-A424-4827-B6E0-026310EC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206" y="123266"/>
          <a:ext cx="559173" cy="58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5" name="Imagen 4" descr="Memebrete_Mesa de trabajo 1">
          <a:extLst>
            <a:ext uri="{FF2B5EF4-FFF2-40B4-BE49-F238E27FC236}">
              <a16:creationId xmlns:a16="http://schemas.microsoft.com/office/drawing/2014/main" id="{BA5EE331-37F7-4117-A27B-BF44558C8C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68584" y="155201"/>
          <a:ext cx="2516178" cy="67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392206</xdr:colOff>
      <xdr:row>0</xdr:row>
      <xdr:rowOff>123266</xdr:rowOff>
    </xdr:from>
    <xdr:to>
      <xdr:col>1</xdr:col>
      <xdr:colOff>437029</xdr:colOff>
      <xdr:row>4</xdr:row>
      <xdr:rowOff>64035</xdr:rowOff>
    </xdr:to>
    <xdr:pic>
      <xdr:nvPicPr>
        <xdr:cNvPr id="2" name="Imagen 1" descr="LOGO-SOLIDO-NEGRO-ICBF-TRAN">
          <a:extLst>
            <a:ext uri="{FF2B5EF4-FFF2-40B4-BE49-F238E27FC236}">
              <a16:creationId xmlns:a16="http://schemas.microsoft.com/office/drawing/2014/main" id="{3B2D2F32-4260-4264-BA3A-4919A0C1F6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111" y="125171"/>
          <a:ext cx="570603" cy="620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3" name="Imagen 2" descr="Memebrete_Mesa de trabajo 1">
          <a:extLst>
            <a:ext uri="{FF2B5EF4-FFF2-40B4-BE49-F238E27FC236}">
              <a16:creationId xmlns:a16="http://schemas.microsoft.com/office/drawing/2014/main" id="{2DB01078-CAD1-4B15-966D-6B77D00808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74299" y="155201"/>
          <a:ext cx="2516178" cy="722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392206</xdr:colOff>
      <xdr:row>0</xdr:row>
      <xdr:rowOff>123266</xdr:rowOff>
    </xdr:from>
    <xdr:to>
      <xdr:col>1</xdr:col>
      <xdr:colOff>437029</xdr:colOff>
      <xdr:row>4</xdr:row>
      <xdr:rowOff>64035</xdr:rowOff>
    </xdr:to>
    <xdr:pic>
      <xdr:nvPicPr>
        <xdr:cNvPr id="4" name="Imagen 3" descr="LOGO-SOLIDO-NEGRO-ICBF-TRAN">
          <a:extLst>
            <a:ext uri="{FF2B5EF4-FFF2-40B4-BE49-F238E27FC236}">
              <a16:creationId xmlns:a16="http://schemas.microsoft.com/office/drawing/2014/main" id="{57BC31A8-6E16-4A3A-B96E-528B43C80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206" y="123266"/>
          <a:ext cx="559173" cy="58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554234</xdr:colOff>
      <xdr:row>0</xdr:row>
      <xdr:rowOff>155201</xdr:rowOff>
    </xdr:from>
    <xdr:to>
      <xdr:col>1</xdr:col>
      <xdr:colOff>3070412</xdr:colOff>
      <xdr:row>5</xdr:row>
      <xdr:rowOff>24027</xdr:rowOff>
    </xdr:to>
    <xdr:pic>
      <xdr:nvPicPr>
        <xdr:cNvPr id="5" name="Imagen 4" descr="Memebrete_Mesa de trabajo 1">
          <a:extLst>
            <a:ext uri="{FF2B5EF4-FFF2-40B4-BE49-F238E27FC236}">
              <a16:creationId xmlns:a16="http://schemas.microsoft.com/office/drawing/2014/main" id="{508A2B81-5CDA-4270-9FA3-9BE1C66811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718" b="9892"/>
        <a:stretch>
          <a:fillRect/>
        </a:stretch>
      </xdr:blipFill>
      <xdr:spPr bwMode="auto">
        <a:xfrm>
          <a:off x="1068584" y="155201"/>
          <a:ext cx="2516178" cy="67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arlos Alberto Cuervo Fonce" id="{A31B4DB4-8EA8-40A7-8756-DE5A732E7832}" userId="S::Carlos.Cuervo@icbf.gov.co::aef2ad8f-28b7-4b74-901d-5971efefb07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64BFA9-947E-4C61-B35F-26F13D0555ED}" name="Tabla2" displayName="Tabla2" ref="A1:B5" totalsRowShown="0" headerRowDxfId="132" dataDxfId="130" headerRowBorderDxfId="131" tableBorderDxfId="129" totalsRowBorderDxfId="128">
  <autoFilter ref="A1:B5" xr:uid="{477CBCBF-77BB-45C7-8E73-43A8A4A8AAC6}"/>
  <tableColumns count="2">
    <tableColumn id="1" xr3:uid="{3CDE2D69-A888-4DF9-880E-798104408891}" name="Item" dataDxfId="127"/>
    <tableColumn id="2" xr3:uid="{15574342-6CAE-4D70-B07B-846ECB70E8D4}" name="Descripción" dataDxfId="1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4E26D1-8619-4801-BEE8-A213086C32B2}" name="Tabla14567" displayName="Tabla14567" ref="A15:L24" totalsRowShown="0" headerRowDxfId="125" dataDxfId="124">
  <tableColumns count="12">
    <tableColumn id="1" xr3:uid="{2A634758-9786-4F5D-BB59-D6B20B05B990}" name="N°" dataDxfId="123"/>
    <tableColumn id="2" xr3:uid="{ABA914D9-0D7D-442D-B474-A802A3925BB6}" name="Hallazgo (Descripción)" dataDxfId="122"/>
    <tableColumn id="3" xr3:uid="{EA6132DB-AA34-4B49-B552-AF845624F3EF}" name="Subdirección General" dataDxfId="121"/>
    <tableColumn id="4" xr3:uid="{B500AC27-6A45-4B8A-82FA-4E2BB6D48F06}" name="Dirección de Primera Infancia" dataDxfId="120"/>
    <tableColumn id="5" xr3:uid="{81A089CE-8FD1-490C-BBC7-AB84962F35FE}" name="Dirección de Protección" dataDxfId="119"/>
    <tableColumn id="6" xr3:uid="{1544934E-D958-4480-BA2D-A1AED950E388}" name="Dirección de Contrataciòn" dataDxfId="118"/>
    <tableColumn id="7" xr3:uid="{BBA1C5F6-6A27-4E8F-A373-0300CBB52E99}" name="Oficina Asesora Jurídica" dataDxfId="117"/>
    <tableColumn id="8" xr3:uid="{751FA6D4-426D-4EA1-9566-A5D276F24903}" name="Oficina de Aseguramiento " dataDxfId="116"/>
    <tableColumn id="9" xr3:uid="{561839B0-4E1E-471B-9282-96F034EFF201}" name="Si" dataDxfId="115"/>
    <tableColumn id="10" xr3:uid="{86665F0D-EE2C-4C82-B931-BD9B88F575CE}" name="No" dataDxfId="114"/>
    <tableColumn id="11" xr3:uid="{DEFA6DE7-94DE-44DF-A7E8-292F8878CEBB}" name="Resultado" dataDxfId="113">
      <calculatedColumnFormula>IF(Tabla14567[[#This Row],[Si]]&gt;Tabla14567[[#This Row],[No]],"Si","No")</calculatedColumnFormula>
    </tableColumn>
    <tableColumn id="12" xr3:uid="{FA2EE909-B4FA-4B15-BD32-D875088120A9}" name="Observaciones generales" dataDxfId="112"/>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D4C1CC-6820-423A-B286-7CB006035937}" name="Tabla1456" displayName="Tabla1456" ref="A15:L19" totalsRowShown="0" headerRowDxfId="111" dataDxfId="110">
  <tableColumns count="12">
    <tableColumn id="1" xr3:uid="{A20BE65C-9A5A-4B0E-9EF7-06066E48135F}" name="N°" dataDxfId="109"/>
    <tableColumn id="2" xr3:uid="{E7F4E546-B3A9-4E2E-A32B-25F49D81B916}" name="Hallazgo (Descripción)" dataDxfId="108"/>
    <tableColumn id="3" xr3:uid="{363D26E1-1845-4610-B2D4-EFCAB3C919A3}" name="Subdirección General" dataDxfId="107"/>
    <tableColumn id="4" xr3:uid="{762EB380-DF9E-49FC-A821-7D033FAD9BAC}" name="Dirección de Primera Infancia" dataDxfId="106"/>
    <tableColumn id="5" xr3:uid="{18A0D5D9-A06C-4371-A134-7C041A646CAD}" name="Dirección de Protección" dataDxfId="105"/>
    <tableColumn id="6" xr3:uid="{DE646826-8809-466C-9E2B-52AECA4212A5}" name="Dirección de Contratos" dataDxfId="104"/>
    <tableColumn id="7" xr3:uid="{CF260AE8-98DB-4021-B40A-C836AB84E626}" name="Oficina Asesora Jurídica" dataDxfId="103"/>
    <tableColumn id="8" xr3:uid="{C7994DD8-8A1E-411D-A35D-E4AD7FFAEDBF}" name="Oficina de Aseguramiento " dataDxfId="102"/>
    <tableColumn id="9" xr3:uid="{38607D69-E4F0-4E31-A560-1F2BA4A777F2}" name="Si" dataDxfId="101"/>
    <tableColumn id="10" xr3:uid="{D61FA184-9F10-44E2-A6BE-96AE55AF8F82}" name="No" dataDxfId="100"/>
    <tableColumn id="11" xr3:uid="{BCA232F9-94FF-4316-9F45-12FCEAEF57AC}" name="Resultado" dataDxfId="99">
      <calculatedColumnFormula>IF(Tabla1456[[#This Row],[Si]]&gt;Tabla1456[[#This Row],[No]],"Si","No")</calculatedColumnFormula>
    </tableColumn>
    <tableColumn id="12" xr3:uid="{E870E77C-84DF-499F-9203-26E5B9AC93B3}" name="Observaciones generales" dataDxfId="98"/>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6808CA-EA02-40A1-A875-5D1239AE7198}" name="Tabla14568" displayName="Tabla14568" ref="A15:L24" totalsRowShown="0" headerRowDxfId="97" dataDxfId="96">
  <tableColumns count="12">
    <tableColumn id="1" xr3:uid="{D879AE4B-B6BA-4DF8-B4CF-04DA24C397CE}" name="N°" dataDxfId="95"/>
    <tableColumn id="2" xr3:uid="{16C466F2-2062-409F-9076-2F13D224D826}" name="Hallazgo (Descripción)" dataDxfId="94"/>
    <tableColumn id="3" xr3:uid="{15807A3D-C1BC-41B1-9B01-D2FC91DBBA25}" name="Subdirección General" dataDxfId="93"/>
    <tableColumn id="4" xr3:uid="{A075FA47-C5E5-450A-A801-A9022685C5F6}" name="Dirección de Primera Infancia" dataDxfId="92"/>
    <tableColumn id="5" xr3:uid="{BD7FAF13-A88F-4D3B-8C84-47B047F9A313}" name="Dirección de Protección" dataDxfId="91"/>
    <tableColumn id="6" xr3:uid="{A13BCD48-E4E5-41DB-991E-430DB9C09CD1}" name="Dirección de Contratos" dataDxfId="90"/>
    <tableColumn id="7" xr3:uid="{57AD9B14-0D9E-4E2A-BC38-AA62E1808970}" name="Oficina Asesora Jurídica" dataDxfId="89"/>
    <tableColumn id="8" xr3:uid="{74289157-5A73-48D0-94D6-17529CC9915A}" name="Oficina de Aseguramiento " dataDxfId="88"/>
    <tableColumn id="9" xr3:uid="{A41BD5AC-8EDA-42A0-92CD-7774ED0E6C15}" name="Si" dataDxfId="87"/>
    <tableColumn id="10" xr3:uid="{448B14B3-006D-42E3-9242-2844BDD2A8FC}" name="No" dataDxfId="86"/>
    <tableColumn id="11" xr3:uid="{74367609-F9E5-4DFF-9253-58A05BEABE31}" name="Resultado" dataDxfId="85">
      <calculatedColumnFormula>IF(Tabla14568[[#This Row],[Si]]&gt;Tabla14568[[#This Row],[No]],"Si","No")</calculatedColumnFormula>
    </tableColumn>
    <tableColumn id="12" xr3:uid="{15D3E528-6CA2-4FF9-9EFD-4DBCBB60E150}" name="Observaciones generales" dataDxfId="84"/>
  </tableColumns>
  <tableStyleInfo name="TableStyleMedium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96CD9F5-90F3-4AA5-A020-1E978263506A}" name="Tabla145689" displayName="Tabla145689" ref="A15:L26" totalsRowShown="0" headerRowDxfId="83" dataDxfId="82">
  <tableColumns count="12">
    <tableColumn id="1" xr3:uid="{ADA6F6E0-0340-4D03-AF96-8BF41381E385}" name="N°" dataDxfId="81"/>
    <tableColumn id="2" xr3:uid="{27CAA019-0E2B-4204-BC15-0373829E9356}" name="Hallazgo (Descripción)" dataDxfId="80"/>
    <tableColumn id="3" xr3:uid="{2524845E-EFBE-467E-8B01-85FC6EC1C0E3}" name="Subdirección General" dataDxfId="79"/>
    <tableColumn id="4" xr3:uid="{38DE4B50-CD75-481E-B88A-B8FD1E5C71A2}" name="Dirección de Primera Infancia" dataDxfId="78"/>
    <tableColumn id="5" xr3:uid="{824E7C4F-3B2E-4E94-A7FE-D4841820C8B1}" name="Dirección de Protección" dataDxfId="77"/>
    <tableColumn id="6" xr3:uid="{1B0E84A4-25F7-4E95-A46D-F7595177558B}" name="Dirección de Contratos" dataDxfId="76"/>
    <tableColumn id="7" xr3:uid="{BC56A77C-B7FE-4464-BA77-703B4DAE0A62}" name="Oficina Asesora Jurídica" dataDxfId="75"/>
    <tableColumn id="8" xr3:uid="{47C8B3E1-7D93-400D-A41B-C6EEB4F7BF73}" name="Oficina de Aseguramiento " dataDxfId="74"/>
    <tableColumn id="9" xr3:uid="{8C6B8CC0-12EE-4397-9CD8-781C6FFE0F67}" name="Si" dataDxfId="73"/>
    <tableColumn id="10" xr3:uid="{611B618D-CAC7-4472-91C9-3CA1AEE92201}" name="No" dataDxfId="72"/>
    <tableColumn id="11" xr3:uid="{AA210DD5-4953-479B-99EC-985C31C993FE}" name="Resultado" dataDxfId="71">
      <calculatedColumnFormula>IF(Tabla145689[[#This Row],[Si]]&gt;Tabla145689[[#This Row],[No]],"Si","No")</calculatedColumnFormula>
    </tableColumn>
    <tableColumn id="12" xr3:uid="{2ECE8AE1-8658-4984-8802-0577B8F4DA5A}" name="Observaciones generales" dataDxfId="70"/>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FB328E6-2995-4431-B6A4-A645AD4DE237}" name="Tabla122" displayName="Tabla122" ref="A14:L24" totalsRowShown="0" headerRowDxfId="69" dataDxfId="68">
  <tableColumns count="12">
    <tableColumn id="1" xr3:uid="{89FE4424-2A0A-402D-9A41-F3069A670977}" name="N°" dataDxfId="67"/>
    <tableColumn id="2" xr3:uid="{2D9D153F-00D0-4C39-A786-6270491AEC94}" name="Hallazgo (Descripción)" dataDxfId="66"/>
    <tableColumn id="3" xr3:uid="{0DF5D6EA-6673-4615-9751-4433D6A61C11}" name="Subdirección General" dataDxfId="65"/>
    <tableColumn id="4" xr3:uid="{ED3A7847-B125-4AAB-ACF3-C5E90C005E98}" name="Dirección de Primera Infancia" dataDxfId="64"/>
    <tableColumn id="5" xr3:uid="{53CCCD49-1A20-4378-B623-C346528FDFB8}" name="Dirección de Protección" dataDxfId="63"/>
    <tableColumn id="6" xr3:uid="{A5B1BF77-394B-462C-B306-D9C604E619C5}" name="Dirección de Contratos" dataDxfId="62"/>
    <tableColumn id="7" xr3:uid="{439496DF-2DE5-428D-9860-762EFFB7FF5C}" name="Oficina Asesora Jurídica" dataDxfId="61"/>
    <tableColumn id="8" xr3:uid="{E89FD7BA-E355-4EE8-9E44-0A9F577DDC59}" name="Oficina de Aseguramiento " dataDxfId="60"/>
    <tableColumn id="9" xr3:uid="{1A80CD8F-EBFF-4B1A-B88B-41ADD7CF6166}" name="Si" dataDxfId="59">
      <calculatedColumnFormula>COUNTIF(Tabla122[[#This Row],[Subdirección General]:[Oficina de Aseguramiento ]],Tabla122[[#Headers],[Si]])</calculatedColumnFormula>
    </tableColumn>
    <tableColumn id="10" xr3:uid="{D9A048FC-EAFE-4B87-BEA8-35C825131ECC}" name="No" dataDxfId="58">
      <calculatedColumnFormula>COUNTIF(Tabla122[[#This Row],[Subdirección General]:[Oficina de Aseguramiento ]],Tabla122[[#Headers],[No]])</calculatedColumnFormula>
    </tableColumn>
    <tableColumn id="11" xr3:uid="{2078376E-E4CB-4F1D-8AC0-857E71951484}" name="Resultado" dataDxfId="57">
      <calculatedColumnFormula>IF(Tabla122[[#This Row],[Si]]&gt;Tabla122[[#This Row],[No]],"Si","No")</calculatedColumnFormula>
    </tableColumn>
    <tableColumn id="12" xr3:uid="{474F0A04-5E2D-4040-9DB8-4A2BE3615B57}" name="Observaciones generales" dataDxfId="56"/>
  </tableColumns>
  <tableStyleInfo name="TableStyleMedium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2BF86CD-BAF0-4AAB-8533-B57923B24E53}" name="Tabla123" displayName="Tabla123" ref="A14:L24" totalsRowShown="0" headerRowDxfId="55" dataDxfId="54">
  <tableColumns count="12">
    <tableColumn id="1" xr3:uid="{BFF3DB54-A1D1-4DC5-9299-DCE6F669BC41}" name="N°" dataDxfId="53"/>
    <tableColumn id="2" xr3:uid="{52116963-A916-4EFB-A034-86956109B60A}" name="Hallazgo (Descripción)" dataDxfId="52"/>
    <tableColumn id="3" xr3:uid="{3830DC8D-B7AA-46CE-B0E8-EA7DE055974A}" name="Subdirección General" dataDxfId="51"/>
    <tableColumn id="4" xr3:uid="{88EBE995-355D-45E0-9E46-778D1C906EF9}" name="Dirección de Primera Infancia" dataDxfId="50"/>
    <tableColumn id="5" xr3:uid="{FFA98E58-3AFC-4077-8AA8-F84912D4FCC8}" name="Dirección de Protección" dataDxfId="49"/>
    <tableColumn id="6" xr3:uid="{7234D9D3-D592-4063-B36A-B8589B8CF565}" name="Dirección de Contratos" dataDxfId="48"/>
    <tableColumn id="7" xr3:uid="{DB9E4595-102F-442C-A0CB-3FC90A33553F}" name="Oficina Asesora Jurídica" dataDxfId="47"/>
    <tableColumn id="8" xr3:uid="{142E0C30-4CB5-4977-BDB3-35575EEB0B1E}" name="Oficina de Aseguramiento " dataDxfId="46"/>
    <tableColumn id="9" xr3:uid="{29EC9A84-E47F-4BC9-BF74-2FB74D7ACBA6}" name="Si" dataDxfId="45">
      <calculatedColumnFormula>COUNTIF(Tabla123[[#This Row],[Subdirección General]:[Oficina de Aseguramiento ]],Tabla123[[#Headers],[Si]])</calculatedColumnFormula>
    </tableColumn>
    <tableColumn id="10" xr3:uid="{2D9A7142-CB14-4A10-AAAF-626C5DB64428}" name="No" dataDxfId="44">
      <calculatedColumnFormula>COUNTIF(Tabla123[[#This Row],[Subdirección General]:[Oficina de Aseguramiento ]],Tabla123[[#Headers],[No]])</calculatedColumnFormula>
    </tableColumn>
    <tableColumn id="11" xr3:uid="{9D6F4C9A-4597-4FC4-AA56-19DD0D53878D}" name="Resultado" dataDxfId="43">
      <calculatedColumnFormula>IF(Tabla123[[#This Row],[Si]]&gt;Tabla123[[#This Row],[No]],"Si","No")</calculatedColumnFormula>
    </tableColumn>
    <tableColumn id="12" xr3:uid="{59CD7384-C49C-4131-84ED-1F5D109564BC}" name="Observaciones generales" dataDxfId="42"/>
  </tableColumns>
  <tableStyleInfo name="TableStyleMedium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3490FFA-1C14-41D4-8FBC-8EDF9861A87D}" name="Tabla124" displayName="Tabla124" ref="A14:L24" totalsRowShown="0" headerRowDxfId="41" dataDxfId="40">
  <tableColumns count="12">
    <tableColumn id="1" xr3:uid="{D48BB9AD-38C2-49BA-9316-314712BD4BD3}" name="N°" dataDxfId="39"/>
    <tableColumn id="2" xr3:uid="{2A2AA2AE-F074-4BAF-BAD8-C76F3BC2032B}" name="Hallazgo (Descripción)" dataDxfId="38"/>
    <tableColumn id="3" xr3:uid="{14D9B10E-C02E-422E-B384-26051BF03E2C}" name="Subdirección General" dataDxfId="37"/>
    <tableColumn id="4" xr3:uid="{B0345B10-34D9-4C05-84E0-EE3A520315B0}" name="Dirección de Primera Infancia" dataDxfId="36"/>
    <tableColumn id="5" xr3:uid="{D6E09301-6D9D-4990-AB86-6D0354130859}" name="Dirección de Protección" dataDxfId="35"/>
    <tableColumn id="6" xr3:uid="{6B38A36A-CCC6-489F-9862-CED9D22AC14C}" name="Dirección de Contratos" dataDxfId="34"/>
    <tableColumn id="7" xr3:uid="{64B406EC-AA86-4BAE-9D0D-D5384EAAF886}" name="Oficina Asesora Jurídica" dataDxfId="33"/>
    <tableColumn id="8" xr3:uid="{11AD49CC-1B3A-47C8-B73D-121DCCF749D4}" name="Oficina de Aseguramiento " dataDxfId="32"/>
    <tableColumn id="9" xr3:uid="{944D46E1-7D61-481A-85B9-34EBAE648AEC}" name="Si" dataDxfId="31">
      <calculatedColumnFormula>COUNTIF(Tabla124[[#This Row],[Subdirección General]:[Oficina de Aseguramiento ]],Tabla124[[#Headers],[Si]])</calculatedColumnFormula>
    </tableColumn>
    <tableColumn id="10" xr3:uid="{A18D93CB-F156-439E-878F-2A63C3EFE60D}" name="No" dataDxfId="30">
      <calculatedColumnFormula>COUNTIF(Tabla124[[#This Row],[Subdirección General]:[Oficina de Aseguramiento ]],Tabla124[[#Headers],[No]])</calculatedColumnFormula>
    </tableColumn>
    <tableColumn id="11" xr3:uid="{40F8CCD0-A42A-4FA2-B08D-0F2F4226B8B7}" name="Resultado" dataDxfId="29">
      <calculatedColumnFormula>IF(Tabla124[[#This Row],[Si]]&gt;Tabla124[[#This Row],[No]],"Si","No")</calculatedColumnFormula>
    </tableColumn>
    <tableColumn id="12" xr3:uid="{E594BC98-7A7F-4AB6-AFD5-BF2DB128BDC4}" name="Observaciones generales" dataDxfId="28"/>
  </tableColumns>
  <tableStyleInfo name="TableStyleMedium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6-02-09T14:18:23.64" personId="{A31B4DB4-8EA8-40A7-8756-DE5A732E7832}" id="{2270795D-3873-4980-8513-8897F8DA12BD}">
    <text>Las celdas en color verde son diligenciadas por el equipo que realizó la visita</text>
  </threadedComment>
  <threadedComment ref="C10" dT="2026-02-09T14:18:54.14" personId="{A31B4DB4-8EA8-40A7-8756-DE5A732E7832}" id="{E71F4EAB-29BD-4C3B-A75A-338B78DD09CC}">
    <text>Las celdas de color azul son diligenciadas por el grupo de PAS</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6534-A422-488E-B9E9-6DF1B1ABC948}">
  <dimension ref="A1:H5"/>
  <sheetViews>
    <sheetView showGridLines="0" workbookViewId="0">
      <selection activeCell="H8" sqref="H8"/>
    </sheetView>
  </sheetViews>
  <sheetFormatPr baseColWidth="10" defaultColWidth="11.42578125" defaultRowHeight="15" x14ac:dyDescent="0.25"/>
  <cols>
    <col min="2" max="2" width="13.42578125" customWidth="1"/>
    <col min="5" max="5" width="15.140625" customWidth="1"/>
    <col min="7" max="7" width="17.42578125" customWidth="1"/>
    <col min="8" max="8" width="14.28515625" customWidth="1"/>
  </cols>
  <sheetData>
    <row r="1" spans="1:8" x14ac:dyDescent="0.25">
      <c r="A1" s="6" t="s">
        <v>0</v>
      </c>
      <c r="B1" s="7" t="s">
        <v>1</v>
      </c>
      <c r="D1" s="20" t="s">
        <v>2</v>
      </c>
      <c r="E1" s="20" t="s">
        <v>3</v>
      </c>
      <c r="G1" s="23" t="s">
        <v>2</v>
      </c>
      <c r="H1" s="23" t="s">
        <v>3</v>
      </c>
    </row>
    <row r="2" spans="1:8" x14ac:dyDescent="0.25">
      <c r="A2" s="8">
        <v>1</v>
      </c>
      <c r="B2" s="10" t="s">
        <v>4</v>
      </c>
      <c r="D2" s="19">
        <v>1</v>
      </c>
      <c r="E2" s="19" t="s">
        <v>5</v>
      </c>
      <c r="G2" s="19" t="s">
        <v>6</v>
      </c>
      <c r="H2" s="19" t="s">
        <v>7</v>
      </c>
    </row>
    <row r="3" spans="1:8" x14ac:dyDescent="0.25">
      <c r="A3" s="8">
        <v>2</v>
      </c>
      <c r="B3" s="10" t="s">
        <v>8</v>
      </c>
      <c r="D3" s="19">
        <v>2</v>
      </c>
      <c r="E3" s="19" t="s">
        <v>9</v>
      </c>
      <c r="G3" s="19" t="s">
        <v>10</v>
      </c>
      <c r="H3" s="19" t="s">
        <v>11</v>
      </c>
    </row>
    <row r="4" spans="1:8" x14ac:dyDescent="0.25">
      <c r="A4" s="8">
        <v>3</v>
      </c>
      <c r="B4" s="10" t="s">
        <v>12</v>
      </c>
      <c r="D4" s="19"/>
      <c r="E4" s="19"/>
    </row>
    <row r="5" spans="1:8" x14ac:dyDescent="0.25">
      <c r="A5" s="9"/>
      <c r="B5" s="11"/>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19C14-F599-4BAF-9D20-22F7D0708658}">
  <dimension ref="A1:N24"/>
  <sheetViews>
    <sheetView view="pageBreakPreview" zoomScale="70" zoomScaleNormal="100" zoomScaleSheetLayoutView="70" workbookViewId="0">
      <selection sqref="A1:N24"/>
    </sheetView>
  </sheetViews>
  <sheetFormatPr baseColWidth="10" defaultColWidth="11.42578125" defaultRowHeight="12.75" x14ac:dyDescent="0.2"/>
  <cols>
    <col min="1" max="1" width="7.7109375" style="1" customWidth="1"/>
    <col min="2" max="2" width="50.7109375" style="1" customWidth="1"/>
    <col min="3" max="8" width="15.7109375" style="1" customWidth="1"/>
    <col min="9" max="10" width="8.7109375" style="1" customWidth="1"/>
    <col min="11" max="11" width="10.7109375" style="1" customWidth="1"/>
    <col min="12" max="12" width="40.7109375" style="1" customWidth="1"/>
    <col min="13" max="13" width="3.7109375" style="1" customWidth="1"/>
    <col min="14" max="14" width="25.7109375" style="1" customWidth="1"/>
    <col min="15" max="16384" width="11.42578125" style="1"/>
  </cols>
  <sheetData>
    <row r="1" spans="1:14" x14ac:dyDescent="0.2">
      <c r="A1" s="51"/>
      <c r="B1" s="51"/>
      <c r="C1" s="55" t="s">
        <v>32</v>
      </c>
      <c r="D1" s="64"/>
      <c r="E1" s="64"/>
      <c r="F1" s="64"/>
      <c r="G1" s="64"/>
      <c r="H1" s="64"/>
      <c r="I1" s="64"/>
      <c r="J1" s="64"/>
      <c r="K1" s="64"/>
      <c r="L1" s="64"/>
    </row>
    <row r="2" spans="1:14" x14ac:dyDescent="0.2">
      <c r="A2" s="51"/>
      <c r="B2" s="51"/>
      <c r="C2" s="64"/>
      <c r="D2" s="64"/>
      <c r="E2" s="64"/>
      <c r="F2" s="64"/>
      <c r="G2" s="64"/>
      <c r="H2" s="64"/>
      <c r="I2" s="64"/>
      <c r="J2" s="64"/>
      <c r="K2" s="64"/>
      <c r="L2" s="64"/>
    </row>
    <row r="3" spans="1:14" x14ac:dyDescent="0.2">
      <c r="A3" s="51"/>
      <c r="B3" s="51"/>
      <c r="C3" s="64"/>
      <c r="D3" s="64"/>
      <c r="E3" s="64"/>
      <c r="F3" s="64"/>
      <c r="G3" s="64"/>
      <c r="H3" s="64"/>
      <c r="I3" s="64"/>
      <c r="J3" s="64"/>
      <c r="K3" s="64"/>
      <c r="L3" s="64"/>
    </row>
    <row r="4" spans="1:14" x14ac:dyDescent="0.2">
      <c r="A4" s="51"/>
      <c r="B4" s="51"/>
      <c r="C4" s="64"/>
      <c r="D4" s="64"/>
      <c r="E4" s="64"/>
      <c r="F4" s="64"/>
      <c r="G4" s="64"/>
      <c r="H4" s="64"/>
      <c r="I4" s="64"/>
      <c r="J4" s="64"/>
      <c r="K4" s="64"/>
      <c r="L4" s="64"/>
    </row>
    <row r="5" spans="1:14" x14ac:dyDescent="0.2">
      <c r="A5" s="51"/>
      <c r="B5" s="51"/>
      <c r="C5" s="64"/>
      <c r="D5" s="64"/>
      <c r="E5" s="64"/>
      <c r="F5" s="64"/>
      <c r="G5" s="64"/>
      <c r="H5" s="64"/>
      <c r="I5" s="64"/>
      <c r="J5" s="64"/>
      <c r="K5" s="64"/>
      <c r="L5" s="64"/>
    </row>
    <row r="6" spans="1:14" x14ac:dyDescent="0.2">
      <c r="A6" s="51"/>
      <c r="B6" s="51"/>
      <c r="C6" s="64"/>
      <c r="D6" s="64"/>
      <c r="E6" s="64"/>
      <c r="F6" s="64"/>
      <c r="G6" s="64"/>
      <c r="H6" s="64"/>
      <c r="I6" s="64"/>
      <c r="J6" s="64"/>
      <c r="K6" s="64"/>
      <c r="L6" s="64"/>
    </row>
    <row r="7" spans="1:14" ht="9.75" customHeight="1" x14ac:dyDescent="0.2">
      <c r="A7" s="63"/>
      <c r="B7" s="63"/>
      <c r="C7" s="63"/>
      <c r="D7" s="63"/>
      <c r="E7" s="63"/>
      <c r="F7" s="63"/>
      <c r="G7" s="63"/>
      <c r="H7" s="63"/>
      <c r="I7" s="63"/>
      <c r="J7" s="63"/>
      <c r="K7" s="63"/>
      <c r="L7" s="63"/>
    </row>
    <row r="8" spans="1:14" ht="18.75" customHeight="1" x14ac:dyDescent="0.2">
      <c r="A8" s="65" t="s">
        <v>33</v>
      </c>
      <c r="B8" s="65"/>
      <c r="C8" s="69" t="s">
        <v>111</v>
      </c>
      <c r="D8" s="69"/>
      <c r="E8" s="69"/>
      <c r="F8" s="69"/>
      <c r="G8" s="69"/>
      <c r="H8" s="69"/>
      <c r="I8" s="69"/>
      <c r="J8" s="69"/>
      <c r="K8" s="69"/>
      <c r="L8" s="69"/>
    </row>
    <row r="9" spans="1:14" ht="30.75" customHeight="1" x14ac:dyDescent="0.2">
      <c r="A9" s="65" t="s">
        <v>35</v>
      </c>
      <c r="B9" s="65"/>
      <c r="C9" s="69" t="s">
        <v>112</v>
      </c>
      <c r="D9" s="69"/>
      <c r="E9" s="69"/>
      <c r="F9" s="69"/>
      <c r="G9" s="69"/>
      <c r="H9" s="69"/>
      <c r="I9" s="69"/>
      <c r="J9" s="69"/>
      <c r="K9" s="69"/>
      <c r="L9" s="69"/>
    </row>
    <row r="10" spans="1:14" x14ac:dyDescent="0.2">
      <c r="A10" s="65" t="s">
        <v>37</v>
      </c>
      <c r="B10" s="65"/>
      <c r="C10" s="69">
        <v>4</v>
      </c>
      <c r="D10" s="69"/>
      <c r="E10" s="69"/>
      <c r="F10" s="69"/>
      <c r="G10" s="69"/>
      <c r="H10" s="69"/>
      <c r="I10" s="69"/>
      <c r="J10" s="69"/>
      <c r="K10" s="69"/>
      <c r="L10" s="69"/>
    </row>
    <row r="11" spans="1:14" x14ac:dyDescent="0.2">
      <c r="A11" s="65" t="s">
        <v>38</v>
      </c>
      <c r="B11" s="65"/>
      <c r="C11" s="70">
        <v>44363</v>
      </c>
      <c r="D11" s="70"/>
      <c r="E11" s="70"/>
      <c r="F11" s="70"/>
      <c r="G11" s="70"/>
      <c r="H11" s="70"/>
      <c r="I11" s="70"/>
      <c r="J11" s="70"/>
      <c r="K11" s="70"/>
      <c r="L11" s="70"/>
    </row>
    <row r="12" spans="1:14" ht="5.0999999999999996" customHeight="1" x14ac:dyDescent="0.2">
      <c r="A12" s="63"/>
      <c r="B12" s="63"/>
      <c r="C12" s="63"/>
      <c r="D12" s="63"/>
      <c r="E12" s="63"/>
      <c r="F12" s="63"/>
      <c r="G12" s="63"/>
      <c r="H12" s="63"/>
      <c r="I12" s="63"/>
      <c r="J12" s="63"/>
      <c r="K12" s="63"/>
      <c r="L12" s="63"/>
    </row>
    <row r="13" spans="1:14" x14ac:dyDescent="0.2">
      <c r="A13" s="62" t="s">
        <v>42</v>
      </c>
      <c r="B13" s="62"/>
      <c r="C13" s="62" t="s">
        <v>43</v>
      </c>
      <c r="D13" s="62"/>
      <c r="E13" s="62"/>
      <c r="F13" s="62"/>
      <c r="G13" s="62"/>
      <c r="H13" s="62"/>
      <c r="I13" s="62" t="s">
        <v>44</v>
      </c>
      <c r="J13" s="62"/>
      <c r="K13" s="62"/>
      <c r="L13" s="62"/>
    </row>
    <row r="14" spans="1:14" ht="25.5" x14ac:dyDescent="0.2">
      <c r="A14" s="2" t="s">
        <v>45</v>
      </c>
      <c r="B14" s="2" t="s">
        <v>46</v>
      </c>
      <c r="C14" s="5" t="s">
        <v>47</v>
      </c>
      <c r="D14" s="5" t="s">
        <v>48</v>
      </c>
      <c r="E14" s="5" t="s">
        <v>49</v>
      </c>
      <c r="F14" s="5" t="s">
        <v>67</v>
      </c>
      <c r="G14" s="5" t="s">
        <v>51</v>
      </c>
      <c r="H14" s="5" t="s">
        <v>52</v>
      </c>
      <c r="I14" s="2" t="s">
        <v>4</v>
      </c>
      <c r="J14" s="2" t="s">
        <v>8</v>
      </c>
      <c r="K14" s="2" t="s">
        <v>53</v>
      </c>
      <c r="L14" s="2" t="s">
        <v>54</v>
      </c>
      <c r="N14" s="12" t="s">
        <v>55</v>
      </c>
    </row>
    <row r="15" spans="1:14" ht="25.5" x14ac:dyDescent="0.2">
      <c r="A15" s="2">
        <v>1</v>
      </c>
      <c r="B15" s="4" t="s">
        <v>113</v>
      </c>
      <c r="C15" s="2"/>
      <c r="D15" s="2"/>
      <c r="E15" s="2"/>
      <c r="F15" s="2"/>
      <c r="G15" s="2"/>
      <c r="H15" s="2"/>
      <c r="I15" s="2">
        <f>COUNTIF(Tabla124[[#This Row],[Subdirección General]:[Oficina de Aseguramiento ]],Tabla124[[#Headers],[Si]])</f>
        <v>0</v>
      </c>
      <c r="J15" s="2">
        <f>COUNTIF(Tabla124[[#This Row],[Subdirección General]:[Oficina de Aseguramiento ]],Tabla124[[#Headers],[No]])</f>
        <v>0</v>
      </c>
      <c r="K15" s="2" t="str">
        <f>IF(Tabla124[[#This Row],[Si]]&gt;Tabla124[[#This Row],[No]],"Si","No")</f>
        <v>No</v>
      </c>
      <c r="L15" s="3"/>
      <c r="N15" s="13" t="str">
        <f>IF(COUNTIF(Tabla124[Resultado],"Si"),"Si","No")</f>
        <v>No</v>
      </c>
    </row>
    <row r="16" spans="1:14" ht="25.5" x14ac:dyDescent="0.2">
      <c r="A16" s="2">
        <v>2</v>
      </c>
      <c r="B16" s="4" t="s">
        <v>114</v>
      </c>
      <c r="C16" s="2"/>
      <c r="D16" s="2"/>
      <c r="E16" s="2"/>
      <c r="F16" s="2"/>
      <c r="G16" s="2"/>
      <c r="H16" s="2"/>
      <c r="I16" s="2">
        <f>COUNTIF(Tabla124[[#This Row],[Subdirección General]:[Oficina de Aseguramiento ]],Tabla124[[#Headers],[Si]])</f>
        <v>0</v>
      </c>
      <c r="J16" s="2">
        <f>COUNTIF(Tabla124[[#This Row],[Subdirección General]:[Oficina de Aseguramiento ]],Tabla124[[#Headers],[No]])</f>
        <v>0</v>
      </c>
      <c r="K16" s="2" t="str">
        <f>IF(Tabla124[[#This Row],[Si]]&gt;Tabla124[[#This Row],[No]],"Si","No")</f>
        <v>No</v>
      </c>
      <c r="L16" s="3"/>
    </row>
    <row r="17" spans="1:12" ht="38.25" x14ac:dyDescent="0.2">
      <c r="A17" s="2">
        <v>3</v>
      </c>
      <c r="B17" s="4" t="s">
        <v>115</v>
      </c>
      <c r="C17" s="2"/>
      <c r="D17" s="2"/>
      <c r="E17" s="2"/>
      <c r="F17" s="2"/>
      <c r="G17" s="2"/>
      <c r="H17" s="2"/>
      <c r="I17" s="2">
        <f>COUNTIF(Tabla124[[#This Row],[Subdirección General]:[Oficina de Aseguramiento ]],Tabla124[[#Headers],[Si]])</f>
        <v>0</v>
      </c>
      <c r="J17" s="2">
        <f>COUNTIF(Tabla124[[#This Row],[Subdirección General]:[Oficina de Aseguramiento ]],Tabla124[[#Headers],[No]])</f>
        <v>0</v>
      </c>
      <c r="K17" s="2" t="str">
        <f>IF(Tabla124[[#This Row],[Si]]&gt;Tabla124[[#This Row],[No]],"Si","No")</f>
        <v>No</v>
      </c>
      <c r="L17" s="3"/>
    </row>
    <row r="18" spans="1:12" x14ac:dyDescent="0.2">
      <c r="A18" s="2">
        <v>4</v>
      </c>
      <c r="B18" s="4" t="s">
        <v>116</v>
      </c>
      <c r="C18" s="2"/>
      <c r="D18" s="2"/>
      <c r="E18" s="2"/>
      <c r="F18" s="2"/>
      <c r="G18" s="2"/>
      <c r="H18" s="2"/>
      <c r="I18" s="2">
        <f>COUNTIF(Tabla124[[#This Row],[Subdirección General]:[Oficina de Aseguramiento ]],Tabla124[[#Headers],[Si]])</f>
        <v>0</v>
      </c>
      <c r="J18" s="2">
        <f>COUNTIF(Tabla124[[#This Row],[Subdirección General]:[Oficina de Aseguramiento ]],Tabla124[[#Headers],[No]])</f>
        <v>0</v>
      </c>
      <c r="K18" s="2" t="str">
        <f>IF(Tabla124[[#This Row],[Si]]&gt;Tabla124[[#This Row],[No]],"Si","No")</f>
        <v>No</v>
      </c>
      <c r="L18" s="3"/>
    </row>
    <row r="19" spans="1:12" x14ac:dyDescent="0.2">
      <c r="A19" s="2">
        <v>5</v>
      </c>
      <c r="B19" s="4"/>
      <c r="C19" s="2"/>
      <c r="D19" s="5"/>
      <c r="E19" s="2"/>
      <c r="F19" s="2"/>
      <c r="G19" s="2"/>
      <c r="H19" s="2"/>
      <c r="I19" s="2">
        <f>COUNTIF(Tabla124[[#This Row],[Subdirección General]:[Oficina de Aseguramiento ]],Tabla124[[#Headers],[Si]])</f>
        <v>0</v>
      </c>
      <c r="J19" s="2">
        <f>COUNTIF(Tabla124[[#This Row],[Subdirección General]:[Oficina de Aseguramiento ]],Tabla124[[#Headers],[No]])</f>
        <v>0</v>
      </c>
      <c r="K19" s="2" t="str">
        <f>IF(Tabla124[[#This Row],[Si]]&gt;Tabla124[[#This Row],[No]],"Si","No")</f>
        <v>No</v>
      </c>
      <c r="L19" s="3"/>
    </row>
    <row r="20" spans="1:12" x14ac:dyDescent="0.2">
      <c r="A20" s="2">
        <v>6</v>
      </c>
      <c r="B20" s="4"/>
      <c r="C20" s="2"/>
      <c r="D20" s="2"/>
      <c r="E20" s="2"/>
      <c r="F20" s="2"/>
      <c r="G20" s="2"/>
      <c r="H20" s="2"/>
      <c r="I20" s="2">
        <f>COUNTIF(Tabla124[[#This Row],[Subdirección General]:[Oficina de Aseguramiento ]],Tabla124[[#Headers],[Si]])</f>
        <v>0</v>
      </c>
      <c r="J20" s="2">
        <f>COUNTIF(Tabla124[[#This Row],[Subdirección General]:[Oficina de Aseguramiento ]],Tabla124[[#Headers],[No]])</f>
        <v>0</v>
      </c>
      <c r="K20" s="2" t="str">
        <f>IF(Tabla124[[#This Row],[Si]]&gt;Tabla124[[#This Row],[No]],"Si","No")</f>
        <v>No</v>
      </c>
      <c r="L20" s="3"/>
    </row>
    <row r="21" spans="1:12" x14ac:dyDescent="0.2">
      <c r="A21" s="2">
        <v>7</v>
      </c>
      <c r="B21" s="4"/>
      <c r="C21" s="2"/>
      <c r="D21" s="2"/>
      <c r="E21" s="2"/>
      <c r="F21" s="2"/>
      <c r="G21" s="2"/>
      <c r="H21" s="2"/>
      <c r="I21" s="2">
        <f>COUNTIF(Tabla124[[#This Row],[Subdirección General]:[Oficina de Aseguramiento ]],Tabla124[[#Headers],[Si]])</f>
        <v>0</v>
      </c>
      <c r="J21" s="2">
        <f>COUNTIF(Tabla124[[#This Row],[Subdirección General]:[Oficina de Aseguramiento ]],Tabla124[[#Headers],[No]])</f>
        <v>0</v>
      </c>
      <c r="K21" s="2" t="str">
        <f>IF(Tabla124[[#This Row],[Si]]&gt;Tabla124[[#This Row],[No]],"Si","No")</f>
        <v>No</v>
      </c>
      <c r="L21" s="3"/>
    </row>
    <row r="22" spans="1:12" x14ac:dyDescent="0.2">
      <c r="A22" s="2">
        <v>8</v>
      </c>
      <c r="B22" s="4"/>
      <c r="C22" s="2"/>
      <c r="D22" s="2"/>
      <c r="E22" s="2"/>
      <c r="F22" s="2"/>
      <c r="G22" s="2"/>
      <c r="H22" s="2"/>
      <c r="I22" s="2">
        <f>COUNTIF(Tabla124[[#This Row],[Subdirección General]:[Oficina de Aseguramiento ]],Tabla124[[#Headers],[Si]])</f>
        <v>0</v>
      </c>
      <c r="J22" s="2">
        <f>COUNTIF(Tabla124[[#This Row],[Subdirección General]:[Oficina de Aseguramiento ]],Tabla124[[#Headers],[No]])</f>
        <v>0</v>
      </c>
      <c r="K22" s="2" t="str">
        <f>IF(Tabla124[[#This Row],[Si]]&gt;Tabla124[[#This Row],[No]],"Si","No")</f>
        <v>No</v>
      </c>
      <c r="L22" s="3"/>
    </row>
    <row r="23" spans="1:12" x14ac:dyDescent="0.2">
      <c r="A23" s="2">
        <v>9</v>
      </c>
      <c r="B23" s="4"/>
      <c r="C23" s="2"/>
      <c r="D23" s="2"/>
      <c r="E23" s="2"/>
      <c r="F23" s="2"/>
      <c r="G23" s="2"/>
      <c r="H23" s="2"/>
      <c r="I23" s="2">
        <f>COUNTIF(Tabla124[[#This Row],[Subdirección General]:[Oficina de Aseguramiento ]],Tabla124[[#Headers],[Si]])</f>
        <v>0</v>
      </c>
      <c r="J23" s="2">
        <f>COUNTIF(Tabla124[[#This Row],[Subdirección General]:[Oficina de Aseguramiento ]],Tabla124[[#Headers],[No]])</f>
        <v>0</v>
      </c>
      <c r="K23" s="2" t="str">
        <f>IF(Tabla124[[#This Row],[Si]]&gt;Tabla124[[#This Row],[No]],"Si","No")</f>
        <v>No</v>
      </c>
      <c r="L23" s="3"/>
    </row>
    <row r="24" spans="1:12" x14ac:dyDescent="0.2">
      <c r="A24" s="2">
        <v>10</v>
      </c>
      <c r="B24" s="4"/>
      <c r="C24" s="2"/>
      <c r="D24" s="2"/>
      <c r="E24" s="2"/>
      <c r="F24" s="2"/>
      <c r="G24" s="2"/>
      <c r="H24" s="2"/>
      <c r="I24" s="2">
        <f>COUNTIF(Tabla124[[#This Row],[Subdirección General]:[Oficina de Aseguramiento ]],Tabla124[[#Headers],[Si]])</f>
        <v>0</v>
      </c>
      <c r="J24" s="2">
        <f>COUNTIF(Tabla124[[#This Row],[Subdirección General]:[Oficina de Aseguramiento ]],Tabla124[[#Headers],[No]])</f>
        <v>0</v>
      </c>
      <c r="K24" s="2" t="str">
        <f>IF(Tabla124[[#This Row],[Si]]&gt;Tabla124[[#This Row],[No]],"Si","No")</f>
        <v>No</v>
      </c>
      <c r="L24" s="3"/>
    </row>
  </sheetData>
  <mergeCells count="15">
    <mergeCell ref="A13:B13"/>
    <mergeCell ref="C13:H13"/>
    <mergeCell ref="I13:L13"/>
    <mergeCell ref="A1:B6"/>
    <mergeCell ref="C1:L6"/>
    <mergeCell ref="A7:L7"/>
    <mergeCell ref="A8:B8"/>
    <mergeCell ref="C8:L8"/>
    <mergeCell ref="A9:B9"/>
    <mergeCell ref="C9:L9"/>
    <mergeCell ref="A10:B10"/>
    <mergeCell ref="C10:L10"/>
    <mergeCell ref="A11:B11"/>
    <mergeCell ref="C11:L11"/>
    <mergeCell ref="A12:L12"/>
  </mergeCells>
  <conditionalFormatting sqref="K15:K24">
    <cfRule type="containsText" dxfId="3" priority="3" operator="containsText" text="No">
      <formula>NOT(ISERROR(SEARCH("No",K15)))</formula>
    </cfRule>
    <cfRule type="containsText" dxfId="2" priority="4" operator="containsText" text="Si">
      <formula>NOT(ISERROR(SEARCH("Si",K15)))</formula>
    </cfRule>
  </conditionalFormatting>
  <conditionalFormatting sqref="N15">
    <cfRule type="containsText" dxfId="1" priority="1" operator="containsText" text="No">
      <formula>NOT(ISERROR(SEARCH("No",N15)))</formula>
    </cfRule>
    <cfRule type="containsText" dxfId="0" priority="2" operator="containsText" text="Si">
      <formula>NOT(ISERROR(SEARCH("Si",N15)))</formula>
    </cfRule>
  </conditionalFormatting>
  <dataValidations count="1">
    <dataValidation type="list" allowBlank="1" showInputMessage="1" showErrorMessage="1" sqref="C15:H26" xr:uid="{5DD581F8-A306-4B7D-86BD-BD0998DE61E8}">
      <formula1>Descripción</formula1>
    </dataValidation>
  </dataValidations>
  <pageMargins left="0.7" right="0.7" top="0.75" bottom="0.75" header="0.3" footer="0.3"/>
  <pageSetup scale="3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7F5F-88AF-4D12-B96D-BDDB7E134E51}">
  <sheetPr>
    <tabColor rgb="FFFF0000"/>
    <pageSetUpPr fitToPage="1"/>
  </sheetPr>
  <dimension ref="A1:K39"/>
  <sheetViews>
    <sheetView showGridLines="0" tabSelected="1" zoomScale="80" zoomScaleNormal="80" workbookViewId="0">
      <selection activeCell="J7" sqref="J7:K7"/>
    </sheetView>
  </sheetViews>
  <sheetFormatPr baseColWidth="10" defaultColWidth="11.42578125" defaultRowHeight="12.75" x14ac:dyDescent="0.2"/>
  <cols>
    <col min="1" max="1" width="11.85546875" style="1" customWidth="1"/>
    <col min="2" max="2" width="32.42578125" style="21" customWidth="1"/>
    <col min="3" max="3" width="37.85546875" style="1" customWidth="1"/>
    <col min="4" max="5" width="28.140625" style="1" customWidth="1"/>
    <col min="6" max="6" width="14.42578125" style="22" customWidth="1"/>
    <col min="7" max="7" width="28.28515625" style="1" customWidth="1"/>
    <col min="8" max="8" width="15.7109375" style="1" customWidth="1"/>
    <col min="9" max="9" width="26" style="1" customWidth="1"/>
    <col min="10" max="10" width="18.42578125" style="1" customWidth="1"/>
    <col min="11" max="11" width="23.85546875" style="1" customWidth="1"/>
    <col min="12" max="16384" width="11.42578125" style="1"/>
  </cols>
  <sheetData>
    <row r="1" spans="1:11" ht="12.75" customHeight="1" x14ac:dyDescent="0.2">
      <c r="A1" s="51"/>
      <c r="B1" s="51"/>
      <c r="C1" s="53" t="s">
        <v>132</v>
      </c>
      <c r="D1" s="53"/>
      <c r="E1" s="53"/>
      <c r="F1" s="53"/>
      <c r="G1" s="53"/>
      <c r="H1" s="53"/>
      <c r="I1" s="53"/>
      <c r="J1" s="53"/>
      <c r="K1" s="54" t="s">
        <v>133</v>
      </c>
    </row>
    <row r="2" spans="1:11" x14ac:dyDescent="0.2">
      <c r="A2" s="51"/>
      <c r="B2" s="51"/>
      <c r="C2" s="53"/>
      <c r="D2" s="53"/>
      <c r="E2" s="53"/>
      <c r="F2" s="53"/>
      <c r="G2" s="53"/>
      <c r="H2" s="53"/>
      <c r="I2" s="53"/>
      <c r="J2" s="53"/>
      <c r="K2" s="54"/>
    </row>
    <row r="3" spans="1:11" x14ac:dyDescent="0.2">
      <c r="A3" s="51"/>
      <c r="B3" s="51"/>
      <c r="C3" s="53"/>
      <c r="D3" s="53"/>
      <c r="E3" s="53"/>
      <c r="F3" s="53"/>
      <c r="G3" s="53"/>
      <c r="H3" s="53"/>
      <c r="I3" s="53"/>
      <c r="J3" s="53"/>
      <c r="K3" s="54"/>
    </row>
    <row r="4" spans="1:11" x14ac:dyDescent="0.2">
      <c r="A4" s="51"/>
      <c r="B4" s="51"/>
      <c r="C4" s="53"/>
      <c r="D4" s="53"/>
      <c r="E4" s="53"/>
      <c r="F4" s="53"/>
      <c r="G4" s="53"/>
      <c r="H4" s="53"/>
      <c r="I4" s="53"/>
      <c r="J4" s="53"/>
      <c r="K4" s="54"/>
    </row>
    <row r="5" spans="1:11" x14ac:dyDescent="0.2">
      <c r="A5" s="51"/>
      <c r="B5" s="51"/>
      <c r="C5" s="53"/>
      <c r="D5" s="53"/>
      <c r="E5" s="53"/>
      <c r="F5" s="53"/>
      <c r="G5" s="53"/>
      <c r="H5" s="53"/>
      <c r="I5" s="53"/>
      <c r="J5" s="53"/>
      <c r="K5" s="54"/>
    </row>
    <row r="6" spans="1:11" x14ac:dyDescent="0.2">
      <c r="A6" s="52"/>
      <c r="B6" s="52"/>
      <c r="C6" s="53"/>
      <c r="D6" s="53"/>
      <c r="E6" s="53"/>
      <c r="F6" s="53"/>
      <c r="G6" s="53"/>
      <c r="H6" s="53"/>
      <c r="I6" s="53"/>
      <c r="J6" s="53"/>
      <c r="K6" s="54"/>
    </row>
    <row r="7" spans="1:11" ht="31.5" customHeight="1" x14ac:dyDescent="0.2">
      <c r="A7" s="44" t="s">
        <v>13</v>
      </c>
      <c r="B7" s="45"/>
      <c r="C7" s="46"/>
      <c r="D7" s="47"/>
      <c r="E7" s="47"/>
      <c r="F7" s="47"/>
      <c r="G7" s="50"/>
      <c r="H7" s="44" t="s">
        <v>14</v>
      </c>
      <c r="I7" s="45"/>
      <c r="J7" s="46"/>
      <c r="K7" s="50"/>
    </row>
    <row r="8" spans="1:11" ht="24" customHeight="1" x14ac:dyDescent="0.2">
      <c r="A8" s="44" t="s">
        <v>15</v>
      </c>
      <c r="B8" s="45"/>
      <c r="C8" s="46"/>
      <c r="D8" s="47"/>
      <c r="E8" s="47"/>
      <c r="F8" s="47"/>
      <c r="G8" s="50"/>
      <c r="H8" s="44" t="s">
        <v>16</v>
      </c>
      <c r="I8" s="45"/>
      <c r="J8" s="46"/>
      <c r="K8" s="50"/>
    </row>
    <row r="9" spans="1:11" ht="30.75" customHeight="1" x14ac:dyDescent="0.2">
      <c r="A9" s="44" t="s">
        <v>17</v>
      </c>
      <c r="B9" s="45"/>
      <c r="C9" s="46"/>
      <c r="D9" s="47"/>
      <c r="E9" s="47"/>
      <c r="F9" s="47"/>
      <c r="G9" s="50"/>
      <c r="H9" s="44" t="s">
        <v>18</v>
      </c>
      <c r="I9" s="45"/>
      <c r="J9" s="46"/>
      <c r="K9" s="50"/>
    </row>
    <row r="10" spans="1:11" ht="19.5" customHeight="1" x14ac:dyDescent="0.2">
      <c r="A10" s="44" t="s">
        <v>19</v>
      </c>
      <c r="B10" s="45"/>
      <c r="C10" s="46"/>
      <c r="D10" s="47"/>
      <c r="E10" s="47"/>
      <c r="F10" s="47"/>
      <c r="G10" s="47"/>
      <c r="H10" s="47"/>
      <c r="I10" s="47"/>
      <c r="J10" s="47"/>
      <c r="K10" s="47"/>
    </row>
    <row r="11" spans="1:11" ht="54" customHeight="1" x14ac:dyDescent="0.2">
      <c r="A11" s="34" t="s">
        <v>8</v>
      </c>
      <c r="B11" s="34" t="s">
        <v>20</v>
      </c>
      <c r="C11" s="34" t="s">
        <v>21</v>
      </c>
      <c r="D11" s="34" t="s">
        <v>22</v>
      </c>
      <c r="E11" s="34" t="s">
        <v>23</v>
      </c>
      <c r="F11" s="34" t="s">
        <v>24</v>
      </c>
      <c r="G11" s="34" t="s">
        <v>25</v>
      </c>
      <c r="H11" s="34" t="s">
        <v>26</v>
      </c>
      <c r="I11" s="34" t="s">
        <v>27</v>
      </c>
      <c r="J11" s="34" t="s">
        <v>28</v>
      </c>
      <c r="K11" s="34" t="s">
        <v>29</v>
      </c>
    </row>
    <row r="12" spans="1:11" ht="42" customHeight="1" x14ac:dyDescent="0.2">
      <c r="A12" s="13">
        <v>1</v>
      </c>
      <c r="B12" s="13"/>
      <c r="C12" s="24"/>
      <c r="D12" s="24"/>
      <c r="E12" s="24"/>
      <c r="F12" s="13"/>
      <c r="G12" s="4"/>
      <c r="H12" s="25"/>
      <c r="I12" s="25"/>
      <c r="J12" s="25"/>
      <c r="K12" s="25"/>
    </row>
    <row r="13" spans="1:11" ht="42" customHeight="1" x14ac:dyDescent="0.2">
      <c r="A13" s="13">
        <v>2</v>
      </c>
      <c r="B13" s="13"/>
      <c r="C13" s="24"/>
      <c r="D13" s="24"/>
      <c r="E13" s="24"/>
      <c r="F13" s="13"/>
      <c r="G13" s="24"/>
      <c r="H13" s="25"/>
      <c r="I13" s="25"/>
      <c r="J13" s="25"/>
      <c r="K13" s="25"/>
    </row>
    <row r="14" spans="1:11" ht="42" customHeight="1" x14ac:dyDescent="0.2">
      <c r="A14" s="13">
        <v>3</v>
      </c>
      <c r="B14" s="13"/>
      <c r="C14" s="24"/>
      <c r="D14" s="24"/>
      <c r="E14" s="24"/>
      <c r="F14" s="13"/>
      <c r="G14" s="25"/>
      <c r="H14" s="25"/>
      <c r="I14" s="25"/>
      <c r="J14" s="25"/>
      <c r="K14" s="25"/>
    </row>
    <row r="15" spans="1:11" ht="42" customHeight="1" x14ac:dyDescent="0.2">
      <c r="A15" s="13">
        <v>4</v>
      </c>
      <c r="B15" s="13"/>
      <c r="C15" s="24"/>
      <c r="D15" s="24"/>
      <c r="E15" s="24"/>
      <c r="F15" s="13"/>
      <c r="G15" s="25"/>
      <c r="H15" s="25"/>
      <c r="I15" s="25"/>
      <c r="J15" s="25"/>
      <c r="K15" s="25"/>
    </row>
    <row r="16" spans="1:11" ht="42" customHeight="1" x14ac:dyDescent="0.2">
      <c r="A16" s="13">
        <v>5</v>
      </c>
      <c r="B16" s="13"/>
      <c r="C16" s="24"/>
      <c r="D16" s="24"/>
      <c r="E16" s="24"/>
      <c r="F16" s="13"/>
      <c r="G16" s="25"/>
      <c r="H16" s="25"/>
      <c r="I16" s="25"/>
      <c r="J16" s="25"/>
      <c r="K16" s="25"/>
    </row>
    <row r="17" spans="1:11" ht="42" customHeight="1" x14ac:dyDescent="0.2">
      <c r="A17" s="13">
        <v>6</v>
      </c>
      <c r="B17" s="13"/>
      <c r="C17" s="24"/>
      <c r="D17" s="24"/>
      <c r="E17" s="24"/>
      <c r="F17" s="13"/>
      <c r="G17" s="25"/>
      <c r="H17" s="25"/>
      <c r="I17" s="25"/>
      <c r="J17" s="25"/>
      <c r="K17" s="25"/>
    </row>
    <row r="18" spans="1:11" ht="42" customHeight="1" x14ac:dyDescent="0.2">
      <c r="A18" s="13">
        <v>7</v>
      </c>
      <c r="B18" s="13"/>
      <c r="C18" s="24"/>
      <c r="D18" s="24"/>
      <c r="E18" s="24"/>
      <c r="F18" s="13"/>
      <c r="G18" s="25"/>
      <c r="H18" s="25"/>
      <c r="I18" s="25"/>
      <c r="J18" s="25"/>
      <c r="K18" s="25"/>
    </row>
    <row r="19" spans="1:11" ht="42" customHeight="1" x14ac:dyDescent="0.2">
      <c r="A19" s="13">
        <v>8</v>
      </c>
      <c r="B19" s="13"/>
      <c r="C19" s="24"/>
      <c r="D19" s="24"/>
      <c r="E19" s="24"/>
      <c r="F19" s="13"/>
      <c r="G19" s="25"/>
      <c r="H19" s="25"/>
      <c r="I19" s="25"/>
      <c r="J19" s="25"/>
      <c r="K19" s="25"/>
    </row>
    <row r="20" spans="1:11" ht="42" customHeight="1" x14ac:dyDescent="0.2">
      <c r="A20" s="13">
        <v>9</v>
      </c>
      <c r="B20" s="13"/>
      <c r="C20" s="24"/>
      <c r="D20" s="24"/>
      <c r="E20" s="24"/>
      <c r="F20" s="13"/>
      <c r="G20" s="25"/>
      <c r="H20" s="25"/>
      <c r="I20" s="25"/>
      <c r="J20" s="25"/>
      <c r="K20" s="25"/>
    </row>
    <row r="21" spans="1:11" ht="42" customHeight="1" x14ac:dyDescent="0.2">
      <c r="A21" s="13">
        <v>10</v>
      </c>
      <c r="B21" s="13"/>
      <c r="C21" s="24"/>
      <c r="D21" s="24"/>
      <c r="E21" s="24"/>
      <c r="F21" s="13"/>
      <c r="G21" s="25"/>
      <c r="H21" s="25"/>
      <c r="I21" s="25"/>
      <c r="J21" s="25"/>
      <c r="K21" s="25"/>
    </row>
    <row r="22" spans="1:11" ht="42" customHeight="1" x14ac:dyDescent="0.2">
      <c r="A22" s="13">
        <v>11</v>
      </c>
      <c r="B22" s="13"/>
      <c r="C22" s="24"/>
      <c r="D22" s="24"/>
      <c r="E22" s="24"/>
      <c r="F22" s="13"/>
      <c r="G22" s="25"/>
      <c r="H22" s="25"/>
      <c r="I22" s="25"/>
      <c r="J22" s="25"/>
      <c r="K22" s="25"/>
    </row>
    <row r="23" spans="1:11" ht="42" customHeight="1" x14ac:dyDescent="0.2">
      <c r="A23" s="13">
        <v>12</v>
      </c>
      <c r="B23" s="13"/>
      <c r="C23" s="24"/>
      <c r="D23" s="24"/>
      <c r="E23" s="24"/>
      <c r="F23" s="13"/>
      <c r="G23" s="25"/>
      <c r="H23" s="25"/>
      <c r="I23" s="25"/>
      <c r="J23" s="25"/>
      <c r="K23" s="25"/>
    </row>
    <row r="24" spans="1:11" ht="42" customHeight="1" x14ac:dyDescent="0.2">
      <c r="A24" s="13">
        <v>13</v>
      </c>
      <c r="B24" s="13"/>
      <c r="C24" s="24"/>
      <c r="D24" s="24"/>
      <c r="E24" s="24"/>
      <c r="F24" s="13"/>
      <c r="G24" s="25"/>
      <c r="H24" s="25"/>
      <c r="I24" s="25"/>
      <c r="J24" s="25"/>
      <c r="K24" s="25"/>
    </row>
    <row r="25" spans="1:11" ht="42" customHeight="1" x14ac:dyDescent="0.2">
      <c r="A25" s="13">
        <v>14</v>
      </c>
      <c r="B25" s="13"/>
      <c r="C25" s="24"/>
      <c r="D25" s="24"/>
      <c r="E25" s="24"/>
      <c r="F25" s="13"/>
      <c r="G25" s="25"/>
      <c r="H25" s="25"/>
      <c r="I25" s="25"/>
      <c r="J25" s="25"/>
      <c r="K25" s="25"/>
    </row>
    <row r="26" spans="1:11" ht="42" customHeight="1" x14ac:dyDescent="0.2">
      <c r="A26" s="13">
        <v>15</v>
      </c>
      <c r="B26" s="13"/>
      <c r="C26" s="24"/>
      <c r="D26" s="24"/>
      <c r="E26" s="24"/>
      <c r="F26" s="13"/>
      <c r="G26" s="25"/>
      <c r="H26" s="25"/>
      <c r="I26" s="25"/>
      <c r="J26" s="25"/>
      <c r="K26" s="25"/>
    </row>
    <row r="27" spans="1:11" ht="42" customHeight="1" x14ac:dyDescent="0.2">
      <c r="A27" s="26">
        <v>16</v>
      </c>
      <c r="B27" s="26"/>
      <c r="C27" s="41"/>
      <c r="D27" s="24"/>
      <c r="E27" s="24"/>
      <c r="F27" s="13"/>
      <c r="G27" s="27"/>
      <c r="H27" s="25"/>
      <c r="I27" s="25"/>
      <c r="J27" s="25"/>
      <c r="K27" s="25"/>
    </row>
    <row r="28" spans="1:11" ht="42" customHeight="1" x14ac:dyDescent="0.2">
      <c r="A28" s="28">
        <v>17</v>
      </c>
      <c r="B28" s="28"/>
      <c r="C28" s="42"/>
      <c r="D28" s="24"/>
      <c r="E28" s="24"/>
      <c r="F28" s="13"/>
      <c r="G28" s="29"/>
      <c r="H28" s="25"/>
      <c r="I28" s="25"/>
      <c r="J28" s="25"/>
      <c r="K28" s="25"/>
    </row>
    <row r="29" spans="1:11" ht="42" customHeight="1" x14ac:dyDescent="0.2">
      <c r="A29" s="28">
        <v>18</v>
      </c>
      <c r="B29" s="30"/>
      <c r="C29" s="43"/>
      <c r="D29" s="24"/>
      <c r="E29" s="24"/>
      <c r="F29" s="13"/>
      <c r="G29" s="31"/>
      <c r="H29" s="25"/>
      <c r="I29" s="25"/>
      <c r="J29" s="25"/>
      <c r="K29" s="25"/>
    </row>
    <row r="30" spans="1:11" ht="42" customHeight="1" x14ac:dyDescent="0.2">
      <c r="A30" s="28">
        <v>19</v>
      </c>
      <c r="B30" s="32"/>
      <c r="C30" s="12"/>
      <c r="D30" s="12"/>
      <c r="E30" s="12"/>
      <c r="F30" s="13"/>
      <c r="G30" s="25"/>
      <c r="H30" s="25"/>
      <c r="I30" s="25"/>
      <c r="J30" s="25"/>
      <c r="K30" s="25"/>
    </row>
    <row r="31" spans="1:11" ht="42" customHeight="1" x14ac:dyDescent="0.2">
      <c r="A31" s="28">
        <v>20</v>
      </c>
      <c r="B31" s="32"/>
      <c r="C31" s="12"/>
      <c r="D31" s="12"/>
      <c r="E31" s="12"/>
      <c r="F31" s="13"/>
      <c r="G31" s="25"/>
      <c r="H31" s="25"/>
      <c r="I31" s="25"/>
      <c r="J31" s="25"/>
      <c r="K31" s="25"/>
    </row>
    <row r="32" spans="1:11" ht="42" customHeight="1" x14ac:dyDescent="0.2">
      <c r="A32" s="28">
        <v>21</v>
      </c>
      <c r="B32" s="12"/>
      <c r="C32" s="33"/>
      <c r="D32" s="33"/>
      <c r="E32" s="33"/>
      <c r="F32" s="13"/>
      <c r="G32" s="25"/>
      <c r="H32" s="25"/>
      <c r="I32" s="25"/>
      <c r="J32" s="25"/>
      <c r="K32" s="25"/>
    </row>
    <row r="33" spans="1:11" ht="42" customHeight="1" x14ac:dyDescent="0.2">
      <c r="A33" s="28">
        <v>22</v>
      </c>
      <c r="B33" s="12"/>
      <c r="C33" s="33"/>
      <c r="D33" s="33"/>
      <c r="E33" s="33"/>
      <c r="F33" s="13"/>
      <c r="G33" s="25"/>
      <c r="H33" s="25"/>
      <c r="I33" s="25"/>
      <c r="J33" s="25"/>
      <c r="K33" s="25"/>
    </row>
    <row r="34" spans="1:11" ht="42" customHeight="1" x14ac:dyDescent="0.2">
      <c r="A34" s="28">
        <v>23</v>
      </c>
      <c r="B34" s="32"/>
      <c r="C34" s="25"/>
      <c r="D34" s="25"/>
      <c r="E34" s="25"/>
      <c r="F34" s="13"/>
      <c r="G34" s="25"/>
      <c r="H34" s="25"/>
      <c r="I34" s="25"/>
      <c r="J34" s="25"/>
      <c r="K34" s="25"/>
    </row>
    <row r="35" spans="1:11" ht="42" customHeight="1" x14ac:dyDescent="0.2">
      <c r="A35" s="28">
        <v>24</v>
      </c>
      <c r="B35" s="32"/>
      <c r="C35" s="25"/>
      <c r="D35" s="25"/>
      <c r="E35" s="25"/>
      <c r="F35" s="13"/>
      <c r="G35" s="25"/>
      <c r="H35" s="25"/>
      <c r="I35" s="25"/>
      <c r="J35" s="25"/>
      <c r="K35" s="25"/>
    </row>
    <row r="36" spans="1:11" ht="15" customHeight="1" x14ac:dyDescent="0.2">
      <c r="A36" s="48" t="s">
        <v>30</v>
      </c>
      <c r="B36" s="49"/>
      <c r="C36" s="49"/>
      <c r="D36" s="49"/>
      <c r="E36" s="49"/>
      <c r="F36" s="49"/>
      <c r="G36" s="49"/>
      <c r="H36" s="49"/>
      <c r="I36" s="49"/>
      <c r="J36" s="49"/>
      <c r="K36" s="49"/>
    </row>
    <row r="37" spans="1:11" x14ac:dyDescent="0.2">
      <c r="A37" s="49"/>
      <c r="B37" s="49"/>
      <c r="C37" s="49"/>
      <c r="D37" s="49"/>
      <c r="E37" s="49"/>
      <c r="F37" s="49"/>
      <c r="G37" s="49"/>
      <c r="H37" s="49"/>
      <c r="I37" s="49"/>
      <c r="J37" s="49"/>
      <c r="K37" s="49"/>
    </row>
    <row r="38" spans="1:11" x14ac:dyDescent="0.2">
      <c r="A38" s="49"/>
      <c r="B38" s="49"/>
      <c r="C38" s="49"/>
      <c r="D38" s="49"/>
      <c r="E38" s="49"/>
      <c r="F38" s="49"/>
      <c r="G38" s="49"/>
      <c r="H38" s="49"/>
      <c r="I38" s="49"/>
      <c r="J38" s="49"/>
      <c r="K38" s="49"/>
    </row>
    <row r="39" spans="1:11" x14ac:dyDescent="0.2">
      <c r="A39" s="49"/>
      <c r="B39" s="49"/>
      <c r="C39" s="49"/>
      <c r="D39" s="49"/>
      <c r="E39" s="49"/>
      <c r="F39" s="49"/>
      <c r="G39" s="49"/>
      <c r="H39" s="49"/>
      <c r="I39" s="49"/>
      <c r="J39" s="49"/>
      <c r="K39" s="49"/>
    </row>
  </sheetData>
  <dataConsolidate/>
  <mergeCells count="18">
    <mergeCell ref="A1:B6"/>
    <mergeCell ref="C1:J6"/>
    <mergeCell ref="K1:K6"/>
    <mergeCell ref="A7:B7"/>
    <mergeCell ref="C7:G7"/>
    <mergeCell ref="H7:I7"/>
    <mergeCell ref="J7:K7"/>
    <mergeCell ref="A10:B10"/>
    <mergeCell ref="C10:K10"/>
    <mergeCell ref="A36:K39"/>
    <mergeCell ref="A8:B8"/>
    <mergeCell ref="C8:G8"/>
    <mergeCell ref="H8:I8"/>
    <mergeCell ref="J8:K8"/>
    <mergeCell ref="A9:B9"/>
    <mergeCell ref="C9:G9"/>
    <mergeCell ref="H9:I9"/>
    <mergeCell ref="J9:K9"/>
  </mergeCells>
  <dataValidations count="1">
    <dataValidation type="list" allowBlank="1" showInputMessage="1" showErrorMessage="1" sqref="K12:K35" xr:uid="{5E0607E4-B2EC-49A9-8046-B83B00B06C77}">
      <formula1>Descripción</formula1>
    </dataValidation>
  </dataValidations>
  <printOptions horizontalCentered="1"/>
  <pageMargins left="0.19685039370078741" right="0.19685039370078741" top="0.15748031496062992" bottom="0.15748031496062992" header="0.31496062992125984" footer="0.31496062992125984"/>
  <pageSetup scale="45"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24A973D-087C-405E-B3B1-35303D0BCFB1}">
          <x14:formula1>
            <xm:f>Listados!$H$2:$H$3</xm:f>
          </x14:formula1>
          <xm:sqref>F12:F35</xm:sqref>
        </x14:dataValidation>
        <x14:dataValidation type="list" allowBlank="1" showInputMessage="1" showErrorMessage="1" xr:uid="{D07EDAF6-1863-4A54-B87B-23389E548134}">
          <x14:formula1>
            <xm:f>Listados!$E$2:$E$3</xm:f>
          </x14:formula1>
          <xm:sqref>H12:H35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43AB-A46C-4E69-9B36-A58F63CFCEB3}">
  <sheetPr>
    <tabColor rgb="FFFF0000"/>
    <pageSetUpPr fitToPage="1"/>
  </sheetPr>
  <dimension ref="A1:J42"/>
  <sheetViews>
    <sheetView showGridLines="0" zoomScale="80" zoomScaleNormal="80" workbookViewId="0">
      <selection activeCell="J1" sqref="J1:J6"/>
    </sheetView>
  </sheetViews>
  <sheetFormatPr baseColWidth="10" defaultColWidth="11.42578125" defaultRowHeight="12.75" x14ac:dyDescent="0.2"/>
  <cols>
    <col min="1" max="1" width="11.85546875" style="1" customWidth="1"/>
    <col min="2" max="2" width="25.42578125" style="21" customWidth="1"/>
    <col min="3" max="4" width="45.7109375" style="1" customWidth="1"/>
    <col min="5" max="5" width="19.42578125" style="22" customWidth="1"/>
    <col min="6" max="6" width="20.7109375" style="1" customWidth="1"/>
    <col min="7" max="7" width="36.42578125" style="1" customWidth="1"/>
    <col min="8" max="8" width="26" style="1" customWidth="1"/>
    <col min="9" max="9" width="36.28515625" style="1" customWidth="1"/>
    <col min="10" max="10" width="35.42578125" style="1" customWidth="1"/>
    <col min="11" max="16384" width="11.42578125" style="1"/>
  </cols>
  <sheetData>
    <row r="1" spans="1:10" ht="12.75" customHeight="1" x14ac:dyDescent="0.2">
      <c r="A1" s="51"/>
      <c r="B1" s="51"/>
      <c r="C1" s="55" t="s">
        <v>130</v>
      </c>
      <c r="D1" s="55"/>
      <c r="E1" s="55"/>
      <c r="F1" s="55"/>
      <c r="G1" s="55"/>
      <c r="H1" s="55"/>
      <c r="I1" s="55"/>
      <c r="J1" s="54" t="s">
        <v>133</v>
      </c>
    </row>
    <row r="2" spans="1:10" x14ac:dyDescent="0.2">
      <c r="A2" s="51"/>
      <c r="B2" s="51"/>
      <c r="C2" s="55"/>
      <c r="D2" s="55"/>
      <c r="E2" s="55"/>
      <c r="F2" s="55"/>
      <c r="G2" s="55"/>
      <c r="H2" s="55"/>
      <c r="I2" s="55"/>
      <c r="J2" s="54"/>
    </row>
    <row r="3" spans="1:10" x14ac:dyDescent="0.2">
      <c r="A3" s="51"/>
      <c r="B3" s="51"/>
      <c r="C3" s="55"/>
      <c r="D3" s="55"/>
      <c r="E3" s="55"/>
      <c r="F3" s="55"/>
      <c r="G3" s="55"/>
      <c r="H3" s="55"/>
      <c r="I3" s="55"/>
      <c r="J3" s="54"/>
    </row>
    <row r="4" spans="1:10" x14ac:dyDescent="0.2">
      <c r="A4" s="51"/>
      <c r="B4" s="51"/>
      <c r="C4" s="55"/>
      <c r="D4" s="55"/>
      <c r="E4" s="55"/>
      <c r="F4" s="55"/>
      <c r="G4" s="55"/>
      <c r="H4" s="55"/>
      <c r="I4" s="55"/>
      <c r="J4" s="54"/>
    </row>
    <row r="5" spans="1:10" x14ac:dyDescent="0.2">
      <c r="A5" s="51"/>
      <c r="B5" s="51"/>
      <c r="C5" s="55"/>
      <c r="D5" s="55"/>
      <c r="E5" s="55"/>
      <c r="F5" s="55"/>
      <c r="G5" s="55"/>
      <c r="H5" s="55"/>
      <c r="I5" s="55"/>
      <c r="J5" s="54"/>
    </row>
    <row r="6" spans="1:10" x14ac:dyDescent="0.2">
      <c r="A6" s="52"/>
      <c r="B6" s="52"/>
      <c r="C6" s="55"/>
      <c r="D6" s="55"/>
      <c r="E6" s="55"/>
      <c r="F6" s="55"/>
      <c r="G6" s="55"/>
      <c r="H6" s="55"/>
      <c r="I6" s="55"/>
      <c r="J6" s="54"/>
    </row>
    <row r="7" spans="1:10" ht="31.5" customHeight="1" x14ac:dyDescent="0.2">
      <c r="A7" s="44" t="s">
        <v>15</v>
      </c>
      <c r="B7" s="45"/>
      <c r="C7" s="46"/>
      <c r="D7" s="47"/>
      <c r="E7" s="47"/>
      <c r="F7" s="50"/>
      <c r="G7" s="36" t="s">
        <v>127</v>
      </c>
      <c r="H7" s="37"/>
      <c r="I7" s="36" t="s">
        <v>128</v>
      </c>
      <c r="J7" s="37"/>
    </row>
    <row r="8" spans="1:10" ht="39" customHeight="1" x14ac:dyDescent="0.2">
      <c r="A8" s="44" t="s">
        <v>120</v>
      </c>
      <c r="B8" s="45"/>
      <c r="C8" s="46"/>
      <c r="D8" s="47"/>
      <c r="E8" s="47"/>
      <c r="F8" s="50"/>
      <c r="G8" s="36" t="s">
        <v>14</v>
      </c>
      <c r="H8" s="39"/>
      <c r="I8" s="36" t="s">
        <v>129</v>
      </c>
      <c r="J8" s="39"/>
    </row>
    <row r="9" spans="1:10" ht="30.75" customHeight="1" x14ac:dyDescent="0.2">
      <c r="A9" s="44" t="s">
        <v>17</v>
      </c>
      <c r="B9" s="45"/>
      <c r="C9" s="46"/>
      <c r="D9" s="47"/>
      <c r="E9" s="47"/>
      <c r="F9" s="50"/>
      <c r="G9" s="44" t="s">
        <v>18</v>
      </c>
      <c r="H9" s="45"/>
      <c r="I9" s="46"/>
      <c r="J9" s="50"/>
    </row>
    <row r="10" spans="1:10" ht="54.75" customHeight="1" x14ac:dyDescent="0.2">
      <c r="A10" s="56" t="s">
        <v>117</v>
      </c>
      <c r="B10" s="57"/>
      <c r="C10" s="46"/>
      <c r="D10" s="47"/>
      <c r="E10" s="47"/>
      <c r="F10" s="50"/>
      <c r="G10" s="56" t="s">
        <v>125</v>
      </c>
      <c r="H10" s="57"/>
      <c r="I10" s="46"/>
      <c r="J10" s="50"/>
    </row>
    <row r="11" spans="1:10" ht="30.75" customHeight="1" x14ac:dyDescent="0.2">
      <c r="A11" s="56" t="s">
        <v>118</v>
      </c>
      <c r="B11" s="57"/>
      <c r="C11" s="46"/>
      <c r="D11" s="47"/>
      <c r="E11" s="47"/>
      <c r="F11" s="50"/>
      <c r="G11" s="56" t="s">
        <v>121</v>
      </c>
      <c r="H11" s="57"/>
      <c r="I11" s="46"/>
      <c r="J11" s="50"/>
    </row>
    <row r="12" spans="1:10" ht="39" customHeight="1" x14ac:dyDescent="0.2">
      <c r="A12" s="56" t="s">
        <v>119</v>
      </c>
      <c r="B12" s="57"/>
      <c r="C12" s="46"/>
      <c r="D12" s="47"/>
      <c r="E12" s="47"/>
      <c r="F12" s="50"/>
      <c r="G12" s="58" t="s">
        <v>122</v>
      </c>
      <c r="H12" s="58"/>
      <c r="I12" s="46"/>
      <c r="J12" s="50"/>
    </row>
    <row r="13" spans="1:10" ht="34.5" customHeight="1" x14ac:dyDescent="0.2">
      <c r="A13" s="56" t="s">
        <v>123</v>
      </c>
      <c r="B13" s="57"/>
      <c r="C13" s="59" t="s">
        <v>124</v>
      </c>
      <c r="D13" s="61"/>
      <c r="E13" s="61"/>
      <c r="F13" s="60"/>
      <c r="G13" s="58" t="s">
        <v>126</v>
      </c>
      <c r="H13" s="58"/>
      <c r="I13" s="59"/>
      <c r="J13" s="60"/>
    </row>
    <row r="14" spans="1:10" ht="54" customHeight="1" x14ac:dyDescent="0.2">
      <c r="A14" s="35" t="s">
        <v>8</v>
      </c>
      <c r="B14" s="35" t="s">
        <v>21</v>
      </c>
      <c r="C14" s="35" t="s">
        <v>31</v>
      </c>
      <c r="D14" s="35" t="s">
        <v>131</v>
      </c>
      <c r="E14" s="35" t="s">
        <v>24</v>
      </c>
      <c r="F14" s="35" t="s">
        <v>25</v>
      </c>
      <c r="G14" s="35" t="s">
        <v>27</v>
      </c>
      <c r="H14" s="35" t="s">
        <v>28</v>
      </c>
      <c r="I14" s="35" t="s">
        <v>26</v>
      </c>
      <c r="J14" s="38" t="s">
        <v>29</v>
      </c>
    </row>
    <row r="15" spans="1:10" ht="42" customHeight="1" x14ac:dyDescent="0.2">
      <c r="A15" s="32">
        <v>1</v>
      </c>
      <c r="B15" s="32"/>
      <c r="C15" s="24"/>
      <c r="D15" s="24"/>
      <c r="E15" s="32"/>
      <c r="F15" s="12"/>
      <c r="G15" s="24"/>
      <c r="H15" s="24"/>
      <c r="I15" s="24"/>
      <c r="J15" s="40"/>
    </row>
    <row r="16" spans="1:10" ht="42" customHeight="1" x14ac:dyDescent="0.2">
      <c r="A16" s="32">
        <v>2</v>
      </c>
      <c r="B16" s="32"/>
      <c r="C16" s="24"/>
      <c r="D16" s="24"/>
      <c r="E16" s="32"/>
      <c r="F16" s="24"/>
      <c r="G16" s="24"/>
      <c r="H16" s="24"/>
      <c r="I16" s="24"/>
      <c r="J16" s="40"/>
    </row>
    <row r="17" spans="1:10" ht="42" customHeight="1" x14ac:dyDescent="0.2">
      <c r="A17" s="32">
        <v>3</v>
      </c>
      <c r="B17" s="32"/>
      <c r="C17" s="24"/>
      <c r="D17" s="24"/>
      <c r="E17" s="32"/>
      <c r="F17" s="24"/>
      <c r="G17" s="24"/>
      <c r="H17" s="24"/>
      <c r="I17" s="24"/>
      <c r="J17" s="40"/>
    </row>
    <row r="18" spans="1:10" ht="42" customHeight="1" x14ac:dyDescent="0.2">
      <c r="A18" s="32">
        <v>4</v>
      </c>
      <c r="B18" s="32"/>
      <c r="C18" s="24"/>
      <c r="D18" s="24"/>
      <c r="E18" s="32"/>
      <c r="F18" s="24"/>
      <c r="G18" s="24"/>
      <c r="H18" s="24"/>
      <c r="I18" s="24"/>
      <c r="J18" s="40"/>
    </row>
    <row r="19" spans="1:10" ht="42" customHeight="1" x14ac:dyDescent="0.2">
      <c r="A19" s="32">
        <v>5</v>
      </c>
      <c r="B19" s="32"/>
      <c r="C19" s="24"/>
      <c r="D19" s="24"/>
      <c r="E19" s="32"/>
      <c r="F19" s="24"/>
      <c r="G19" s="24"/>
      <c r="H19" s="24"/>
      <c r="I19" s="24"/>
      <c r="J19" s="40"/>
    </row>
    <row r="20" spans="1:10" ht="42" customHeight="1" x14ac:dyDescent="0.2">
      <c r="A20" s="32">
        <v>6</v>
      </c>
      <c r="B20" s="32"/>
      <c r="C20" s="24"/>
      <c r="D20" s="24"/>
      <c r="E20" s="32"/>
      <c r="F20" s="24"/>
      <c r="G20" s="24"/>
      <c r="H20" s="24"/>
      <c r="I20" s="24"/>
      <c r="J20" s="40"/>
    </row>
    <row r="21" spans="1:10" ht="42" customHeight="1" x14ac:dyDescent="0.2">
      <c r="A21" s="32">
        <v>7</v>
      </c>
      <c r="B21" s="32"/>
      <c r="C21" s="24"/>
      <c r="D21" s="24"/>
      <c r="E21" s="32"/>
      <c r="F21" s="24"/>
      <c r="G21" s="24"/>
      <c r="H21" s="24"/>
      <c r="I21" s="24"/>
      <c r="J21" s="40"/>
    </row>
    <row r="22" spans="1:10" ht="42" customHeight="1" x14ac:dyDescent="0.2">
      <c r="A22" s="32">
        <v>8</v>
      </c>
      <c r="B22" s="32"/>
      <c r="C22" s="24"/>
      <c r="D22" s="24"/>
      <c r="E22" s="32"/>
      <c r="F22" s="24"/>
      <c r="G22" s="24"/>
      <c r="H22" s="24"/>
      <c r="I22" s="24"/>
      <c r="J22" s="40"/>
    </row>
    <row r="23" spans="1:10" ht="42" customHeight="1" x14ac:dyDescent="0.2">
      <c r="A23" s="32">
        <v>9</v>
      </c>
      <c r="B23" s="32"/>
      <c r="C23" s="24"/>
      <c r="D23" s="24"/>
      <c r="E23" s="32"/>
      <c r="F23" s="24"/>
      <c r="G23" s="24"/>
      <c r="H23" s="24"/>
      <c r="I23" s="24"/>
      <c r="J23" s="40"/>
    </row>
    <row r="24" spans="1:10" ht="42" customHeight="1" x14ac:dyDescent="0.2">
      <c r="A24" s="32">
        <v>10</v>
      </c>
      <c r="B24" s="32"/>
      <c r="C24" s="24"/>
      <c r="D24" s="24"/>
      <c r="E24" s="32"/>
      <c r="F24" s="24"/>
      <c r="G24" s="24"/>
      <c r="H24" s="24"/>
      <c r="I24" s="24"/>
      <c r="J24" s="40"/>
    </row>
    <row r="25" spans="1:10" ht="42" customHeight="1" x14ac:dyDescent="0.2">
      <c r="A25" s="32">
        <v>11</v>
      </c>
      <c r="B25" s="32"/>
      <c r="C25" s="24"/>
      <c r="D25" s="24"/>
      <c r="E25" s="32"/>
      <c r="F25" s="24"/>
      <c r="G25" s="24"/>
      <c r="H25" s="24"/>
      <c r="I25" s="24"/>
      <c r="J25" s="40"/>
    </row>
    <row r="26" spans="1:10" ht="42" customHeight="1" x14ac:dyDescent="0.2">
      <c r="A26" s="32">
        <v>12</v>
      </c>
      <c r="B26" s="32"/>
      <c r="C26" s="24"/>
      <c r="D26" s="24"/>
      <c r="E26" s="32"/>
      <c r="F26" s="24"/>
      <c r="G26" s="24"/>
      <c r="H26" s="24"/>
      <c r="I26" s="24"/>
      <c r="J26" s="40"/>
    </row>
    <row r="27" spans="1:10" ht="42" customHeight="1" x14ac:dyDescent="0.2">
      <c r="A27" s="32">
        <v>13</v>
      </c>
      <c r="B27" s="32"/>
      <c r="C27" s="24"/>
      <c r="D27" s="24"/>
      <c r="E27" s="32"/>
      <c r="F27" s="24"/>
      <c r="G27" s="24"/>
      <c r="H27" s="24"/>
      <c r="I27" s="24"/>
      <c r="J27" s="40"/>
    </row>
    <row r="28" spans="1:10" ht="42" customHeight="1" x14ac:dyDescent="0.2">
      <c r="A28" s="32">
        <v>14</v>
      </c>
      <c r="B28" s="32"/>
      <c r="C28" s="24"/>
      <c r="D28" s="24"/>
      <c r="E28" s="32"/>
      <c r="F28" s="24"/>
      <c r="G28" s="24"/>
      <c r="H28" s="24"/>
      <c r="I28" s="24"/>
      <c r="J28" s="40"/>
    </row>
    <row r="29" spans="1:10" ht="42" customHeight="1" x14ac:dyDescent="0.2">
      <c r="A29" s="32">
        <v>15</v>
      </c>
      <c r="B29" s="32"/>
      <c r="C29" s="24"/>
      <c r="D29" s="24"/>
      <c r="E29" s="32"/>
      <c r="F29" s="24"/>
      <c r="G29" s="24"/>
      <c r="H29" s="24"/>
      <c r="I29" s="24"/>
      <c r="J29" s="40"/>
    </row>
    <row r="30" spans="1:10" ht="42" customHeight="1" x14ac:dyDescent="0.2">
      <c r="A30" s="32">
        <v>16</v>
      </c>
      <c r="B30" s="32"/>
      <c r="C30" s="24"/>
      <c r="D30" s="24"/>
      <c r="E30" s="32"/>
      <c r="F30" s="24"/>
      <c r="G30" s="24"/>
      <c r="H30" s="24"/>
      <c r="I30" s="24"/>
      <c r="J30" s="40"/>
    </row>
    <row r="31" spans="1:10" ht="42" customHeight="1" x14ac:dyDescent="0.2">
      <c r="A31" s="32">
        <v>17</v>
      </c>
      <c r="B31" s="32"/>
      <c r="C31" s="24"/>
      <c r="D31" s="24"/>
      <c r="E31" s="32"/>
      <c r="F31" s="24"/>
      <c r="G31" s="24"/>
      <c r="H31" s="24"/>
      <c r="I31" s="24"/>
      <c r="J31" s="40"/>
    </row>
    <row r="32" spans="1:10" ht="42" customHeight="1" x14ac:dyDescent="0.2">
      <c r="A32" s="32">
        <v>18</v>
      </c>
      <c r="B32" s="32"/>
      <c r="C32" s="24"/>
      <c r="D32" s="24"/>
      <c r="E32" s="32"/>
      <c r="F32" s="24"/>
      <c r="G32" s="24"/>
      <c r="H32" s="24"/>
      <c r="I32" s="24"/>
      <c r="J32" s="40"/>
    </row>
    <row r="33" spans="1:10" ht="42" customHeight="1" x14ac:dyDescent="0.2">
      <c r="A33" s="32">
        <v>19</v>
      </c>
      <c r="B33" s="32"/>
      <c r="C33" s="12"/>
      <c r="D33" s="12"/>
      <c r="E33" s="32"/>
      <c r="F33" s="24"/>
      <c r="G33" s="24"/>
      <c r="H33" s="24"/>
      <c r="I33" s="24"/>
      <c r="J33" s="40"/>
    </row>
    <row r="34" spans="1:10" ht="42" customHeight="1" x14ac:dyDescent="0.2">
      <c r="A34" s="32">
        <v>20</v>
      </c>
      <c r="B34" s="32"/>
      <c r="C34" s="12"/>
      <c r="D34" s="12"/>
      <c r="E34" s="32"/>
      <c r="F34" s="24"/>
      <c r="G34" s="24"/>
      <c r="H34" s="24"/>
      <c r="I34" s="24"/>
      <c r="J34" s="40"/>
    </row>
    <row r="35" spans="1:10" ht="42" customHeight="1" x14ac:dyDescent="0.2">
      <c r="A35" s="32">
        <v>21</v>
      </c>
      <c r="B35" s="12"/>
      <c r="C35" s="12"/>
      <c r="D35" s="12"/>
      <c r="E35" s="32"/>
      <c r="F35" s="24"/>
      <c r="G35" s="24"/>
      <c r="H35" s="24"/>
      <c r="I35" s="24"/>
      <c r="J35" s="40"/>
    </row>
    <row r="36" spans="1:10" ht="42" customHeight="1" x14ac:dyDescent="0.2">
      <c r="A36" s="32">
        <v>22</v>
      </c>
      <c r="B36" s="12"/>
      <c r="C36" s="12"/>
      <c r="D36" s="12"/>
      <c r="E36" s="32"/>
      <c r="F36" s="24"/>
      <c r="G36" s="24"/>
      <c r="H36" s="24"/>
      <c r="I36" s="24"/>
      <c r="J36" s="40"/>
    </row>
    <row r="37" spans="1:10" ht="42" customHeight="1" x14ac:dyDescent="0.2">
      <c r="A37" s="32">
        <v>23</v>
      </c>
      <c r="B37" s="32"/>
      <c r="C37" s="24"/>
      <c r="D37" s="24"/>
      <c r="E37" s="32"/>
      <c r="F37" s="24"/>
      <c r="G37" s="24"/>
      <c r="H37" s="24"/>
      <c r="I37" s="24"/>
      <c r="J37" s="40"/>
    </row>
    <row r="38" spans="1:10" ht="42" customHeight="1" x14ac:dyDescent="0.2">
      <c r="A38" s="32">
        <v>24</v>
      </c>
      <c r="B38" s="32"/>
      <c r="C38" s="24"/>
      <c r="D38" s="24"/>
      <c r="E38" s="32"/>
      <c r="F38" s="24"/>
      <c r="G38" s="24"/>
      <c r="H38" s="24"/>
      <c r="I38" s="24"/>
      <c r="J38" s="40"/>
    </row>
    <row r="39" spans="1:10" ht="15" customHeight="1" x14ac:dyDescent="0.2">
      <c r="A39" s="48" t="s">
        <v>30</v>
      </c>
      <c r="B39" s="49"/>
      <c r="C39" s="49"/>
      <c r="D39" s="49"/>
      <c r="E39" s="49"/>
      <c r="F39" s="49"/>
      <c r="G39" s="49"/>
      <c r="H39" s="49"/>
      <c r="I39" s="49"/>
      <c r="J39" s="49"/>
    </row>
    <row r="40" spans="1:10" x14ac:dyDescent="0.2">
      <c r="A40" s="49"/>
      <c r="B40" s="49"/>
      <c r="C40" s="49"/>
      <c r="D40" s="49"/>
      <c r="E40" s="49"/>
      <c r="F40" s="49"/>
      <c r="G40" s="49"/>
      <c r="H40" s="49"/>
      <c r="I40" s="49"/>
      <c r="J40" s="49"/>
    </row>
    <row r="41" spans="1:10" x14ac:dyDescent="0.2">
      <c r="A41" s="49"/>
      <c r="B41" s="49"/>
      <c r="C41" s="49"/>
      <c r="D41" s="49"/>
      <c r="E41" s="49"/>
      <c r="F41" s="49"/>
      <c r="G41" s="49"/>
      <c r="H41" s="49"/>
      <c r="I41" s="49"/>
      <c r="J41" s="49"/>
    </row>
    <row r="42" spans="1:10" x14ac:dyDescent="0.2">
      <c r="A42" s="49"/>
      <c r="B42" s="49"/>
      <c r="C42" s="49"/>
      <c r="D42" s="49"/>
      <c r="E42" s="49"/>
      <c r="F42" s="49"/>
      <c r="G42" s="49"/>
      <c r="H42" s="49"/>
      <c r="I42" s="49"/>
      <c r="J42" s="49"/>
    </row>
  </sheetData>
  <dataConsolidate/>
  <mergeCells count="28">
    <mergeCell ref="A39:J42"/>
    <mergeCell ref="G9:H9"/>
    <mergeCell ref="A13:B13"/>
    <mergeCell ref="A10:B10"/>
    <mergeCell ref="A11:B11"/>
    <mergeCell ref="G10:H10"/>
    <mergeCell ref="A12:B12"/>
    <mergeCell ref="G11:H11"/>
    <mergeCell ref="G12:H12"/>
    <mergeCell ref="G13:H13"/>
    <mergeCell ref="I13:J13"/>
    <mergeCell ref="C13:F13"/>
    <mergeCell ref="C10:F10"/>
    <mergeCell ref="C11:F11"/>
    <mergeCell ref="C12:F12"/>
    <mergeCell ref="I12:J12"/>
    <mergeCell ref="I11:J11"/>
    <mergeCell ref="I10:J10"/>
    <mergeCell ref="A1:B6"/>
    <mergeCell ref="A8:B8"/>
    <mergeCell ref="A7:B7"/>
    <mergeCell ref="A9:B9"/>
    <mergeCell ref="J1:J6"/>
    <mergeCell ref="C1:I6"/>
    <mergeCell ref="C7:F7"/>
    <mergeCell ref="C8:F8"/>
    <mergeCell ref="C9:F9"/>
    <mergeCell ref="I9:J9"/>
  </mergeCells>
  <dataValidations count="1">
    <dataValidation type="list" allowBlank="1" showInputMessage="1" showErrorMessage="1" sqref="J15:J38" xr:uid="{037FDAA3-2F43-4921-BCAC-DD25A4D6AAC3}">
      <formula1>Descripción</formula1>
    </dataValidation>
  </dataValidations>
  <printOptions horizontalCentered="1"/>
  <pageMargins left="0.39370078740157483" right="0.39370078740157483" top="0.35433070866141736" bottom="0.35433070866141736" header="0.31496062992125984" footer="0.31496062992125984"/>
  <pageSetup scale="42"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C5283BE-7EB6-4B9D-9BD4-55AC13E151D7}">
          <x14:formula1>
            <xm:f>Listados!$E$2:$E$3</xm:f>
          </x14:formula1>
          <xm:sqref>G16:G38</xm:sqref>
        </x14:dataValidation>
        <x14:dataValidation type="list" allowBlank="1" showInputMessage="1" showErrorMessage="1" xr:uid="{38066722-4253-4D0A-A0D1-E64069D2BD8D}">
          <x14:formula1>
            <xm:f>Listados!$H$2:$H$3</xm:f>
          </x14:formula1>
          <xm:sqref>E15:E38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963B1-7930-4D54-B9FC-A7790DB8E64D}">
  <sheetPr>
    <tabColor rgb="FFFF0000"/>
  </sheetPr>
  <dimension ref="A1:N27"/>
  <sheetViews>
    <sheetView showGridLines="0" zoomScale="85" zoomScaleNormal="85" workbookViewId="0">
      <selection activeCell="C16" sqref="C16"/>
    </sheetView>
  </sheetViews>
  <sheetFormatPr baseColWidth="10" defaultColWidth="11.42578125" defaultRowHeight="12.75" x14ac:dyDescent="0.2"/>
  <cols>
    <col min="1" max="1" width="7.7109375" style="1" customWidth="1"/>
    <col min="2" max="2" width="50.7109375" style="1" customWidth="1"/>
    <col min="3" max="8" width="15.7109375" style="1" customWidth="1"/>
    <col min="9" max="10" width="8.7109375" style="1" customWidth="1"/>
    <col min="11" max="11" width="10.7109375" style="1" customWidth="1"/>
    <col min="12" max="12" width="40.7109375" style="1" customWidth="1"/>
    <col min="13" max="13" width="3.7109375" style="1" customWidth="1"/>
    <col min="14" max="14" width="25.7109375" style="1" customWidth="1"/>
    <col min="15" max="16384" width="11.42578125" style="1"/>
  </cols>
  <sheetData>
    <row r="1" spans="1:14" x14ac:dyDescent="0.2">
      <c r="A1" s="51"/>
      <c r="B1" s="51"/>
      <c r="C1" s="55" t="s">
        <v>32</v>
      </c>
      <c r="D1" s="64"/>
      <c r="E1" s="64"/>
      <c r="F1" s="64"/>
      <c r="G1" s="64"/>
      <c r="H1" s="64"/>
      <c r="I1" s="64"/>
      <c r="J1" s="64"/>
      <c r="K1" s="64"/>
      <c r="L1" s="64"/>
    </row>
    <row r="2" spans="1:14" x14ac:dyDescent="0.2">
      <c r="A2" s="51"/>
      <c r="B2" s="51"/>
      <c r="C2" s="64"/>
      <c r="D2" s="64"/>
      <c r="E2" s="64"/>
      <c r="F2" s="64"/>
      <c r="G2" s="64"/>
      <c r="H2" s="64"/>
      <c r="I2" s="64"/>
      <c r="J2" s="64"/>
      <c r="K2" s="64"/>
      <c r="L2" s="64"/>
    </row>
    <row r="3" spans="1:14" x14ac:dyDescent="0.2">
      <c r="A3" s="51"/>
      <c r="B3" s="51"/>
      <c r="C3" s="64"/>
      <c r="D3" s="64"/>
      <c r="E3" s="64"/>
      <c r="F3" s="64"/>
      <c r="G3" s="64"/>
      <c r="H3" s="64"/>
      <c r="I3" s="64"/>
      <c r="J3" s="64"/>
      <c r="K3" s="64"/>
      <c r="L3" s="64"/>
    </row>
    <row r="4" spans="1:14" x14ac:dyDescent="0.2">
      <c r="A4" s="51"/>
      <c r="B4" s="51"/>
      <c r="C4" s="64"/>
      <c r="D4" s="64"/>
      <c r="E4" s="64"/>
      <c r="F4" s="64"/>
      <c r="G4" s="64"/>
      <c r="H4" s="64"/>
      <c r="I4" s="64"/>
      <c r="J4" s="64"/>
      <c r="K4" s="64"/>
      <c r="L4" s="64"/>
    </row>
    <row r="5" spans="1:14" x14ac:dyDescent="0.2">
      <c r="A5" s="51"/>
      <c r="B5" s="51"/>
      <c r="C5" s="64"/>
      <c r="D5" s="64"/>
      <c r="E5" s="64"/>
      <c r="F5" s="64"/>
      <c r="G5" s="64"/>
      <c r="H5" s="64"/>
      <c r="I5" s="64"/>
      <c r="J5" s="64"/>
      <c r="K5" s="64"/>
      <c r="L5" s="64"/>
    </row>
    <row r="6" spans="1:14" x14ac:dyDescent="0.2">
      <c r="A6" s="51"/>
      <c r="B6" s="51"/>
      <c r="C6" s="64"/>
      <c r="D6" s="64"/>
      <c r="E6" s="64"/>
      <c r="F6" s="64"/>
      <c r="G6" s="64"/>
      <c r="H6" s="64"/>
      <c r="I6" s="64"/>
      <c r="J6" s="64"/>
      <c r="K6" s="64"/>
      <c r="L6" s="64"/>
    </row>
    <row r="7" spans="1:14" ht="9.75" customHeight="1" x14ac:dyDescent="0.2">
      <c r="A7" s="63"/>
      <c r="B7" s="63"/>
      <c r="C7" s="63"/>
      <c r="D7" s="63"/>
      <c r="E7" s="63"/>
      <c r="F7" s="63"/>
      <c r="G7" s="63"/>
      <c r="H7" s="63"/>
      <c r="I7" s="63"/>
      <c r="J7" s="63"/>
      <c r="K7" s="63"/>
      <c r="L7" s="63"/>
    </row>
    <row r="8" spans="1:14" ht="18.75" customHeight="1" x14ac:dyDescent="0.2">
      <c r="A8" s="65" t="s">
        <v>33</v>
      </c>
      <c r="B8" s="65"/>
      <c r="C8" s="66" t="s">
        <v>34</v>
      </c>
      <c r="D8" s="66"/>
      <c r="E8" s="66"/>
      <c r="F8" s="66"/>
      <c r="G8" s="66"/>
      <c r="H8" s="66"/>
      <c r="I8" s="66"/>
      <c r="J8" s="66"/>
      <c r="K8" s="66"/>
      <c r="L8" s="66"/>
    </row>
    <row r="9" spans="1:14" ht="30.75" customHeight="1" x14ac:dyDescent="0.2">
      <c r="A9" s="65" t="s">
        <v>35</v>
      </c>
      <c r="B9" s="65"/>
      <c r="C9" s="66" t="s">
        <v>36</v>
      </c>
      <c r="D9" s="66"/>
      <c r="E9" s="66"/>
      <c r="F9" s="66"/>
      <c r="G9" s="66"/>
      <c r="H9" s="66"/>
      <c r="I9" s="66"/>
      <c r="J9" s="66"/>
      <c r="K9" s="66"/>
      <c r="L9" s="66"/>
    </row>
    <row r="10" spans="1:14" x14ac:dyDescent="0.2">
      <c r="A10" s="65" t="s">
        <v>37</v>
      </c>
      <c r="B10" s="65"/>
      <c r="C10" s="66">
        <v>2</v>
      </c>
      <c r="D10" s="66"/>
      <c r="E10" s="66"/>
      <c r="F10" s="66"/>
      <c r="G10" s="66"/>
      <c r="H10" s="66"/>
      <c r="I10" s="66"/>
      <c r="J10" s="66"/>
      <c r="K10" s="66"/>
      <c r="L10" s="66"/>
    </row>
    <row r="11" spans="1:14" x14ac:dyDescent="0.2">
      <c r="A11" s="65" t="s">
        <v>38</v>
      </c>
      <c r="B11" s="65"/>
      <c r="C11" s="68" t="s">
        <v>39</v>
      </c>
      <c r="D11" s="68"/>
      <c r="E11" s="68"/>
      <c r="F11" s="68"/>
      <c r="G11" s="68"/>
      <c r="H11" s="68"/>
      <c r="I11" s="68"/>
      <c r="J11" s="68"/>
      <c r="K11" s="68"/>
      <c r="L11" s="68"/>
    </row>
    <row r="12" spans="1:14" x14ac:dyDescent="0.2">
      <c r="A12" s="15"/>
      <c r="B12" s="14" t="s">
        <v>40</v>
      </c>
      <c r="C12" s="67" t="s">
        <v>41</v>
      </c>
      <c r="D12" s="67"/>
      <c r="E12" s="67"/>
      <c r="F12" s="67"/>
      <c r="G12" s="67"/>
      <c r="H12" s="67"/>
      <c r="I12" s="67"/>
      <c r="J12" s="67"/>
      <c r="K12" s="67"/>
      <c r="L12" s="67"/>
    </row>
    <row r="13" spans="1:14" ht="19.5" customHeight="1" x14ac:dyDescent="0.2">
      <c r="A13" s="63"/>
      <c r="B13" s="63"/>
      <c r="C13" s="63"/>
      <c r="D13" s="63"/>
      <c r="E13" s="63"/>
      <c r="F13" s="63"/>
      <c r="G13" s="63"/>
      <c r="H13" s="63"/>
      <c r="I13" s="63"/>
      <c r="J13" s="63"/>
      <c r="K13" s="63"/>
      <c r="L13" s="63"/>
    </row>
    <row r="14" spans="1:14" x14ac:dyDescent="0.2">
      <c r="A14" s="62" t="s">
        <v>42</v>
      </c>
      <c r="B14" s="62"/>
      <c r="C14" s="62" t="s">
        <v>43</v>
      </c>
      <c r="D14" s="62"/>
      <c r="E14" s="62"/>
      <c r="F14" s="62"/>
      <c r="G14" s="62"/>
      <c r="H14" s="62"/>
      <c r="I14" s="62" t="s">
        <v>44</v>
      </c>
      <c r="J14" s="62"/>
      <c r="K14" s="62"/>
      <c r="L14" s="62"/>
    </row>
    <row r="15" spans="1:14" ht="25.5" x14ac:dyDescent="0.2">
      <c r="A15" s="2" t="s">
        <v>45</v>
      </c>
      <c r="B15" s="2" t="s">
        <v>46</v>
      </c>
      <c r="C15" s="5" t="s">
        <v>47</v>
      </c>
      <c r="D15" s="5" t="s">
        <v>48</v>
      </c>
      <c r="E15" s="5" t="s">
        <v>49</v>
      </c>
      <c r="F15" s="5" t="s">
        <v>50</v>
      </c>
      <c r="G15" s="5" t="s">
        <v>51</v>
      </c>
      <c r="H15" s="5" t="s">
        <v>52</v>
      </c>
      <c r="I15" s="2" t="s">
        <v>4</v>
      </c>
      <c r="J15" s="2" t="s">
        <v>8</v>
      </c>
      <c r="K15" s="2" t="s">
        <v>53</v>
      </c>
      <c r="L15" s="2" t="s">
        <v>54</v>
      </c>
      <c r="N15" s="12" t="s">
        <v>55</v>
      </c>
    </row>
    <row r="16" spans="1:14" ht="114.75" x14ac:dyDescent="0.2">
      <c r="A16" s="2">
        <v>1</v>
      </c>
      <c r="B16" s="4" t="s">
        <v>56</v>
      </c>
      <c r="C16" s="2" t="s">
        <v>4</v>
      </c>
      <c r="D16" s="2" t="s">
        <v>57</v>
      </c>
      <c r="E16" s="2" t="s">
        <v>4</v>
      </c>
      <c r="F16" s="2" t="s">
        <v>4</v>
      </c>
      <c r="G16" s="2" t="s">
        <v>4</v>
      </c>
      <c r="H16" s="2" t="s">
        <v>4</v>
      </c>
      <c r="I16" s="2">
        <v>6</v>
      </c>
      <c r="J16" s="2">
        <v>0</v>
      </c>
      <c r="K16" s="2" t="str">
        <f>IF(Tabla14567[[#This Row],[Si]]&gt;Tabla14567[[#This Row],[No]],"Si","No")</f>
        <v>Si</v>
      </c>
      <c r="L16" s="3"/>
      <c r="N16" s="13" t="str">
        <f>IF(COUNTIF(Tabla14567[Resultado],"Si"),"Si","No")</f>
        <v>Si</v>
      </c>
    </row>
    <row r="17" spans="1:13" ht="63.75" x14ac:dyDescent="0.2">
      <c r="A17" s="2">
        <v>2</v>
      </c>
      <c r="B17" s="4" t="s">
        <v>58</v>
      </c>
      <c r="C17" s="2" t="s">
        <v>4</v>
      </c>
      <c r="D17" s="2" t="s">
        <v>57</v>
      </c>
      <c r="E17" s="2" t="s">
        <v>4</v>
      </c>
      <c r="F17" s="2" t="s">
        <v>4</v>
      </c>
      <c r="G17" s="2" t="s">
        <v>4</v>
      </c>
      <c r="H17" s="2" t="s">
        <v>4</v>
      </c>
      <c r="I17" s="2">
        <v>6</v>
      </c>
      <c r="J17" s="2">
        <v>0</v>
      </c>
      <c r="K17" s="2" t="str">
        <f>IF(Tabla14567[[#This Row],[Si]]&gt;Tabla14567[[#This Row],[No]],"Si","No")</f>
        <v>Si</v>
      </c>
      <c r="L17" s="3"/>
    </row>
    <row r="18" spans="1:13" ht="178.5" x14ac:dyDescent="0.2">
      <c r="A18" s="2">
        <v>3</v>
      </c>
      <c r="B18" s="4" t="s">
        <v>59</v>
      </c>
      <c r="C18" s="2" t="s">
        <v>4</v>
      </c>
      <c r="D18" s="2" t="s">
        <v>57</v>
      </c>
      <c r="E18" s="2" t="s">
        <v>4</v>
      </c>
      <c r="F18" s="2" t="s">
        <v>4</v>
      </c>
      <c r="G18" s="2" t="s">
        <v>4</v>
      </c>
      <c r="H18" s="2" t="s">
        <v>4</v>
      </c>
      <c r="I18" s="2">
        <v>6</v>
      </c>
      <c r="J18" s="2">
        <v>0</v>
      </c>
      <c r="K18" s="2" t="str">
        <f>IF(Tabla14567[[#This Row],[Si]]&gt;Tabla14567[[#This Row],[No]],"Si","No")</f>
        <v>Si</v>
      </c>
      <c r="L18" s="3"/>
    </row>
    <row r="19" spans="1:13" ht="51" x14ac:dyDescent="0.2">
      <c r="A19" s="2">
        <v>4</v>
      </c>
      <c r="B19" s="4" t="s">
        <v>60</v>
      </c>
      <c r="C19" s="2" t="s">
        <v>4</v>
      </c>
      <c r="D19" s="2" t="s">
        <v>57</v>
      </c>
      <c r="E19" s="2" t="s">
        <v>4</v>
      </c>
      <c r="F19" s="2" t="s">
        <v>4</v>
      </c>
      <c r="G19" s="2" t="s">
        <v>4</v>
      </c>
      <c r="H19" s="2" t="s">
        <v>4</v>
      </c>
      <c r="I19" s="2">
        <v>6</v>
      </c>
      <c r="J19" s="2">
        <v>0</v>
      </c>
      <c r="K19" s="2" t="str">
        <f>IF(Tabla14567[[#This Row],[Si]]&gt;Tabla14567[[#This Row],[No]],"Si","No")</f>
        <v>Si</v>
      </c>
      <c r="L19" s="3"/>
    </row>
    <row r="20" spans="1:13" ht="127.5" x14ac:dyDescent="0.2">
      <c r="A20" s="2">
        <v>5</v>
      </c>
      <c r="B20" s="4" t="s">
        <v>61</v>
      </c>
      <c r="C20" s="2" t="s">
        <v>4</v>
      </c>
      <c r="D20" s="2" t="s">
        <v>57</v>
      </c>
      <c r="E20" s="2" t="s">
        <v>4</v>
      </c>
      <c r="F20" s="2" t="s">
        <v>4</v>
      </c>
      <c r="G20" s="2" t="s">
        <v>4</v>
      </c>
      <c r="H20" s="2" t="s">
        <v>4</v>
      </c>
      <c r="I20" s="2">
        <v>6</v>
      </c>
      <c r="J20" s="2">
        <v>0</v>
      </c>
      <c r="K20" s="2" t="str">
        <f>IF(Tabla14567[[#This Row],[Si]]&gt;Tabla14567[[#This Row],[No]],"Si","No")</f>
        <v>Si</v>
      </c>
      <c r="L20" s="3"/>
    </row>
    <row r="21" spans="1:13" ht="344.25" x14ac:dyDescent="0.2">
      <c r="A21" s="2">
        <v>6</v>
      </c>
      <c r="B21" s="4" t="s">
        <v>62</v>
      </c>
      <c r="C21" s="2" t="s">
        <v>4</v>
      </c>
      <c r="D21" s="2" t="s">
        <v>57</v>
      </c>
      <c r="E21" s="2" t="s">
        <v>4</v>
      </c>
      <c r="F21" s="2" t="s">
        <v>4</v>
      </c>
      <c r="G21" s="2" t="s">
        <v>4</v>
      </c>
      <c r="H21" s="2" t="s">
        <v>4</v>
      </c>
      <c r="I21" s="2">
        <v>6</v>
      </c>
      <c r="J21" s="2">
        <v>0</v>
      </c>
      <c r="K21" s="2" t="str">
        <f>IF(Tabla14567[[#This Row],[Si]]&gt;Tabla14567[[#This Row],[No]],"Si","No")</f>
        <v>Si</v>
      </c>
      <c r="L21" s="3"/>
    </row>
    <row r="22" spans="1:13" ht="25.5" x14ac:dyDescent="0.2">
      <c r="A22" s="2">
        <v>7</v>
      </c>
      <c r="B22" s="4" t="s">
        <v>63</v>
      </c>
      <c r="C22" s="2" t="s">
        <v>4</v>
      </c>
      <c r="D22" s="2" t="s">
        <v>57</v>
      </c>
      <c r="E22" s="2" t="s">
        <v>4</v>
      </c>
      <c r="F22" s="2" t="s">
        <v>4</v>
      </c>
      <c r="G22" s="2" t="s">
        <v>4</v>
      </c>
      <c r="H22" s="2" t="s">
        <v>4</v>
      </c>
      <c r="I22" s="2">
        <v>6</v>
      </c>
      <c r="J22" s="2">
        <v>0</v>
      </c>
      <c r="K22" s="2" t="str">
        <f>IF(Tabla14567[[#This Row],[Si]]&gt;Tabla14567[[#This Row],[No]],"Si","No")</f>
        <v>Si</v>
      </c>
      <c r="L22" s="3"/>
    </row>
    <row r="23" spans="1:13" ht="318.75" x14ac:dyDescent="0.2">
      <c r="A23" s="2">
        <v>8</v>
      </c>
      <c r="B23" s="4" t="s">
        <v>64</v>
      </c>
      <c r="C23" s="2" t="s">
        <v>4</v>
      </c>
      <c r="D23" s="2" t="s">
        <v>57</v>
      </c>
      <c r="E23" s="2" t="s">
        <v>4</v>
      </c>
      <c r="F23" s="2" t="s">
        <v>4</v>
      </c>
      <c r="G23" s="2" t="s">
        <v>4</v>
      </c>
      <c r="H23" s="2" t="s">
        <v>4</v>
      </c>
      <c r="I23" s="2">
        <v>6</v>
      </c>
      <c r="J23" s="2">
        <v>0</v>
      </c>
      <c r="K23" s="2" t="str">
        <f>IF(Tabla14567[[#This Row],[Si]]&gt;Tabla14567[[#This Row],[No]],"Si","No")</f>
        <v>Si</v>
      </c>
      <c r="L23" s="3"/>
    </row>
    <row r="24" spans="1:13" ht="140.25" x14ac:dyDescent="0.2">
      <c r="A24" s="2">
        <v>9</v>
      </c>
      <c r="B24" s="4" t="s">
        <v>65</v>
      </c>
      <c r="C24" s="2" t="s">
        <v>4</v>
      </c>
      <c r="D24" s="2" t="s">
        <v>57</v>
      </c>
      <c r="E24" s="2" t="s">
        <v>4</v>
      </c>
      <c r="F24" s="2" t="s">
        <v>4</v>
      </c>
      <c r="G24" s="2" t="s">
        <v>4</v>
      </c>
      <c r="H24" s="2" t="s">
        <v>4</v>
      </c>
      <c r="I24" s="2">
        <v>6</v>
      </c>
      <c r="J24" s="2">
        <v>0</v>
      </c>
      <c r="K24" s="2" t="str">
        <f>IF(Tabla14567[[#This Row],[Si]]&gt;Tabla14567[[#This Row],[No]],"Si","No")</f>
        <v>Si</v>
      </c>
      <c r="L24" s="3"/>
    </row>
    <row r="25" spans="1:13" x14ac:dyDescent="0.2">
      <c r="A25" s="2"/>
    </row>
    <row r="26" spans="1:13" ht="102" customHeight="1" x14ac:dyDescent="0.2">
      <c r="A26" s="55" t="s">
        <v>66</v>
      </c>
      <c r="B26" s="55"/>
      <c r="C26" s="17"/>
      <c r="D26" s="17"/>
      <c r="E26" s="17"/>
      <c r="F26" s="17"/>
      <c r="G26" s="17"/>
      <c r="H26" s="17"/>
      <c r="I26" s="17"/>
      <c r="J26" s="17"/>
      <c r="K26" s="17"/>
      <c r="L26" s="17"/>
      <c r="M26" s="17"/>
    </row>
    <row r="27" spans="1:13" x14ac:dyDescent="0.2">
      <c r="A27" s="16"/>
    </row>
  </sheetData>
  <mergeCells count="17">
    <mergeCell ref="C12:L12"/>
    <mergeCell ref="A9:B9"/>
    <mergeCell ref="C9:L9"/>
    <mergeCell ref="A10:B10"/>
    <mergeCell ref="C10:L10"/>
    <mergeCell ref="A11:B11"/>
    <mergeCell ref="C11:L11"/>
    <mergeCell ref="A1:B6"/>
    <mergeCell ref="C1:L6"/>
    <mergeCell ref="A7:L7"/>
    <mergeCell ref="A8:B8"/>
    <mergeCell ref="C8:L8"/>
    <mergeCell ref="A14:B14"/>
    <mergeCell ref="C14:H14"/>
    <mergeCell ref="I14:L14"/>
    <mergeCell ref="A26:B26"/>
    <mergeCell ref="A13:L13"/>
  </mergeCells>
  <conditionalFormatting sqref="K16:K24">
    <cfRule type="containsText" dxfId="27" priority="3" operator="containsText" text="No">
      <formula>NOT(ISERROR(SEARCH("No",K16)))</formula>
    </cfRule>
    <cfRule type="containsText" dxfId="26" priority="4" operator="containsText" text="Si">
      <formula>NOT(ISERROR(SEARCH("Si",K16)))</formula>
    </cfRule>
  </conditionalFormatting>
  <conditionalFormatting sqref="N16">
    <cfRule type="containsText" dxfId="25" priority="1" operator="containsText" text="No">
      <formula>NOT(ISERROR(SEARCH("No",N16)))</formula>
    </cfRule>
    <cfRule type="containsText" dxfId="24" priority="2" operator="containsText" text="Si">
      <formula>NOT(ISERROR(SEARCH("Si",N16)))</formula>
    </cfRule>
  </conditionalFormatting>
  <dataValidations count="1">
    <dataValidation type="list" allowBlank="1" showInputMessage="1" showErrorMessage="1" sqref="C16:C26 D16:H25" xr:uid="{B78ECB4E-A43B-4186-880A-EA394CDE4C52}">
      <formula1>Descripción</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7F0E5-DCC2-41E5-B4B2-D177D2D5A1B3}">
  <sheetPr>
    <tabColor rgb="FFFF0000"/>
  </sheetPr>
  <dimension ref="A1:N22"/>
  <sheetViews>
    <sheetView showGridLines="0" topLeftCell="C11" zoomScale="85" zoomScaleNormal="85" workbookViewId="0">
      <selection activeCell="I16" sqref="I16:J16"/>
    </sheetView>
  </sheetViews>
  <sheetFormatPr baseColWidth="10" defaultColWidth="11.42578125" defaultRowHeight="12.75" x14ac:dyDescent="0.2"/>
  <cols>
    <col min="1" max="1" width="7.7109375" style="1" customWidth="1"/>
    <col min="2" max="2" width="50.7109375" style="1" customWidth="1"/>
    <col min="3" max="8" width="15.7109375" style="1" customWidth="1"/>
    <col min="9" max="10" width="8.7109375" style="1" customWidth="1"/>
    <col min="11" max="11" width="10.7109375" style="1" customWidth="1"/>
    <col min="12" max="12" width="40.7109375" style="1" customWidth="1"/>
    <col min="13" max="13" width="3.7109375" style="1" customWidth="1"/>
    <col min="14" max="14" width="25.7109375" style="1" customWidth="1"/>
    <col min="15" max="16384" width="11.42578125" style="1"/>
  </cols>
  <sheetData>
    <row r="1" spans="1:14" x14ac:dyDescent="0.2">
      <c r="A1" s="51"/>
      <c r="B1" s="51"/>
      <c r="C1" s="55" t="s">
        <v>32</v>
      </c>
      <c r="D1" s="64"/>
      <c r="E1" s="64"/>
      <c r="F1" s="64"/>
      <c r="G1" s="64"/>
      <c r="H1" s="64"/>
      <c r="I1" s="64"/>
      <c r="J1" s="64"/>
      <c r="K1" s="64"/>
      <c r="L1" s="64"/>
    </row>
    <row r="2" spans="1:14" x14ac:dyDescent="0.2">
      <c r="A2" s="51"/>
      <c r="B2" s="51"/>
      <c r="C2" s="64"/>
      <c r="D2" s="64"/>
      <c r="E2" s="64"/>
      <c r="F2" s="64"/>
      <c r="G2" s="64"/>
      <c r="H2" s="64"/>
      <c r="I2" s="64"/>
      <c r="J2" s="64"/>
      <c r="K2" s="64"/>
      <c r="L2" s="64"/>
    </row>
    <row r="3" spans="1:14" x14ac:dyDescent="0.2">
      <c r="A3" s="51"/>
      <c r="B3" s="51"/>
      <c r="C3" s="64"/>
      <c r="D3" s="64"/>
      <c r="E3" s="64"/>
      <c r="F3" s="64"/>
      <c r="G3" s="64"/>
      <c r="H3" s="64"/>
      <c r="I3" s="64"/>
      <c r="J3" s="64"/>
      <c r="K3" s="64"/>
      <c r="L3" s="64"/>
    </row>
    <row r="4" spans="1:14" x14ac:dyDescent="0.2">
      <c r="A4" s="51"/>
      <c r="B4" s="51"/>
      <c r="C4" s="64"/>
      <c r="D4" s="64"/>
      <c r="E4" s="64"/>
      <c r="F4" s="64"/>
      <c r="G4" s="64"/>
      <c r="H4" s="64"/>
      <c r="I4" s="64"/>
      <c r="J4" s="64"/>
      <c r="K4" s="64"/>
      <c r="L4" s="64"/>
    </row>
    <row r="5" spans="1:14" x14ac:dyDescent="0.2">
      <c r="A5" s="51"/>
      <c r="B5" s="51"/>
      <c r="C5" s="64"/>
      <c r="D5" s="64"/>
      <c r="E5" s="64"/>
      <c r="F5" s="64"/>
      <c r="G5" s="64"/>
      <c r="H5" s="64"/>
      <c r="I5" s="64"/>
      <c r="J5" s="64"/>
      <c r="K5" s="64"/>
      <c r="L5" s="64"/>
    </row>
    <row r="6" spans="1:14" x14ac:dyDescent="0.2">
      <c r="A6" s="51"/>
      <c r="B6" s="51"/>
      <c r="C6" s="64"/>
      <c r="D6" s="64"/>
      <c r="E6" s="64"/>
      <c r="F6" s="64"/>
      <c r="G6" s="64"/>
      <c r="H6" s="64"/>
      <c r="I6" s="64"/>
      <c r="J6" s="64"/>
      <c r="K6" s="64"/>
      <c r="L6" s="64"/>
    </row>
    <row r="7" spans="1:14" ht="9.75" customHeight="1" x14ac:dyDescent="0.2">
      <c r="A7" s="63"/>
      <c r="B7" s="63"/>
      <c r="C7" s="63"/>
      <c r="D7" s="63"/>
      <c r="E7" s="63"/>
      <c r="F7" s="63"/>
      <c r="G7" s="63"/>
      <c r="H7" s="63"/>
      <c r="I7" s="63"/>
      <c r="J7" s="63"/>
      <c r="K7" s="63"/>
      <c r="L7" s="63"/>
    </row>
    <row r="8" spans="1:14" ht="18.75" customHeight="1" x14ac:dyDescent="0.2">
      <c r="A8" s="65" t="s">
        <v>33</v>
      </c>
      <c r="B8" s="65"/>
      <c r="C8" s="66" t="s">
        <v>34</v>
      </c>
      <c r="D8" s="66"/>
      <c r="E8" s="66"/>
      <c r="F8" s="66"/>
      <c r="G8" s="66"/>
      <c r="H8" s="66"/>
      <c r="I8" s="66"/>
      <c r="J8" s="66"/>
      <c r="K8" s="66"/>
      <c r="L8" s="66"/>
    </row>
    <row r="9" spans="1:14" ht="30.75" customHeight="1" x14ac:dyDescent="0.2">
      <c r="A9" s="65" t="s">
        <v>35</v>
      </c>
      <c r="B9" s="65"/>
      <c r="C9" s="66" t="s">
        <v>36</v>
      </c>
      <c r="D9" s="66"/>
      <c r="E9" s="66"/>
      <c r="F9" s="66"/>
      <c r="G9" s="66"/>
      <c r="H9" s="66"/>
      <c r="I9" s="66"/>
      <c r="J9" s="66"/>
      <c r="K9" s="66"/>
      <c r="L9" s="66"/>
    </row>
    <row r="10" spans="1:14" x14ac:dyDescent="0.2">
      <c r="A10" s="65" t="s">
        <v>37</v>
      </c>
      <c r="B10" s="65"/>
      <c r="C10" s="66">
        <v>2</v>
      </c>
      <c r="D10" s="66"/>
      <c r="E10" s="66"/>
      <c r="F10" s="66"/>
      <c r="G10" s="66"/>
      <c r="H10" s="66"/>
      <c r="I10" s="66"/>
      <c r="J10" s="66"/>
      <c r="K10" s="66"/>
      <c r="L10" s="66"/>
    </row>
    <row r="11" spans="1:14" x14ac:dyDescent="0.2">
      <c r="A11" s="65" t="s">
        <v>38</v>
      </c>
      <c r="B11" s="65"/>
      <c r="C11" s="68" t="s">
        <v>39</v>
      </c>
      <c r="D11" s="68"/>
      <c r="E11" s="68"/>
      <c r="F11" s="68"/>
      <c r="G11" s="68"/>
      <c r="H11" s="68"/>
      <c r="I11" s="68"/>
      <c r="J11" s="68"/>
      <c r="K11" s="68"/>
      <c r="L11" s="68"/>
    </row>
    <row r="12" spans="1:14" x14ac:dyDescent="0.2">
      <c r="A12" s="15"/>
      <c r="B12" s="14" t="s">
        <v>40</v>
      </c>
      <c r="C12" s="67" t="s">
        <v>41</v>
      </c>
      <c r="D12" s="67"/>
      <c r="E12" s="67"/>
      <c r="F12" s="67"/>
      <c r="G12" s="67"/>
      <c r="H12" s="67"/>
      <c r="I12" s="67"/>
      <c r="J12" s="67"/>
      <c r="K12" s="67"/>
      <c r="L12" s="67"/>
    </row>
    <row r="13" spans="1:14" ht="19.5" customHeight="1" x14ac:dyDescent="0.2">
      <c r="A13" s="63"/>
      <c r="B13" s="63"/>
      <c r="C13" s="63"/>
      <c r="D13" s="63"/>
      <c r="E13" s="63"/>
      <c r="F13" s="63"/>
      <c r="G13" s="63"/>
      <c r="H13" s="63"/>
      <c r="I13" s="63"/>
      <c r="J13" s="63"/>
      <c r="K13" s="63"/>
      <c r="L13" s="63"/>
    </row>
    <row r="14" spans="1:14" x14ac:dyDescent="0.2">
      <c r="A14" s="62" t="s">
        <v>42</v>
      </c>
      <c r="B14" s="62"/>
      <c r="C14" s="62" t="s">
        <v>43</v>
      </c>
      <c r="D14" s="62"/>
      <c r="E14" s="62"/>
      <c r="F14" s="62"/>
      <c r="G14" s="62"/>
      <c r="H14" s="62"/>
      <c r="I14" s="62" t="s">
        <v>44</v>
      </c>
      <c r="J14" s="62"/>
      <c r="K14" s="62"/>
      <c r="L14" s="62"/>
    </row>
    <row r="15" spans="1:14" ht="25.5" x14ac:dyDescent="0.2">
      <c r="A15" s="2" t="s">
        <v>45</v>
      </c>
      <c r="B15" s="2" t="s">
        <v>46</v>
      </c>
      <c r="C15" s="5" t="s">
        <v>47</v>
      </c>
      <c r="D15" s="5" t="s">
        <v>48</v>
      </c>
      <c r="E15" s="5" t="s">
        <v>49</v>
      </c>
      <c r="F15" s="5" t="s">
        <v>67</v>
      </c>
      <c r="G15" s="5" t="s">
        <v>51</v>
      </c>
      <c r="H15" s="5" t="s">
        <v>52</v>
      </c>
      <c r="I15" s="2" t="s">
        <v>4</v>
      </c>
      <c r="J15" s="2" t="s">
        <v>8</v>
      </c>
      <c r="K15" s="2" t="s">
        <v>53</v>
      </c>
      <c r="L15" s="2" t="s">
        <v>54</v>
      </c>
      <c r="N15" s="12" t="s">
        <v>55</v>
      </c>
    </row>
    <row r="16" spans="1:14" ht="357" x14ac:dyDescent="0.2">
      <c r="A16" s="2">
        <v>1</v>
      </c>
      <c r="B16" s="18" t="s">
        <v>68</v>
      </c>
      <c r="C16" s="2" t="s">
        <v>4</v>
      </c>
      <c r="D16" s="2" t="s">
        <v>57</v>
      </c>
      <c r="E16" s="2" t="s">
        <v>4</v>
      </c>
      <c r="F16" s="2" t="s">
        <v>4</v>
      </c>
      <c r="G16" s="2" t="s">
        <v>4</v>
      </c>
      <c r="H16" s="2" t="s">
        <v>4</v>
      </c>
      <c r="I16" s="2">
        <v>6</v>
      </c>
      <c r="J16" s="2">
        <v>0</v>
      </c>
      <c r="K16" s="2" t="str">
        <f>IF(Tabla1456[[#This Row],[Si]]&gt;Tabla1456[[#This Row],[No]],"Si","No")</f>
        <v>Si</v>
      </c>
      <c r="L16" s="3"/>
      <c r="N16" s="13" t="str">
        <f>IF(COUNTIF(Tabla1456[Resultado],"Si"),"Si","No")</f>
        <v>Si</v>
      </c>
    </row>
    <row r="17" spans="1:13" ht="267.75" x14ac:dyDescent="0.2">
      <c r="A17" s="2">
        <v>2</v>
      </c>
      <c r="B17" s="4" t="s">
        <v>69</v>
      </c>
      <c r="C17" s="2" t="s">
        <v>4</v>
      </c>
      <c r="D17" s="2" t="s">
        <v>57</v>
      </c>
      <c r="E17" s="2" t="s">
        <v>4</v>
      </c>
      <c r="F17" s="2" t="s">
        <v>4</v>
      </c>
      <c r="G17" s="2" t="s">
        <v>4</v>
      </c>
      <c r="H17" s="2" t="s">
        <v>4</v>
      </c>
      <c r="I17" s="2">
        <v>6</v>
      </c>
      <c r="J17" s="2">
        <v>0</v>
      </c>
      <c r="K17" s="2" t="str">
        <f>IF(Tabla1456[[#This Row],[Si]]&gt;Tabla1456[[#This Row],[No]],"Si","No")</f>
        <v>Si</v>
      </c>
      <c r="L17" s="3"/>
    </row>
    <row r="18" spans="1:13" ht="25.5" x14ac:dyDescent="0.2">
      <c r="A18" s="2">
        <v>3</v>
      </c>
      <c r="B18" s="4" t="s">
        <v>70</v>
      </c>
      <c r="C18" s="2" t="s">
        <v>4</v>
      </c>
      <c r="D18" s="2" t="s">
        <v>57</v>
      </c>
      <c r="E18" s="2" t="s">
        <v>4</v>
      </c>
      <c r="F18" s="2" t="s">
        <v>4</v>
      </c>
      <c r="G18" s="2" t="s">
        <v>4</v>
      </c>
      <c r="H18" s="2" t="s">
        <v>4</v>
      </c>
      <c r="I18" s="2">
        <v>6</v>
      </c>
      <c r="J18" s="2">
        <v>0</v>
      </c>
      <c r="K18" s="2" t="str">
        <f>IF(Tabla1456[[#This Row],[Si]]&gt;Tabla1456[[#This Row],[No]],"Si","No")</f>
        <v>Si</v>
      </c>
      <c r="L18" s="3"/>
    </row>
    <row r="19" spans="1:13" ht="38.25" x14ac:dyDescent="0.2">
      <c r="A19" s="2">
        <v>4</v>
      </c>
      <c r="B19" s="4" t="s">
        <v>71</v>
      </c>
      <c r="C19" s="2" t="s">
        <v>4</v>
      </c>
      <c r="D19" s="2" t="s">
        <v>57</v>
      </c>
      <c r="E19" s="2" t="s">
        <v>4</v>
      </c>
      <c r="F19" s="2" t="s">
        <v>4</v>
      </c>
      <c r="G19" s="2" t="s">
        <v>4</v>
      </c>
      <c r="H19" s="2" t="s">
        <v>4</v>
      </c>
      <c r="I19" s="2">
        <v>6</v>
      </c>
      <c r="J19" s="2">
        <v>0</v>
      </c>
      <c r="K19" s="2" t="str">
        <f>IF(Tabla1456[[#This Row],[Si]]&gt;Tabla1456[[#This Row],[No]],"Si","No")</f>
        <v>Si</v>
      </c>
      <c r="L19" s="3"/>
    </row>
    <row r="20" spans="1:13" x14ac:dyDescent="0.2">
      <c r="A20" s="2"/>
    </row>
    <row r="21" spans="1:13" ht="102" customHeight="1" x14ac:dyDescent="0.2">
      <c r="A21" s="55" t="s">
        <v>72</v>
      </c>
      <c r="B21" s="55"/>
      <c r="C21" s="51"/>
      <c r="D21" s="51"/>
      <c r="E21" s="51"/>
      <c r="F21" s="51"/>
      <c r="G21" s="51"/>
      <c r="H21" s="51"/>
      <c r="I21" s="51"/>
      <c r="J21" s="51"/>
      <c r="K21" s="51"/>
      <c r="L21" s="51"/>
      <c r="M21" s="51"/>
    </row>
    <row r="22" spans="1:13" x14ac:dyDescent="0.2">
      <c r="A22" s="16"/>
    </row>
  </sheetData>
  <mergeCells count="18">
    <mergeCell ref="A13:L13"/>
    <mergeCell ref="A1:B6"/>
    <mergeCell ref="C1:L6"/>
    <mergeCell ref="A7:L7"/>
    <mergeCell ref="A8:B8"/>
    <mergeCell ref="C8:L8"/>
    <mergeCell ref="A9:B9"/>
    <mergeCell ref="C9:L9"/>
    <mergeCell ref="A10:B10"/>
    <mergeCell ref="C10:L10"/>
    <mergeCell ref="A11:B11"/>
    <mergeCell ref="C11:L11"/>
    <mergeCell ref="C12:L12"/>
    <mergeCell ref="A14:B14"/>
    <mergeCell ref="C14:H14"/>
    <mergeCell ref="I14:L14"/>
    <mergeCell ref="A21:B21"/>
    <mergeCell ref="C21:M21"/>
  </mergeCells>
  <conditionalFormatting sqref="K16:K19">
    <cfRule type="containsText" dxfId="23" priority="3" operator="containsText" text="No">
      <formula>NOT(ISERROR(SEARCH("No",K16)))</formula>
    </cfRule>
    <cfRule type="containsText" dxfId="22" priority="4" operator="containsText" text="Si">
      <formula>NOT(ISERROR(SEARCH("Si",K16)))</formula>
    </cfRule>
  </conditionalFormatting>
  <conditionalFormatting sqref="N16">
    <cfRule type="containsText" dxfId="21" priority="1" operator="containsText" text="No">
      <formula>NOT(ISERROR(SEARCH("No",N16)))</formula>
    </cfRule>
    <cfRule type="containsText" dxfId="20" priority="2" operator="containsText" text="Si">
      <formula>NOT(ISERROR(SEARCH("Si",N16)))</formula>
    </cfRule>
  </conditionalFormatting>
  <dataValidations count="1">
    <dataValidation type="list" allowBlank="1" showInputMessage="1" showErrorMessage="1" sqref="C16:C21 D16:H20" xr:uid="{1A4C1452-BFED-48C1-87DD-2FF3B8F65034}">
      <formula1>Descripción</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BDC8-99F9-413D-BD68-69E46F27B875}">
  <sheetPr>
    <tabColor rgb="FFFF0000"/>
  </sheetPr>
  <dimension ref="A1:N27"/>
  <sheetViews>
    <sheetView showGridLines="0" topLeftCell="A22" zoomScale="85" zoomScaleNormal="85" workbookViewId="0">
      <selection activeCell="C16" sqref="C16:J23"/>
    </sheetView>
  </sheetViews>
  <sheetFormatPr baseColWidth="10" defaultColWidth="11.42578125" defaultRowHeight="12.75" x14ac:dyDescent="0.2"/>
  <cols>
    <col min="1" max="1" width="7.7109375" style="1" customWidth="1"/>
    <col min="2" max="2" width="50.7109375" style="1" customWidth="1"/>
    <col min="3" max="8" width="15.7109375" style="1" customWidth="1"/>
    <col min="9" max="10" width="8.7109375" style="1" customWidth="1"/>
    <col min="11" max="11" width="10.7109375" style="1" customWidth="1"/>
    <col min="12" max="12" width="40.7109375" style="1" customWidth="1"/>
    <col min="13" max="13" width="3.7109375" style="1" customWidth="1"/>
    <col min="14" max="14" width="25.7109375" style="1" customWidth="1"/>
    <col min="15" max="16384" width="11.42578125" style="1"/>
  </cols>
  <sheetData>
    <row r="1" spans="1:14" x14ac:dyDescent="0.2">
      <c r="A1" s="51"/>
      <c r="B1" s="51"/>
      <c r="C1" s="55" t="s">
        <v>32</v>
      </c>
      <c r="D1" s="64"/>
      <c r="E1" s="64"/>
      <c r="F1" s="64"/>
      <c r="G1" s="64"/>
      <c r="H1" s="64"/>
      <c r="I1" s="64"/>
      <c r="J1" s="64"/>
      <c r="K1" s="64"/>
      <c r="L1" s="64"/>
    </row>
    <row r="2" spans="1:14" x14ac:dyDescent="0.2">
      <c r="A2" s="51"/>
      <c r="B2" s="51"/>
      <c r="C2" s="64"/>
      <c r="D2" s="64"/>
      <c r="E2" s="64"/>
      <c r="F2" s="64"/>
      <c r="G2" s="64"/>
      <c r="H2" s="64"/>
      <c r="I2" s="64"/>
      <c r="J2" s="64"/>
      <c r="K2" s="64"/>
      <c r="L2" s="64"/>
    </row>
    <row r="3" spans="1:14" x14ac:dyDescent="0.2">
      <c r="A3" s="51"/>
      <c r="B3" s="51"/>
      <c r="C3" s="64"/>
      <c r="D3" s="64"/>
      <c r="E3" s="64"/>
      <c r="F3" s="64"/>
      <c r="G3" s="64"/>
      <c r="H3" s="64"/>
      <c r="I3" s="64"/>
      <c r="J3" s="64"/>
      <c r="K3" s="64"/>
      <c r="L3" s="64"/>
    </row>
    <row r="4" spans="1:14" x14ac:dyDescent="0.2">
      <c r="A4" s="51"/>
      <c r="B4" s="51"/>
      <c r="C4" s="64"/>
      <c r="D4" s="64"/>
      <c r="E4" s="64"/>
      <c r="F4" s="64"/>
      <c r="G4" s="64"/>
      <c r="H4" s="64"/>
      <c r="I4" s="64"/>
      <c r="J4" s="64"/>
      <c r="K4" s="64"/>
      <c r="L4" s="64"/>
    </row>
    <row r="5" spans="1:14" x14ac:dyDescent="0.2">
      <c r="A5" s="51"/>
      <c r="B5" s="51"/>
      <c r="C5" s="64"/>
      <c r="D5" s="64"/>
      <c r="E5" s="64"/>
      <c r="F5" s="64"/>
      <c r="G5" s="64"/>
      <c r="H5" s="64"/>
      <c r="I5" s="64"/>
      <c r="J5" s="64"/>
      <c r="K5" s="64"/>
      <c r="L5" s="64"/>
    </row>
    <row r="6" spans="1:14" x14ac:dyDescent="0.2">
      <c r="A6" s="51"/>
      <c r="B6" s="51"/>
      <c r="C6" s="64"/>
      <c r="D6" s="64"/>
      <c r="E6" s="64"/>
      <c r="F6" s="64"/>
      <c r="G6" s="64"/>
      <c r="H6" s="64"/>
      <c r="I6" s="64"/>
      <c r="J6" s="64"/>
      <c r="K6" s="64"/>
      <c r="L6" s="64"/>
    </row>
    <row r="7" spans="1:14" ht="9.75" customHeight="1" x14ac:dyDescent="0.2">
      <c r="A7" s="63"/>
      <c r="B7" s="63"/>
      <c r="C7" s="63"/>
      <c r="D7" s="63"/>
      <c r="E7" s="63"/>
      <c r="F7" s="63"/>
      <c r="G7" s="63"/>
      <c r="H7" s="63"/>
      <c r="I7" s="63"/>
      <c r="J7" s="63"/>
      <c r="K7" s="63"/>
      <c r="L7" s="63"/>
    </row>
    <row r="8" spans="1:14" ht="18.75" customHeight="1" x14ac:dyDescent="0.2">
      <c r="A8" s="65" t="s">
        <v>33</v>
      </c>
      <c r="B8" s="65"/>
      <c r="C8" s="66" t="s">
        <v>73</v>
      </c>
      <c r="D8" s="66"/>
      <c r="E8" s="66"/>
      <c r="F8" s="66"/>
      <c r="G8" s="66"/>
      <c r="H8" s="66"/>
      <c r="I8" s="66"/>
      <c r="J8" s="66"/>
      <c r="K8" s="66"/>
      <c r="L8" s="66"/>
    </row>
    <row r="9" spans="1:14" ht="30.75" customHeight="1" x14ac:dyDescent="0.2">
      <c r="A9" s="65" t="s">
        <v>35</v>
      </c>
      <c r="B9" s="65"/>
      <c r="C9" s="66" t="s">
        <v>74</v>
      </c>
      <c r="D9" s="66"/>
      <c r="E9" s="66"/>
      <c r="F9" s="66"/>
      <c r="G9" s="66"/>
      <c r="H9" s="66"/>
      <c r="I9" s="66"/>
      <c r="J9" s="66"/>
      <c r="K9" s="66"/>
      <c r="L9" s="66"/>
    </row>
    <row r="10" spans="1:14" x14ac:dyDescent="0.2">
      <c r="A10" s="65" t="s">
        <v>37</v>
      </c>
      <c r="B10" s="65"/>
      <c r="C10" s="66">
        <v>2</v>
      </c>
      <c r="D10" s="66"/>
      <c r="E10" s="66"/>
      <c r="F10" s="66"/>
      <c r="G10" s="66"/>
      <c r="H10" s="66"/>
      <c r="I10" s="66"/>
      <c r="J10" s="66"/>
      <c r="K10" s="66"/>
      <c r="L10" s="66"/>
    </row>
    <row r="11" spans="1:14" x14ac:dyDescent="0.2">
      <c r="A11" s="65" t="s">
        <v>38</v>
      </c>
      <c r="B11" s="65"/>
      <c r="C11" s="68" t="s">
        <v>39</v>
      </c>
      <c r="D11" s="68"/>
      <c r="E11" s="68"/>
      <c r="F11" s="68"/>
      <c r="G11" s="68"/>
      <c r="H11" s="68"/>
      <c r="I11" s="68"/>
      <c r="J11" s="68"/>
      <c r="K11" s="68"/>
      <c r="L11" s="68"/>
    </row>
    <row r="12" spans="1:14" x14ac:dyDescent="0.2">
      <c r="A12" s="15"/>
      <c r="B12" s="14" t="s">
        <v>40</v>
      </c>
      <c r="C12" s="67" t="s">
        <v>41</v>
      </c>
      <c r="D12" s="67"/>
      <c r="E12" s="67"/>
      <c r="F12" s="67"/>
      <c r="G12" s="67"/>
      <c r="H12" s="67"/>
      <c r="I12" s="67"/>
      <c r="J12" s="67"/>
      <c r="K12" s="67"/>
      <c r="L12" s="67"/>
    </row>
    <row r="13" spans="1:14" ht="19.5" customHeight="1" x14ac:dyDescent="0.2">
      <c r="A13" s="63"/>
      <c r="B13" s="63"/>
      <c r="C13" s="63"/>
      <c r="D13" s="63"/>
      <c r="E13" s="63"/>
      <c r="F13" s="63"/>
      <c r="G13" s="63"/>
      <c r="H13" s="63"/>
      <c r="I13" s="63"/>
      <c r="J13" s="63"/>
      <c r="K13" s="63"/>
      <c r="L13" s="63"/>
    </row>
    <row r="14" spans="1:14" x14ac:dyDescent="0.2">
      <c r="A14" s="62" t="s">
        <v>42</v>
      </c>
      <c r="B14" s="62"/>
      <c r="C14" s="62" t="s">
        <v>43</v>
      </c>
      <c r="D14" s="62"/>
      <c r="E14" s="62"/>
      <c r="F14" s="62"/>
      <c r="G14" s="62"/>
      <c r="H14" s="62"/>
      <c r="I14" s="62" t="s">
        <v>44</v>
      </c>
      <c r="J14" s="62"/>
      <c r="K14" s="62"/>
      <c r="L14" s="62"/>
    </row>
    <row r="15" spans="1:14" ht="25.5" x14ac:dyDescent="0.2">
      <c r="A15" s="2" t="s">
        <v>45</v>
      </c>
      <c r="B15" s="2" t="s">
        <v>46</v>
      </c>
      <c r="C15" s="5" t="s">
        <v>47</v>
      </c>
      <c r="D15" s="5" t="s">
        <v>48</v>
      </c>
      <c r="E15" s="5" t="s">
        <v>49</v>
      </c>
      <c r="F15" s="5" t="s">
        <v>67</v>
      </c>
      <c r="G15" s="5" t="s">
        <v>51</v>
      </c>
      <c r="H15" s="5" t="s">
        <v>52</v>
      </c>
      <c r="I15" s="2" t="s">
        <v>4</v>
      </c>
      <c r="J15" s="2" t="s">
        <v>8</v>
      </c>
      <c r="K15" s="2" t="s">
        <v>53</v>
      </c>
      <c r="L15" s="2" t="s">
        <v>54</v>
      </c>
      <c r="N15" s="12" t="s">
        <v>55</v>
      </c>
    </row>
    <row r="16" spans="1:14" ht="216.75" x14ac:dyDescent="0.2">
      <c r="A16" s="2">
        <v>1</v>
      </c>
      <c r="B16" s="4" t="s">
        <v>75</v>
      </c>
      <c r="C16" s="2" t="s">
        <v>4</v>
      </c>
      <c r="D16" s="2" t="s">
        <v>57</v>
      </c>
      <c r="E16" s="2" t="s">
        <v>4</v>
      </c>
      <c r="F16" s="2" t="s">
        <v>4</v>
      </c>
      <c r="G16" s="2" t="s">
        <v>4</v>
      </c>
      <c r="H16" s="2" t="s">
        <v>4</v>
      </c>
      <c r="I16" s="2">
        <v>6</v>
      </c>
      <c r="J16" s="2">
        <v>0</v>
      </c>
      <c r="K16" s="2" t="str">
        <f>IF(Tabla14568[[#This Row],[Si]]&gt;Tabla14568[[#This Row],[No]],"Si","No")</f>
        <v>Si</v>
      </c>
      <c r="L16" s="3"/>
      <c r="N16" s="13" t="str">
        <f>IF(COUNTIF(Tabla14568[Resultado],"Si"),"Si","No")</f>
        <v>Si</v>
      </c>
    </row>
    <row r="17" spans="1:13" ht="51" x14ac:dyDescent="0.2">
      <c r="A17" s="2">
        <v>2</v>
      </c>
      <c r="B17" s="4" t="s">
        <v>76</v>
      </c>
      <c r="C17" s="2" t="s">
        <v>4</v>
      </c>
      <c r="D17" s="2" t="s">
        <v>57</v>
      </c>
      <c r="E17" s="2" t="s">
        <v>4</v>
      </c>
      <c r="F17" s="2" t="s">
        <v>4</v>
      </c>
      <c r="G17" s="2" t="s">
        <v>4</v>
      </c>
      <c r="H17" s="2" t="s">
        <v>4</v>
      </c>
      <c r="I17" s="2">
        <v>6</v>
      </c>
      <c r="J17" s="2">
        <v>0</v>
      </c>
      <c r="K17" s="2" t="str">
        <f>IF(Tabla14568[[#This Row],[Si]]&gt;Tabla14568[[#This Row],[No]],"Si","No")</f>
        <v>Si</v>
      </c>
      <c r="L17" s="3"/>
    </row>
    <row r="18" spans="1:13" ht="63.75" x14ac:dyDescent="0.2">
      <c r="A18" s="2">
        <v>3</v>
      </c>
      <c r="B18" s="4" t="s">
        <v>77</v>
      </c>
      <c r="C18" s="2" t="s">
        <v>4</v>
      </c>
      <c r="D18" s="2" t="s">
        <v>57</v>
      </c>
      <c r="E18" s="2" t="s">
        <v>4</v>
      </c>
      <c r="F18" s="2" t="s">
        <v>4</v>
      </c>
      <c r="G18" s="2" t="s">
        <v>4</v>
      </c>
      <c r="H18" s="2" t="s">
        <v>4</v>
      </c>
      <c r="I18" s="2">
        <v>6</v>
      </c>
      <c r="J18" s="2">
        <v>0</v>
      </c>
      <c r="K18" s="2" t="str">
        <f>IF(Tabla14568[[#This Row],[Si]]&gt;Tabla14568[[#This Row],[No]],"Si","No")</f>
        <v>Si</v>
      </c>
      <c r="L18" s="3"/>
    </row>
    <row r="19" spans="1:13" ht="63.75" x14ac:dyDescent="0.2">
      <c r="A19" s="2">
        <v>4</v>
      </c>
      <c r="B19" s="4" t="s">
        <v>78</v>
      </c>
      <c r="C19" s="2" t="s">
        <v>4</v>
      </c>
      <c r="D19" s="2" t="s">
        <v>57</v>
      </c>
      <c r="E19" s="2" t="s">
        <v>4</v>
      </c>
      <c r="F19" s="2" t="s">
        <v>4</v>
      </c>
      <c r="G19" s="2" t="s">
        <v>4</v>
      </c>
      <c r="H19" s="2" t="s">
        <v>4</v>
      </c>
      <c r="I19" s="2">
        <v>6</v>
      </c>
      <c r="J19" s="2">
        <v>0</v>
      </c>
      <c r="K19" s="2" t="str">
        <f>IF(Tabla14568[[#This Row],[Si]]&gt;Tabla14568[[#This Row],[No]],"Si","No")</f>
        <v>Si</v>
      </c>
      <c r="L19" s="3"/>
    </row>
    <row r="20" spans="1:13" ht="63.75" x14ac:dyDescent="0.2">
      <c r="A20" s="2">
        <v>5</v>
      </c>
      <c r="B20" s="4" t="s">
        <v>79</v>
      </c>
      <c r="C20" s="2" t="s">
        <v>4</v>
      </c>
      <c r="D20" s="2" t="s">
        <v>57</v>
      </c>
      <c r="E20" s="2" t="s">
        <v>4</v>
      </c>
      <c r="F20" s="2" t="s">
        <v>4</v>
      </c>
      <c r="G20" s="2" t="s">
        <v>4</v>
      </c>
      <c r="H20" s="2" t="s">
        <v>4</v>
      </c>
      <c r="I20" s="2">
        <v>6</v>
      </c>
      <c r="J20" s="2">
        <v>0</v>
      </c>
      <c r="K20" s="2" t="str">
        <f>IF(Tabla14568[[#This Row],[Si]]&gt;Tabla14568[[#This Row],[No]],"Si","No")</f>
        <v>Si</v>
      </c>
      <c r="L20" s="3"/>
    </row>
    <row r="21" spans="1:13" ht="229.5" x14ac:dyDescent="0.2">
      <c r="A21" s="2">
        <v>6</v>
      </c>
      <c r="B21" s="4" t="s">
        <v>80</v>
      </c>
      <c r="C21" s="2" t="s">
        <v>4</v>
      </c>
      <c r="D21" s="2" t="s">
        <v>57</v>
      </c>
      <c r="E21" s="2" t="s">
        <v>4</v>
      </c>
      <c r="F21" s="2" t="s">
        <v>4</v>
      </c>
      <c r="G21" s="2" t="s">
        <v>4</v>
      </c>
      <c r="H21" s="2" t="s">
        <v>4</v>
      </c>
      <c r="I21" s="2">
        <v>6</v>
      </c>
      <c r="J21" s="2">
        <v>0</v>
      </c>
      <c r="K21" s="2" t="str">
        <f>IF(Tabla14568[[#This Row],[Si]]&gt;Tabla14568[[#This Row],[No]],"Si","No")</f>
        <v>Si</v>
      </c>
      <c r="L21" s="3"/>
    </row>
    <row r="22" spans="1:13" ht="76.5" x14ac:dyDescent="0.2">
      <c r="A22" s="2">
        <v>7</v>
      </c>
      <c r="B22" s="4" t="s">
        <v>81</v>
      </c>
      <c r="C22" s="2" t="s">
        <v>4</v>
      </c>
      <c r="D22" s="2" t="s">
        <v>57</v>
      </c>
      <c r="E22" s="2" t="s">
        <v>4</v>
      </c>
      <c r="F22" s="2" t="s">
        <v>4</v>
      </c>
      <c r="G22" s="2" t="s">
        <v>4</v>
      </c>
      <c r="H22" s="2" t="s">
        <v>4</v>
      </c>
      <c r="I22" s="2">
        <v>6</v>
      </c>
      <c r="J22" s="2">
        <v>0</v>
      </c>
      <c r="K22" s="2" t="str">
        <f>IF(Tabla14568[[#This Row],[Si]]&gt;Tabla14568[[#This Row],[No]],"Si","No")</f>
        <v>Si</v>
      </c>
      <c r="L22" s="3"/>
    </row>
    <row r="23" spans="1:13" ht="63.75" x14ac:dyDescent="0.2">
      <c r="A23" s="2">
        <v>8</v>
      </c>
      <c r="B23" s="4" t="s">
        <v>82</v>
      </c>
      <c r="C23" s="2" t="s">
        <v>4</v>
      </c>
      <c r="D23" s="2" t="s">
        <v>57</v>
      </c>
      <c r="E23" s="2" t="s">
        <v>4</v>
      </c>
      <c r="F23" s="2" t="s">
        <v>4</v>
      </c>
      <c r="G23" s="2" t="s">
        <v>4</v>
      </c>
      <c r="H23" s="2" t="s">
        <v>4</v>
      </c>
      <c r="I23" s="2">
        <v>6</v>
      </c>
      <c r="J23" s="2">
        <v>0</v>
      </c>
      <c r="K23" s="2" t="str">
        <f>IF(Tabla14568[[#This Row],[Si]]&gt;Tabla14568[[#This Row],[No]],"Si","No")</f>
        <v>Si</v>
      </c>
      <c r="L23" s="3"/>
    </row>
    <row r="24" spans="1:13" x14ac:dyDescent="0.2">
      <c r="A24" s="2">
        <v>9</v>
      </c>
      <c r="B24" s="4"/>
      <c r="C24" s="2"/>
      <c r="D24" s="2"/>
      <c r="E24" s="2"/>
      <c r="F24" s="2"/>
      <c r="G24" s="2"/>
      <c r="H24" s="2"/>
      <c r="I24" s="2"/>
      <c r="J24" s="2"/>
      <c r="K24" s="2" t="str">
        <f>IF(Tabla14568[[#This Row],[Si]]&gt;Tabla14568[[#This Row],[No]],"Si","No")</f>
        <v>No</v>
      </c>
      <c r="L24" s="3"/>
    </row>
    <row r="25" spans="1:13" x14ac:dyDescent="0.2">
      <c r="A25" s="2"/>
    </row>
    <row r="26" spans="1:13" ht="102" customHeight="1" x14ac:dyDescent="0.2">
      <c r="A26" s="55" t="s">
        <v>66</v>
      </c>
      <c r="B26" s="55"/>
      <c r="C26" s="51"/>
      <c r="D26" s="51"/>
      <c r="E26" s="51"/>
      <c r="F26" s="51"/>
      <c r="G26" s="51"/>
      <c r="H26" s="51"/>
      <c r="I26" s="51"/>
      <c r="J26" s="51"/>
      <c r="K26" s="51"/>
      <c r="L26" s="51"/>
      <c r="M26" s="51"/>
    </row>
    <row r="27" spans="1:13" x14ac:dyDescent="0.2">
      <c r="A27" s="16"/>
    </row>
  </sheetData>
  <mergeCells count="18">
    <mergeCell ref="A13:L13"/>
    <mergeCell ref="A1:B6"/>
    <mergeCell ref="C1:L6"/>
    <mergeCell ref="A7:L7"/>
    <mergeCell ref="A8:B8"/>
    <mergeCell ref="C8:L8"/>
    <mergeCell ref="A9:B9"/>
    <mergeCell ref="C9:L9"/>
    <mergeCell ref="A10:B10"/>
    <mergeCell ref="C10:L10"/>
    <mergeCell ref="A11:B11"/>
    <mergeCell ref="C11:L11"/>
    <mergeCell ref="C12:L12"/>
    <mergeCell ref="A14:B14"/>
    <mergeCell ref="C14:H14"/>
    <mergeCell ref="I14:L14"/>
    <mergeCell ref="A26:B26"/>
    <mergeCell ref="C26:M26"/>
  </mergeCells>
  <conditionalFormatting sqref="K16:K24">
    <cfRule type="containsText" dxfId="19" priority="3" operator="containsText" text="No">
      <formula>NOT(ISERROR(SEARCH("No",K16)))</formula>
    </cfRule>
    <cfRule type="containsText" dxfId="18" priority="4" operator="containsText" text="Si">
      <formula>NOT(ISERROR(SEARCH("Si",K16)))</formula>
    </cfRule>
  </conditionalFormatting>
  <conditionalFormatting sqref="N16">
    <cfRule type="containsText" dxfId="17" priority="1" operator="containsText" text="No">
      <formula>NOT(ISERROR(SEARCH("No",N16)))</formula>
    </cfRule>
    <cfRule type="containsText" dxfId="16" priority="2" operator="containsText" text="Si">
      <formula>NOT(ISERROR(SEARCH("Si",N16)))</formula>
    </cfRule>
  </conditionalFormatting>
  <dataValidations count="1">
    <dataValidation type="list" allowBlank="1" showInputMessage="1" showErrorMessage="1" sqref="D16:H25 C16:C26" xr:uid="{531268B8-12DE-451C-A193-D110FC2FD1BA}">
      <formula1>Descripción</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A7772-0676-46F3-8EF7-A05937F182BF}">
  <sheetPr>
    <tabColor rgb="FFFF0000"/>
  </sheetPr>
  <dimension ref="A1:N29"/>
  <sheetViews>
    <sheetView showGridLines="0" topLeftCell="A23" zoomScale="85" zoomScaleNormal="85" workbookViewId="0">
      <selection activeCell="C16" sqref="C16:J26"/>
    </sheetView>
  </sheetViews>
  <sheetFormatPr baseColWidth="10" defaultColWidth="11.42578125" defaultRowHeight="12.75" x14ac:dyDescent="0.2"/>
  <cols>
    <col min="1" max="1" width="7.7109375" style="1" customWidth="1"/>
    <col min="2" max="2" width="50.7109375" style="1" customWidth="1"/>
    <col min="3" max="8" width="15.7109375" style="1" customWidth="1"/>
    <col min="9" max="10" width="8.7109375" style="1" customWidth="1"/>
    <col min="11" max="11" width="10.7109375" style="1" customWidth="1"/>
    <col min="12" max="12" width="40.7109375" style="1" customWidth="1"/>
    <col min="13" max="13" width="3.7109375" style="1" customWidth="1"/>
    <col min="14" max="14" width="25.7109375" style="1" customWidth="1"/>
    <col min="15" max="16384" width="11.42578125" style="1"/>
  </cols>
  <sheetData>
    <row r="1" spans="1:14" x14ac:dyDescent="0.2">
      <c r="A1" s="51"/>
      <c r="B1" s="51"/>
      <c r="C1" s="55" t="s">
        <v>32</v>
      </c>
      <c r="D1" s="64"/>
      <c r="E1" s="64"/>
      <c r="F1" s="64"/>
      <c r="G1" s="64"/>
      <c r="H1" s="64"/>
      <c r="I1" s="64"/>
      <c r="J1" s="64"/>
      <c r="K1" s="64"/>
      <c r="L1" s="64"/>
    </row>
    <row r="2" spans="1:14" x14ac:dyDescent="0.2">
      <c r="A2" s="51"/>
      <c r="B2" s="51"/>
      <c r="C2" s="64"/>
      <c r="D2" s="64"/>
      <c r="E2" s="64"/>
      <c r="F2" s="64"/>
      <c r="G2" s="64"/>
      <c r="H2" s="64"/>
      <c r="I2" s="64"/>
      <c r="J2" s="64"/>
      <c r="K2" s="64"/>
      <c r="L2" s="64"/>
    </row>
    <row r="3" spans="1:14" x14ac:dyDescent="0.2">
      <c r="A3" s="51"/>
      <c r="B3" s="51"/>
      <c r="C3" s="64"/>
      <c r="D3" s="64"/>
      <c r="E3" s="64"/>
      <c r="F3" s="64"/>
      <c r="G3" s="64"/>
      <c r="H3" s="64"/>
      <c r="I3" s="64"/>
      <c r="J3" s="64"/>
      <c r="K3" s="64"/>
      <c r="L3" s="64"/>
    </row>
    <row r="4" spans="1:14" x14ac:dyDescent="0.2">
      <c r="A4" s="51"/>
      <c r="B4" s="51"/>
      <c r="C4" s="64"/>
      <c r="D4" s="64"/>
      <c r="E4" s="64"/>
      <c r="F4" s="64"/>
      <c r="G4" s="64"/>
      <c r="H4" s="64"/>
      <c r="I4" s="64"/>
      <c r="J4" s="64"/>
      <c r="K4" s="64"/>
      <c r="L4" s="64"/>
    </row>
    <row r="5" spans="1:14" x14ac:dyDescent="0.2">
      <c r="A5" s="51"/>
      <c r="B5" s="51"/>
      <c r="C5" s="64"/>
      <c r="D5" s="64"/>
      <c r="E5" s="64"/>
      <c r="F5" s="64"/>
      <c r="G5" s="64"/>
      <c r="H5" s="64"/>
      <c r="I5" s="64"/>
      <c r="J5" s="64"/>
      <c r="K5" s="64"/>
      <c r="L5" s="64"/>
    </row>
    <row r="6" spans="1:14" x14ac:dyDescent="0.2">
      <c r="A6" s="51"/>
      <c r="B6" s="51"/>
      <c r="C6" s="64"/>
      <c r="D6" s="64"/>
      <c r="E6" s="64"/>
      <c r="F6" s="64"/>
      <c r="G6" s="64"/>
      <c r="H6" s="64"/>
      <c r="I6" s="64"/>
      <c r="J6" s="64"/>
      <c r="K6" s="64"/>
      <c r="L6" s="64"/>
    </row>
    <row r="7" spans="1:14" ht="9.75" customHeight="1" x14ac:dyDescent="0.2">
      <c r="A7" s="63"/>
      <c r="B7" s="63"/>
      <c r="C7" s="63"/>
      <c r="D7" s="63"/>
      <c r="E7" s="63"/>
      <c r="F7" s="63"/>
      <c r="G7" s="63"/>
      <c r="H7" s="63"/>
      <c r="I7" s="63"/>
      <c r="J7" s="63"/>
      <c r="K7" s="63"/>
      <c r="L7" s="63"/>
    </row>
    <row r="8" spans="1:14" ht="18.75" customHeight="1" x14ac:dyDescent="0.2">
      <c r="A8" s="65" t="s">
        <v>33</v>
      </c>
      <c r="B8" s="65"/>
      <c r="C8" s="66" t="s">
        <v>83</v>
      </c>
      <c r="D8" s="66"/>
      <c r="E8" s="66"/>
      <c r="F8" s="66"/>
      <c r="G8" s="66"/>
      <c r="H8" s="66"/>
      <c r="I8" s="66"/>
      <c r="J8" s="66"/>
      <c r="K8" s="66"/>
      <c r="L8" s="66"/>
    </row>
    <row r="9" spans="1:14" ht="30.75" customHeight="1" x14ac:dyDescent="0.2">
      <c r="A9" s="65" t="s">
        <v>35</v>
      </c>
      <c r="B9" s="65"/>
      <c r="C9" s="66" t="s">
        <v>84</v>
      </c>
      <c r="D9" s="66"/>
      <c r="E9" s="66"/>
      <c r="F9" s="66"/>
      <c r="G9" s="66"/>
      <c r="H9" s="66"/>
      <c r="I9" s="66"/>
      <c r="J9" s="66"/>
      <c r="K9" s="66"/>
      <c r="L9" s="66"/>
    </row>
    <row r="10" spans="1:14" x14ac:dyDescent="0.2">
      <c r="A10" s="65" t="s">
        <v>37</v>
      </c>
      <c r="B10" s="65"/>
      <c r="C10" s="66">
        <v>2</v>
      </c>
      <c r="D10" s="66"/>
      <c r="E10" s="66"/>
      <c r="F10" s="66"/>
      <c r="G10" s="66"/>
      <c r="H10" s="66"/>
      <c r="I10" s="66"/>
      <c r="J10" s="66"/>
      <c r="K10" s="66"/>
      <c r="L10" s="66"/>
    </row>
    <row r="11" spans="1:14" x14ac:dyDescent="0.2">
      <c r="A11" s="65" t="s">
        <v>38</v>
      </c>
      <c r="B11" s="65"/>
      <c r="C11" s="68" t="s">
        <v>39</v>
      </c>
      <c r="D11" s="68"/>
      <c r="E11" s="68"/>
      <c r="F11" s="68"/>
      <c r="G11" s="68"/>
      <c r="H11" s="68"/>
      <c r="I11" s="68"/>
      <c r="J11" s="68"/>
      <c r="K11" s="68"/>
      <c r="L11" s="68"/>
    </row>
    <row r="12" spans="1:14" x14ac:dyDescent="0.2">
      <c r="A12" s="15"/>
      <c r="B12" s="14" t="s">
        <v>40</v>
      </c>
      <c r="C12" s="67" t="s">
        <v>41</v>
      </c>
      <c r="D12" s="67"/>
      <c r="E12" s="67"/>
      <c r="F12" s="67"/>
      <c r="G12" s="67"/>
      <c r="H12" s="67"/>
      <c r="I12" s="67"/>
      <c r="J12" s="67"/>
      <c r="K12" s="67"/>
      <c r="L12" s="67"/>
    </row>
    <row r="13" spans="1:14" ht="19.5" customHeight="1" x14ac:dyDescent="0.2">
      <c r="A13" s="63"/>
      <c r="B13" s="63"/>
      <c r="C13" s="63"/>
      <c r="D13" s="63"/>
      <c r="E13" s="63"/>
      <c r="F13" s="63"/>
      <c r="G13" s="63"/>
      <c r="H13" s="63"/>
      <c r="I13" s="63"/>
      <c r="J13" s="63"/>
      <c r="K13" s="63"/>
      <c r="L13" s="63"/>
    </row>
    <row r="14" spans="1:14" x14ac:dyDescent="0.2">
      <c r="A14" s="62" t="s">
        <v>42</v>
      </c>
      <c r="B14" s="62"/>
      <c r="C14" s="62" t="s">
        <v>43</v>
      </c>
      <c r="D14" s="62"/>
      <c r="E14" s="62"/>
      <c r="F14" s="62"/>
      <c r="G14" s="62"/>
      <c r="H14" s="62"/>
      <c r="I14" s="62" t="s">
        <v>44</v>
      </c>
      <c r="J14" s="62"/>
      <c r="K14" s="62"/>
      <c r="L14" s="62"/>
    </row>
    <row r="15" spans="1:14" ht="25.5" x14ac:dyDescent="0.2">
      <c r="A15" s="2" t="s">
        <v>45</v>
      </c>
      <c r="B15" s="2" t="s">
        <v>46</v>
      </c>
      <c r="C15" s="5" t="s">
        <v>47</v>
      </c>
      <c r="D15" s="5" t="s">
        <v>48</v>
      </c>
      <c r="E15" s="5" t="s">
        <v>49</v>
      </c>
      <c r="F15" s="5" t="s">
        <v>67</v>
      </c>
      <c r="G15" s="5" t="s">
        <v>51</v>
      </c>
      <c r="H15" s="5" t="s">
        <v>52</v>
      </c>
      <c r="I15" s="2" t="s">
        <v>4</v>
      </c>
      <c r="J15" s="2" t="s">
        <v>8</v>
      </c>
      <c r="K15" s="2" t="s">
        <v>53</v>
      </c>
      <c r="L15" s="2" t="s">
        <v>54</v>
      </c>
      <c r="N15" s="12" t="s">
        <v>55</v>
      </c>
    </row>
    <row r="16" spans="1:14" ht="51" x14ac:dyDescent="0.2">
      <c r="A16" s="2">
        <v>1</v>
      </c>
      <c r="B16" s="4" t="s">
        <v>85</v>
      </c>
      <c r="C16" s="2" t="s">
        <v>4</v>
      </c>
      <c r="D16" s="2" t="s">
        <v>57</v>
      </c>
      <c r="E16" s="2" t="s">
        <v>4</v>
      </c>
      <c r="F16" s="2" t="s">
        <v>4</v>
      </c>
      <c r="G16" s="2" t="s">
        <v>4</v>
      </c>
      <c r="H16" s="2" t="s">
        <v>4</v>
      </c>
      <c r="I16" s="2">
        <v>6</v>
      </c>
      <c r="J16" s="2">
        <v>0</v>
      </c>
      <c r="K16" s="2" t="str">
        <f>IF(Tabla145689[[#This Row],[Si]]&gt;Tabla145689[[#This Row],[No]],"Si","No")</f>
        <v>Si</v>
      </c>
      <c r="L16" s="3"/>
      <c r="N16" s="13" t="str">
        <f>IF(COUNTIF(Tabla145689[Resultado],"Si"),"Si","No")</f>
        <v>Si</v>
      </c>
    </row>
    <row r="17" spans="1:13" ht="165.75" x14ac:dyDescent="0.2">
      <c r="A17" s="2">
        <v>2</v>
      </c>
      <c r="B17" s="4" t="s">
        <v>86</v>
      </c>
      <c r="C17" s="2" t="s">
        <v>4</v>
      </c>
      <c r="D17" s="2" t="s">
        <v>57</v>
      </c>
      <c r="E17" s="2" t="s">
        <v>4</v>
      </c>
      <c r="F17" s="2" t="s">
        <v>4</v>
      </c>
      <c r="G17" s="2" t="s">
        <v>4</v>
      </c>
      <c r="H17" s="2" t="s">
        <v>4</v>
      </c>
      <c r="I17" s="2">
        <v>6</v>
      </c>
      <c r="J17" s="2">
        <v>0</v>
      </c>
      <c r="K17" s="2" t="str">
        <f>IF(Tabla145689[[#This Row],[Si]]&gt;Tabla145689[[#This Row],[No]],"Si","No")</f>
        <v>Si</v>
      </c>
      <c r="L17" s="3"/>
    </row>
    <row r="18" spans="1:13" ht="51" x14ac:dyDescent="0.2">
      <c r="A18" s="2">
        <v>3</v>
      </c>
      <c r="B18" s="4" t="s">
        <v>87</v>
      </c>
      <c r="C18" s="2" t="s">
        <v>4</v>
      </c>
      <c r="D18" s="2" t="s">
        <v>57</v>
      </c>
      <c r="E18" s="2" t="s">
        <v>4</v>
      </c>
      <c r="F18" s="2" t="s">
        <v>4</v>
      </c>
      <c r="G18" s="2" t="s">
        <v>4</v>
      </c>
      <c r="H18" s="2" t="s">
        <v>4</v>
      </c>
      <c r="I18" s="2">
        <v>6</v>
      </c>
      <c r="J18" s="2">
        <v>0</v>
      </c>
      <c r="K18" s="2" t="str">
        <f>IF(Tabla145689[[#This Row],[Si]]&gt;Tabla145689[[#This Row],[No]],"Si","No")</f>
        <v>Si</v>
      </c>
      <c r="L18" s="3"/>
    </row>
    <row r="19" spans="1:13" ht="38.25" x14ac:dyDescent="0.2">
      <c r="A19" s="2">
        <v>4</v>
      </c>
      <c r="B19" s="4" t="s">
        <v>88</v>
      </c>
      <c r="C19" s="2" t="s">
        <v>4</v>
      </c>
      <c r="D19" s="2" t="s">
        <v>57</v>
      </c>
      <c r="E19" s="2" t="s">
        <v>4</v>
      </c>
      <c r="F19" s="2" t="s">
        <v>4</v>
      </c>
      <c r="G19" s="2" t="s">
        <v>4</v>
      </c>
      <c r="H19" s="2" t="s">
        <v>4</v>
      </c>
      <c r="I19" s="2">
        <v>6</v>
      </c>
      <c r="J19" s="2">
        <v>0</v>
      </c>
      <c r="K19" s="2" t="str">
        <f>IF(Tabla145689[[#This Row],[Si]]&gt;Tabla145689[[#This Row],[No]],"Si","No")</f>
        <v>Si</v>
      </c>
      <c r="L19" s="3"/>
    </row>
    <row r="20" spans="1:13" ht="293.25" x14ac:dyDescent="0.2">
      <c r="A20" s="2">
        <v>5</v>
      </c>
      <c r="B20" s="4" t="s">
        <v>89</v>
      </c>
      <c r="C20" s="2" t="s">
        <v>4</v>
      </c>
      <c r="D20" s="2" t="s">
        <v>57</v>
      </c>
      <c r="E20" s="2" t="s">
        <v>4</v>
      </c>
      <c r="F20" s="2" t="s">
        <v>4</v>
      </c>
      <c r="G20" s="2" t="s">
        <v>4</v>
      </c>
      <c r="H20" s="2" t="s">
        <v>4</v>
      </c>
      <c r="I20" s="2">
        <v>6</v>
      </c>
      <c r="J20" s="2">
        <v>0</v>
      </c>
      <c r="K20" s="2" t="str">
        <f>IF(Tabla145689[[#This Row],[Si]]&gt;Tabla145689[[#This Row],[No]],"Si","No")</f>
        <v>Si</v>
      </c>
      <c r="L20" s="3"/>
    </row>
    <row r="21" spans="1:13" ht="114.75" x14ac:dyDescent="0.2">
      <c r="A21" s="2">
        <v>6</v>
      </c>
      <c r="B21" s="4" t="s">
        <v>90</v>
      </c>
      <c r="C21" s="2" t="s">
        <v>4</v>
      </c>
      <c r="D21" s="2" t="s">
        <v>57</v>
      </c>
      <c r="E21" s="2" t="s">
        <v>4</v>
      </c>
      <c r="F21" s="2" t="s">
        <v>4</v>
      </c>
      <c r="G21" s="2" t="s">
        <v>4</v>
      </c>
      <c r="H21" s="2" t="s">
        <v>4</v>
      </c>
      <c r="I21" s="2">
        <v>6</v>
      </c>
      <c r="J21" s="2">
        <v>0</v>
      </c>
      <c r="K21" s="2" t="str">
        <f>IF(Tabla145689[[#This Row],[Si]]&gt;Tabla145689[[#This Row],[No]],"Si","No")</f>
        <v>Si</v>
      </c>
      <c r="L21" s="3"/>
    </row>
    <row r="22" spans="1:13" ht="242.25" x14ac:dyDescent="0.2">
      <c r="A22" s="2">
        <v>7</v>
      </c>
      <c r="B22" s="4" t="s">
        <v>91</v>
      </c>
      <c r="C22" s="2" t="s">
        <v>4</v>
      </c>
      <c r="D22" s="2" t="s">
        <v>57</v>
      </c>
      <c r="E22" s="2" t="s">
        <v>4</v>
      </c>
      <c r="F22" s="2" t="s">
        <v>4</v>
      </c>
      <c r="G22" s="2" t="s">
        <v>4</v>
      </c>
      <c r="H22" s="2" t="s">
        <v>4</v>
      </c>
      <c r="I22" s="2">
        <v>6</v>
      </c>
      <c r="J22" s="2">
        <v>0</v>
      </c>
      <c r="K22" s="2" t="str">
        <f>IF(Tabla145689[[#This Row],[Si]]&gt;Tabla145689[[#This Row],[No]],"Si","No")</f>
        <v>Si</v>
      </c>
      <c r="L22" s="3"/>
    </row>
    <row r="23" spans="1:13" ht="191.25" x14ac:dyDescent="0.2">
      <c r="A23" s="2">
        <v>8</v>
      </c>
      <c r="B23" s="4" t="s">
        <v>92</v>
      </c>
      <c r="C23" s="2" t="s">
        <v>4</v>
      </c>
      <c r="D23" s="2" t="s">
        <v>57</v>
      </c>
      <c r="E23" s="2" t="s">
        <v>4</v>
      </c>
      <c r="F23" s="2" t="s">
        <v>4</v>
      </c>
      <c r="G23" s="2" t="s">
        <v>4</v>
      </c>
      <c r="H23" s="2" t="s">
        <v>4</v>
      </c>
      <c r="I23" s="2">
        <v>6</v>
      </c>
      <c r="J23" s="2">
        <v>0</v>
      </c>
      <c r="K23" s="2" t="str">
        <f>IF(Tabla145689[[#This Row],[Si]]&gt;Tabla145689[[#This Row],[No]],"Si","No")</f>
        <v>Si</v>
      </c>
      <c r="L23" s="3"/>
    </row>
    <row r="24" spans="1:13" ht="306" x14ac:dyDescent="0.2">
      <c r="A24" s="2">
        <v>9</v>
      </c>
      <c r="B24" s="4" t="s">
        <v>93</v>
      </c>
      <c r="C24" s="2" t="s">
        <v>4</v>
      </c>
      <c r="D24" s="2" t="s">
        <v>57</v>
      </c>
      <c r="E24" s="2" t="s">
        <v>4</v>
      </c>
      <c r="F24" s="2" t="s">
        <v>4</v>
      </c>
      <c r="G24" s="2" t="s">
        <v>4</v>
      </c>
      <c r="H24" s="2" t="s">
        <v>4</v>
      </c>
      <c r="I24" s="2">
        <v>6</v>
      </c>
      <c r="J24" s="2">
        <v>0</v>
      </c>
      <c r="K24" s="2" t="str">
        <f>IF(Tabla145689[[#This Row],[Si]]&gt;Tabla145689[[#This Row],[No]],"Si","No")</f>
        <v>Si</v>
      </c>
      <c r="L24" s="3"/>
    </row>
    <row r="25" spans="1:13" ht="216.75" x14ac:dyDescent="0.2">
      <c r="A25" s="2">
        <v>10</v>
      </c>
      <c r="B25" s="4" t="s">
        <v>94</v>
      </c>
      <c r="C25" s="2" t="s">
        <v>4</v>
      </c>
      <c r="D25" s="2" t="s">
        <v>57</v>
      </c>
      <c r="E25" s="2" t="s">
        <v>4</v>
      </c>
      <c r="F25" s="2" t="s">
        <v>4</v>
      </c>
      <c r="G25" s="2" t="s">
        <v>4</v>
      </c>
      <c r="H25" s="2" t="s">
        <v>4</v>
      </c>
      <c r="I25" s="2">
        <v>6</v>
      </c>
      <c r="J25" s="2">
        <v>0</v>
      </c>
      <c r="K25" s="2" t="str">
        <f>IF(Tabla145689[[#This Row],[Si]]&gt;Tabla145689[[#This Row],[No]],"Si","No")</f>
        <v>Si</v>
      </c>
      <c r="L25" s="3"/>
    </row>
    <row r="26" spans="1:13" ht="344.25" x14ac:dyDescent="0.2">
      <c r="A26" s="2">
        <v>11</v>
      </c>
      <c r="B26" s="4" t="s">
        <v>95</v>
      </c>
      <c r="C26" s="2" t="s">
        <v>4</v>
      </c>
      <c r="D26" s="2" t="s">
        <v>57</v>
      </c>
      <c r="E26" s="2" t="s">
        <v>4</v>
      </c>
      <c r="F26" s="2" t="s">
        <v>4</v>
      </c>
      <c r="G26" s="2" t="s">
        <v>4</v>
      </c>
      <c r="H26" s="2" t="s">
        <v>4</v>
      </c>
      <c r="I26" s="2">
        <v>6</v>
      </c>
      <c r="J26" s="2">
        <v>0</v>
      </c>
      <c r="K26" s="2" t="str">
        <f>IF(Tabla145689[[#This Row],[Si]]&gt;Tabla145689[[#This Row],[No]],"Si","No")</f>
        <v>Si</v>
      </c>
      <c r="L26" s="3"/>
    </row>
    <row r="27" spans="1:13" x14ac:dyDescent="0.2">
      <c r="A27" s="2"/>
    </row>
    <row r="28" spans="1:13" ht="102" customHeight="1" x14ac:dyDescent="0.2">
      <c r="A28" s="55" t="s">
        <v>96</v>
      </c>
      <c r="B28" s="55"/>
      <c r="C28" s="51"/>
      <c r="D28" s="51"/>
      <c r="E28" s="51"/>
      <c r="F28" s="51"/>
      <c r="G28" s="51"/>
      <c r="H28" s="51"/>
      <c r="I28" s="51"/>
      <c r="J28" s="51"/>
      <c r="K28" s="51"/>
      <c r="L28" s="51"/>
      <c r="M28" s="51"/>
    </row>
    <row r="29" spans="1:13" x14ac:dyDescent="0.2">
      <c r="A29" s="16"/>
    </row>
  </sheetData>
  <mergeCells count="18">
    <mergeCell ref="A13:L13"/>
    <mergeCell ref="A1:B6"/>
    <mergeCell ref="C1:L6"/>
    <mergeCell ref="A7:L7"/>
    <mergeCell ref="A8:B8"/>
    <mergeCell ref="C8:L8"/>
    <mergeCell ref="A9:B9"/>
    <mergeCell ref="C9:L9"/>
    <mergeCell ref="A10:B10"/>
    <mergeCell ref="C10:L10"/>
    <mergeCell ref="A11:B11"/>
    <mergeCell ref="C11:L11"/>
    <mergeCell ref="C12:L12"/>
    <mergeCell ref="A14:B14"/>
    <mergeCell ref="C14:H14"/>
    <mergeCell ref="I14:L14"/>
    <mergeCell ref="A28:B28"/>
    <mergeCell ref="C28:M28"/>
  </mergeCells>
  <conditionalFormatting sqref="K16:K26">
    <cfRule type="containsText" dxfId="15" priority="3" operator="containsText" text="No">
      <formula>NOT(ISERROR(SEARCH("No",K16)))</formula>
    </cfRule>
    <cfRule type="containsText" dxfId="14" priority="4" operator="containsText" text="Si">
      <formula>NOT(ISERROR(SEARCH("Si",K16)))</formula>
    </cfRule>
  </conditionalFormatting>
  <conditionalFormatting sqref="N16">
    <cfRule type="containsText" dxfId="13" priority="1" operator="containsText" text="No">
      <formula>NOT(ISERROR(SEARCH("No",N16)))</formula>
    </cfRule>
    <cfRule type="containsText" dxfId="12" priority="2" operator="containsText" text="Si">
      <formula>NOT(ISERROR(SEARCH("Si",N16)))</formula>
    </cfRule>
  </conditionalFormatting>
  <dataValidations count="1">
    <dataValidation type="list" allowBlank="1" showInputMessage="1" showErrorMessage="1" sqref="C16:C28 D16:H27" xr:uid="{A6A310F3-3148-47E2-8181-B6A7C21EB525}">
      <formula1>Descripción</formula1>
    </dataValidation>
  </dataValidation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1AE9-BF71-4E9C-BB18-8EC0A3214FF4}">
  <dimension ref="A1:N24"/>
  <sheetViews>
    <sheetView zoomScaleNormal="100" workbookViewId="0">
      <selection sqref="A1:N24"/>
    </sheetView>
  </sheetViews>
  <sheetFormatPr baseColWidth="10" defaultColWidth="11.42578125" defaultRowHeight="12.75" x14ac:dyDescent="0.2"/>
  <cols>
    <col min="1" max="1" width="7.7109375" style="1" customWidth="1"/>
    <col min="2" max="2" width="50.7109375" style="1" customWidth="1"/>
    <col min="3" max="8" width="15.7109375" style="1" customWidth="1"/>
    <col min="9" max="10" width="8.7109375" style="1" customWidth="1"/>
    <col min="11" max="11" width="10.7109375" style="1" customWidth="1"/>
    <col min="12" max="12" width="40.7109375" style="1" customWidth="1"/>
    <col min="13" max="13" width="3.7109375" style="1" customWidth="1"/>
    <col min="14" max="14" width="25.7109375" style="1" customWidth="1"/>
    <col min="15" max="16384" width="11.42578125" style="1"/>
  </cols>
  <sheetData>
    <row r="1" spans="1:14" x14ac:dyDescent="0.2">
      <c r="A1" s="51"/>
      <c r="B1" s="51"/>
      <c r="C1" s="55" t="s">
        <v>32</v>
      </c>
      <c r="D1" s="64"/>
      <c r="E1" s="64"/>
      <c r="F1" s="64"/>
      <c r="G1" s="64"/>
      <c r="H1" s="64"/>
      <c r="I1" s="64"/>
      <c r="J1" s="64"/>
      <c r="K1" s="64"/>
      <c r="L1" s="64"/>
    </row>
    <row r="2" spans="1:14" x14ac:dyDescent="0.2">
      <c r="A2" s="51"/>
      <c r="B2" s="51"/>
      <c r="C2" s="64"/>
      <c r="D2" s="64"/>
      <c r="E2" s="64"/>
      <c r="F2" s="64"/>
      <c r="G2" s="64"/>
      <c r="H2" s="64"/>
      <c r="I2" s="64"/>
      <c r="J2" s="64"/>
      <c r="K2" s="64"/>
      <c r="L2" s="64"/>
    </row>
    <row r="3" spans="1:14" x14ac:dyDescent="0.2">
      <c r="A3" s="51"/>
      <c r="B3" s="51"/>
      <c r="C3" s="64"/>
      <c r="D3" s="64"/>
      <c r="E3" s="64"/>
      <c r="F3" s="64"/>
      <c r="G3" s="64"/>
      <c r="H3" s="64"/>
      <c r="I3" s="64"/>
      <c r="J3" s="64"/>
      <c r="K3" s="64"/>
      <c r="L3" s="64"/>
    </row>
    <row r="4" spans="1:14" x14ac:dyDescent="0.2">
      <c r="A4" s="51"/>
      <c r="B4" s="51"/>
      <c r="C4" s="64"/>
      <c r="D4" s="64"/>
      <c r="E4" s="64"/>
      <c r="F4" s="64"/>
      <c r="G4" s="64"/>
      <c r="H4" s="64"/>
      <c r="I4" s="64"/>
      <c r="J4" s="64"/>
      <c r="K4" s="64"/>
      <c r="L4" s="64"/>
    </row>
    <row r="5" spans="1:14" x14ac:dyDescent="0.2">
      <c r="A5" s="51"/>
      <c r="B5" s="51"/>
      <c r="C5" s="64"/>
      <c r="D5" s="64"/>
      <c r="E5" s="64"/>
      <c r="F5" s="64"/>
      <c r="G5" s="64"/>
      <c r="H5" s="64"/>
      <c r="I5" s="64"/>
      <c r="J5" s="64"/>
      <c r="K5" s="64"/>
      <c r="L5" s="64"/>
    </row>
    <row r="6" spans="1:14" x14ac:dyDescent="0.2">
      <c r="A6" s="51"/>
      <c r="B6" s="51"/>
      <c r="C6" s="64"/>
      <c r="D6" s="64"/>
      <c r="E6" s="64"/>
      <c r="F6" s="64"/>
      <c r="G6" s="64"/>
      <c r="H6" s="64"/>
      <c r="I6" s="64"/>
      <c r="J6" s="64"/>
      <c r="K6" s="64"/>
      <c r="L6" s="64"/>
    </row>
    <row r="7" spans="1:14" ht="9.75" customHeight="1" x14ac:dyDescent="0.2">
      <c r="A7" s="63"/>
      <c r="B7" s="63"/>
      <c r="C7" s="63"/>
      <c r="D7" s="63"/>
      <c r="E7" s="63"/>
      <c r="F7" s="63"/>
      <c r="G7" s="63"/>
      <c r="H7" s="63"/>
      <c r="I7" s="63"/>
      <c r="J7" s="63"/>
      <c r="K7" s="63"/>
      <c r="L7" s="63"/>
    </row>
    <row r="8" spans="1:14" ht="18.75" customHeight="1" x14ac:dyDescent="0.2">
      <c r="A8" s="65" t="s">
        <v>33</v>
      </c>
      <c r="B8" s="65"/>
      <c r="C8" s="69" t="s">
        <v>97</v>
      </c>
      <c r="D8" s="69"/>
      <c r="E8" s="69"/>
      <c r="F8" s="69"/>
      <c r="G8" s="69"/>
      <c r="H8" s="69"/>
      <c r="I8" s="69"/>
      <c r="J8" s="69"/>
      <c r="K8" s="69"/>
      <c r="L8" s="69"/>
    </row>
    <row r="9" spans="1:14" ht="30.75" customHeight="1" x14ac:dyDescent="0.2">
      <c r="A9" s="65" t="s">
        <v>35</v>
      </c>
      <c r="B9" s="65"/>
      <c r="C9" s="69" t="s">
        <v>98</v>
      </c>
      <c r="D9" s="69"/>
      <c r="E9" s="69"/>
      <c r="F9" s="69"/>
      <c r="G9" s="69"/>
      <c r="H9" s="69"/>
      <c r="I9" s="69"/>
      <c r="J9" s="69"/>
      <c r="K9" s="69"/>
      <c r="L9" s="69"/>
    </row>
    <row r="10" spans="1:14" x14ac:dyDescent="0.2">
      <c r="A10" s="65" t="s">
        <v>37</v>
      </c>
      <c r="B10" s="65"/>
      <c r="C10" s="69">
        <v>4</v>
      </c>
      <c r="D10" s="69"/>
      <c r="E10" s="69"/>
      <c r="F10" s="69"/>
      <c r="G10" s="69"/>
      <c r="H10" s="69"/>
      <c r="I10" s="69"/>
      <c r="J10" s="69"/>
      <c r="K10" s="69"/>
      <c r="L10" s="69"/>
    </row>
    <row r="11" spans="1:14" x14ac:dyDescent="0.2">
      <c r="A11" s="65" t="s">
        <v>38</v>
      </c>
      <c r="B11" s="65"/>
      <c r="C11" s="70">
        <v>44363</v>
      </c>
      <c r="D11" s="70"/>
      <c r="E11" s="70"/>
      <c r="F11" s="70"/>
      <c r="G11" s="70"/>
      <c r="H11" s="70"/>
      <c r="I11" s="70"/>
      <c r="J11" s="70"/>
      <c r="K11" s="70"/>
      <c r="L11" s="70"/>
    </row>
    <row r="12" spans="1:14" ht="5.0999999999999996" customHeight="1" x14ac:dyDescent="0.2">
      <c r="A12" s="63"/>
      <c r="B12" s="63"/>
      <c r="C12" s="63"/>
      <c r="D12" s="63"/>
      <c r="E12" s="63"/>
      <c r="F12" s="63"/>
      <c r="G12" s="63"/>
      <c r="H12" s="63"/>
      <c r="I12" s="63"/>
      <c r="J12" s="63"/>
      <c r="K12" s="63"/>
      <c r="L12" s="63"/>
    </row>
    <row r="13" spans="1:14" x14ac:dyDescent="0.2">
      <c r="A13" s="62" t="s">
        <v>42</v>
      </c>
      <c r="B13" s="62"/>
      <c r="C13" s="62" t="s">
        <v>43</v>
      </c>
      <c r="D13" s="62"/>
      <c r="E13" s="62"/>
      <c r="F13" s="62"/>
      <c r="G13" s="62"/>
      <c r="H13" s="62"/>
      <c r="I13" s="62" t="s">
        <v>44</v>
      </c>
      <c r="J13" s="62"/>
      <c r="K13" s="62"/>
      <c r="L13" s="62"/>
    </row>
    <row r="14" spans="1:14" ht="25.5" x14ac:dyDescent="0.2">
      <c r="A14" s="2" t="s">
        <v>45</v>
      </c>
      <c r="B14" s="2" t="s">
        <v>46</v>
      </c>
      <c r="C14" s="5" t="s">
        <v>47</v>
      </c>
      <c r="D14" s="5" t="s">
        <v>48</v>
      </c>
      <c r="E14" s="5" t="s">
        <v>49</v>
      </c>
      <c r="F14" s="5" t="s">
        <v>67</v>
      </c>
      <c r="G14" s="5" t="s">
        <v>51</v>
      </c>
      <c r="H14" s="5" t="s">
        <v>52</v>
      </c>
      <c r="I14" s="2" t="s">
        <v>4</v>
      </c>
      <c r="J14" s="2" t="s">
        <v>8</v>
      </c>
      <c r="K14" s="2" t="s">
        <v>53</v>
      </c>
      <c r="L14" s="2" t="s">
        <v>54</v>
      </c>
      <c r="N14" s="12" t="s">
        <v>55</v>
      </c>
    </row>
    <row r="15" spans="1:14" ht="28.5" customHeight="1" x14ac:dyDescent="0.2">
      <c r="A15" s="2">
        <v>1</v>
      </c>
      <c r="B15" s="4" t="s">
        <v>99</v>
      </c>
      <c r="C15" s="2" t="s">
        <v>57</v>
      </c>
      <c r="D15" s="2" t="s">
        <v>4</v>
      </c>
      <c r="E15" s="2" t="s">
        <v>4</v>
      </c>
      <c r="F15" s="2" t="s">
        <v>4</v>
      </c>
      <c r="G15" s="2" t="s">
        <v>4</v>
      </c>
      <c r="H15" s="2" t="s">
        <v>4</v>
      </c>
      <c r="I15" s="2">
        <f>COUNTIF(Tabla122[[#This Row],[Subdirección General]:[Oficina de Aseguramiento ]],Tabla122[[#Headers],[Si]])</f>
        <v>5</v>
      </c>
      <c r="J15" s="2">
        <f>COUNTIF(Tabla122[[#This Row],[Subdirección General]:[Oficina de Aseguramiento ]],Tabla122[[#Headers],[No]])</f>
        <v>0</v>
      </c>
      <c r="K15" s="2" t="str">
        <f>IF(Tabla122[[#This Row],[Si]]&gt;Tabla122[[#This Row],[No]],"Si","No")</f>
        <v>Si</v>
      </c>
      <c r="L15" s="3"/>
      <c r="N15" s="13" t="str">
        <f>IF(COUNTIF(Tabla122[Resultado],"Si"),"Si","No")</f>
        <v>Si</v>
      </c>
    </row>
    <row r="16" spans="1:14" ht="25.5" x14ac:dyDescent="0.2">
      <c r="A16" s="2">
        <v>2</v>
      </c>
      <c r="B16" s="4" t="s">
        <v>100</v>
      </c>
      <c r="C16" s="2" t="s">
        <v>57</v>
      </c>
      <c r="D16" s="2" t="s">
        <v>4</v>
      </c>
      <c r="E16" s="2" t="s">
        <v>4</v>
      </c>
      <c r="F16" s="2" t="s">
        <v>4</v>
      </c>
      <c r="G16" s="2" t="s">
        <v>4</v>
      </c>
      <c r="H16" s="2" t="s">
        <v>4</v>
      </c>
      <c r="I16" s="2">
        <f>COUNTIF(Tabla122[[#This Row],[Subdirección General]:[Oficina de Aseguramiento ]],Tabla122[[#Headers],[Si]])</f>
        <v>5</v>
      </c>
      <c r="J16" s="2">
        <f>COUNTIF(Tabla122[[#This Row],[Subdirección General]:[Oficina de Aseguramiento ]],Tabla122[[#Headers],[No]])</f>
        <v>0</v>
      </c>
      <c r="K16" s="2" t="str">
        <f>IF(Tabla122[[#This Row],[Si]]&gt;Tabla122[[#This Row],[No]],"Si","No")</f>
        <v>Si</v>
      </c>
      <c r="L16" s="3"/>
    </row>
    <row r="17" spans="1:12" ht="25.5" x14ac:dyDescent="0.2">
      <c r="A17" s="2">
        <v>3</v>
      </c>
      <c r="B17" s="4" t="s">
        <v>101</v>
      </c>
      <c r="C17" s="2" t="s">
        <v>57</v>
      </c>
      <c r="D17" s="2" t="s">
        <v>4</v>
      </c>
      <c r="E17" s="2" t="s">
        <v>4</v>
      </c>
      <c r="F17" s="2" t="s">
        <v>4</v>
      </c>
      <c r="G17" s="2" t="s">
        <v>4</v>
      </c>
      <c r="H17" s="2" t="s">
        <v>4</v>
      </c>
      <c r="I17" s="2">
        <f>COUNTIF(Tabla122[[#This Row],[Subdirección General]:[Oficina de Aseguramiento ]],Tabla122[[#Headers],[Si]])</f>
        <v>5</v>
      </c>
      <c r="J17" s="2">
        <f>COUNTIF(Tabla122[[#This Row],[Subdirección General]:[Oficina de Aseguramiento ]],Tabla122[[#Headers],[No]])</f>
        <v>0</v>
      </c>
      <c r="K17" s="2" t="str">
        <f>IF(Tabla122[[#This Row],[Si]]&gt;Tabla122[[#This Row],[No]],"Si","No")</f>
        <v>Si</v>
      </c>
      <c r="L17" s="3"/>
    </row>
    <row r="18" spans="1:12" ht="38.25" x14ac:dyDescent="0.2">
      <c r="A18" s="2">
        <v>4</v>
      </c>
      <c r="B18" s="4" t="s">
        <v>102</v>
      </c>
      <c r="C18" s="2" t="s">
        <v>57</v>
      </c>
      <c r="D18" s="2" t="s">
        <v>4</v>
      </c>
      <c r="E18" s="2" t="s">
        <v>4</v>
      </c>
      <c r="F18" s="2" t="s">
        <v>4</v>
      </c>
      <c r="G18" s="2" t="s">
        <v>4</v>
      </c>
      <c r="H18" s="2" t="s">
        <v>4</v>
      </c>
      <c r="I18" s="2">
        <f>COUNTIF(Tabla122[[#This Row],[Subdirección General]:[Oficina de Aseguramiento ]],Tabla122[[#Headers],[Si]])</f>
        <v>5</v>
      </c>
      <c r="J18" s="2">
        <f>COUNTIF(Tabla122[[#This Row],[Subdirección General]:[Oficina de Aseguramiento ]],Tabla122[[#Headers],[No]])</f>
        <v>0</v>
      </c>
      <c r="K18" s="2" t="str">
        <f>IF(Tabla122[[#This Row],[Si]]&gt;Tabla122[[#This Row],[No]],"Si","No")</f>
        <v>Si</v>
      </c>
      <c r="L18" s="3"/>
    </row>
    <row r="19" spans="1:12" ht="25.5" x14ac:dyDescent="0.2">
      <c r="A19" s="2">
        <v>5</v>
      </c>
      <c r="B19" s="4" t="s">
        <v>103</v>
      </c>
      <c r="C19" s="2" t="s">
        <v>57</v>
      </c>
      <c r="D19" s="5" t="s">
        <v>4</v>
      </c>
      <c r="E19" s="2" t="s">
        <v>4</v>
      </c>
      <c r="F19" s="2" t="s">
        <v>4</v>
      </c>
      <c r="G19" s="2" t="s">
        <v>4</v>
      </c>
      <c r="H19" s="2" t="s">
        <v>4</v>
      </c>
      <c r="I19" s="2">
        <f>COUNTIF(Tabla122[[#This Row],[Subdirección General]:[Oficina de Aseguramiento ]],Tabla122[[#Headers],[Si]])</f>
        <v>5</v>
      </c>
      <c r="J19" s="2">
        <f>COUNTIF(Tabla122[[#This Row],[Subdirección General]:[Oficina de Aseguramiento ]],Tabla122[[#Headers],[No]])</f>
        <v>0</v>
      </c>
      <c r="K19" s="2" t="str">
        <f>IF(Tabla122[[#This Row],[Si]]&gt;Tabla122[[#This Row],[No]],"Si","No")</f>
        <v>Si</v>
      </c>
      <c r="L19" s="3"/>
    </row>
    <row r="20" spans="1:12" ht="38.25" x14ac:dyDescent="0.2">
      <c r="A20" s="2">
        <v>6</v>
      </c>
      <c r="B20" s="4" t="s">
        <v>104</v>
      </c>
      <c r="C20" s="2" t="s">
        <v>57</v>
      </c>
      <c r="D20" s="2" t="s">
        <v>4</v>
      </c>
      <c r="E20" s="2" t="s">
        <v>8</v>
      </c>
      <c r="F20" s="2" t="s">
        <v>4</v>
      </c>
      <c r="G20" s="2" t="s">
        <v>4</v>
      </c>
      <c r="H20" s="2" t="s">
        <v>4</v>
      </c>
      <c r="I20" s="2">
        <f>COUNTIF(Tabla122[[#This Row],[Subdirección General]:[Oficina de Aseguramiento ]],Tabla122[[#Headers],[Si]])</f>
        <v>4</v>
      </c>
      <c r="J20" s="2">
        <f>COUNTIF(Tabla122[[#This Row],[Subdirección General]:[Oficina de Aseguramiento ]],Tabla122[[#Headers],[No]])</f>
        <v>1</v>
      </c>
      <c r="K20" s="2" t="str">
        <f>IF(Tabla122[[#This Row],[Si]]&gt;Tabla122[[#This Row],[No]],"Si","No")</f>
        <v>Si</v>
      </c>
      <c r="L20" s="3"/>
    </row>
    <row r="21" spans="1:12" ht="51" x14ac:dyDescent="0.2">
      <c r="A21" s="2">
        <v>7</v>
      </c>
      <c r="B21" s="4" t="s">
        <v>105</v>
      </c>
      <c r="C21" s="2" t="s">
        <v>57</v>
      </c>
      <c r="D21" s="2" t="s">
        <v>4</v>
      </c>
      <c r="E21" s="2" t="s">
        <v>4</v>
      </c>
      <c r="F21" s="2" t="s">
        <v>4</v>
      </c>
      <c r="G21" s="2" t="s">
        <v>4</v>
      </c>
      <c r="H21" s="2" t="s">
        <v>4</v>
      </c>
      <c r="I21" s="2">
        <f>COUNTIF(Tabla122[[#This Row],[Subdirección General]:[Oficina de Aseguramiento ]],Tabla122[[#Headers],[Si]])</f>
        <v>5</v>
      </c>
      <c r="J21" s="2">
        <f>COUNTIF(Tabla122[[#This Row],[Subdirección General]:[Oficina de Aseguramiento ]],Tabla122[[#Headers],[No]])</f>
        <v>0</v>
      </c>
      <c r="K21" s="2" t="str">
        <f>IF(Tabla122[[#This Row],[Si]]&gt;Tabla122[[#This Row],[No]],"Si","No")</f>
        <v>Si</v>
      </c>
      <c r="L21" s="3"/>
    </row>
    <row r="22" spans="1:12" x14ac:dyDescent="0.2">
      <c r="A22" s="2">
        <v>8</v>
      </c>
      <c r="B22" s="4"/>
      <c r="C22" s="2"/>
      <c r="D22" s="2"/>
      <c r="E22" s="2"/>
      <c r="F22" s="2"/>
      <c r="G22" s="2"/>
      <c r="H22" s="2"/>
      <c r="I22" s="2">
        <f>COUNTIF(Tabla122[[#This Row],[Subdirección General]:[Oficina de Aseguramiento ]],Tabla122[[#Headers],[Si]])</f>
        <v>0</v>
      </c>
      <c r="J22" s="2">
        <f>COUNTIF(Tabla122[[#This Row],[Subdirección General]:[Oficina de Aseguramiento ]],Tabla122[[#Headers],[No]])</f>
        <v>0</v>
      </c>
      <c r="K22" s="2" t="str">
        <f>IF(Tabla122[[#This Row],[Si]]&gt;Tabla122[[#This Row],[No]],"Si","No")</f>
        <v>No</v>
      </c>
      <c r="L22" s="3"/>
    </row>
    <row r="23" spans="1:12" x14ac:dyDescent="0.2">
      <c r="A23" s="2">
        <v>9</v>
      </c>
      <c r="B23" s="4"/>
      <c r="C23" s="2"/>
      <c r="D23" s="2"/>
      <c r="E23" s="2"/>
      <c r="F23" s="2"/>
      <c r="G23" s="2"/>
      <c r="H23" s="2"/>
      <c r="I23" s="2">
        <f>COUNTIF(Tabla122[[#This Row],[Subdirección General]:[Oficina de Aseguramiento ]],Tabla122[[#Headers],[Si]])</f>
        <v>0</v>
      </c>
      <c r="J23" s="2">
        <f>COUNTIF(Tabla122[[#This Row],[Subdirección General]:[Oficina de Aseguramiento ]],Tabla122[[#Headers],[No]])</f>
        <v>0</v>
      </c>
      <c r="K23" s="2" t="str">
        <f>IF(Tabla122[[#This Row],[Si]]&gt;Tabla122[[#This Row],[No]],"Si","No")</f>
        <v>No</v>
      </c>
      <c r="L23" s="3"/>
    </row>
    <row r="24" spans="1:12" x14ac:dyDescent="0.2">
      <c r="A24" s="2">
        <v>10</v>
      </c>
      <c r="B24" s="4"/>
      <c r="C24" s="2"/>
      <c r="D24" s="2"/>
      <c r="E24" s="2"/>
      <c r="F24" s="2"/>
      <c r="G24" s="2"/>
      <c r="H24" s="2"/>
      <c r="I24" s="2">
        <f>COUNTIF(Tabla122[[#This Row],[Subdirección General]:[Oficina de Aseguramiento ]],Tabla122[[#Headers],[Si]])</f>
        <v>0</v>
      </c>
      <c r="J24" s="2">
        <f>COUNTIF(Tabla122[[#This Row],[Subdirección General]:[Oficina de Aseguramiento ]],Tabla122[[#Headers],[No]])</f>
        <v>0</v>
      </c>
      <c r="K24" s="2" t="str">
        <f>IF(Tabla122[[#This Row],[Si]]&gt;Tabla122[[#This Row],[No]],"Si","No")</f>
        <v>No</v>
      </c>
      <c r="L24" s="3"/>
    </row>
  </sheetData>
  <mergeCells count="15">
    <mergeCell ref="A13:B13"/>
    <mergeCell ref="C13:H13"/>
    <mergeCell ref="I13:L13"/>
    <mergeCell ref="A1:B6"/>
    <mergeCell ref="C1:L6"/>
    <mergeCell ref="A7:L7"/>
    <mergeCell ref="A8:B8"/>
    <mergeCell ref="C8:L8"/>
    <mergeCell ref="A9:B9"/>
    <mergeCell ref="C9:L9"/>
    <mergeCell ref="A10:B10"/>
    <mergeCell ref="C10:L10"/>
    <mergeCell ref="A11:B11"/>
    <mergeCell ref="C11:L11"/>
    <mergeCell ref="A12:L12"/>
  </mergeCells>
  <conditionalFormatting sqref="K15:K24">
    <cfRule type="containsText" dxfId="11" priority="3" operator="containsText" text="No">
      <formula>NOT(ISERROR(SEARCH("No",K15)))</formula>
    </cfRule>
    <cfRule type="containsText" dxfId="10" priority="4" operator="containsText" text="Si">
      <formula>NOT(ISERROR(SEARCH("Si",K15)))</formula>
    </cfRule>
  </conditionalFormatting>
  <conditionalFormatting sqref="N15">
    <cfRule type="containsText" dxfId="9" priority="1" operator="containsText" text="No">
      <formula>NOT(ISERROR(SEARCH("No",N15)))</formula>
    </cfRule>
    <cfRule type="containsText" dxfId="8" priority="2" operator="containsText" text="Si">
      <formula>NOT(ISERROR(SEARCH("Si",N15)))</formula>
    </cfRule>
  </conditionalFormatting>
  <dataValidations count="1">
    <dataValidation type="list" allowBlank="1" showInputMessage="1" showErrorMessage="1" sqref="C15:H26" xr:uid="{5911C348-84C8-4FBF-81CB-C6D4B0209AD9}">
      <formula1>Descripción</formula1>
    </dataValidation>
  </dataValidations>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1238-6481-4650-BE16-AEFE7F5C2AFA}">
  <dimension ref="A1:N24"/>
  <sheetViews>
    <sheetView topLeftCell="A9" zoomScaleNormal="100" zoomScaleSheetLayoutView="80" workbookViewId="0">
      <selection activeCell="F17" sqref="F17"/>
    </sheetView>
  </sheetViews>
  <sheetFormatPr baseColWidth="10" defaultColWidth="11.42578125" defaultRowHeight="12.75" x14ac:dyDescent="0.2"/>
  <cols>
    <col min="1" max="1" width="7.7109375" style="1" customWidth="1"/>
    <col min="2" max="2" width="50.7109375" style="1" customWidth="1"/>
    <col min="3" max="8" width="15.7109375" style="1" customWidth="1"/>
    <col min="9" max="10" width="8.7109375" style="1" customWidth="1"/>
    <col min="11" max="11" width="10.7109375" style="1" customWidth="1"/>
    <col min="12" max="12" width="40.7109375" style="1" customWidth="1"/>
    <col min="13" max="13" width="3.7109375" style="1" customWidth="1"/>
    <col min="14" max="14" width="25.7109375" style="1" customWidth="1"/>
    <col min="15" max="16384" width="11.42578125" style="1"/>
  </cols>
  <sheetData>
    <row r="1" spans="1:14" x14ac:dyDescent="0.2">
      <c r="A1" s="51"/>
      <c r="B1" s="51"/>
      <c r="C1" s="55" t="s">
        <v>32</v>
      </c>
      <c r="D1" s="64"/>
      <c r="E1" s="64"/>
      <c r="F1" s="64"/>
      <c r="G1" s="64"/>
      <c r="H1" s="64"/>
      <c r="I1" s="64"/>
      <c r="J1" s="64"/>
      <c r="K1" s="64"/>
      <c r="L1" s="64"/>
    </row>
    <row r="2" spans="1:14" x14ac:dyDescent="0.2">
      <c r="A2" s="51"/>
      <c r="B2" s="51"/>
      <c r="C2" s="64"/>
      <c r="D2" s="64"/>
      <c r="E2" s="64"/>
      <c r="F2" s="64"/>
      <c r="G2" s="64"/>
      <c r="H2" s="64"/>
      <c r="I2" s="64"/>
      <c r="J2" s="64"/>
      <c r="K2" s="64"/>
      <c r="L2" s="64"/>
    </row>
    <row r="3" spans="1:14" x14ac:dyDescent="0.2">
      <c r="A3" s="51"/>
      <c r="B3" s="51"/>
      <c r="C3" s="64"/>
      <c r="D3" s="64"/>
      <c r="E3" s="64"/>
      <c r="F3" s="64"/>
      <c r="G3" s="64"/>
      <c r="H3" s="64"/>
      <c r="I3" s="64"/>
      <c r="J3" s="64"/>
      <c r="K3" s="64"/>
      <c r="L3" s="64"/>
    </row>
    <row r="4" spans="1:14" x14ac:dyDescent="0.2">
      <c r="A4" s="51"/>
      <c r="B4" s="51"/>
      <c r="C4" s="64"/>
      <c r="D4" s="64"/>
      <c r="E4" s="64"/>
      <c r="F4" s="64"/>
      <c r="G4" s="64"/>
      <c r="H4" s="64"/>
      <c r="I4" s="64"/>
      <c r="J4" s="64"/>
      <c r="K4" s="64"/>
      <c r="L4" s="64"/>
    </row>
    <row r="5" spans="1:14" x14ac:dyDescent="0.2">
      <c r="A5" s="51"/>
      <c r="B5" s="51"/>
      <c r="C5" s="64"/>
      <c r="D5" s="64"/>
      <c r="E5" s="64"/>
      <c r="F5" s="64"/>
      <c r="G5" s="64"/>
      <c r="H5" s="64"/>
      <c r="I5" s="64"/>
      <c r="J5" s="64"/>
      <c r="K5" s="64"/>
      <c r="L5" s="64"/>
    </row>
    <row r="6" spans="1:14" x14ac:dyDescent="0.2">
      <c r="A6" s="51"/>
      <c r="B6" s="51"/>
      <c r="C6" s="64"/>
      <c r="D6" s="64"/>
      <c r="E6" s="64"/>
      <c r="F6" s="64"/>
      <c r="G6" s="64"/>
      <c r="H6" s="64"/>
      <c r="I6" s="64"/>
      <c r="J6" s="64"/>
      <c r="K6" s="64"/>
      <c r="L6" s="64"/>
    </row>
    <row r="7" spans="1:14" ht="9.75" customHeight="1" x14ac:dyDescent="0.2">
      <c r="A7" s="63"/>
      <c r="B7" s="63"/>
      <c r="C7" s="63"/>
      <c r="D7" s="63"/>
      <c r="E7" s="63"/>
      <c r="F7" s="63"/>
      <c r="G7" s="63"/>
      <c r="H7" s="63"/>
      <c r="I7" s="63"/>
      <c r="J7" s="63"/>
      <c r="K7" s="63"/>
      <c r="L7" s="63"/>
    </row>
    <row r="8" spans="1:14" ht="18.75" customHeight="1" x14ac:dyDescent="0.2">
      <c r="A8" s="65" t="s">
        <v>33</v>
      </c>
      <c r="B8" s="65"/>
      <c r="C8" s="69" t="s">
        <v>97</v>
      </c>
      <c r="D8" s="69"/>
      <c r="E8" s="69"/>
      <c r="F8" s="69"/>
      <c r="G8" s="69"/>
      <c r="H8" s="69"/>
      <c r="I8" s="69"/>
      <c r="J8" s="69"/>
      <c r="K8" s="69"/>
      <c r="L8" s="69"/>
    </row>
    <row r="9" spans="1:14" ht="30.75" customHeight="1" x14ac:dyDescent="0.2">
      <c r="A9" s="65" t="s">
        <v>35</v>
      </c>
      <c r="B9" s="65"/>
      <c r="C9" s="69" t="s">
        <v>106</v>
      </c>
      <c r="D9" s="69"/>
      <c r="E9" s="69"/>
      <c r="F9" s="69"/>
      <c r="G9" s="69"/>
      <c r="H9" s="69"/>
      <c r="I9" s="69"/>
      <c r="J9" s="69"/>
      <c r="K9" s="69"/>
      <c r="L9" s="69"/>
    </row>
    <row r="10" spans="1:14" x14ac:dyDescent="0.2">
      <c r="A10" s="65" t="s">
        <v>37</v>
      </c>
      <c r="B10" s="65"/>
      <c r="C10" s="69">
        <v>4</v>
      </c>
      <c r="D10" s="69"/>
      <c r="E10" s="69"/>
      <c r="F10" s="69"/>
      <c r="G10" s="69"/>
      <c r="H10" s="69"/>
      <c r="I10" s="69"/>
      <c r="J10" s="69"/>
      <c r="K10" s="69"/>
      <c r="L10" s="69"/>
    </row>
    <row r="11" spans="1:14" x14ac:dyDescent="0.2">
      <c r="A11" s="65" t="s">
        <v>38</v>
      </c>
      <c r="B11" s="65"/>
      <c r="C11" s="70">
        <v>44363</v>
      </c>
      <c r="D11" s="70"/>
      <c r="E11" s="70"/>
      <c r="F11" s="70"/>
      <c r="G11" s="70"/>
      <c r="H11" s="70"/>
      <c r="I11" s="70"/>
      <c r="J11" s="70"/>
      <c r="K11" s="70"/>
      <c r="L11" s="70"/>
    </row>
    <row r="12" spans="1:14" ht="5.0999999999999996" customHeight="1" x14ac:dyDescent="0.2">
      <c r="A12" s="63"/>
      <c r="B12" s="63"/>
      <c r="C12" s="63"/>
      <c r="D12" s="63"/>
      <c r="E12" s="63"/>
      <c r="F12" s="63"/>
      <c r="G12" s="63"/>
      <c r="H12" s="63"/>
      <c r="I12" s="63"/>
      <c r="J12" s="63"/>
      <c r="K12" s="63"/>
      <c r="L12" s="63"/>
    </row>
    <row r="13" spans="1:14" x14ac:dyDescent="0.2">
      <c r="A13" s="62" t="s">
        <v>42</v>
      </c>
      <c r="B13" s="62"/>
      <c r="C13" s="62" t="s">
        <v>43</v>
      </c>
      <c r="D13" s="62"/>
      <c r="E13" s="62"/>
      <c r="F13" s="62"/>
      <c r="G13" s="62"/>
      <c r="H13" s="62"/>
      <c r="I13" s="62" t="s">
        <v>44</v>
      </c>
      <c r="J13" s="62"/>
      <c r="K13" s="62"/>
      <c r="L13" s="62"/>
    </row>
    <row r="14" spans="1:14" ht="25.5" x14ac:dyDescent="0.2">
      <c r="A14" s="2" t="s">
        <v>45</v>
      </c>
      <c r="B14" s="2" t="s">
        <v>46</v>
      </c>
      <c r="C14" s="5" t="s">
        <v>47</v>
      </c>
      <c r="D14" s="5" t="s">
        <v>48</v>
      </c>
      <c r="E14" s="5" t="s">
        <v>49</v>
      </c>
      <c r="F14" s="5" t="s">
        <v>67</v>
      </c>
      <c r="G14" s="5" t="s">
        <v>51</v>
      </c>
      <c r="H14" s="5" t="s">
        <v>52</v>
      </c>
      <c r="I14" s="2" t="s">
        <v>4</v>
      </c>
      <c r="J14" s="2" t="s">
        <v>8</v>
      </c>
      <c r="K14" s="2" t="s">
        <v>53</v>
      </c>
      <c r="L14" s="2" t="s">
        <v>54</v>
      </c>
      <c r="N14" s="12" t="s">
        <v>55</v>
      </c>
    </row>
    <row r="15" spans="1:14" ht="38.25" x14ac:dyDescent="0.2">
      <c r="A15" s="2">
        <v>1</v>
      </c>
      <c r="B15" s="4" t="s">
        <v>107</v>
      </c>
      <c r="C15" s="2" t="s">
        <v>57</v>
      </c>
      <c r="D15" s="2" t="s">
        <v>4</v>
      </c>
      <c r="E15" s="2" t="s">
        <v>4</v>
      </c>
      <c r="F15" s="2" t="s">
        <v>4</v>
      </c>
      <c r="G15" s="2" t="s">
        <v>4</v>
      </c>
      <c r="H15" s="2" t="s">
        <v>4</v>
      </c>
      <c r="I15" s="2">
        <f>COUNTIF(Tabla123[[#This Row],[Subdirección General]:[Oficina de Aseguramiento ]],Tabla123[[#Headers],[Si]])</f>
        <v>5</v>
      </c>
      <c r="J15" s="2">
        <f>COUNTIF(Tabla123[[#This Row],[Subdirección General]:[Oficina de Aseguramiento ]],Tabla123[[#Headers],[No]])</f>
        <v>0</v>
      </c>
      <c r="K15" s="2" t="str">
        <f>IF(Tabla123[[#This Row],[Si]]&gt;Tabla123[[#This Row],[No]],"Si","No")</f>
        <v>Si</v>
      </c>
      <c r="L15" s="3"/>
      <c r="N15" s="13" t="str">
        <f>IF(COUNTIF(Tabla123[Resultado],"Si"),"Si","No")</f>
        <v>Si</v>
      </c>
    </row>
    <row r="16" spans="1:14" ht="38.25" x14ac:dyDescent="0.2">
      <c r="A16" s="2">
        <v>2</v>
      </c>
      <c r="B16" s="4" t="s">
        <v>108</v>
      </c>
      <c r="C16" s="2" t="s">
        <v>57</v>
      </c>
      <c r="D16" s="2" t="s">
        <v>4</v>
      </c>
      <c r="E16" s="2" t="s">
        <v>4</v>
      </c>
      <c r="F16" s="2" t="s">
        <v>4</v>
      </c>
      <c r="G16" s="2" t="s">
        <v>4</v>
      </c>
      <c r="H16" s="2" t="s">
        <v>4</v>
      </c>
      <c r="I16" s="2">
        <f>COUNTIF(Tabla123[[#This Row],[Subdirección General]:[Oficina de Aseguramiento ]],Tabla123[[#Headers],[Si]])</f>
        <v>5</v>
      </c>
      <c r="J16" s="2">
        <f>COUNTIF(Tabla123[[#This Row],[Subdirección General]:[Oficina de Aseguramiento ]],Tabla123[[#Headers],[No]])</f>
        <v>0</v>
      </c>
      <c r="K16" s="2" t="str">
        <f>IF(Tabla123[[#This Row],[Si]]&gt;Tabla123[[#This Row],[No]],"Si","No")</f>
        <v>Si</v>
      </c>
      <c r="L16" s="3"/>
    </row>
    <row r="17" spans="1:12" ht="89.25" x14ac:dyDescent="0.2">
      <c r="A17" s="2">
        <v>3</v>
      </c>
      <c r="B17" s="4" t="s">
        <v>109</v>
      </c>
      <c r="C17" s="2" t="s">
        <v>57</v>
      </c>
      <c r="D17" s="2" t="s">
        <v>4</v>
      </c>
      <c r="E17" s="2" t="s">
        <v>4</v>
      </c>
      <c r="F17" s="2" t="s">
        <v>4</v>
      </c>
      <c r="G17" s="2" t="s">
        <v>4</v>
      </c>
      <c r="H17" s="2" t="s">
        <v>4</v>
      </c>
      <c r="I17" s="2">
        <f>COUNTIF(Tabla123[[#This Row],[Subdirección General]:[Oficina de Aseguramiento ]],Tabla123[[#Headers],[Si]])</f>
        <v>5</v>
      </c>
      <c r="J17" s="2">
        <f>COUNTIF(Tabla123[[#This Row],[Subdirección General]:[Oficina de Aseguramiento ]],Tabla123[[#Headers],[No]])</f>
        <v>0</v>
      </c>
      <c r="K17" s="2" t="str">
        <f>IF(Tabla123[[#This Row],[Si]]&gt;Tabla123[[#This Row],[No]],"Si","No")</f>
        <v>Si</v>
      </c>
      <c r="L17" s="3"/>
    </row>
    <row r="18" spans="1:12" ht="38.25" x14ac:dyDescent="0.2">
      <c r="A18" s="2">
        <v>4</v>
      </c>
      <c r="B18" s="4" t="s">
        <v>110</v>
      </c>
      <c r="C18" s="2" t="s">
        <v>57</v>
      </c>
      <c r="D18" s="2" t="s">
        <v>4</v>
      </c>
      <c r="E18" s="2" t="s">
        <v>4</v>
      </c>
      <c r="F18" s="2" t="s">
        <v>4</v>
      </c>
      <c r="G18" s="2" t="s">
        <v>4</v>
      </c>
      <c r="H18" s="2" t="s">
        <v>4</v>
      </c>
      <c r="I18" s="2">
        <f>COUNTIF(Tabla123[[#This Row],[Subdirección General]:[Oficina de Aseguramiento ]],Tabla123[[#Headers],[Si]])</f>
        <v>5</v>
      </c>
      <c r="J18" s="2">
        <f>COUNTIF(Tabla123[[#This Row],[Subdirección General]:[Oficina de Aseguramiento ]],Tabla123[[#Headers],[No]])</f>
        <v>0</v>
      </c>
      <c r="K18" s="2" t="str">
        <f>IF(Tabla123[[#This Row],[Si]]&gt;Tabla123[[#This Row],[No]],"Si","No")</f>
        <v>Si</v>
      </c>
      <c r="L18" s="3"/>
    </row>
    <row r="19" spans="1:12" x14ac:dyDescent="0.2">
      <c r="A19" s="2">
        <v>5</v>
      </c>
      <c r="B19" s="4"/>
      <c r="C19" s="2"/>
      <c r="D19" s="5"/>
      <c r="E19" s="2"/>
      <c r="F19" s="2"/>
      <c r="G19" s="2"/>
      <c r="H19" s="2"/>
      <c r="I19" s="2">
        <f>COUNTIF(Tabla123[[#This Row],[Subdirección General]:[Oficina de Aseguramiento ]],Tabla123[[#Headers],[Si]])</f>
        <v>0</v>
      </c>
      <c r="J19" s="2">
        <f>COUNTIF(Tabla123[[#This Row],[Subdirección General]:[Oficina de Aseguramiento ]],Tabla123[[#Headers],[No]])</f>
        <v>0</v>
      </c>
      <c r="K19" s="2" t="str">
        <f>IF(Tabla123[[#This Row],[Si]]&gt;Tabla123[[#This Row],[No]],"Si","No")</f>
        <v>No</v>
      </c>
      <c r="L19" s="3"/>
    </row>
    <row r="20" spans="1:12" x14ac:dyDescent="0.2">
      <c r="A20" s="2">
        <v>6</v>
      </c>
      <c r="B20" s="4"/>
      <c r="C20" s="2"/>
      <c r="D20" s="2"/>
      <c r="E20" s="2"/>
      <c r="F20" s="2"/>
      <c r="G20" s="2"/>
      <c r="H20" s="2"/>
      <c r="I20" s="2">
        <f>COUNTIF(Tabla123[[#This Row],[Subdirección General]:[Oficina de Aseguramiento ]],Tabla123[[#Headers],[Si]])</f>
        <v>0</v>
      </c>
      <c r="J20" s="2">
        <f>COUNTIF(Tabla123[[#This Row],[Subdirección General]:[Oficina de Aseguramiento ]],Tabla123[[#Headers],[No]])</f>
        <v>0</v>
      </c>
      <c r="K20" s="2" t="str">
        <f>IF(Tabla123[[#This Row],[Si]]&gt;Tabla123[[#This Row],[No]],"Si","No")</f>
        <v>No</v>
      </c>
      <c r="L20" s="3"/>
    </row>
    <row r="21" spans="1:12" x14ac:dyDescent="0.2">
      <c r="A21" s="2">
        <v>7</v>
      </c>
      <c r="B21" s="4"/>
      <c r="C21" s="2"/>
      <c r="D21" s="2"/>
      <c r="E21" s="2"/>
      <c r="F21" s="2"/>
      <c r="G21" s="2"/>
      <c r="H21" s="2"/>
      <c r="I21" s="2">
        <f>COUNTIF(Tabla123[[#This Row],[Subdirección General]:[Oficina de Aseguramiento ]],Tabla123[[#Headers],[Si]])</f>
        <v>0</v>
      </c>
      <c r="J21" s="2">
        <f>COUNTIF(Tabla123[[#This Row],[Subdirección General]:[Oficina de Aseguramiento ]],Tabla123[[#Headers],[No]])</f>
        <v>0</v>
      </c>
      <c r="K21" s="2" t="str">
        <f>IF(Tabla123[[#This Row],[Si]]&gt;Tabla123[[#This Row],[No]],"Si","No")</f>
        <v>No</v>
      </c>
      <c r="L21" s="3"/>
    </row>
    <row r="22" spans="1:12" x14ac:dyDescent="0.2">
      <c r="A22" s="2">
        <v>8</v>
      </c>
      <c r="B22" s="4"/>
      <c r="C22" s="2"/>
      <c r="D22" s="2"/>
      <c r="E22" s="2"/>
      <c r="F22" s="2"/>
      <c r="G22" s="2"/>
      <c r="H22" s="2"/>
      <c r="I22" s="2">
        <f>COUNTIF(Tabla123[[#This Row],[Subdirección General]:[Oficina de Aseguramiento ]],Tabla123[[#Headers],[Si]])</f>
        <v>0</v>
      </c>
      <c r="J22" s="2">
        <f>COUNTIF(Tabla123[[#This Row],[Subdirección General]:[Oficina de Aseguramiento ]],Tabla123[[#Headers],[No]])</f>
        <v>0</v>
      </c>
      <c r="K22" s="2" t="str">
        <f>IF(Tabla123[[#This Row],[Si]]&gt;Tabla123[[#This Row],[No]],"Si","No")</f>
        <v>No</v>
      </c>
      <c r="L22" s="3"/>
    </row>
    <row r="23" spans="1:12" x14ac:dyDescent="0.2">
      <c r="A23" s="2">
        <v>9</v>
      </c>
      <c r="B23" s="4"/>
      <c r="C23" s="2"/>
      <c r="D23" s="2"/>
      <c r="E23" s="2"/>
      <c r="F23" s="2"/>
      <c r="G23" s="2"/>
      <c r="H23" s="2"/>
      <c r="I23" s="2">
        <f>COUNTIF(Tabla123[[#This Row],[Subdirección General]:[Oficina de Aseguramiento ]],Tabla123[[#Headers],[Si]])</f>
        <v>0</v>
      </c>
      <c r="J23" s="2">
        <f>COUNTIF(Tabla123[[#This Row],[Subdirección General]:[Oficina de Aseguramiento ]],Tabla123[[#Headers],[No]])</f>
        <v>0</v>
      </c>
      <c r="K23" s="2" t="str">
        <f>IF(Tabla123[[#This Row],[Si]]&gt;Tabla123[[#This Row],[No]],"Si","No")</f>
        <v>No</v>
      </c>
      <c r="L23" s="3"/>
    </row>
    <row r="24" spans="1:12" x14ac:dyDescent="0.2">
      <c r="A24" s="2">
        <v>10</v>
      </c>
      <c r="B24" s="4"/>
      <c r="C24" s="2"/>
      <c r="D24" s="2"/>
      <c r="E24" s="2"/>
      <c r="F24" s="2"/>
      <c r="G24" s="2"/>
      <c r="H24" s="2"/>
      <c r="I24" s="2">
        <f>COUNTIF(Tabla123[[#This Row],[Subdirección General]:[Oficina de Aseguramiento ]],Tabla123[[#Headers],[Si]])</f>
        <v>0</v>
      </c>
      <c r="J24" s="2">
        <f>COUNTIF(Tabla123[[#This Row],[Subdirección General]:[Oficina de Aseguramiento ]],Tabla123[[#Headers],[No]])</f>
        <v>0</v>
      </c>
      <c r="K24" s="2" t="str">
        <f>IF(Tabla123[[#This Row],[Si]]&gt;Tabla123[[#This Row],[No]],"Si","No")</f>
        <v>No</v>
      </c>
      <c r="L24" s="3"/>
    </row>
  </sheetData>
  <mergeCells count="15">
    <mergeCell ref="A13:B13"/>
    <mergeCell ref="C13:H13"/>
    <mergeCell ref="I13:L13"/>
    <mergeCell ref="A1:B6"/>
    <mergeCell ref="C1:L6"/>
    <mergeCell ref="A7:L7"/>
    <mergeCell ref="A8:B8"/>
    <mergeCell ref="C8:L8"/>
    <mergeCell ref="A9:B9"/>
    <mergeCell ref="C9:L9"/>
    <mergeCell ref="A10:B10"/>
    <mergeCell ref="C10:L10"/>
    <mergeCell ref="A11:B11"/>
    <mergeCell ref="C11:L11"/>
    <mergeCell ref="A12:L12"/>
  </mergeCells>
  <conditionalFormatting sqref="K15:K24">
    <cfRule type="containsText" dxfId="7" priority="3" operator="containsText" text="No">
      <formula>NOT(ISERROR(SEARCH("No",K15)))</formula>
    </cfRule>
    <cfRule type="containsText" dxfId="6" priority="4" operator="containsText" text="Si">
      <formula>NOT(ISERROR(SEARCH("Si",K15)))</formula>
    </cfRule>
  </conditionalFormatting>
  <conditionalFormatting sqref="N15">
    <cfRule type="containsText" dxfId="5" priority="1" operator="containsText" text="No">
      <formula>NOT(ISERROR(SEARCH("No",N15)))</formula>
    </cfRule>
    <cfRule type="containsText" dxfId="4" priority="2" operator="containsText" text="Si">
      <formula>NOT(ISERROR(SEARCH("Si",N15)))</formula>
    </cfRule>
  </conditionalFormatting>
  <dataValidations count="1">
    <dataValidation type="list" allowBlank="1" showInputMessage="1" showErrorMessage="1" sqref="C15:H26" xr:uid="{45BB1F41-505B-4DD6-A66B-D545E6062E87}">
      <formula1>Descripción</formula1>
    </dataValidation>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a55d771-9a74-44da-bd07-b3fb1447ed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7A4A74E66AA5B4A8C7993D7B8E8F478" ma:contentTypeVersion="16" ma:contentTypeDescription="Crear nuevo documento." ma:contentTypeScope="" ma:versionID="dd49453270e8ae4a966b7717d4590cf9">
  <xsd:schema xmlns:xsd="http://www.w3.org/2001/XMLSchema" xmlns:xs="http://www.w3.org/2001/XMLSchema" xmlns:p="http://schemas.microsoft.com/office/2006/metadata/properties" xmlns:ns3="ee0d1281-3e8b-4ebd-871e-4dd3d23a8389" xmlns:ns4="0a55d771-9a74-44da-bd07-b3fb1447ed74" targetNamespace="http://schemas.microsoft.com/office/2006/metadata/properties" ma:root="true" ma:fieldsID="1f3e8260218e43333d2c6daf95aaf55f" ns3:_="" ns4:_="">
    <xsd:import namespace="ee0d1281-3e8b-4ebd-871e-4dd3d23a8389"/>
    <xsd:import namespace="0a55d771-9a74-44da-bd07-b3fb1447ed7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element ref="ns4:MediaServiceLocation"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0d1281-3e8b-4ebd-871e-4dd3d23a838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55d771-9a74-44da-bd07-b3fb1447ed7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EE03EC-2726-4F94-B0E7-B37ADF4A63CC}">
  <ds:schemaRefs>
    <ds:schemaRef ds:uri="http://schemas.microsoft.com/office/2006/metadata/properties"/>
    <ds:schemaRef ds:uri="http://schemas.microsoft.com/office/infopath/2007/PartnerControls"/>
    <ds:schemaRef ds:uri="0a55d771-9a74-44da-bd07-b3fb1447ed74"/>
  </ds:schemaRefs>
</ds:datastoreItem>
</file>

<file path=customXml/itemProps2.xml><?xml version="1.0" encoding="utf-8"?>
<ds:datastoreItem xmlns:ds="http://schemas.openxmlformats.org/officeDocument/2006/customXml" ds:itemID="{544C777A-449B-4C04-BAC4-A94C0A1121DF}">
  <ds:schemaRefs>
    <ds:schemaRef ds:uri="http://schemas.microsoft.com/sharepoint/v3/contenttype/forms"/>
  </ds:schemaRefs>
</ds:datastoreItem>
</file>

<file path=customXml/itemProps3.xml><?xml version="1.0" encoding="utf-8"?>
<ds:datastoreItem xmlns:ds="http://schemas.openxmlformats.org/officeDocument/2006/customXml" ds:itemID="{7F600D10-636F-4868-BF72-4E323B7AF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0d1281-3e8b-4ebd-871e-4dd3d23a8389"/>
    <ds:schemaRef ds:uri="0a55d771-9a74-44da-bd07-b3fb1447e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Listados</vt:lpstr>
      <vt:lpstr>Sin Instrumento (2)</vt:lpstr>
      <vt:lpstr>FORMATO INICIO PAS</vt:lpstr>
      <vt:lpstr>4.SANTA MARIA (2)</vt:lpstr>
      <vt:lpstr>5.FRATERNAL</vt:lpstr>
      <vt:lpstr>6.FUNDAR</vt:lpstr>
      <vt:lpstr>7.RESTAURAR</vt:lpstr>
      <vt:lpstr>8. FFARO_CAE</vt:lpstr>
      <vt:lpstr>9.FFARO_CIP</vt:lpstr>
      <vt:lpstr>10. MUNDOS HERMANOS O.N.G</vt:lpstr>
      <vt:lpstr>'FORMATO INICIO PAS'!Área_de_impresión</vt:lpstr>
      <vt:lpstr>Descripción</vt:lpstr>
      <vt:lpstr>'FORMATO INICIO PAS'!Títulos_a_imprimir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Jimenez Bedoya</dc:creator>
  <cp:keywords/>
  <dc:description/>
  <cp:lastModifiedBy>Cesar Augusto Rodriguez Chaparro</cp:lastModifiedBy>
  <cp:revision/>
  <cp:lastPrinted>2026-02-09T15:41:29Z</cp:lastPrinted>
  <dcterms:created xsi:type="dcterms:W3CDTF">2020-06-11T15:31:30Z</dcterms:created>
  <dcterms:modified xsi:type="dcterms:W3CDTF">2026-02-11T20:28:30Z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0x01010007A4A74E66AA5B4A8C7993D7B8E8F478</vt:lpwstr>
  </property>
  <property fmtid="{D5CDD505-2E9C-101B-9397-08002B2CF9AE}" pid="3" name="Order">
    <vt:r8>14923300</vt:r8>
  </property>
</Properties>
</file>