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8_{C5AA9445-6DF6-46C6-B9F1-8FB529BC98C6}" xr6:coauthVersionLast="47" xr6:coauthVersionMax="47" xr10:uidLastSave="{131B58E8-10DB-4E10-8694-EAA2A1CEB0CE}"/>
  <bookViews>
    <workbookView xWindow="-120" yWindow="-120" windowWidth="29040" windowHeight="15720" tabRatio="829" firstSheet="1" activeTab="1" xr2:uid="{00000000-000D-0000-FFFF-FFFF00000000}"/>
  </bookViews>
  <sheets>
    <sheet name="LISTAS" sheetId="2" state="hidden" r:id="rId1"/>
    <sheet name="PORTADA" sheetId="47" r:id="rId2"/>
    <sheet name="INSTRUCTIVO" sheetId="52" r:id="rId3"/>
    <sheet name="1. Información General" sheetId="49" r:id="rId4"/>
    <sheet name="2.Ambientes Edu. y Protecto" sheetId="56" r:id="rId5"/>
    <sheet name="3. Salud y Nutrición" sheetId="53" r:id="rId6"/>
    <sheet name="4. Familia, Comunidades y Redes" sheetId="42" r:id="rId7"/>
    <sheet name="5. Proceso Pedagógico" sheetId="43" r:id="rId8"/>
    <sheet name="6. Administrativo y Gestión" sheetId="41" r:id="rId9"/>
    <sheet name="7. Financiero " sheetId="58" r:id="rId10"/>
    <sheet name="8. Talento Humano" sheetId="59" r:id="rId11"/>
    <sheet name="Tabla 1. Áreas" sheetId="55" r:id="rId12"/>
    <sheet name="Tabla 2 Evid. no cumplimiento" sheetId="64" r:id="rId13"/>
    <sheet name="Tabla 3. Estructu Talento Hum" sheetId="63" r:id="rId14"/>
    <sheet name="Tabla 4 Registro Muestra TH" sheetId="60" r:id="rId15"/>
    <sheet name="Tabla 5 Perfiles TH" sheetId="61" r:id="rId16"/>
    <sheet name="Anexo 1. Doc. Inscripcion" sheetId="57" r:id="rId17"/>
    <sheet name="TEMP" sheetId="38" state="hidden" r:id="rId18"/>
    <sheet name="Condiciones NO cumplimiento " sheetId="65" r:id="rId19"/>
    <sheet name="Acta_Cierre " sheetId="66" r:id="rId20"/>
    <sheet name="Listado de documentos" sheetId="67" r:id="rId21"/>
    <sheet name="Oculto" sheetId="39" state="hidden" r:id="rId22"/>
  </sheets>
  <externalReferences>
    <externalReference r:id="rId23"/>
    <externalReference r:id="rId24"/>
    <externalReference r:id="rId25"/>
  </externalReferences>
  <definedNames>
    <definedName name="_xlnm._FilterDatabase" localSheetId="4" hidden="1">'2.Ambientes Edu. y Protecto'!$A$2:$G$95</definedName>
    <definedName name="_xlnm._FilterDatabase" localSheetId="5" hidden="1">'3. Salud y Nutrición'!$A$2:$G$2</definedName>
    <definedName name="_xlnm._FilterDatabase" localSheetId="6" hidden="1">'4. Familia, Comunidades y Redes'!$A$2:$H$25</definedName>
    <definedName name="_xlnm._FilterDatabase" localSheetId="7" hidden="1">'5. Proceso Pedagógico'!$A$2:$H$21</definedName>
    <definedName name="_xlnm._FilterDatabase" localSheetId="8" hidden="1">'6. Administrativo y Gestión'!$A$2:$H$20</definedName>
    <definedName name="_xlnm._FilterDatabase" localSheetId="9" hidden="1">'7. Financiero '!$B$2:$E$2</definedName>
    <definedName name="_xlnm._FilterDatabase" localSheetId="10" hidden="1">'8. Talento Humano'!$B$2:$E$2</definedName>
    <definedName name="_xlnm._FilterDatabase" localSheetId="18" hidden="1">'Condiciones NO cumplimiento '!$A$2:$G$2</definedName>
    <definedName name="_xlnm.Print_Area" localSheetId="4">'2.Ambientes Edu. y Protecto'!$B$1:$E$95</definedName>
    <definedName name="_xlnm.Print_Area" localSheetId="5">'3. Salud y Nutrición'!$B$1:$E$103</definedName>
    <definedName name="_xlnm.Print_Area" localSheetId="6">'4. Familia, Comunidades y Redes'!$B$1:$E$35</definedName>
    <definedName name="_xlnm.Print_Area" localSheetId="7">'5. Proceso Pedagógico'!$B$1:$E$28</definedName>
    <definedName name="_xlnm.Print_Area" localSheetId="8">'6. Administrativo y Gestión'!$B$1:$E$20</definedName>
    <definedName name="_xlnm.Print_Area" localSheetId="9">'7. Financiero '!$B$1:$E$18</definedName>
    <definedName name="_xlnm.Print_Area" localSheetId="10">'8. Talento Humano'!$B$1:$E$26</definedName>
    <definedName name="_xlnm.Print_Area" localSheetId="19">'Acta_Cierre '!$A$1:$F$48</definedName>
    <definedName name="_xlnm.Print_Area" localSheetId="16">'Anexo 1. Doc. Inscripcion'!$B$1:$D$15</definedName>
    <definedName name="_xlnm.Print_Area" localSheetId="18">'Condiciones NO cumplimiento '!$A$2:$G$40</definedName>
    <definedName name="_xlnm.Print_Area" localSheetId="2">INSTRUCTIVO!$A$1:$B$89</definedName>
    <definedName name="_xlnm.Print_Area" localSheetId="20">'Listado de documentos'!$A$1:$D$89</definedName>
    <definedName name="_xlnm.Print_Area" localSheetId="1">PORTADA!$A$1:$E$39</definedName>
    <definedName name="_xlnm.Print_Area" localSheetId="11">'Tabla 1. Áreas'!$A$1:$I$55</definedName>
    <definedName name="_xlnm.Print_Area" localSheetId="12">'Tabla 2 Evid. no cumplimiento'!$B$1:$N$12</definedName>
    <definedName name="_xlnm.Print_Area" localSheetId="13">'Tabla 3. Estructu Talento Hum'!$A$1:$D$21</definedName>
    <definedName name="_xlnm.Print_Area" localSheetId="14">'Tabla 4 Registro Muestra TH'!$A$1:$AO$15</definedName>
    <definedName name="_xlnm.Print_Area" localSheetId="15">'Tabla 5 Perfiles TH'!$B$1:$F$14</definedName>
    <definedName name="_xlnm.Print_Area" localSheetId="17">TEMP!#REF!</definedName>
    <definedName name="Auditoría" localSheetId="2">#REF!</definedName>
    <definedName name="Auditoría">[1]!Acciones[Auditoría]</definedName>
    <definedName name="b" localSheetId="2">#REF!</definedName>
    <definedName name="b" localSheetId="11">'[1]Verificables Comp. Legal'!$D$40</definedName>
    <definedName name="b" localSheetId="13">'[1]Verificables Comp. Legal'!$D$40</definedName>
    <definedName name="b" localSheetId="14">'[2]Verificables Comp. Legal'!$D$40</definedName>
    <definedName name="b" localSheetId="15">'[3]Verificables Comp. Legal'!$D$40</definedName>
    <definedName name="b">'[1]Verificables Comp. Legal'!$D$40</definedName>
    <definedName name="ca" localSheetId="2">#REF!</definedName>
    <definedName name="ca" localSheetId="11">'[1]Verificables Comp. Legal'!$K$19</definedName>
    <definedName name="ca" localSheetId="13">'[1]Verificables Comp. Legal'!$K$19</definedName>
    <definedName name="ca" localSheetId="14">'[2]Verificables Comp. Legal'!$K$19</definedName>
    <definedName name="ca" localSheetId="15">'[3]Verificables Comp. Legal'!$K$19</definedName>
    <definedName name="ca">'[1]Verificables Comp. Legal'!$K$19</definedName>
    <definedName name="camp" localSheetId="2">#REF!</definedName>
    <definedName name="camp" localSheetId="11">'[1]Verificables Comp. Legal'!$U$16</definedName>
    <definedName name="camp" localSheetId="13">'[1]Verificables Comp. Legal'!$U$16</definedName>
    <definedName name="camp" localSheetId="14">'[2]Verificables Comp. Legal'!$U$16</definedName>
    <definedName name="camp" localSheetId="15">'[3]Verificables Comp. Legal'!$U$16</definedName>
    <definedName name="camp">'[1]Verificables Comp. Legal'!$U$16</definedName>
    <definedName name="cap" localSheetId="2">#REF!</definedName>
    <definedName name="cap" localSheetId="11">'[1]Verificables Comp. Legal'!$O$29</definedName>
    <definedName name="cap" localSheetId="13">'[1]Verificables Comp. Legal'!$O$29</definedName>
    <definedName name="cap" localSheetId="14">'[2]Verificables Comp. Legal'!$O$29</definedName>
    <definedName name="cap" localSheetId="15">'[3]Verificables Comp. Legal'!$O$29</definedName>
    <definedName name="cap">'[1]Verificables Comp. Legal'!$O$29</definedName>
    <definedName name="car" localSheetId="2">#REF!</definedName>
    <definedName name="car" localSheetId="11">'[1]Verificables Comp. Legal'!$K$16</definedName>
    <definedName name="car" localSheetId="13">'[1]Verificables Comp. Legal'!$K$16</definedName>
    <definedName name="car" localSheetId="14">'[2]Verificables Comp. Legal'!$K$16</definedName>
    <definedName name="car" localSheetId="15">'[3]Verificables Comp. Legal'!$K$16</definedName>
    <definedName name="car">'[1]Verificables Comp. Legal'!$K$16</definedName>
    <definedName name="carg" localSheetId="2">#REF!</definedName>
    <definedName name="carg" localSheetId="11">'[1]Verificables Comp. Legal'!$K$17</definedName>
    <definedName name="carg" localSheetId="13">'[1]Verificables Comp. Legal'!$K$17</definedName>
    <definedName name="carg" localSheetId="14">'[2]Verificables Comp. Legal'!$K$17</definedName>
    <definedName name="carg" localSheetId="15">'[3]Verificables Comp. Legal'!$K$17</definedName>
    <definedName name="carg">'[1]Verificables Comp. Legal'!$K$17</definedName>
    <definedName name="cargo" localSheetId="2">#REF!</definedName>
    <definedName name="cargo" localSheetId="11">'[1]Verificables Comp. Legal'!$K$18</definedName>
    <definedName name="cargo" localSheetId="13">'[1]Verificables Comp. Legal'!$K$18</definedName>
    <definedName name="cargo" localSheetId="14">'[2]Verificables Comp. Legal'!$K$18</definedName>
    <definedName name="cargo" localSheetId="15">'[3]Verificables Comp. Legal'!$K$18</definedName>
    <definedName name="cargo">'[1]Verificables Comp. Legal'!$K$18</definedName>
    <definedName name="cargoo" localSheetId="2">#REF!</definedName>
    <definedName name="cargoo" localSheetId="11">'[1]Verificables Comp. Legal'!$J$38</definedName>
    <definedName name="cargoo" localSheetId="13">'[1]Verificables Comp. Legal'!$J$38</definedName>
    <definedName name="cargoo" localSheetId="14">'[2]Verificables Comp. Legal'!$J$38</definedName>
    <definedName name="cargoo" localSheetId="15">'[3]Verificables Comp. Legal'!$J$38</definedName>
    <definedName name="cargoo">'[1]Verificables Comp. Legal'!$J$38</definedName>
    <definedName name="cargooo" localSheetId="2">#REF!</definedName>
    <definedName name="cargooo" localSheetId="11">'[1]Verificables Comp. Legal'!$J$37</definedName>
    <definedName name="cargooo" localSheetId="13">'[1]Verificables Comp. Legal'!$J$37</definedName>
    <definedName name="cargooo" localSheetId="14">'[2]Verificables Comp. Legal'!$J$37</definedName>
    <definedName name="cargooo" localSheetId="15">'[3]Verificables Comp. Legal'!$J$37</definedName>
    <definedName name="cargooo">'[1]Verificables Comp. Legal'!$J$37</definedName>
    <definedName name="carrr" localSheetId="2">#REF!</definedName>
    <definedName name="carrr" localSheetId="11">'[1]Verificables Comp. Legal'!$J$39</definedName>
    <definedName name="carrr" localSheetId="13">'[1]Verificables Comp. Legal'!$J$39</definedName>
    <definedName name="carrr" localSheetId="14">'[2]Verificables Comp. Legal'!$J$39</definedName>
    <definedName name="carrr" localSheetId="15">'[3]Verificables Comp. Legal'!$J$39</definedName>
    <definedName name="carrr">'[1]Verificables Comp. Legal'!$J$39</definedName>
    <definedName name="carrrr" localSheetId="2">#REF!</definedName>
    <definedName name="carrrr" localSheetId="11">'[1]Verificables Comp. Legal'!$J$40</definedName>
    <definedName name="carrrr" localSheetId="13">'[1]Verificables Comp. Legal'!$J$40</definedName>
    <definedName name="carrrr" localSheetId="14">'[2]Verificables Comp. Legal'!$J$40</definedName>
    <definedName name="carrrr" localSheetId="15">'[3]Verificables Comp. Legal'!$J$40</definedName>
    <definedName name="carrrr">'[1]Verificables Comp. Legal'!$J$40</definedName>
    <definedName name="codpo" localSheetId="2">#REF!</definedName>
    <definedName name="codpo" localSheetId="11">'[1]Verificables Comp. Legal'!$B$34</definedName>
    <definedName name="codpo" localSheetId="13">'[1]Verificables Comp. Legal'!$B$34</definedName>
    <definedName name="codpo" localSheetId="14">'[2]Verificables Comp. Legal'!$B$34</definedName>
    <definedName name="codpo" localSheetId="15">'[3]Verificables Comp. Legal'!$B$34</definedName>
    <definedName name="codpo">'[1]Verificables Comp. Legal'!$B$34</definedName>
    <definedName name="com" localSheetId="2">#REF!</definedName>
    <definedName name="com" localSheetId="11">'[1]Verificables Comp. Legal'!$U$17</definedName>
    <definedName name="com" localSheetId="13">'[1]Verificables Comp. Legal'!$U$17</definedName>
    <definedName name="com" localSheetId="14">'[2]Verificables Comp. Legal'!$U$17</definedName>
    <definedName name="com" localSheetId="15">'[3]Verificables Comp. Legal'!$U$17</definedName>
    <definedName name="com">'[1]Verificables Comp. Legal'!$U$17</definedName>
    <definedName name="com´p" localSheetId="2">#REF!</definedName>
    <definedName name="com´p" localSheetId="11">'[1]Verificables Comp. Legal'!$U$18</definedName>
    <definedName name="com´p" localSheetId="13">'[1]Verificables Comp. Legal'!$U$18</definedName>
    <definedName name="com´p" localSheetId="14">'[2]Verificables Comp. Legal'!$U$18</definedName>
    <definedName name="com´p" localSheetId="15">'[3]Verificables Comp. Legal'!$U$18</definedName>
    <definedName name="com´p">'[1]Verificables Comp. Legal'!$U$18</definedName>
    <definedName name="compel" localSheetId="2">#REF!</definedName>
    <definedName name="compel" localSheetId="11">'[1]Verificables Comp. Legal'!$Q$38</definedName>
    <definedName name="compel" localSheetId="13">'[1]Verificables Comp. Legal'!$Q$38</definedName>
    <definedName name="compel" localSheetId="14">'[2]Verificables Comp. Legal'!$Q$38</definedName>
    <definedName name="compel" localSheetId="15">'[3]Verificables Comp. Legal'!$Q$38</definedName>
    <definedName name="compel">'[1]Verificables Comp. Legal'!$Q$38</definedName>
    <definedName name="compen" localSheetId="2">#REF!</definedName>
    <definedName name="compen" localSheetId="11">'[1]Verificables Comp. Legal'!$Q$37</definedName>
    <definedName name="compen" localSheetId="13">'[1]Verificables Comp. Legal'!$Q$37</definedName>
    <definedName name="compen" localSheetId="14">'[2]Verificables Comp. Legal'!$Q$37</definedName>
    <definedName name="compen" localSheetId="15">'[3]Verificables Comp. Legal'!$Q$37</definedName>
    <definedName name="compen">'[1]Verificables Comp. Legal'!$Q$37</definedName>
    <definedName name="compo" localSheetId="2">#REF!</definedName>
    <definedName name="compo" localSheetId="11">'[1]Verificables Comp. Legal'!$U$19</definedName>
    <definedName name="compo" localSheetId="13">'[1]Verificables Comp. Legal'!$U$19</definedName>
    <definedName name="compo" localSheetId="14">'[2]Verificables Comp. Legal'!$U$19</definedName>
    <definedName name="compo" localSheetId="15">'[3]Verificables Comp. Legal'!$U$19</definedName>
    <definedName name="compo">'[1]Verificables Comp. Legal'!$U$19</definedName>
    <definedName name="comppa" localSheetId="2">#REF!</definedName>
    <definedName name="comppa" localSheetId="11">'[1]Verificables Comp. Legal'!$Q$39</definedName>
    <definedName name="comppa" localSheetId="13">'[1]Verificables Comp. Legal'!$Q$39</definedName>
    <definedName name="comppa" localSheetId="14">'[2]Verificables Comp. Legal'!$Q$39</definedName>
    <definedName name="comppa" localSheetId="15">'[3]Verificables Comp. Legal'!$Q$39</definedName>
    <definedName name="comppa">'[1]Verificables Comp. Legal'!$Q$39</definedName>
    <definedName name="comppar" localSheetId="2">#REF!</definedName>
    <definedName name="comppar" localSheetId="11">'[1]Verificables Comp. Legal'!$Q$40</definedName>
    <definedName name="comppar" localSheetId="13">'[1]Verificables Comp. Legal'!$Q$40</definedName>
    <definedName name="comppar" localSheetId="14">'[2]Verificables Comp. Legal'!$Q$40</definedName>
    <definedName name="comppar" localSheetId="15">'[3]Verificables Comp. Legal'!$Q$40</definedName>
    <definedName name="comppar">'[1]Verificables Comp. Legal'!$Q$40</definedName>
    <definedName name="correo" localSheetId="2">#REF!</definedName>
    <definedName name="correo" localSheetId="11">'[1]Verificables Comp. Legal'!$U$23</definedName>
    <definedName name="correo" localSheetId="13">'[1]Verificables Comp. Legal'!$U$23</definedName>
    <definedName name="correo" localSheetId="14">'[2]Verificables Comp. Legal'!$U$23</definedName>
    <definedName name="correo" localSheetId="15">'[3]Verificables Comp. Legal'!$U$23</definedName>
    <definedName name="correo">'[1]Verificables Comp. Legal'!$U$23</definedName>
    <definedName name="CPIA" localSheetId="2">#REF!</definedName>
    <definedName name="CPIA">[1]!Acciones[Auditoría]</definedName>
    <definedName name="cumple" localSheetId="20">#REF!</definedName>
    <definedName name="cumple" localSheetId="11">#REF!</definedName>
    <definedName name="cumple">#REF!</definedName>
    <definedName name="cupo" localSheetId="2">#REF!</definedName>
    <definedName name="cupo" localSheetId="11">'[1]Verificables Comp. Legal'!$Q$29</definedName>
    <definedName name="cupo" localSheetId="13">'[1]Verificables Comp. Legal'!$Q$29</definedName>
    <definedName name="cupo" localSheetId="14">'[2]Verificables Comp. Legal'!$Q$29</definedName>
    <definedName name="cupo" localSheetId="15">'[3]Verificables Comp. Legal'!$Q$29</definedName>
    <definedName name="cupo">'[1]Verificables Comp. Legal'!$Q$29</definedName>
    <definedName name="cz" localSheetId="2">#REF!</definedName>
    <definedName name="cz" localSheetId="11">'[1]Verificables Comp. Legal'!$O$22</definedName>
    <definedName name="cz" localSheetId="13">'[1]Verificables Comp. Legal'!$O$22</definedName>
    <definedName name="cz" localSheetId="14">'[2]Verificables Comp. Legal'!$O$22</definedName>
    <definedName name="cz" localSheetId="15">'[3]Verificables Comp. Legal'!$O$22</definedName>
    <definedName name="cz">'[1]Verificables Comp. Legal'!$O$22</definedName>
    <definedName name="desp" localSheetId="2">#REF!</definedName>
    <definedName name="desp" localSheetId="11">'[1]Verificables Comp. Legal'!$M$30</definedName>
    <definedName name="desp" localSheetId="13">'[1]Verificables Comp. Legal'!$M$30</definedName>
    <definedName name="desp" localSheetId="14">'[2]Verificables Comp. Legal'!$M$30</definedName>
    <definedName name="desp" localSheetId="15">'[3]Verificables Comp. Legal'!$M$30</definedName>
    <definedName name="desp">'[1]Verificables Comp. Legal'!$M$30</definedName>
    <definedName name="dir" localSheetId="2">#REF!</definedName>
    <definedName name="dir" localSheetId="11">'[1]Verificables Comp. Legal'!$D$25</definedName>
    <definedName name="dir" localSheetId="13">'[1]Verificables Comp. Legal'!$D$25</definedName>
    <definedName name="dir" localSheetId="14">'[2]Verificables Comp. Legal'!$D$25</definedName>
    <definedName name="dir" localSheetId="15">'[3]Verificables Comp. Legal'!$D$25</definedName>
    <definedName name="dir">'[1]Verificables Comp. Legal'!$D$25</definedName>
    <definedName name="dirse" localSheetId="2">#REF!</definedName>
    <definedName name="dirse" localSheetId="11">'[1]Verificables Comp. Legal'!$D$32</definedName>
    <definedName name="dirse" localSheetId="13">'[1]Verificables Comp. Legal'!$D$32</definedName>
    <definedName name="dirse" localSheetId="14">'[2]Verificables Comp. Legal'!$D$32</definedName>
    <definedName name="dirse" localSheetId="15">'[3]Verificables Comp. Legal'!$D$32</definedName>
    <definedName name="dirse">'[1]Verificables Comp. Legal'!$D$32</definedName>
    <definedName name="dr" localSheetId="2">#REF!</definedName>
    <definedName name="dr" localSheetId="11">'[1]Verificables Comp. Legal'!$K$28</definedName>
    <definedName name="dr" localSheetId="13">'[1]Verificables Comp. Legal'!$K$28</definedName>
    <definedName name="dr" localSheetId="14">'[2]Verificables Comp. Legal'!$K$28</definedName>
    <definedName name="dr" localSheetId="15">'[3]Verificables Comp. Legal'!$K$28</definedName>
    <definedName name="dr">'[1]Verificables Comp. Legal'!$K$28</definedName>
    <definedName name="email" localSheetId="2">#REF!</definedName>
    <definedName name="email" localSheetId="11">'[1]Verificables Comp. Legal'!$S$28</definedName>
    <definedName name="email" localSheetId="13">'[1]Verificables Comp. Legal'!$S$28</definedName>
    <definedName name="email" localSheetId="14">'[2]Verificables Comp. Legal'!$S$28</definedName>
    <definedName name="email" localSheetId="15">'[3]Verificables Comp. Legal'!$S$28</definedName>
    <definedName name="email">'[1]Verificables Comp. Legal'!$S$28</definedName>
    <definedName name="fal" localSheetId="2">#REF!</definedName>
    <definedName name="fal" localSheetId="11">'[1]Verificables Comp. Legal'!$C$30</definedName>
    <definedName name="fal" localSheetId="13">'[1]Verificables Comp. Legal'!$C$30</definedName>
    <definedName name="fal" localSheetId="14">'[2]Verificables Comp. Legal'!$C$30</definedName>
    <definedName name="fal" localSheetId="15">'[3]Verificables Comp. Legal'!$C$30</definedName>
    <definedName name="fal">'[1]Verificables Comp. Legal'!$C$30</definedName>
    <definedName name="fecha" localSheetId="2">#REF!</definedName>
    <definedName name="fecha" localSheetId="11">'[1]Verificables Comp. Legal'!$D$11</definedName>
    <definedName name="fecha" localSheetId="13">'[1]Verificables Comp. Legal'!$D$11</definedName>
    <definedName name="fecha" localSheetId="14">'[2]Verificables Comp. Legal'!$D$11</definedName>
    <definedName name="fecha" localSheetId="15">'[3]Verificables Comp. Legal'!$D$11</definedName>
    <definedName name="fecha">'[1]Verificables Comp. Legal'!$D$11</definedName>
    <definedName name="fechaa" localSheetId="2">#REF!</definedName>
    <definedName name="fechaa" localSheetId="11">'[1]Verificables Comp. Legal'!$D$13</definedName>
    <definedName name="fechaa" localSheetId="13">'[1]Verificables Comp. Legal'!$D$13</definedName>
    <definedName name="fechaa" localSheetId="14">'[2]Verificables Comp. Legal'!$D$13</definedName>
    <definedName name="fechaa" localSheetId="15">'[3]Verificables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1">'[1]Verificables Comp. Legal'!$M$26</definedName>
    <definedName name="lf" localSheetId="13">'[1]Verificables Comp. Legal'!$M$26</definedName>
    <definedName name="lf" localSheetId="14">'[2]Verificables Comp. Legal'!$M$26</definedName>
    <definedName name="lf" localSheetId="15">'[3]Verificables Comp. Legal'!$M$26</definedName>
    <definedName name="lf">'[1]Verificables Comp. Legal'!$M$26</definedName>
    <definedName name="m" localSheetId="2">#REF!</definedName>
    <definedName name="m" localSheetId="11">'[1]Verificables Comp. Legal'!$D$39</definedName>
    <definedName name="m" localSheetId="13">'[1]Verificables Comp. Legal'!$D$39</definedName>
    <definedName name="m" localSheetId="14">'[2]Verificables Comp. Legal'!$D$39</definedName>
    <definedName name="m" localSheetId="15">'[3]Verificables Comp. Legal'!$D$39</definedName>
    <definedName name="m">'[1]Verificables Comp. Legal'!$D$39</definedName>
    <definedName name="mun" localSheetId="2">#REF!</definedName>
    <definedName name="mun" localSheetId="11">'[1]Verificables Comp. Legal'!$O$23</definedName>
    <definedName name="mun" localSheetId="13">'[1]Verificables Comp. Legal'!$O$23</definedName>
    <definedName name="mun" localSheetId="14">'[2]Verificables Comp. Legal'!$O$23</definedName>
    <definedName name="mun" localSheetId="15">'[3]Verificables Comp. Legal'!$O$23</definedName>
    <definedName name="mun">'[1]Verificables Comp. Legal'!$O$23</definedName>
    <definedName name="muni" localSheetId="2">#REF!</definedName>
    <definedName name="muni" localSheetId="11">'[1]Verificables Comp. Legal'!$O$28</definedName>
    <definedName name="muni" localSheetId="13">'[1]Verificables Comp. Legal'!$O$28</definedName>
    <definedName name="muni" localSheetId="14">'[2]Verificables Comp. Legal'!$O$28</definedName>
    <definedName name="muni" localSheetId="15">'[3]Verificables Comp. Legal'!$O$28</definedName>
    <definedName name="muni">'[1]Verificables Comp. Legal'!$O$28</definedName>
    <definedName name="n" localSheetId="2">#REF!</definedName>
    <definedName name="n" localSheetId="11">'[1]Verificables Comp. Legal'!$D$37</definedName>
    <definedName name="n" localSheetId="13">'[1]Verificables Comp. Legal'!$D$37</definedName>
    <definedName name="n" localSheetId="14">'[2]Verificables Comp. Legal'!$D$37</definedName>
    <definedName name="n" localSheetId="15">'[3]Verificables Comp. Legal'!$D$37</definedName>
    <definedName name="n">'[1]Verificables Comp. Legal'!$D$37</definedName>
    <definedName name="nit" localSheetId="2">#REF!</definedName>
    <definedName name="nit" localSheetId="11">'[1]Verificables Comp. Legal'!$J$23</definedName>
    <definedName name="nit" localSheetId="13">'[1]Verificables Comp. Legal'!$J$23</definedName>
    <definedName name="nit" localSheetId="14">'[2]Verificables Comp. Legal'!$J$23</definedName>
    <definedName name="nit" localSheetId="15">'[3]Verificables Comp. Legal'!$J$23</definedName>
    <definedName name="nit">'[1]Verificables Comp. Legal'!$J$23</definedName>
    <definedName name="no" localSheetId="2">#REF!</definedName>
    <definedName name="no" localSheetId="11">'[1]Verificables Comp. Legal'!$F$31</definedName>
    <definedName name="no" localSheetId="13">'[1]Verificables Comp. Legal'!$F$31</definedName>
    <definedName name="no" localSheetId="14">'[2]Verificables Comp. Legal'!$F$31</definedName>
    <definedName name="no" localSheetId="15">'[3]Verificables Comp. Legal'!$F$31</definedName>
    <definedName name="no">'[1]Verificables Comp. Legal'!$F$31</definedName>
    <definedName name="noaplica" localSheetId="20">#REF!</definedName>
    <definedName name="noaplica" localSheetId="11">#REF!</definedName>
    <definedName name="noaplica">#REF!</definedName>
    <definedName name="nomb" localSheetId="2">#REF!</definedName>
    <definedName name="nomb" localSheetId="11">'[1]Verificables Comp. Legal'!$D$23</definedName>
    <definedName name="nomb" localSheetId="13">'[1]Verificables Comp. Legal'!$D$23</definedName>
    <definedName name="nomb" localSheetId="14">'[2]Verificables Comp. Legal'!$D$23</definedName>
    <definedName name="nomb" localSheetId="15">'[3]Verificables Comp. Legal'!$D$23</definedName>
    <definedName name="nomb">'[1]Verificables Comp. Legal'!$D$23</definedName>
    <definedName name="nombrep" localSheetId="2">#REF!</definedName>
    <definedName name="nombrep" localSheetId="11">'[1]Verificables Comp. Legal'!$D$24</definedName>
    <definedName name="nombrep" localSheetId="13">'[1]Verificables Comp. Legal'!$D$24</definedName>
    <definedName name="nombrep" localSheetId="14">'[2]Verificables Comp. Legal'!$D$24</definedName>
    <definedName name="nombrep" localSheetId="15">'[3]Verificables Comp. Legal'!$D$24</definedName>
    <definedName name="nombrep">'[1]Verificables Comp. Legal'!$D$24</definedName>
    <definedName name="nomrep" localSheetId="2">#REF!</definedName>
    <definedName name="nomrep" localSheetId="11">'[1]Verificables Comp. Legal'!$D$29</definedName>
    <definedName name="nomrep" localSheetId="13">'[1]Verificables Comp. Legal'!$D$29</definedName>
    <definedName name="nomrep" localSheetId="14">'[2]Verificables Comp. Legal'!$D$29</definedName>
    <definedName name="nomrep" localSheetId="15">'[3]Verificables Comp. Legal'!$D$29</definedName>
    <definedName name="nomrep">'[1]Verificables Comp. Legal'!$D$29</definedName>
    <definedName name="nomun" localSheetId="2">#REF!</definedName>
    <definedName name="nomun" localSheetId="11">'[1]Verificables Comp. Legal'!$D$28</definedName>
    <definedName name="nomun" localSheetId="13">'[1]Verificables Comp. Legal'!$D$28</definedName>
    <definedName name="nomun" localSheetId="14">'[2]Verificables Comp. Legal'!$D$28</definedName>
    <definedName name="nomun" localSheetId="15">'[3]Verificables Comp. Legal'!$D$28</definedName>
    <definedName name="nomun">'[1]Verificables Comp. Legal'!$D$28</definedName>
    <definedName name="numbe" localSheetId="2">#REF!</definedName>
    <definedName name="numbe" localSheetId="11">'[1]Verificables Comp. Legal'!$S$29</definedName>
    <definedName name="numbe" localSheetId="13">'[1]Verificables Comp. Legal'!$S$29</definedName>
    <definedName name="numbe" localSheetId="14">'[2]Verificables Comp. Legal'!$S$29</definedName>
    <definedName name="numbe" localSheetId="15">'[3]Verificables Comp. Legal'!$S$29</definedName>
    <definedName name="numbe">'[1]Verificables Comp. Legal'!$S$29</definedName>
    <definedName name="numbea" localSheetId="2">#REF!</definedName>
    <definedName name="numbea" localSheetId="11">'[1]Verificables Comp. Legal'!$W$29</definedName>
    <definedName name="numbea" localSheetId="13">'[1]Verificables Comp. Legal'!$W$29</definedName>
    <definedName name="numbea" localSheetId="14">'[2]Verificables Comp. Legal'!$W$29</definedName>
    <definedName name="numbea" localSheetId="15">'[3]Verificables Comp. Legal'!$W$29</definedName>
    <definedName name="numbea">'[1]Verificables Comp. Legal'!$W$29</definedName>
    <definedName name="numero" localSheetId="2">#REF!</definedName>
    <definedName name="numero" localSheetId="11">'[1]Verificables Comp. Legal'!$D$12</definedName>
    <definedName name="numero" localSheetId="13">'[1]Verificables Comp. Legal'!$D$12</definedName>
    <definedName name="numero" localSheetId="14">'[2]Verificables Comp. Legal'!$D$12</definedName>
    <definedName name="numero" localSheetId="15">'[3]Verificables Comp. Legal'!$D$12</definedName>
    <definedName name="numero">'[1]Verificables Comp. Legal'!$D$12</definedName>
    <definedName name="numid" localSheetId="2">#REF!</definedName>
    <definedName name="numid" localSheetId="11">'[1]Verificables Comp. Legal'!$O$24</definedName>
    <definedName name="numid" localSheetId="13">'[1]Verificables Comp. Legal'!$O$24</definedName>
    <definedName name="numid" localSheetId="14">'[2]Verificables Comp. Legal'!$O$24</definedName>
    <definedName name="numid" localSheetId="15">'[3]Verificables Comp. Legal'!$O$24</definedName>
    <definedName name="numid">'[1]Verificables Comp. Legal'!$O$24</definedName>
    <definedName name="o" localSheetId="2">#REF!</definedName>
    <definedName name="o" localSheetId="11">'[1]Verificables Comp. Legal'!$D$38</definedName>
    <definedName name="o" localSheetId="13">'[1]Verificables Comp. Legal'!$D$38</definedName>
    <definedName name="o" localSheetId="14">'[2]Verificables Comp. Legal'!$D$38</definedName>
    <definedName name="o" localSheetId="15">'[3]Verificables Comp. Legal'!$D$38</definedName>
    <definedName name="o">'[1]Verificables Comp. Legal'!$D$38</definedName>
    <definedName name="obj" localSheetId="2">#REF!</definedName>
    <definedName name="obj" localSheetId="11">'[1]Verificables Comp. Legal'!$D$14</definedName>
    <definedName name="obj" localSheetId="13">'[1]Verificables Comp. Legal'!$D$14</definedName>
    <definedName name="obj" localSheetId="14">'[2]Verificables Comp. Legal'!$D$14</definedName>
    <definedName name="obj" localSheetId="15">'[3]Verificables Comp. Legal'!$D$14</definedName>
    <definedName name="obj">'[1]Verificables Comp. Legal'!$D$14</definedName>
    <definedName name="piyc" localSheetId="2">#REF!</definedName>
    <definedName name="piyc" localSheetId="11">'[1]Verificables Comp. Legal'!$I$35</definedName>
    <definedName name="piyc" localSheetId="13">'[1]Verificables Comp. Legal'!$I$35</definedName>
    <definedName name="piyc" localSheetId="14">'[2]Verificables Comp. Legal'!$I$35</definedName>
    <definedName name="piyc" localSheetId="15">'[3]Verificables Comp. Legal'!$I$35</definedName>
    <definedName name="piyc">'[1]Verificables Comp. Legal'!$I$35</definedName>
    <definedName name="pj" localSheetId="2">#REF!</definedName>
    <definedName name="pj" localSheetId="11">'[1]Verificables Comp. Legal'!$D$26</definedName>
    <definedName name="pj" localSheetId="13">'[1]Verificables Comp. Legal'!$D$26</definedName>
    <definedName name="pj" localSheetId="14">'[2]Verificables Comp. Legal'!$D$26</definedName>
    <definedName name="pj" localSheetId="15">'[3]Verificables Comp. Legal'!$D$26</definedName>
    <definedName name="pj">'[1]Verificables Comp. Legal'!$D$26</definedName>
    <definedName name="porfe" localSheetId="2">#REF!</definedName>
    <definedName name="porfe" localSheetId="11">'[1]Verificables Comp. Legal'!$D$19</definedName>
    <definedName name="porfe" localSheetId="13">'[1]Verificables Comp. Legal'!$D$19</definedName>
    <definedName name="porfe" localSheetId="14">'[2]Verificables Comp. Legal'!$D$19</definedName>
    <definedName name="porfe" localSheetId="15">'[3]Verificables Comp. Legal'!$D$19</definedName>
    <definedName name="porfe">'[1]Verificables Comp. Legal'!$D$19</definedName>
    <definedName name="pro" localSheetId="2">#REF!</definedName>
    <definedName name="pro" localSheetId="11">'[1]Verificables Comp. Legal'!$D$17</definedName>
    <definedName name="pro" localSheetId="13">'[1]Verificables Comp. Legal'!$D$17</definedName>
    <definedName name="pro" localSheetId="14">'[2]Verificables Comp. Legal'!$D$17</definedName>
    <definedName name="pro" localSheetId="15">'[3]Verificables Comp. Legal'!$D$17</definedName>
    <definedName name="pro">'[1]Verificables Comp. Legal'!$D$17</definedName>
    <definedName name="prof" localSheetId="2">#REF!</definedName>
    <definedName name="prof" localSheetId="11">'[1]Verificables Comp. Legal'!$D$18</definedName>
    <definedName name="prof" localSheetId="13">'[1]Verificables Comp. Legal'!$D$18</definedName>
    <definedName name="prof" localSheetId="14">'[2]Verificables Comp. Legal'!$D$18</definedName>
    <definedName name="prof" localSheetId="15">'[3]Verificables Comp. Legal'!$D$18</definedName>
    <definedName name="prof">'[1]Verificables Comp. Legal'!$D$18</definedName>
    <definedName name="reg" localSheetId="2">#REF!</definedName>
    <definedName name="reg" localSheetId="11">'[1]Verificables Comp. Legal'!$D$22</definedName>
    <definedName name="reg" localSheetId="13">'[1]Verificables Comp. Legal'!$D$22</definedName>
    <definedName name="reg" localSheetId="14">'[2]Verificables Comp. Legal'!$D$22</definedName>
    <definedName name="reg" localSheetId="15">'[3]Verificables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1">'[1]Verificables Comp. Legal'!$D$16</definedName>
    <definedName name="respli" localSheetId="13">'[1]Verificables Comp. Legal'!$D$16</definedName>
    <definedName name="respli" localSheetId="14">'[2]Verificables Comp. Legal'!$D$16</definedName>
    <definedName name="respli" localSheetId="15">'[3]Verificables Comp. Legal'!$D$16</definedName>
    <definedName name="respli">'[1]Verificables Comp. Legal'!$D$16</definedName>
    <definedName name="si" localSheetId="2">#REF!</definedName>
    <definedName name="si" localSheetId="11">'[1]Verificables Comp. Legal'!$D$31</definedName>
    <definedName name="si" localSheetId="13">'[1]Verificables Comp. Legal'!$D$31</definedName>
    <definedName name="si" localSheetId="14">'[2]Verificables Comp. Legal'!$D$31</definedName>
    <definedName name="si" localSheetId="15">'[3]Verificables Comp. Legal'!$D$31</definedName>
    <definedName name="si">'[1]Verificables Comp. Legal'!$D$31</definedName>
    <definedName name="te" localSheetId="2">#REF!</definedName>
    <definedName name="te" localSheetId="11">'[1]Verificables Comp. Legal'!$K$29</definedName>
    <definedName name="te" localSheetId="13">'[1]Verificables Comp. Legal'!$K$29</definedName>
    <definedName name="te" localSheetId="14">'[2]Verificables Comp. Legal'!$K$29</definedName>
    <definedName name="te" localSheetId="15">'[3]Verificables Comp. Legal'!$K$29</definedName>
    <definedName name="te">'[1]Verificables Comp. Legal'!$K$29</definedName>
    <definedName name="tel" localSheetId="2">#REF!</definedName>
    <definedName name="tel" localSheetId="11">'[1]Verificables Comp. Legal'!$W$24</definedName>
    <definedName name="tel" localSheetId="13">'[1]Verificables Comp. Legal'!$W$24</definedName>
    <definedName name="tel" localSheetId="14">'[2]Verificables Comp. Legal'!$W$24</definedName>
    <definedName name="tel" localSheetId="15">'[3]Verificables Comp. Legal'!$W$24</definedName>
    <definedName name="tel">'[1]Verificables Comp. Legal'!$W$24</definedName>
    <definedName name="telad" localSheetId="2">#REF!</definedName>
    <definedName name="telad" localSheetId="11">'[1]Verificables Comp. Legal'!$O$25</definedName>
    <definedName name="telad" localSheetId="13">'[1]Verificables Comp. Legal'!$O$25</definedName>
    <definedName name="telad" localSheetId="14">'[2]Verificables Comp. Legal'!$O$25</definedName>
    <definedName name="telad" localSheetId="15">'[3]Verificables Comp. Legal'!$O$25</definedName>
    <definedName name="telad">'[1]Verificables Comp. Legal'!$O$25</definedName>
    <definedName name="telun" localSheetId="2">#REF!</definedName>
    <definedName name="telun" localSheetId="11">'[1]Verificables Comp. Legal'!$W$28</definedName>
    <definedName name="telun" localSheetId="13">'[1]Verificables Comp. Legal'!$W$28</definedName>
    <definedName name="telun" localSheetId="14">'[2]Verificables Comp. Legal'!$W$28</definedName>
    <definedName name="telun" localSheetId="15">'[3]Verificables Comp. Legal'!$W$28</definedName>
    <definedName name="telun">'[1]Verificables Comp. Legal'!$W$28</definedName>
    <definedName name="tipo" localSheetId="2">#REF!</definedName>
    <definedName name="tipo" localSheetId="11">'[1]Lista Información'!$J$5:$K$5</definedName>
    <definedName name="tipo" localSheetId="13">'[1]Lista Información'!$J$5:$K$5</definedName>
    <definedName name="tipo" localSheetId="14">'[2]Lista Información'!$J$5:$K$5</definedName>
    <definedName name="tipo" localSheetId="15">'[3]Lista Información'!$J$5:$K$5</definedName>
    <definedName name="tipo">'[1]Lista Información'!$J$5:$K$5</definedName>
    <definedName name="tipoa" localSheetId="2">#REF!</definedName>
    <definedName name="tipoa" localSheetId="11">'[1]Verificables Comp. Legal'!$D$10</definedName>
    <definedName name="tipoa" localSheetId="13">'[1]Verificables Comp. Legal'!$D$10</definedName>
    <definedName name="tipoa" localSheetId="14">'[2]Verificables Comp. Legal'!$D$10</definedName>
    <definedName name="tipoa" localSheetId="15">'[3]Verificables Comp. Legal'!$D$10</definedName>
    <definedName name="tipoa">'[1]Verificables Comp. Legal'!$D$10</definedName>
    <definedName name="tipoa2" localSheetId="2">#REF!</definedName>
    <definedName name="tipoa2" localSheetId="11">'[1]Verificables Comp. Legal'!$P$10</definedName>
    <definedName name="tipoa2" localSheetId="13">'[1]Verificables Comp. Legal'!$P$10</definedName>
    <definedName name="tipoa2" localSheetId="14">'[2]Verificables Comp. Legal'!$P$10</definedName>
    <definedName name="tipoa2" localSheetId="15">'[3]Verificables Comp. Legal'!$P$10</definedName>
    <definedName name="tipoa2">'[1]Verificables Comp. Legal'!$P$10</definedName>
    <definedName name="_xlnm.Print_Titles" localSheetId="18">'Condiciones NO cumplimiento '!$1:$2</definedName>
    <definedName name="_xlnm.Print_Titles" localSheetId="20">'Listado de documentos'!$1:$2</definedName>
    <definedName name="verificacion" localSheetId="2">#REF!</definedName>
    <definedName name="verificacion" localSheetId="11">'[1]Verificables Comp. Legal'!$V$12</definedName>
    <definedName name="verificacion" localSheetId="13">'[1]Verificables Comp. Legal'!$V$12</definedName>
    <definedName name="verificacion" localSheetId="14">'[2]Verificables Comp. Legal'!$V$12</definedName>
    <definedName name="verificacion" localSheetId="15">'[3]Verificables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4" i="39" l="1"/>
  <c r="AR4" i="39"/>
  <c r="AQ4" i="39"/>
  <c r="AP4" i="39"/>
  <c r="AO4" i="39"/>
  <c r="AN4" i="39"/>
  <c r="AS3" i="39"/>
  <c r="AR3" i="39"/>
  <c r="AQ3" i="39"/>
  <c r="AP3" i="39"/>
  <c r="AO3" i="39"/>
  <c r="AN3" i="39"/>
  <c r="BM4" i="39"/>
  <c r="BL4" i="39"/>
  <c r="BK4" i="39"/>
  <c r="BJ4" i="39"/>
  <c r="BI4" i="39"/>
  <c r="BH4" i="39"/>
  <c r="BG4" i="39"/>
  <c r="BF4" i="39"/>
  <c r="BE4" i="39"/>
  <c r="BD4" i="39"/>
  <c r="BC4" i="39"/>
  <c r="BB4" i="39"/>
  <c r="BA4" i="39"/>
  <c r="AZ4" i="39"/>
  <c r="AY4" i="39"/>
  <c r="AX4" i="39"/>
  <c r="AW4" i="39"/>
  <c r="AV4" i="39"/>
  <c r="AU4" i="39"/>
  <c r="AT4" i="39"/>
  <c r="AM4" i="39"/>
  <c r="AL4" i="39"/>
  <c r="AK4" i="39"/>
  <c r="AJ4" i="39"/>
  <c r="AI4" i="39" l="1"/>
  <c r="AH4" i="39"/>
  <c r="AG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E12" i="66"/>
  <c r="D12" i="66"/>
  <c r="C12" i="66"/>
  <c r="E11" i="66"/>
  <c r="D11" i="66"/>
  <c r="C11" i="66"/>
  <c r="E10" i="66"/>
  <c r="D10" i="66"/>
  <c r="C10" i="66"/>
  <c r="E8" i="66"/>
  <c r="D8" i="66"/>
  <c r="C8" i="66"/>
  <c r="H55" i="38"/>
  <c r="H56" i="38"/>
  <c r="H57" i="38"/>
  <c r="H58" i="38"/>
  <c r="H59" i="38"/>
  <c r="H60" i="38"/>
  <c r="H52" i="38"/>
  <c r="H53" i="38"/>
  <c r="H40" i="38"/>
  <c r="H41" i="38"/>
  <c r="H42" i="38"/>
  <c r="H31" i="38"/>
  <c r="H32" i="38"/>
  <c r="H33" i="38"/>
  <c r="H34" i="38"/>
  <c r="H35" i="38"/>
  <c r="H11" i="38"/>
  <c r="H12" i="38"/>
  <c r="H13" i="38"/>
  <c r="H14" i="38"/>
  <c r="H15" i="38"/>
  <c r="H16" i="38"/>
  <c r="H17" i="38"/>
  <c r="H4" i="38"/>
  <c r="H5" i="38"/>
  <c r="H6" i="38"/>
  <c r="H7" i="38"/>
  <c r="H8" i="38"/>
  <c r="H9" i="38"/>
  <c r="H10" i="38"/>
  <c r="C49" i="38" a="1"/>
  <c r="C49" i="38" s="1"/>
  <c r="C43" i="38" a="1"/>
  <c r="C43" i="38" s="1"/>
  <c r="C36" i="38" a="1"/>
  <c r="C36" i="38" s="1"/>
  <c r="C3" i="38" a="1"/>
  <c r="C3" i="38" s="1"/>
  <c r="C17" i="63" l="1"/>
  <c r="E17" i="59"/>
  <c r="E6" i="59"/>
  <c r="D6" i="59"/>
  <c r="E17" i="41"/>
  <c r="D17" i="41"/>
  <c r="G17" i="41" s="1"/>
  <c r="E15" i="41"/>
  <c r="D15" i="41"/>
  <c r="G15" i="41" s="1"/>
  <c r="E12" i="41"/>
  <c r="D12" i="41"/>
  <c r="G12" i="41" s="1"/>
  <c r="E6" i="41"/>
  <c r="D6" i="41"/>
  <c r="G6" i="41" s="1"/>
  <c r="E3" i="41"/>
  <c r="D3" i="41"/>
  <c r="D33" i="43"/>
  <c r="D32" i="43"/>
  <c r="D31" i="43"/>
  <c r="G25" i="43"/>
  <c r="G20" i="43"/>
  <c r="G14" i="43"/>
  <c r="G9" i="43"/>
  <c r="G5" i="43"/>
  <c r="E25" i="43"/>
  <c r="D25" i="43"/>
  <c r="E20" i="43"/>
  <c r="D20" i="43"/>
  <c r="E14" i="43"/>
  <c r="D14" i="43"/>
  <c r="E9" i="43"/>
  <c r="D9" i="43"/>
  <c r="E5" i="43"/>
  <c r="D5" i="43"/>
  <c r="E3" i="43"/>
  <c r="D3" i="43"/>
  <c r="D40" i="42"/>
  <c r="D39" i="42"/>
  <c r="D38" i="42"/>
  <c r="G32" i="42"/>
  <c r="G26" i="42"/>
  <c r="G22" i="42"/>
  <c r="G18" i="42"/>
  <c r="G12" i="42"/>
  <c r="G5" i="42"/>
  <c r="E32" i="42"/>
  <c r="D32" i="42"/>
  <c r="E26" i="42"/>
  <c r="D26" i="42"/>
  <c r="E22" i="42"/>
  <c r="D22" i="42"/>
  <c r="E18" i="42"/>
  <c r="D18" i="42"/>
  <c r="E12" i="42"/>
  <c r="D12" i="42"/>
  <c r="E5" i="42"/>
  <c r="D5" i="42"/>
  <c r="E3" i="42"/>
  <c r="D3" i="42"/>
  <c r="FL4" i="39"/>
  <c r="E97" i="53"/>
  <c r="D97" i="53"/>
  <c r="E94" i="53"/>
  <c r="D94" i="53"/>
  <c r="E91" i="53"/>
  <c r="D91" i="53"/>
  <c r="E79" i="53"/>
  <c r="D79" i="53"/>
  <c r="E70" i="53"/>
  <c r="D70" i="53"/>
  <c r="G70" i="53" s="1"/>
  <c r="E68" i="53"/>
  <c r="D68" i="53"/>
  <c r="E62" i="53"/>
  <c r="D62" i="53"/>
  <c r="E60" i="53"/>
  <c r="D60" i="53"/>
  <c r="E55" i="53"/>
  <c r="D55" i="53"/>
  <c r="E44" i="53"/>
  <c r="D44" i="53"/>
  <c r="G44" i="53" s="1"/>
  <c r="E37" i="53"/>
  <c r="D37" i="53"/>
  <c r="G37" i="53" s="1"/>
  <c r="E33" i="53"/>
  <c r="D33" i="53"/>
  <c r="G33" i="53" s="1"/>
  <c r="E28" i="53"/>
  <c r="D28" i="53"/>
  <c r="G28" i="53" s="1"/>
  <c r="E14" i="53"/>
  <c r="D14" i="53"/>
  <c r="G14" i="53" s="1"/>
  <c r="E13" i="53"/>
  <c r="D13" i="53"/>
  <c r="G13" i="53" s="1"/>
  <c r="E11" i="53"/>
  <c r="D11" i="53"/>
  <c r="G11" i="53" s="1"/>
  <c r="E6" i="53"/>
  <c r="D6" i="53"/>
  <c r="G6" i="53" s="1"/>
  <c r="E3" i="53"/>
  <c r="D3" i="53"/>
  <c r="C18" i="38" s="1" a="1"/>
  <c r="C18" i="38" s="1"/>
  <c r="EB4" i="39"/>
  <c r="CP4" i="39"/>
  <c r="CO4" i="39"/>
  <c r="D100" i="56"/>
  <c r="D99" i="56"/>
  <c r="D98" i="56"/>
  <c r="G69" i="56"/>
  <c r="G31" i="56"/>
  <c r="G30" i="56"/>
  <c r="E94" i="56"/>
  <c r="D94" i="56"/>
  <c r="E87" i="56"/>
  <c r="D87" i="56"/>
  <c r="E69" i="56"/>
  <c r="D69" i="56"/>
  <c r="E68" i="56"/>
  <c r="D68" i="56"/>
  <c r="E62" i="56"/>
  <c r="D62" i="56"/>
  <c r="E31" i="56"/>
  <c r="D31" i="56"/>
  <c r="E30" i="56"/>
  <c r="D30" i="56"/>
  <c r="E29" i="56"/>
  <c r="D29" i="56"/>
  <c r="E26" i="56"/>
  <c r="D26" i="56"/>
  <c r="E22" i="56"/>
  <c r="D22" i="56"/>
  <c r="E19" i="56"/>
  <c r="D19" i="56"/>
  <c r="E17" i="56"/>
  <c r="D17" i="56"/>
  <c r="E9" i="56"/>
  <c r="D9" i="56"/>
  <c r="E5" i="56"/>
  <c r="D5" i="56"/>
  <c r="D3" i="56"/>
  <c r="E3" i="56"/>
  <c r="FN4" i="39" l="1"/>
  <c r="FK4" i="39"/>
  <c r="BN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JQ4" i="39"/>
  <c r="GY4" i="39"/>
  <c r="MW4" i="39"/>
  <c r="IY4" i="39" l="1"/>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O4" i="39"/>
  <c r="HN4" i="39"/>
  <c r="HM4" i="39"/>
  <c r="HL4" i="39"/>
  <c r="HK4" i="39"/>
  <c r="HJ4" i="39"/>
  <c r="HI4" i="39"/>
  <c r="HH4" i="39"/>
  <c r="HG4" i="39"/>
  <c r="HF4" i="39"/>
  <c r="HE4" i="39"/>
  <c r="HD4" i="39"/>
  <c r="HB4" i="39"/>
  <c r="HA4" i="39"/>
  <c r="GZ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M4" i="39"/>
  <c r="FJ4" i="39"/>
  <c r="FI4" i="39"/>
  <c r="FH4" i="39"/>
  <c r="FG4" i="39"/>
  <c r="FF4" i="39"/>
  <c r="FE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P4" i="39"/>
  <c r="JO4" i="39"/>
  <c r="JN4" i="39"/>
  <c r="JM4" i="39"/>
  <c r="JL4" i="39"/>
  <c r="JK4" i="39"/>
  <c r="JJ4" i="39"/>
  <c r="JI4" i="39"/>
  <c r="JH4" i="39"/>
  <c r="JG4" i="39"/>
  <c r="JF4" i="39"/>
  <c r="JE4" i="39"/>
  <c r="JD4" i="39"/>
  <c r="JC4" i="39"/>
  <c r="JB4" i="39"/>
  <c r="JA4" i="39"/>
  <c r="IZ4" i="39"/>
  <c r="FD4" i="39" l="1"/>
  <c r="FC4" i="39"/>
  <c r="LU4" i="39"/>
  <c r="MP4" i="39"/>
  <c r="MQ4" i="39"/>
  <c r="MS4" i="39"/>
  <c r="MT4" i="39"/>
  <c r="MU4" i="39"/>
  <c r="MV4" i="39"/>
  <c r="MY4" i="39"/>
  <c r="NA4" i="39"/>
  <c r="NB4" i="39"/>
  <c r="ND4" i="39"/>
  <c r="NE4" i="39"/>
  <c r="NF4" i="39"/>
  <c r="NG4" i="39"/>
  <c r="NH4" i="39"/>
  <c r="NI4" i="39"/>
  <c r="NK4" i="39"/>
  <c r="NL4" i="39"/>
  <c r="LX4" i="39"/>
  <c r="LW4" i="39"/>
  <c r="LV4" i="39"/>
  <c r="LT4" i="39"/>
  <c r="LS4" i="39"/>
  <c r="LR4" i="39"/>
  <c r="LQ4" i="39"/>
  <c r="LP4" i="39"/>
  <c r="LO4" i="39"/>
  <c r="LN4" i="39"/>
  <c r="LM4" i="39"/>
  <c r="LL4" i="39"/>
  <c r="LK4" i="39"/>
  <c r="LJ4" i="39"/>
  <c r="LI4" i="39"/>
  <c r="LH4" i="39"/>
  <c r="MN4" i="39"/>
  <c r="MM4" i="39"/>
  <c r="ML4" i="39"/>
  <c r="MK4" i="39"/>
  <c r="MJ4" i="39"/>
  <c r="MI4" i="39"/>
  <c r="MH4" i="39"/>
  <c r="MG4" i="39"/>
  <c r="MF4" i="39"/>
  <c r="ME4" i="39"/>
  <c r="MD4" i="39"/>
  <c r="MC4" i="39"/>
  <c r="MB4" i="39"/>
  <c r="MA4" i="39"/>
  <c r="LZ4" i="39"/>
  <c r="D17" i="63"/>
  <c r="B3" i="63"/>
  <c r="B10" i="63"/>
  <c r="B9" i="63"/>
  <c r="B8" i="63"/>
  <c r="B7" i="63"/>
  <c r="B6" i="63"/>
  <c r="B4" i="63"/>
  <c r="B5" i="63"/>
  <c r="B17" i="63"/>
  <c r="F11" i="66" l="1"/>
  <c r="F10" i="66"/>
  <c r="F12" i="66"/>
  <c r="F8" i="66"/>
  <c r="E24" i="59"/>
  <c r="D24" i="59"/>
  <c r="D17" i="59"/>
  <c r="E14" i="59"/>
  <c r="D14" i="59"/>
  <c r="E12" i="59"/>
  <c r="D12" i="59"/>
  <c r="E3" i="59"/>
  <c r="D3" i="59"/>
  <c r="C55" i="38" s="1" a="1"/>
  <c r="C55" i="38" s="1"/>
  <c r="E3" i="58"/>
  <c r="D3" i="58"/>
  <c r="C54" i="38" l="1" a="1"/>
  <c r="G14" i="59"/>
  <c r="MZ4" i="39"/>
  <c r="G3" i="58"/>
  <c r="LY4" i="39"/>
  <c r="G17" i="59"/>
  <c r="NC4" i="39"/>
  <c r="G3" i="59"/>
  <c r="MO4" i="39"/>
  <c r="G24" i="59"/>
  <c r="NJ4" i="39"/>
  <c r="G12" i="59"/>
  <c r="MX4" i="39"/>
  <c r="G6" i="59"/>
  <c r="MR4" i="39"/>
  <c r="C54" i="38" l="1"/>
  <c r="A3" i="65" a="1"/>
  <c r="A3" i="65" s="1"/>
  <c r="D22" i="58"/>
  <c r="D13" i="66" s="1"/>
  <c r="D23" i="58"/>
  <c r="E13" i="66" s="1"/>
  <c r="D21" i="58"/>
  <c r="C13" i="66" s="1"/>
  <c r="D31" i="59"/>
  <c r="E14" i="66" s="1"/>
  <c r="D30" i="59"/>
  <c r="D14" i="66" s="1"/>
  <c r="D29" i="59"/>
  <c r="C14" i="66" s="1"/>
  <c r="F14" i="66" s="1"/>
  <c r="F13" i="66" l="1"/>
  <c r="LG4" i="39"/>
  <c r="G3" i="41"/>
  <c r="G94" i="56"/>
  <c r="G87" i="56"/>
  <c r="G68" i="56"/>
  <c r="G62" i="56"/>
  <c r="G29" i="56"/>
  <c r="G26" i="56"/>
  <c r="G22" i="56"/>
  <c r="G19" i="56"/>
  <c r="G17" i="56"/>
  <c r="G9" i="56"/>
  <c r="G5" i="56"/>
  <c r="G3" i="56"/>
  <c r="D25" i="41" l="1"/>
  <c r="D24" i="41"/>
  <c r="D23" i="41"/>
  <c r="G3" i="42"/>
  <c r="E53" i="55"/>
  <c r="H53" i="55" s="1"/>
  <c r="E48" i="55"/>
  <c r="H48" i="55" s="1"/>
  <c r="E43" i="55"/>
  <c r="H43" i="55" s="1"/>
  <c r="F33" i="55"/>
  <c r="H33" i="55" s="1"/>
  <c r="F32" i="55"/>
  <c r="H32" i="55" s="1"/>
  <c r="F31" i="55"/>
  <c r="H31" i="55" s="1"/>
  <c r="F30" i="55"/>
  <c r="H30" i="55" s="1"/>
  <c r="F29" i="55"/>
  <c r="H29" i="55" s="1"/>
  <c r="F28" i="55"/>
  <c r="H28" i="55" s="1"/>
  <c r="F27" i="55"/>
  <c r="H27" i="55" s="1"/>
  <c r="F26" i="55"/>
  <c r="H26" i="55" s="1"/>
  <c r="F25" i="55"/>
  <c r="H25" i="55" s="1"/>
  <c r="F24" i="55"/>
  <c r="H24" i="55" s="1"/>
  <c r="F23" i="55"/>
  <c r="H23" i="55" s="1"/>
  <c r="F22" i="55"/>
  <c r="H22" i="55" s="1"/>
  <c r="F21" i="55"/>
  <c r="H21" i="55" s="1"/>
  <c r="F20" i="55"/>
  <c r="H20" i="55" s="1"/>
  <c r="F19" i="55"/>
  <c r="H19" i="55" s="1"/>
  <c r="F18" i="55"/>
  <c r="H18" i="55" s="1"/>
  <c r="F17" i="55"/>
  <c r="H17" i="55" s="1"/>
  <c r="F16" i="55"/>
  <c r="H16" i="55" s="1"/>
  <c r="F15" i="55"/>
  <c r="H15" i="55" s="1"/>
  <c r="F14" i="55"/>
  <c r="H14" i="55" s="1"/>
  <c r="F13" i="55"/>
  <c r="H13" i="55" s="1"/>
  <c r="F12" i="55"/>
  <c r="H12" i="55" s="1"/>
  <c r="F11" i="55"/>
  <c r="H11" i="55" s="1"/>
  <c r="F10" i="55"/>
  <c r="H10" i="55" s="1"/>
  <c r="F9" i="55"/>
  <c r="H9" i="55" s="1"/>
  <c r="F8" i="55"/>
  <c r="H8" i="55" s="1"/>
  <c r="F7" i="55"/>
  <c r="H7" i="55" s="1"/>
  <c r="F6" i="55"/>
  <c r="H6" i="55" s="1"/>
  <c r="F5" i="55"/>
  <c r="H5" i="55" s="1"/>
  <c r="F4" i="55"/>
  <c r="H4" i="55" s="1"/>
  <c r="G43" i="55" l="1"/>
  <c r="G48" i="55"/>
  <c r="G53" i="55"/>
  <c r="G97" i="53" l="1"/>
  <c r="G94" i="53"/>
  <c r="G91" i="53"/>
  <c r="G79" i="53"/>
  <c r="G68" i="53"/>
  <c r="G62" i="53"/>
  <c r="G60" i="53"/>
  <c r="G3" i="53"/>
  <c r="D107" i="53" l="1"/>
  <c r="D9" i="66" s="1"/>
  <c r="D15" i="66" s="1"/>
  <c r="G55" i="53"/>
  <c r="D108" i="53" s="1"/>
  <c r="E9" i="66" s="1"/>
  <c r="E15" i="66" s="1"/>
  <c r="HC4" i="39"/>
  <c r="D106" i="53" l="1"/>
  <c r="C9" i="66" s="1"/>
  <c r="E3" i="52"/>
  <c r="F9" i="66" l="1"/>
  <c r="F15" i="66" s="1"/>
  <c r="C15" i="66"/>
  <c r="F17" i="49"/>
  <c r="D17" i="49"/>
  <c r="G3" i="43" l="1"/>
  <c r="H50" i="38" l="1"/>
  <c r="H51" i="38"/>
  <c r="H29" i="38"/>
  <c r="H30" i="38"/>
  <c r="H27" i="38"/>
  <c r="H28" i="38"/>
  <c r="H25" i="38"/>
  <c r="H26" i="38"/>
  <c r="H23" i="38"/>
  <c r="H24" i="38"/>
  <c r="H21" i="38"/>
  <c r="H22" i="38"/>
  <c r="H19" i="38"/>
  <c r="H20" i="38"/>
  <c r="H18" i="38"/>
  <c r="H48" i="38"/>
  <c r="H47" i="38"/>
  <c r="H43" i="38"/>
  <c r="H44" i="38"/>
  <c r="H45" i="38"/>
  <c r="H46" i="38"/>
  <c r="H49" i="38"/>
  <c r="H39" i="38"/>
  <c r="H37" i="38" l="1"/>
  <c r="H38" i="38"/>
  <c r="H36" i="38"/>
  <c r="D167" i="2" l="1" a="1"/>
  <c r="D167" i="2" s="1"/>
  <c r="H3" i="38" l="1"/>
  <c r="E167" i="2"/>
  <c r="H54" i="3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tc={E297CBCB-FD06-4748-A10F-64BC7AB302D2}</author>
  </authors>
  <commentList>
    <comment ref="S2" authorId="0" shapeId="0" xr:uid="{E297CBCB-FD06-4748-A10F-64BC7AB302D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Insertar otra columna con  
“Certificado del Sistema Registro Nacional de Medidas Correctivas - RNMC de la Policía Nacional”.  Continuando con el formato SI y NO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tc={DD505982-2C99-4232-AC46-579C579CD20E}</author>
  </authors>
  <commentList>
    <comment ref="A3" authorId="0" shapeId="0" xr:uid="{DD505982-2C99-4232-AC46-579C579CD20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EJEMPLO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tc={32085E01-332E-4250-ACFB-B0A9339389FF}</author>
    <author>tc={6360C517-21D9-4D42-891E-8AD977B95153}</author>
    <author>tc={9B10881D-DD8F-454E-AE5B-D29381096AB0}</author>
  </authors>
  <commentList>
    <comment ref="LL3" authorId="0" shapeId="0" xr:uid="{32085E01-332E-4250-ACFB-B0A9339389FF}">
      <text>
        <t>[Comentario encadenado]
Su versión de Excel le permite leer este comentario encadenado; sin embargo, las ediciones que se apliquen se quitarán si el archivo se abre en una versión más reciente de Excel. Más información: https://go.microsoft.com/fwlink/?linkid=870924
Comentario:
    1. Se sugiere eliminar esta condición, toda vez que ya se encuentra en la condición 4.1.1.</t>
      </text>
    </comment>
    <comment ref="LN3" authorId="1" shapeId="0" xr:uid="{6360C517-21D9-4D42-891E-8AD977B95153}">
      <text>
        <t>[Comentario encadenado]
Su versión de Excel le permite leer este comentario encadenado; sin embargo, las ediciones que se apliquen se quitarán si el archivo se abre en una versión más reciente de Excel. Más información: https://go.microsoft.com/fwlink/?linkid=870924
Comentario:
    1. Se sugiere eliminar esta condición, toda vez que ya se encuentra en la condición 4.1.1.</t>
      </text>
    </comment>
    <comment ref="LR3" authorId="2" shapeId="0" xr:uid="{9B10881D-DD8F-454E-AE5B-D29381096AB0}">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revisar conjuntamente esta condición, toda vez que la información registrada no se encuentra dentro del estándar 54 de la Guía, no logré identificar de donde se registra esta información.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<sst xmlns="http://schemas.openxmlformats.org/spreadsheetml/2006/main" count="4498" uniqueCount="2814">
  <si>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</si>
  <si>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</si>
  <si>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</si>
  <si>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</si>
  <si>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</si>
  <si>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</si>
  <si>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</si>
  <si>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</si>
  <si>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</si>
  <si>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</si>
  <si>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</si>
  <si>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</si>
  <si>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</si>
  <si>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</si>
  <si>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</si>
  <si>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</si>
  <si>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</si>
  <si>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</si>
  <si>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</si>
  <si>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</si>
  <si>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</si>
  <si>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</si>
  <si>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</si>
  <si>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</si>
  <si>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</si>
  <si>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</si>
  <si>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</si>
  <si>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</si>
  <si>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</si>
  <si>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</si>
  <si>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</si>
  <si>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</si>
  <si>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</si>
  <si>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</si>
  <si>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</si>
  <si>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</si>
  <si>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</si>
  <si>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</si>
  <si>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</si>
  <si>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</si>
  <si>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</si>
  <si>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</si>
  <si>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</si>
  <si>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</si>
  <si>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</si>
  <si>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</si>
  <si>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</si>
  <si>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</si>
  <si>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</si>
  <si>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</si>
  <si>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</si>
  <si>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</si>
  <si>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</si>
  <si>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</si>
  <si>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</si>
  <si>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</si>
  <si>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</si>
  <si>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</si>
  <si>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</si>
  <si>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</si>
  <si>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</si>
  <si>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</si>
  <si>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</si>
  <si>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</si>
  <si>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</si>
  <si>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</si>
  <si>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</si>
  <si>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</si>
  <si>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</si>
  <si>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</si>
  <si>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</si>
  <si>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</si>
  <si>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</si>
  <si>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</si>
  <si>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</si>
  <si>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</si>
  <si>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</si>
  <si>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</si>
  <si>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</si>
  <si>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</si>
  <si>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</si>
  <si>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</si>
  <si>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</si>
  <si>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</si>
  <si>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</si>
  <si>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</si>
  <si>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</si>
  <si>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</si>
  <si>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</si>
  <si>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</si>
  <si>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</si>
  <si>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</si>
  <si>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</si>
  <si>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</si>
  <si>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</si>
  <si>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</si>
  <si>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</si>
  <si>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</si>
  <si>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</si>
  <si>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</si>
  <si>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</si>
  <si>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</si>
  <si>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</si>
  <si>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</si>
  <si>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</si>
  <si>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</si>
  <si>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</si>
  <si>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</si>
  <si>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</si>
  <si>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</si>
  <si>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</si>
  <si>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</si>
  <si>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</si>
  <si>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</si>
  <si>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</si>
  <si>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</si>
  <si>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</si>
  <si>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</si>
  <si>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</si>
  <si>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</si>
  <si>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</si>
  <si>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</si>
  <si>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</si>
  <si>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</si>
  <si>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</si>
  <si>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</si>
  <si>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</si>
  <si>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</si>
  <si>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</si>
  <si>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</si>
  <si>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</si>
  <si>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</si>
  <si>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</si>
  <si>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</si>
  <si>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</si>
  <si>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</si>
  <si>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</si>
  <si>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</si>
  <si>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</si>
  <si>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</si>
  <si>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</si>
  <si>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</si>
  <si>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</si>
  <si>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</si>
  <si>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</si>
  <si>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</si>
  <si>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</si>
  <si>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</si>
  <si>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</si>
  <si>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</si>
  <si>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</si>
  <si>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</si>
  <si>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</si>
  <si>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</si>
  <si>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</si>
  <si>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</si>
  <si>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</si>
  <si>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</si>
  <si>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</si>
  <si>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</si>
  <si>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</si>
  <si>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</si>
  <si>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</si>
  <si>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</si>
  <si>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</si>
  <si>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</si>
  <si>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</si>
  <si>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</si>
  <si>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</si>
  <si>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</si>
  <si>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</si>
  <si>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</si>
  <si>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</si>
  <si>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</si>
  <si>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</si>
  <si>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</si>
  <si>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</si>
  <si>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</si>
  <si>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</si>
  <si>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</si>
  <si>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</si>
  <si>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</si>
  <si>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</si>
  <si>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</si>
  <si>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</si>
  <si>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</si>
  <si>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</si>
  <si>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</si>
  <si>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</si>
  <si>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</si>
  <si>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</si>
  <si>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</si>
  <si>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</si>
  <si>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</si>
  <si>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</si>
  <si>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</si>
  <si>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</si>
  <si>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</si>
  <si>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</si>
  <si>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</si>
  <si>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</si>
  <si>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</si>
  <si>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</si>
  <si>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</si>
  <si>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</si>
  <si>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</si>
  <si>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</si>
  <si>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</si>
  <si>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</si>
  <si>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</si>
  <si>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</si>
  <si>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</si>
  <si>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</si>
  <si>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</si>
  <si>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</si>
  <si>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</si>
  <si>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</si>
  <si>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</si>
  <si>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</si>
  <si>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</si>
  <si>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</si>
  <si>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</si>
  <si>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</si>
  <si>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</si>
  <si>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</si>
  <si>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</si>
  <si>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</si>
  <si>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</si>
  <si>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</si>
  <si>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</si>
  <si>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</si>
  <si>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</si>
  <si>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</si>
  <si>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</si>
  <si>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</si>
  <si>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</si>
  <si>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</si>
  <si>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</si>
  <si>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</si>
  <si>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</si>
  <si>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</si>
  <si>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</si>
  <si>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</si>
  <si>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</si>
  <si>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</si>
  <si>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</si>
  <si>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</si>
  <si>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</si>
  <si>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</si>
  <si>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</si>
  <si>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</si>
  <si>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</si>
  <si>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</si>
  <si>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</si>
  <si>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</si>
  <si>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</si>
  <si>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</si>
  <si>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</si>
  <si>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</si>
  <si>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</si>
  <si>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</si>
  <si>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</si>
  <si>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</si>
  <si>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</si>
  <si>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</si>
  <si>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</si>
  <si>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</si>
  <si>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</si>
  <si>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</si>
  <si>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</si>
  <si>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</si>
  <si>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</si>
  <si>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</si>
  <si>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</si>
  <si>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</si>
  <si>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</si>
  <si>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</si>
  <si>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</si>
  <si>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</si>
  <si>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</si>
  <si>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</si>
  <si>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</si>
  <si>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</si>
  <si>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</si>
  <si>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</si>
  <si>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</si>
  <si>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</si>
  <si>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</si>
  <si>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</si>
  <si>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</si>
  <si>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</si>
  <si>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</si>
  <si>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</si>
  <si>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</si>
  <si>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</si>
  <si>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</si>
  <si>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</si>
  <si>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</si>
  <si>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</si>
  <si>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</si>
  <si>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</si>
  <si>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</si>
  <si>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</si>
  <si>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</si>
  <si>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</si>
  <si>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</si>
  <si>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</si>
  <si>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</si>
  <si>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</si>
  <si>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</si>
  <si>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</si>
  <si>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</si>
  <si>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</si>
  <si>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</si>
  <si>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</si>
  <si>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</si>
  <si>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</si>
  <si>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</si>
  <si>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</si>
  <si>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</si>
  <si>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</si>
  <si>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</si>
  <si>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</si>
  <si>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</si>
  <si>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</si>
  <si>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</si>
  <si>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</si>
  <si>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</si>
  <si>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</si>
  <si>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</si>
  <si>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</si>
  <si>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</si>
  <si>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</si>
  <si>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</si>
  <si>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</si>
  <si>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</si>
  <si>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</si>
  <si>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</si>
  <si>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</si>
  <si>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</si>
  <si>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</si>
  <si>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</si>
  <si>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</si>
  <si>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</si>
  <si>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</si>
  <si>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</si>
  <si>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</si>
  <si>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</si>
  <si>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</si>
  <si>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</si>
  <si>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</si>
  <si>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</si>
  <si>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</si>
  <si>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</si>
  <si>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</si>
  <si>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</si>
  <si>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</si>
  <si>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</si>
  <si>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</si>
  <si>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</si>
  <si>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</si>
  <si>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</si>
  <si>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</si>
  <si>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</si>
  <si>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</si>
  <si>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</si>
  <si>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</si>
  <si>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</si>
  <si>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</si>
  <si>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</si>
  <si>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</si>
  <si>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</si>
  <si>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</si>
  <si>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</si>
  <si>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</si>
  <si>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</si>
  <si>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</si>
  <si>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</si>
  <si>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</si>
  <si>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</si>
  <si>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</si>
  <si>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</si>
  <si>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</si>
  <si>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</si>
  <si>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</si>
  <si>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</si>
  <si>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</si>
  <si>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</si>
  <si>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</si>
  <si>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</si>
  <si>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</si>
  <si>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</si>
  <si>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</si>
  <si>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</si>
  <si>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</si>
  <si>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</si>
  <si>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</si>
  <si>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</si>
  <si>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</si>
  <si>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</si>
  <si>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</si>
  <si>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</si>
  <si>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</si>
  <si>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</si>
  <si>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</si>
  <si>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</si>
  <si>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</si>
  <si>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</si>
  <si>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</si>
  <si>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</si>
  <si>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</si>
  <si>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</si>
  <si>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</si>
  <si>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</si>
  <si>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</si>
  <si>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</si>
  <si>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</si>
  <si>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</si>
  <si>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</si>
  <si>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</si>
  <si>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</si>
  <si>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</si>
  <si>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</si>
  <si>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</si>
  <si>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</si>
  <si>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</si>
  <si>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</si>
  <si>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</si>
  <si>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</si>
  <si>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</si>
  <si>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</si>
  <si>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</si>
  <si>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</si>
  <si>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</si>
  <si>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</si>
  <si>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</si>
  <si>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</si>
  <si>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</si>
  <si>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</si>
  <si>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</si>
  <si>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</si>
  <si>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</si>
  <si>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</si>
  <si>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</si>
  <si>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</si>
  <si>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</si>
  <si>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</si>
  <si>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</si>
  <si>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</si>
  <si>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</si>
  <si>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</si>
  <si>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</si>
  <si>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</si>
  <si>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</si>
  <si>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</si>
  <si>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</si>
  <si>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</si>
  <si>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</si>
  <si>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</si>
  <si>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</si>
  <si>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</si>
  <si>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</si>
  <si>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</si>
  <si>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</si>
  <si>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</si>
  <si>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</si>
  <si>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</si>
  <si>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</si>
  <si>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</si>
  <si>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</si>
  <si>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</si>
  <si>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</si>
  <si>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</si>
  <si>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</si>
  <si>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</si>
  <si>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</si>
  <si>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</si>
  <si>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</si>
  <si>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</si>
  <si>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</si>
  <si>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</si>
  <si>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</si>
  <si>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</si>
  <si>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</si>
  <si>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</si>
  <si>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</si>
  <si>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</si>
  <si>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</si>
  <si>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</si>
  <si>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</si>
  <si>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</si>
  <si>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</si>
  <si>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</si>
  <si>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</si>
  <si>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</si>
  <si>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</si>
  <si>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</si>
  <si>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</si>
  <si>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</si>
  <si>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</si>
  <si>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</si>
  <si>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</si>
  <si>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</si>
  <si>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</si>
  <si>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</si>
  <si>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</si>
  <si>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</si>
  <si>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</si>
  <si>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</si>
  <si>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</si>
  <si>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</si>
  <si>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</si>
  <si>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</si>
  <si>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</si>
  <si>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</si>
  <si>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</si>
  <si>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</si>
  <si>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</si>
  <si>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</si>
  <si>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</si>
  <si>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</si>
  <si>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</si>
  <si>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</si>
  <si>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</si>
  <si>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</si>
  <si>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</si>
  <si>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</si>
  <si>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</si>
  <si>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</si>
  <si>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</si>
  <si>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</si>
  <si>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</si>
  <si>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</si>
  <si>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</si>
  <si>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</si>
  <si>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</si>
  <si>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</si>
  <si>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</si>
  <si>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</si>
  <si>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</si>
  <si>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</si>
  <si>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</si>
  <si>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</si>
  <si>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</si>
  <si>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</si>
  <si>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</si>
  <si>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</si>
  <si>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</si>
  <si>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</si>
  <si>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</si>
  <si>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</si>
  <si>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</si>
  <si>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</si>
  <si>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</si>
  <si>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</si>
  <si>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</si>
  <si>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</si>
  <si>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</si>
  <si>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</si>
  <si>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</si>
  <si>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</si>
  <si>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</si>
  <si>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</si>
  <si>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</si>
  <si>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</si>
  <si>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</si>
  <si>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</si>
  <si>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</si>
  <si>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</si>
  <si>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</si>
  <si>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</si>
  <si>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</si>
  <si>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</si>
  <si>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</si>
  <si>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</si>
  <si>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</si>
  <si>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</si>
  <si>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</si>
  <si>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</si>
  <si>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</si>
  <si>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</si>
  <si>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</si>
  <si>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</si>
  <si>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</si>
  <si>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</si>
  <si>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</si>
  <si>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</si>
  <si>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</si>
  <si>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</si>
  <si>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</si>
  <si>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</si>
  <si>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</si>
  <si>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</si>
  <si>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</si>
  <si>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</si>
  <si>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</si>
  <si>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</si>
  <si>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</si>
  <si>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</si>
  <si>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</si>
  <si>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</si>
  <si>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</si>
  <si>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</si>
  <si>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</si>
  <si>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</si>
  <si>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</si>
  <si>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</si>
  <si>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</si>
  <si>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</si>
  <si>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</si>
  <si>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</si>
  <si>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</si>
  <si>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</si>
  <si>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</si>
  <si>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</si>
  <si>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</si>
  <si>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</si>
  <si>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</si>
  <si>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</si>
  <si>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</si>
  <si>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</si>
  <si>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</si>
  <si>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</si>
  <si>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</si>
  <si>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</si>
  <si>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</si>
  <si>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</si>
  <si>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</si>
  <si>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</si>
  <si>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</si>
  <si>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</si>
  <si>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</si>
  <si>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</si>
  <si>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</si>
  <si>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</si>
  <si>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</si>
  <si>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</si>
  <si>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</si>
  <si>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</si>
  <si>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</si>
  <si>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</si>
  <si>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</si>
  <si>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</si>
  <si>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</si>
  <si>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</si>
  <si>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</si>
  <si>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</si>
  <si>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</si>
  <si>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</si>
  <si>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</si>
  <si>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</si>
  <si>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</si>
  <si>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</si>
  <si>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</si>
  <si>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</si>
  <si>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</si>
  <si>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</si>
  <si>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</si>
  <si>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</si>
  <si>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</si>
  <si>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</si>
  <si>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</si>
  <si>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</si>
  <si>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</si>
  <si>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</si>
  <si>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</si>
  <si>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</si>
  <si>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</si>
  <si>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</si>
  <si>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</si>
  <si>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</si>
  <si>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</si>
  <si>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</si>
  <si>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</si>
  <si>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</si>
  <si>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</si>
  <si>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</si>
  <si>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</si>
  <si>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</si>
  <si>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</si>
  <si>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</si>
  <si>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</si>
  <si>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</si>
  <si>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</si>
  <si>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</si>
  <si>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</si>
  <si>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</si>
  <si>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</si>
  <si>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</si>
  <si>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</si>
  <si>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</si>
  <si>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</si>
  <si>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</si>
  <si>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</si>
  <si>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</si>
  <si>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</si>
  <si>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</si>
  <si>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</si>
  <si>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</si>
  <si>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</si>
  <si>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</si>
  <si>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</si>
  <si>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</si>
  <si>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</si>
  <si>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</si>
  <si>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</si>
  <si>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</si>
  <si>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</si>
  <si>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</si>
  <si>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</si>
  <si>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</si>
  <si>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</si>
  <si>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</si>
  <si>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</si>
  <si>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</si>
  <si>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</si>
  <si>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</si>
  <si>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</si>
  <si>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</si>
  <si>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</si>
  <si>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</si>
  <si>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</si>
  <si>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</si>
  <si>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</si>
  <si>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</si>
  <si>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</si>
  <si>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</si>
  <si>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</si>
  <si>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</si>
  <si>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</si>
  <si>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</si>
  <si>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</si>
  <si>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</si>
  <si>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</si>
  <si>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</si>
  <si>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</si>
  <si>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</si>
  <si>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</si>
  <si>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</si>
  <si>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</si>
  <si>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</si>
  <si>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</si>
  <si>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</si>
  <si>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</si>
  <si>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</si>
  <si>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</si>
  <si>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</si>
  <si>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</si>
  <si>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</si>
  <si>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</si>
  <si>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</si>
  <si>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</si>
  <si>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</si>
  <si>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</si>
  <si>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</si>
  <si>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</si>
  <si>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</si>
  <si>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</si>
  <si>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</si>
  <si>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</si>
  <si>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</si>
  <si>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</si>
  <si>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</si>
  <si>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</si>
  <si>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</si>
  <si>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</si>
  <si>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</si>
  <si>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</si>
  <si>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</si>
  <si>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</si>
  <si>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</si>
  <si>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</si>
  <si>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</si>
  <si>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</si>
  <si>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</si>
  <si>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</si>
  <si>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</si>
  <si>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</si>
  <si>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</si>
  <si>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</si>
  <si>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</si>
  <si>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</si>
  <si>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</si>
  <si>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</si>
  <si>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</si>
  <si>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</si>
  <si>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</si>
  <si>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</si>
  <si>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</si>
  <si>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</si>
  <si>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</si>
  <si>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</si>
  <si>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</si>
  <si>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</si>
  <si>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</si>
  <si>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</si>
  <si>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</si>
  <si>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</si>
  <si>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</si>
  <si>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</si>
  <si>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</si>
  <si>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</si>
  <si>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</si>
  <si>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</si>
  <si>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</si>
  <si>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</si>
  <si>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</si>
  <si>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</si>
  <si>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</si>
  <si>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</si>
  <si>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</si>
  <si>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</si>
  <si>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</si>
  <si>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</si>
  <si>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</si>
  <si>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</si>
  <si>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</si>
  <si>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</si>
  <si>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</si>
  <si>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</si>
  <si>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</si>
  <si>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</si>
  <si>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</si>
  <si>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</si>
  <si>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</si>
  <si>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</si>
  <si>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</si>
  <si>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</si>
  <si>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</si>
  <si>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</si>
  <si>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</si>
  <si>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</si>
  <si>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</si>
  <si>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</si>
  <si>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</si>
  <si>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</si>
  <si>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</si>
  <si>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</si>
  <si>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</si>
  <si>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</si>
  <si>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</si>
  <si>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</si>
  <si>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</si>
  <si>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</si>
  <si>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</si>
  <si>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</si>
  <si>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</si>
  <si>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</si>
  <si>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</si>
  <si>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</si>
  <si>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</si>
  <si>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</si>
  <si>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</si>
  <si>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</si>
  <si>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</si>
  <si>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</si>
  <si>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</si>
  <si>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</si>
  <si>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</si>
  <si>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</si>
  <si>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</si>
  <si>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</si>
  <si>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</si>
  <si>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</si>
  <si>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</si>
  <si>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</si>
  <si>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</si>
  <si>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</si>
  <si>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</si>
  <si>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</si>
  <si>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</si>
  <si>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</si>
  <si>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</si>
  <si>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</si>
  <si>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</si>
  <si>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</si>
  <si>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</si>
  <si>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</si>
  <si>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</si>
  <si>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</si>
  <si>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</si>
  <si>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</si>
  <si>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</si>
  <si>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</si>
  <si>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</si>
  <si>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</si>
  <si>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</si>
  <si>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</si>
  <si>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</si>
  <si>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</si>
  <si>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</si>
  <si>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</si>
  <si>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</si>
  <si>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</si>
  <si>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</si>
  <si>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</si>
  <si>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</si>
  <si>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</si>
  <si>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</si>
  <si>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</si>
  <si>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</si>
  <si>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</si>
  <si>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</si>
  <si>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</si>
  <si>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</si>
  <si>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</si>
  <si>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</si>
  <si>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</si>
  <si>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</si>
  <si>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</si>
  <si>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</si>
  <si>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</si>
  <si>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</si>
  <si>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</si>
  <si>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</si>
  <si>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</si>
  <si>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</si>
  <si>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</si>
  <si>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</si>
  <si>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</si>
  <si>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</si>
  <si>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</si>
  <si>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</si>
  <si>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</si>
  <si>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</si>
  <si>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</si>
  <si>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</si>
  <si>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</si>
  <si>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</si>
  <si>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</si>
  <si>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</si>
  <si>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</si>
  <si>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</si>
  <si>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</si>
  <si>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</si>
  <si>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</si>
  <si>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</si>
  <si>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</si>
  <si>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</si>
  <si>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</si>
  <si>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</si>
  <si>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</si>
  <si>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</si>
  <si>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</si>
  <si>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</si>
  <si>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</si>
  <si>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</si>
  <si>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</si>
  <si>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</si>
  <si>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</si>
  <si>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</si>
  <si>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</si>
  <si>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</si>
  <si>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</si>
  <si>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</si>
  <si>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</si>
  <si>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</si>
  <si>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</si>
  <si>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</si>
  <si>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</si>
  <si>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</si>
  <si>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</si>
  <si>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</si>
  <si>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</si>
  <si>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</si>
  <si>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</si>
  <si>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</si>
  <si>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</si>
  <si>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</si>
  <si>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</si>
  <si>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</si>
  <si>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</si>
  <si>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</si>
  <si>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</si>
  <si>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</si>
  <si>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</si>
  <si>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</si>
  <si>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</si>
  <si>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</si>
  <si>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</si>
  <si>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</si>
  <si>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</si>
  <si>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</si>
  <si>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</si>
  <si>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</si>
  <si>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</si>
  <si>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</si>
  <si>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</si>
  <si>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</si>
  <si>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</si>
  <si>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</si>
  <si>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</si>
  <si>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</si>
  <si>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</si>
  <si>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</si>
  <si>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</si>
  <si>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</si>
  <si>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</si>
  <si>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</si>
  <si>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</si>
  <si>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</si>
  <si>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</si>
  <si>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</si>
  <si>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</si>
  <si>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</si>
  <si>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</si>
  <si>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</si>
  <si>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</si>
  <si>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</si>
  <si>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</si>
  <si>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</si>
  <si>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</si>
  <si>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</si>
  <si>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</si>
  <si>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</si>
  <si>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</si>
  <si>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</si>
  <si>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</si>
  <si>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</si>
  <si>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</si>
  <si>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</si>
  <si>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</si>
  <si>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</si>
  <si>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</si>
  <si>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</si>
  <si>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</si>
  <si>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</si>
  <si>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</si>
  <si>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</si>
  <si>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</si>
  <si>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</si>
  <si>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</si>
  <si>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</si>
  <si>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</si>
  <si>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</si>
  <si>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</si>
  <si>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</si>
  <si>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</si>
  <si>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</si>
  <si>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</si>
  <si>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</si>
  <si>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</si>
  <si>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</si>
  <si>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</si>
  <si>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</si>
  <si>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</si>
  <si>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</si>
  <si>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</si>
  <si>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</si>
  <si>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</si>
  <si>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</si>
  <si>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</si>
  <si>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</si>
  <si>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</si>
  <si>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</si>
  <si>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</si>
  <si>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</si>
  <si>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</si>
  <si>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</si>
  <si>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</si>
  <si>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</si>
  <si>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</si>
  <si>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</si>
  <si>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</si>
  <si>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</si>
  <si>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</si>
  <si>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</si>
  <si>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</si>
  <si>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</si>
  <si>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</si>
  <si>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</si>
  <si>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</si>
  <si>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</si>
  <si>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</si>
  <si>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</si>
  <si>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</si>
  <si>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</si>
  <si>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</si>
  <si>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</si>
  <si>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</si>
  <si>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</si>
  <si>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</si>
  <si>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</si>
  <si>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</si>
  <si>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</si>
  <si>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</si>
  <si>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</si>
  <si>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</si>
  <si>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</si>
  <si>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</si>
  <si>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</si>
  <si>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</si>
  <si>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</si>
  <si>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</si>
  <si>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</si>
  <si>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</si>
  <si>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</si>
  <si>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</si>
  <si>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</si>
  <si>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</si>
  <si>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</si>
  <si>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</si>
  <si>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</si>
  <si>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</si>
  <si>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</si>
  <si>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</si>
  <si>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</si>
  <si>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</si>
  <si>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</si>
  <si>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</si>
  <si>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</si>
  <si>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</si>
  <si>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</si>
  <si>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</si>
  <si>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</si>
  <si>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</si>
  <si>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</si>
  <si>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</si>
  <si>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</si>
  <si>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</si>
  <si>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</si>
  <si>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</si>
  <si>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</si>
  <si>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</si>
  <si>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</si>
  <si>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</si>
  <si>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</si>
  <si>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</si>
  <si>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</si>
  <si>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</si>
  <si>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</si>
  <si>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</si>
  <si>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</si>
  <si>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</si>
  <si>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</si>
  <si>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</si>
  <si>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</si>
  <si>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</si>
  <si>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</si>
  <si>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</si>
  <si>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</si>
  <si>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</si>
  <si>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</si>
  <si>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</si>
  <si>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</si>
  <si>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</si>
  <si>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</si>
  <si>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</si>
  <si>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</si>
  <si>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</si>
  <si>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</si>
  <si>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</si>
  <si>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</si>
  <si>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</si>
  <si>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</si>
  <si>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</si>
  <si>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</si>
  <si>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</si>
  <si>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</si>
  <si>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</si>
  <si>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</si>
  <si>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</si>
  <si>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</si>
  <si>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</si>
  <si>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</si>
  <si>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</si>
  <si>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</si>
  <si>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</si>
  <si>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</si>
  <si>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</si>
  <si>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</si>
  <si>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</si>
  <si>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</si>
  <si>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</si>
  <si>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</si>
  <si>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</si>
  <si>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</si>
  <si>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</si>
  <si>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</si>
  <si>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</si>
  <si>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</si>
  <si>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</si>
  <si>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</si>
  <si>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</si>
  <si>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</si>
  <si>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</si>
  <si>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</si>
  <si>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</si>
  <si>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</si>
  <si>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</si>
  <si>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</si>
  <si>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</si>
  <si>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</si>
  <si>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</si>
  <si>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</si>
  <si>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</si>
  <si>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</si>
  <si>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</si>
  <si>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</si>
  <si>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</si>
  <si>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</si>
  <si>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</si>
  <si>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</si>
  <si>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</si>
  <si>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</si>
  <si>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</si>
  <si>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</si>
  <si>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</si>
  <si>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</si>
  <si>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</si>
  <si>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</si>
  <si>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</si>
  <si>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</si>
  <si>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</si>
  <si>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</si>
  <si>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</si>
  <si>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</si>
  <si>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</si>
  <si>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</si>
  <si>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</si>
  <si>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</si>
  <si>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</si>
  <si>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</si>
  <si>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</si>
  <si>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</si>
  <si>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</si>
  <si>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</si>
  <si>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</si>
  <si>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</si>
  <si>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</si>
  <si>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</si>
  <si>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</si>
  <si>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</si>
  <si>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</si>
  <si>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</si>
  <si>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</si>
  <si>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</si>
  <si>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</si>
  <si>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</si>
  <si>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</si>
  <si>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</si>
  <si>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</si>
  <si>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</si>
  <si>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</si>
  <si>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</si>
  <si>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</si>
  <si>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</si>
  <si>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</si>
  <si>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</si>
  <si>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</si>
  <si>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</si>
  <si>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</si>
  <si>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</si>
  <si>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</si>
  <si>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</si>
  <si>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</si>
  <si>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</si>
  <si>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</si>
  <si>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</si>
  <si>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</si>
  <si>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</si>
  <si>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</si>
  <si>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</si>
  <si>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</si>
  <si>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</si>
  <si>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</si>
  <si>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</si>
  <si>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</si>
  <si>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</si>
  <si>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</si>
  <si>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</si>
  <si>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</si>
  <si>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</si>
  <si>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</si>
  <si>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</si>
  <si>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</si>
  <si>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</si>
  <si>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</si>
  <si>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</si>
  <si>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</si>
  <si>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</si>
  <si>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</si>
  <si>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</si>
  <si>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</si>
  <si>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</si>
  <si>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</si>
  <si>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</si>
  <si>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</si>
  <si>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</si>
  <si>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</si>
  <si>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</si>
  <si>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</si>
  <si>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</si>
  <si>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</si>
  <si>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</si>
  <si>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</si>
  <si>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</si>
  <si>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</si>
  <si>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</si>
  <si>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</si>
  <si>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</si>
  <si>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</si>
  <si>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</si>
  <si>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</si>
  <si>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</si>
  <si>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</si>
  <si>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</si>
  <si>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</si>
  <si>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</si>
  <si>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</si>
  <si>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</si>
  <si>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</si>
  <si>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</si>
  <si>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</si>
  <si>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</si>
  <si>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</si>
  <si>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</si>
  <si>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</si>
  <si>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</si>
  <si>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</si>
  <si>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</si>
  <si>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</si>
  <si>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</si>
  <si>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</si>
  <si>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</si>
  <si>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</si>
  <si>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</si>
  <si>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</si>
  <si>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</si>
  <si>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</si>
  <si>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</si>
  <si>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</si>
  <si>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</si>
  <si>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</si>
  <si>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</si>
  <si>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</si>
  <si>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</si>
  <si>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</si>
  <si>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</si>
  <si>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</si>
  <si>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</si>
  <si>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</si>
  <si>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</si>
  <si>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</si>
  <si>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</si>
  <si>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</si>
  <si>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</si>
  <si>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</si>
  <si>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</si>
  <si>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</si>
  <si>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</si>
  <si>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</si>
  <si>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</si>
  <si>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</si>
  <si>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</si>
  <si>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</si>
  <si>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</si>
  <si>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</si>
  <si>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</si>
  <si>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</si>
  <si>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</si>
  <si>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</si>
  <si>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</si>
  <si>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</si>
  <si>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</si>
  <si>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</si>
  <si>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</si>
  <si>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</si>
  <si>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</si>
  <si>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</si>
  <si>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</si>
  <si>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</si>
  <si>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</si>
  <si>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</si>
  <si>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</si>
  <si>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</si>
  <si>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</si>
  <si>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</si>
  <si>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</si>
  <si>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</si>
  <si>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</si>
  <si>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</si>
  <si>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</si>
  <si>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</si>
  <si>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</si>
  <si>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</si>
  <si>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</si>
  <si>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</si>
  <si>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</si>
  <si>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</si>
  <si>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</si>
  <si>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</si>
  <si>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</si>
  <si>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</si>
  <si>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</si>
  <si>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</si>
  <si>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</si>
  <si>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</si>
  <si>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</si>
  <si>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</si>
  <si>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</si>
  <si>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</si>
  <si>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</si>
  <si>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</si>
  <si>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</si>
  <si>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</si>
  <si>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</si>
  <si>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</si>
  <si>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</si>
  <si>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</si>
  <si>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</si>
  <si>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</si>
  <si>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</si>
  <si>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</si>
  <si>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</si>
  <si>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</si>
  <si>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</si>
  <si>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</si>
  <si>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</si>
  <si>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</si>
  <si>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</si>
  <si>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</si>
  <si>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</si>
  <si>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</si>
  <si>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</si>
  <si>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</si>
  <si>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</si>
  <si>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</si>
  <si>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</si>
  <si>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</si>
  <si>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</si>
  <si>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</si>
  <si>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</si>
  <si>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</si>
  <si>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</si>
  <si>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</si>
  <si>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</si>
  <si>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</si>
  <si>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</si>
  <si>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</si>
  <si>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</si>
  <si>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</si>
  <si>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</si>
  <si>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</si>
  <si>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</si>
  <si>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</si>
  <si>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</si>
  <si>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</si>
  <si>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</si>
  <si>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</si>
  <si>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</si>
  <si>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</si>
  <si>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</si>
  <si>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</si>
  <si>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</si>
  <si>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</si>
  <si>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</si>
  <si>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</si>
  <si>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</si>
  <si>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</si>
  <si>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</si>
  <si>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</si>
  <si>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</si>
  <si>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</si>
  <si>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</si>
  <si>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</si>
  <si>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</si>
  <si>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</si>
  <si>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PROCESO DE INSPECCIÓN, VIGILANCIA Y CONTROL
FORMATO INSTRUMENTO IV
HOGAR INFANTIL</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</si>
  <si>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</si>
  <si>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</si>
  <si>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</si>
  <si>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</si>
  <si>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</si>
  <si>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</si>
  <si>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</si>
  <si>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INSTRUCTIVO PARA DILIGENCIAR EL INSTRUMENTO DE VERIFICACION DE LAS CONDICIONES DE PRESTACION DEL SERVICIO - HOGAR INFANTIL</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</si>
  <si>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</si>
  <si>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</si>
  <si>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</si>
  <si>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</si>
  <si>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</si>
  <si>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</si>
  <si>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</si>
  <si>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</si>
  <si>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</si>
  <si>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Registre la dirección de la sede administrativa de la institución.</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</si>
  <si>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</si>
  <si>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</si>
  <si>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</si>
  <si>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</si>
  <si>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</si>
  <si>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</si>
  <si>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</si>
  <si>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</si>
  <si>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</si>
  <si>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</si>
  <si>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</si>
  <si>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Registre nombres y apellidos completos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</si>
  <si>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</si>
  <si>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</si>
  <si>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</si>
  <si>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</si>
  <si>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</si>
  <si>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</si>
  <si>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</si>
  <si>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</si>
  <si>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</si>
  <si>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 xml:space="preserve">Nombre de la Unidad de Servicio </t>
  </si>
  <si>
    <t>Registre el nombre de la Institución.</t>
  </si>
  <si>
    <t>Zona urbana o rural</t>
  </si>
  <si>
    <t>Registre la zona.</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</si>
  <si>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</si>
  <si>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</si>
  <si>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</si>
  <si>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</si>
  <si>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</si>
  <si>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Registre la dirección de la sede de la Unidad de Servicio de la institución.</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</si>
  <si>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</si>
  <si>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</si>
  <si>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</si>
  <si>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</si>
  <si>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</si>
  <si>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Sede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</si>
  <si>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</si>
  <si>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</si>
  <si>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</si>
  <si>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</si>
  <si>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</si>
  <si>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</si>
  <si>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</si>
  <si>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</si>
  <si>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</si>
  <si>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</si>
  <si>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</si>
  <si>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</si>
  <si>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</si>
  <si>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</si>
  <si>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</si>
  <si>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</si>
  <si>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</si>
  <si>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</si>
  <si>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</si>
  <si>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</si>
  <si>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</si>
  <si>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</si>
  <si>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</si>
  <si>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</si>
  <si>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</si>
  <si>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</si>
  <si>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</si>
  <si>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</si>
  <si>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Seleccione la población encontrada al momento de la visita. 
El Hogar Infantil está dirigido a niñas y niños de primera infancia, en el rango de edad de 6 meses hasta los cuatro (4) años, once (11) meses veintinueve (29) días. 
Podrán ser atendidos niñas y niños desde los 6 meses, cuando la UDS cuente con las condiciones requeridas para atender a esta población, y hasta los cinco (5) años, once (11) meses veintinueve (29) días de edad, siempre y cuando no haya oferta de educación preescolar, específicamente de grado de transición.
La atención de niñas y niños de 3 a 6 meses se da en casos excepcionales por la ausencia de red de apoyo de la familia, cuidador o de la comunidad y un evidente riesgo para su integridad, revise que se realizó la asignación de este cupo a través de visita domiciliaria.</t>
  </si>
  <si>
    <t>Modalidad</t>
  </si>
  <si>
    <t>Indique la modalidad de servicio.</t>
  </si>
  <si>
    <t>Servicio</t>
  </si>
  <si>
    <t>Indique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</si>
  <si>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</si>
  <si>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</si>
  <si>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</si>
  <si>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</si>
  <si>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</si>
  <si>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</si>
  <si>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</si>
  <si>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</si>
  <si>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</si>
  <si>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</si>
  <si>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</si>
  <si>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</si>
  <si>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</si>
  <si>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</si>
  <si>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</si>
  <si>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</si>
  <si>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</si>
  <si>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</si>
  <si>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</si>
  <si>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</si>
  <si>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</si>
  <si>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Registre el número de cupos atendidos en el momento de la visita.
</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</si>
  <si>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</si>
  <si>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</si>
  <si>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</si>
  <si>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</si>
  <si>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</si>
  <si>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</si>
  <si>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</si>
  <si>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Familia, Comunidades y Redes</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</si>
  <si>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</si>
  <si>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</si>
  <si>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 xml:space="preserve">Diligencimiento Componente Proceso Pedagógico </t>
  </si>
  <si>
    <t>Para la verificación de las Condiciones de calidad del Componente Proceso Pedagógico tenga en cuenta que:
5.1. Cuenta con un proyecto pedagógico, que responda a la realidad sociocultural y a las particularidades de las niñas, los niños y sus familias o cuidadores.
5.2. Planea, implementa y hace seguimiento a las experiencias pedagógicas y de cuidado llevadas a cabo con las niñas y los niños desde la gestación, orientadas a la promoción del desarrollo infantil.
5.4. Implementa acciones de cuidado con las niñas y los niños desde la gestación que promueven el bienestar, la seguridad y el buen trato.
5.5. Dispone de ambientes enriquecidos para el desarrollo de experiencias pedagógicas intencionadas.
5.6. Cuenta con el seguimiento al desarrollo de cada niña y niño y lo socializa con las familias o cuidadores como mínimo tres veces al año.
5.7. Desarrolla jornadas pedagógicas mínimo una vez al mes con el talento humano para fortalecer su trabajo.</t>
  </si>
  <si>
    <t>Para la verificación de este item, tenga en cuenta que la institución cuente con:
a. Un proyecto pedagógico construido de manera participativa, en el cual se evidencien apuestas, intencionalidades y orientaciones pedagógicas derivadas de la caracterización y de las particularidades e intereses de las niñas y los niños. Confirmar que dicho proyecto esté alineado con el enfoque, modelo, concepciones, filosofías y corrientes pedagógicas que orientan el quehacer institucional, y que guarde relación con las realidades culturales y sociales del territorio. Finalmente, comprobar que el proyecto se implemente a partir del tercer mes de inicio de la atención.
b. Las experiencias pedagógicas y de cuidado desarrolladas con niñas y niños desde la gestación estén orientadas a la promoción del desarrollo infantil, en coherencia con el proyecto pedagógico institucional. Confirmar que dichas experiencias incluyan actividades colectivas e individuales, que integren las voces y experiencias de las niñas y los niños, y que contemplen el uso de diferentes espacios y materiales dentro de la UDS. Revisar que cada jornada cuente con la valoración de la experiencia pedagógica y que la planeación pedagógica esté disponible desde el primer día de atención, realizándose de manera diaria, semanal o, como máximo, quincenal.
c.Las acciones de cuidado se encuentren integradas como parte de las prácticas pedagógicas, incluyendo la adopción de estilos de vida saludable (alimentación, siesta, actividades de cuerpo y movimiento, higiene: cambio de pañal, control de esfínteres, higiene oral, lavado de manos, entre otros). Confirmar que dichas acciones promuevan la dignidad humana, la construcción de identidad, la autonomía, la autoestima, la participación, el ejercicio de ciudadanía, el reconocimiento propio y de los demás, así como el bienestar físico y emocional. Revisar que se garantice el buen trato, la sensibilidad, el cariño y el afecto, respetando los ritmos y tiempos de cada participante, y que se propicie la construcción de vínculos, relaciones de afecto y seguridad.
d. Ambientes pedagógicos flexibles y funcionales que favorezcan interacciones y experiencias orientadas al desarrollo integral y al aprendizaje de las niñas y los niños. Confirmar que dichos ambientes promuevan la igualdad, la participación y la construcción de identidad, teniendo en cuenta la cultura y el contexto territorial. Revisar que exista acceso a materiales y recursos diversos y seguros, y que se generen experiencias en las que los niños y niñas creen y transformen su mundo a través del juego, las expresiones artísticas y la literatura.
e. Realice seguimiento al desarrollo de cada niña y niño al menos una vez al mes, y aplique la Escala de Valoración Cualitativa del Desarrollo Infantil. Confirmar que los resultados de dicho seguimiento se socialicen con las familias o cuidadores como mínimo tres veces al año. Revisar que el proceso identifique las particularidades y la singularidad de cada participante, con el propósito de potenciar su desarrollo integral, favorecer su aprendizaje y promover su bienestar.
f. Realice jornadas de reflexión pedagógica que cumplan con espacios participativos de diálogo entre el talento humano interdisciplinario del servicio.en los cuales se incluyan compromisos y aportes orientados a fortalecer el trabajo con niñas, niños, mujeres y personas en estado de gestación y que su periodicidad y duracióncorrpeodna a  una (1) vez al mes, con una duración de cuatro (4) horas en un (1) día.</t>
  </si>
  <si>
    <t>Diligencimiento Componente Administrativo y de Gestión</t>
  </si>
  <si>
    <t>6.1.1 En observación de la atención y dialogo con los padres de familia se identifica que se presta el servicio ocho (8) horas diarias, cinco (5) días a la semana.</t>
  </si>
  <si>
    <t>Para la verificación de este item indague con el profesional del Proceso Pedagógico sobre los acuerdos del pacto de convivencia.</t>
  </si>
  <si>
    <t>6.2.1 Cuentan los niños y niñas con la totalidad de los documentos requeridos según la muestra seleccionada y están disponibles para consulta.</t>
  </si>
  <si>
    <t>Para la verificación de este item tenga en cuenta el "Anexo 1. Documentos Inscripción"</t>
  </si>
  <si>
    <t xml:space="preserve">6.2.2 Cuentan con la documentación requerida los niñas y niños en proceso migratorio.  </t>
  </si>
  <si>
    <t>Diligencimiento Componente Talento Humano</t>
  </si>
  <si>
    <t>8.2.1 El personal cumple con los requisitos de formación académica y experiencia profesional establecidos para ejercer los cargos definidos en el Tabla 5. Perfiles del Talento Humano.
Nota: En caso de no contar con perfiles 1 y 2, se ha llevado el caso al comité técnico operativo y se cuenta con la documentación respectiva.</t>
  </si>
  <si>
    <t>Para la verificación de este item utilice la "Tabla 5 de Talento Humano", teniendo en cuenta la Estructura Operativa para el servicio.</t>
  </si>
  <si>
    <t xml:space="preserve">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</si>
  <si>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</si>
  <si>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 xml:space="preserve">Diligencimiento Tabla 1 Areas </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</si>
  <si>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</si>
  <si>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</si>
  <si>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</si>
  <si>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DESCRIPCIÓN DE LO OBSERVADO FRENTE A LOS HECHOS QUE MOTIVARON LA VISITA DE INSPECCIÓN.</t>
  </si>
  <si>
    <t>En caso de que sea una visita de inspección, registre los aspectos generales que motivaron la visita, sin que esto den elementos para identificar el posible denunciante. Para las visitas de vigilancia registre que la Institución se encuentra dentro del Programa Anual de Auditoria.</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</si>
  <si>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</si>
  <si>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</si>
  <si>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</si>
  <si>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</si>
  <si>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</si>
  <si>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</si>
  <si>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</si>
  <si>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</si>
  <si>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</si>
  <si>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Nombre de la Sede Operativa</t>
  </si>
  <si>
    <t>zona urbana o rural</t>
  </si>
  <si>
    <t>Departamento de la sede operativa</t>
  </si>
  <si>
    <t>Municipio o Ciudad de la sede operativa</t>
  </si>
  <si>
    <t>Dirección de la Sede / Unidad</t>
  </si>
  <si>
    <t>Seleccione el estado de tenencia del inmueble:</t>
  </si>
  <si>
    <t>Capacidad Instalada</t>
  </si>
  <si>
    <t>Cupos asignados a la Sede</t>
  </si>
  <si>
    <t>3. INFORMACIÓN GENERAL DE LA VISITA</t>
  </si>
  <si>
    <t>Fecha de finalización Visita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</si>
  <si>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</si>
  <si>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</si>
  <si>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</si>
  <si>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</si>
  <si>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</si>
  <si>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</si>
  <si>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</si>
  <si>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</si>
  <si>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</si>
  <si>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</si>
  <si>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</si>
  <si>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Institucional</t>
  </si>
  <si>
    <t>Hogar Infantil</t>
  </si>
  <si>
    <t>4. INFORMACIÓN DEL CONTRATO</t>
  </si>
  <si>
    <t>Regional 1</t>
  </si>
  <si>
    <t>Regional 2</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</si>
  <si>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</si>
  <si>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</si>
  <si>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</si>
  <si>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</si>
  <si>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</si>
  <si>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</si>
  <si>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</si>
  <si>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</si>
  <si>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</si>
  <si>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</si>
  <si>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</si>
  <si>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</si>
  <si>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</si>
  <si>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</si>
  <si>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</si>
  <si>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</si>
  <si>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</si>
  <si>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2.5.2</t>
  </si>
  <si>
    <t>2.6</t>
  </si>
  <si>
    <t>2.6.1</t>
  </si>
  <si>
    <t>2.6.2</t>
  </si>
  <si>
    <t>2.6.3</t>
  </si>
  <si>
    <t>2.7</t>
  </si>
  <si>
    <t>2.7.1</t>
  </si>
  <si>
    <t>2.7.2</t>
  </si>
  <si>
    <t>2.8</t>
  </si>
  <si>
    <t>2.8.1</t>
  </si>
  <si>
    <t>2.8.2</t>
  </si>
  <si>
    <t>2.8.3</t>
  </si>
  <si>
    <t>2.8.4</t>
  </si>
  <si>
    <t>2.8.5</t>
  </si>
  <si>
    <t>2.8.6</t>
  </si>
  <si>
    <t>2.8.7</t>
  </si>
  <si>
    <t>2.8.8</t>
  </si>
  <si>
    <t>2.8.9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</si>
  <si>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</si>
  <si>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</si>
  <si>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</si>
  <si>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</si>
  <si>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</si>
  <si>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</si>
  <si>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</si>
  <si>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</si>
  <si>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</si>
  <si>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</si>
  <si>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</si>
  <si>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</si>
  <si>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</si>
  <si>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</si>
  <si>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</si>
  <si>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</si>
  <si>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</si>
  <si>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</si>
  <si>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</si>
  <si>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</si>
  <si>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</si>
  <si>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Cantidad de Condiciones que CUMPLE</t>
  </si>
  <si>
    <t>Cantidad de Condiciones que NO CUMPLE CONDICIÓN</t>
  </si>
  <si>
    <t>Cantidad de Condiciones que NO APLICA</t>
  </si>
  <si>
    <t>3.1.</t>
  </si>
  <si>
    <t>ND / ING AL</t>
  </si>
  <si>
    <t>3.2.1</t>
  </si>
  <si>
    <t>3.2.2</t>
  </si>
  <si>
    <t>3.2.3</t>
  </si>
  <si>
    <t xml:space="preserve">Cuenta con instalaciones, equipos y utensilios en el área del servicio de alimentos, que contribuyen a la garantía de la inocuidad de los mismos en las diferentes etapas. </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</si>
  <si>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</si>
  <si>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</si>
  <si>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</si>
  <si>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 xml:space="preserve">Que las instalaciones sanitarias están limpias, están separadas de las áreas de elaboración y están dotadas con los instrumentos y elementos para facilitar la higiene personal. </t>
  </si>
  <si>
    <t xml:space="preserve">Que los equipos y utensilios del servicio de alimentos son suficientes para la prestación del servicio. </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</si>
  <si>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</si>
  <si>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</si>
  <si>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</si>
  <si>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</si>
  <si>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</si>
  <si>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3.5.1</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</si>
  <si>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</si>
  <si>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</si>
  <si>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</si>
  <si>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</si>
  <si>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3.5.4</t>
  </si>
  <si>
    <t>3.6.</t>
  </si>
  <si>
    <t>Cuenta e implementa programa de capacitación a cargo del servicio de alimentación</t>
  </si>
  <si>
    <t>3.6.1</t>
  </si>
  <si>
    <t>3.6.2</t>
  </si>
  <si>
    <t>3.6.3</t>
  </si>
  <si>
    <t>3.7.1</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</si>
  <si>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</si>
  <si>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</si>
  <si>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</si>
  <si>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</si>
  <si>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</si>
  <si>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</si>
  <si>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</si>
  <si>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</si>
  <si>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</si>
  <si>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En observación de la atención se evidencia que:</t>
  </si>
  <si>
    <t>3.9.1</t>
  </si>
  <si>
    <t>3.9.2</t>
  </si>
  <si>
    <t>3.9.3</t>
  </si>
  <si>
    <t>3.9.4</t>
  </si>
  <si>
    <t>El gestor de alimentos cumple con las prácticas higiénicas y medidas de protección mientras trabaja en la manipulación o elaboración de alimentos.</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</si>
  <si>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</si>
  <si>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El personal gestor de alimentos, cuenta con certificado de capacitación en Buenas Practicas de Manufactura y Prácticas Higiénicas en manipulación de Alimentos con vigencia no superior a un año. </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</si>
  <si>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</si>
  <si>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</si>
  <si>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</si>
  <si>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 xml:space="preserve">Cuenta con la documentación el termómetro de punzón para alimentos:  
-Hoja de vida.
-Certificado de calibración.
-Verificaciones intermedias.
-Inspección de equipos. </t>
  </si>
  <si>
    <t>Cuenta con la documentación para la balanza pesa alimentos o gramera:  
-Hoja de vida.
-Certificado de calibración.
-Inspección de equipos. 
- Verificación Intermedia.</t>
  </si>
  <si>
    <t>Cuenta con la documentación para la báscula pesa personas: 
-Hoja de vida.
-Certificado de calibración.
-Verificaciones intermedias.</t>
  </si>
  <si>
    <t>Cuenta con la documentación del tallímetro: 
-Hoja de vida (con la totalidad de criterios establecidos en la norma)
-Certificado de calibración.</t>
  </si>
  <si>
    <t>En observación de la atención se evidencia el uso de instrumentos estandarizados (especializados o caseros acondicionados) (Cucharas, cucharones, tazas etc.) para la entrega de porciones de alimentos.</t>
  </si>
  <si>
    <t>En observación de la atención se evidencia que se cuenta con vasos medidores estandarizados para los alimentos en presentación líquida (ej.: sopa, lácteos líquidos, jugos, etc.) y son de material resistente al calor.</t>
  </si>
  <si>
    <t>En observación de la atención se evidencia que los equipos de metrología se encuentran en buen estado.</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</si>
  <si>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</si>
  <si>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</si>
  <si>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</si>
  <si>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</si>
  <si>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</si>
  <si>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</si>
  <si>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</si>
  <si>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 xml:space="preserve">Cumple con los requisitos para el servicio de alimentos contratados con terceros o descentralizados (Si aplica). </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</si>
  <si>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</si>
  <si>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</si>
  <si>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</si>
  <si>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</si>
  <si>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</si>
  <si>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</si>
  <si>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</si>
  <si>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</si>
  <si>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</si>
  <si>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</si>
  <si>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</si>
  <si>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</si>
  <si>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Portada</t>
  </si>
  <si>
    <t>2. COMPONENTE AMBIENTES EDUCATIVOS Y PROTECTORES</t>
  </si>
  <si>
    <t>Cuenta con espacios y/o infraestructuras donde se presta la atención, ubicados fuera de zonas de riesgo no mitigable por causas naturales o humanas de acuerdo con la normatividad técnica vigente. (Estándar 34 - Línea 1. Gestión de riesgos de accidentes y desastres.)</t>
  </si>
  <si>
    <t>GUÍA OPERATIVA DEL SERVICIO HOGAR INFANTIL - HI  - [GO.1.MT1.PP] Versión 2 del 18-feb.-2025
3.1.5. Componente Ambientes Educativos y Protectores.
Estándar 34 pág. (67 - 68)</t>
  </si>
  <si>
    <t>NO CUMPLE</t>
  </si>
  <si>
    <t>Cuenta para inmuebles construidos a partir del año 2011, con licencia de construcción expedida para su funcionamiento. En caso de inmuebles construidos antes del 2011, con un certificado expedido por la secretaria de planeación de la entidad territorial o quien haga sus veces, que evidencie que la infraestructura es apta para su funcionamiento. (Estándar 36 - Línea 1. Gestión de riesgos de accidentes y desastres.)</t>
  </si>
  <si>
    <t>GUÍA OPERATIVA DEL SERVICIO HOGAR INFANTIL - HI - [GO.1.MT1.PP] Versión 2 del 18-feb.-2025
3.1.5. Componente Ambientes Educativos y Protectores.
Estándar 36 pág. (69 - 71)</t>
  </si>
  <si>
    <r>
      <rPr>
        <sz val="11"/>
        <color rgb="FF000000"/>
        <rFont val="Arial"/>
        <family val="2"/>
      </rPr>
      <t xml:space="preserve">Para inmuebles construidos a partir del año 2011, la UDS se cuenta con licencia de construcción expedida por la autoridad competente (curaduría urbana, oficina de planeación municipal o quien haga sus veces), y el uso del suelo corresponde al servicio prestado en la UDS.
</t>
    </r>
    <r>
      <rPr>
        <b/>
        <sz val="11"/>
        <color rgb="FF000000"/>
        <rFont val="Arial"/>
        <family val="2"/>
      </rPr>
      <t xml:space="preserve">
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En caso de no contar con la licencia, para inmuebles construidos a partir del año 2011, se debe evidenciar la existencia de soportes del trámite ante la autoridad competente, mínimo en el último año.</t>
    </r>
  </si>
  <si>
    <t>2.2.2</t>
  </si>
  <si>
    <r>
      <rPr>
        <sz val="11"/>
        <color rgb="FF000000"/>
        <rFont val="Arial"/>
        <family val="2"/>
      </rPr>
      <t xml:space="preserve">Para inmuebles construidos antes del año 2011, la UDS cuenta con uno de los siguientes documentos: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UDS cambie de predio.
</t>
    </r>
    <r>
      <rPr>
        <b/>
        <sz val="11"/>
        <color rgb="FF000000"/>
        <rFont val="Arial"/>
        <family val="2"/>
      </rPr>
      <t>Nota 2:</t>
    </r>
    <r>
      <rPr>
        <sz val="11"/>
        <color rgb="FF000000"/>
        <rFont val="Arial"/>
        <family val="2"/>
      </rPr>
      <t xml:space="preserve"> En los casos en que el concepto sea negativo, la UDS deberá reubicarse en un plazo no mayor a seis (6) meses.</t>
    </r>
  </si>
  <si>
    <t>2.2.3</t>
  </si>
  <si>
    <r>
      <rPr>
        <sz val="11"/>
        <color rgb="FF000000"/>
        <rFont val="Arial"/>
        <family val="2"/>
      </rPr>
      <t xml:space="preserve">Para el caso de territorios indígenas, la UDS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u/>
        <sz val="11"/>
        <color rgb="FF000000"/>
        <rFont val="Arial"/>
        <family val="2"/>
      </rPr>
      <t>Nota:</t>
    </r>
    <r>
      <rPr>
        <sz val="11"/>
        <color rgb="FF000000"/>
        <rFont val="Arial"/>
        <family val="2"/>
      </rPr>
      <t xml:space="preserve"> Estos documentos deben tener fecha inferior a cuatro (4) meses al momento de la verificación.</t>
    </r>
  </si>
  <si>
    <t>Documenta e implementa un plan para la gestión de riesgos de accidentes o situaciones que afecten la vida o integridad de las niñas, los niños y mujeres gestantes. (Estándar 41 - Línea 1. Gestión de riesgos de accidentes y desastres.)</t>
  </si>
  <si>
    <t>GUÍA OPERATIVA DEL SERVICIO HOGAR INFANTIL - HI - [GO.1.MT1.PP] Versión 2 del 18-feb.-2025
3.1.5. Componente Ambientes Educativos y Protectores.
Estándar 41 pág.( 77 - 79)</t>
  </si>
  <si>
    <r>
      <t xml:space="preserve">A partir del primer mes de atención cuenta con un  Plan de Gestión de Riesgos de Accidentes documentado e implementado que responda al contexto de la UDS, a las particularidades de la comunidad, así mismo, siga las orientaciones definidas en la </t>
    </r>
    <r>
      <rPr>
        <u/>
        <sz val="11"/>
        <color theme="1"/>
        <rFont val="Arial"/>
        <family val="2"/>
      </rPr>
      <t>Guía Orientadora para la Gestión del Riesgo en la Primera Infancia o documento que lo modifique o sustituya</t>
    </r>
    <r>
      <rPr>
        <sz val="11"/>
        <color theme="1"/>
        <rFont val="Arial"/>
        <family val="2"/>
      </rPr>
      <t xml:space="preserve"> y que contenga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niñas y los niños para las actividades por fuera de las instalaciones.
• Procedimiento para el suministro de medicamentos prescritos.
• Procedimiento para actuar en caso de extravío y muerte.
• Procedimiento para el ingreso de las niñas y los niños de la UDS.
• Procedimiento para el ingreso de personal ajeno a la UDS
• Permanencia en zonas recreativas.</t>
    </r>
  </si>
  <si>
    <t>2.3.2</t>
  </si>
  <si>
    <r>
      <rPr>
        <sz val="11"/>
        <color rgb="FF000000"/>
        <rFont val="Arial"/>
        <family val="2"/>
      </rPr>
      <t xml:space="preserve">En caso de que la UDS cuente con servicio de transporte o lo utilice para salidas pedagógicas, la EAS o PDS la entidad contratada debe está legalmente autorizada y cumplir con las condiciones definidas por la normatividad vigente, incluyendo:
a. Revisión técnico-mecánica vigente.
b. SOAT vigente.
c. Licencia de conducción vigente del conductor asignado.
</t>
    </r>
    <r>
      <rPr>
        <b/>
        <sz val="11"/>
        <color rgb="FF000000"/>
        <rFont val="Arial"/>
        <family val="2"/>
      </rPr>
      <t>Nota:</t>
    </r>
    <r>
      <rPr>
        <sz val="11"/>
        <color rgb="FF000000"/>
        <rFont val="Arial"/>
        <family val="2"/>
      </rPr>
      <t xml:space="preserve"> Tener en cuenta las orientaciones de la Guía Orientadora para la Gestión del Riesgo en la Primera Infancia o el documento que la modifique o sustituya.</t>
    </r>
  </si>
  <si>
    <t>2.3.3</t>
  </si>
  <si>
    <t>En caso de que la UDS cuente con piscina acuática o haga uso de ella a través de un tercero, la EAS o PDS debe revisar que exista certificado vigente de cumplimiento de las normas de seguridad reglamentarias para su uso, conforme a lo establecido en la Ley 1209 de 2008, Decreto 554 de 2015, compilado en el Decreto Único Reglamentario 780 de 2016 del Ministerio de Salud y Protección Social.</t>
  </si>
  <si>
    <t>2.3.4</t>
  </si>
  <si>
    <t>Se cuenta con evidencias de que el plan de gestión de riesgos de accidentes ha sido socializado a todas las familias, cuidadores de los participantes y al talento humano de la UDS. asimismo, se actualiza cada vez que ocurren cambios en los espacios de prestación del servicio o ante cualquier otra situación relevante.</t>
  </si>
  <si>
    <t>PSIC / TS</t>
  </si>
  <si>
    <t>2.3.5</t>
  </si>
  <si>
    <r>
      <t xml:space="preserve">En caso de haberse materializado alguna situación de riesgo que afecte la vida o integridad de los participantes, la EAS dispone de evidencias sobre la implementación del plan y del informe dirigido al supervisor del contrato o al apoyo a la coordinación en caso de operación directa. Asimismo, se ha diligenciado el </t>
    </r>
    <r>
      <rPr>
        <u/>
        <sz val="11"/>
        <color theme="1"/>
        <rFont val="Arial"/>
        <family val="2"/>
      </rPr>
      <t>Formato de reporte de presuntos hechos de violencia, lesiones y fallecimientos de los participantes de los servicios de primera infancia</t>
    </r>
    <r>
      <rPr>
        <sz val="11"/>
        <color theme="1"/>
        <rFont val="Arial"/>
        <family val="2"/>
      </rPr>
      <t xml:space="preserve">, o el documento que lo reemplace, específicamente en la hoja de denominada lesiones.
</t>
    </r>
    <r>
      <rPr>
        <b/>
        <u/>
        <sz val="11"/>
        <color theme="1"/>
        <rFont val="Arial"/>
        <family val="2"/>
      </rPr>
      <t>Nota:</t>
    </r>
    <r>
      <rPr>
        <sz val="11"/>
        <color theme="1"/>
        <rFont val="Arial"/>
        <family val="2"/>
      </rPr>
      <t xml:space="preserve"> El reporte mensual, no exime a la EAS de reportar el presunto hecho el mismo día de conocida la situación al supervisor o coordinador para operación directa y este, a la vez al área correspondiente en el ICBF.</t>
    </r>
  </si>
  <si>
    <t>2.3.6</t>
  </si>
  <si>
    <r>
      <t xml:space="preserve">Para el caso en que se </t>
    </r>
    <r>
      <rPr>
        <b/>
        <sz val="11"/>
        <color theme="1"/>
        <rFont val="Arial"/>
        <family val="2"/>
      </rPr>
      <t>presente el fallecimiento de un participante</t>
    </r>
    <r>
      <rPr>
        <sz val="11"/>
        <color theme="1"/>
        <rFont val="Arial"/>
        <family val="2"/>
      </rPr>
      <t xml:space="preserve"> </t>
    </r>
    <r>
      <rPr>
        <b/>
        <sz val="11"/>
        <color theme="1"/>
        <rFont val="Arial"/>
        <family val="2"/>
      </rPr>
      <t>por cualquier motivo</t>
    </r>
    <r>
      <rPr>
        <sz val="11"/>
        <color theme="1"/>
        <rFont val="Arial"/>
        <family val="2"/>
      </rPr>
      <t xml:space="preserve">, la UDS debe contar con evidencia del reporte (informe) a la EAS y presentar al supervisor de contrato o al apoyo a la coordinación en caso de operación directa, máximo a los dos (2) días hábiles siguientes a dicho reporte, la información relacionada a continuación:
• Copia del resumen de la historia clínica, previa autorización de la familia. 
• Diligenciar el Formato de reporte de presuntos hechos de violencia, lesiones y fallecimientos de los participantes de los servicios de primera infancia en la hoja de fallecimientos o documento que lo modifique o sustituya, para su respectivo seguimiento. 
• Presentar al supervisor del contrato apoyo a la coordinación en caso de operación directa por el ICBF, el Formato Informe de la Atención Prestada al Usuario Fallecido o documento que lo modifique o sustituya, donde se describe la atención al participante fallecido, las acciones desarrolladas para el acompañamiento a la familia y cuidador, soportes de lo allí reportado y otros que para el momento se dispongan. 
• Realizar la desvinculación del participante fallecido del sistema de información o herramienta que el ICBF determine de forma inmediata una vez haya ocurrido el deceso. 
• En el caso de participantes que no cuentan con documento de identidad y que habitan en comunidades rurales dispersas donde no es posible obtener algunos documentos aquí
relacionados y que hayan fallecido en la comunidad, la EAS o PDS debe buscar alternativas para obtener la información sobre el fallecimiento, por ejemplo, por medio de la autoridad tradicional (para grupos indígenas), presidentes de Junta de Acción Comunal (para población Negra, Afro, Raizal o Palenquera y Campesinas) que certifiquen el fallecimiento y los respectivos soportes frente al deceso. 
</t>
    </r>
    <r>
      <rPr>
        <b/>
        <u/>
        <sz val="11"/>
        <color theme="1"/>
        <rFont val="Arial"/>
        <family val="2"/>
      </rPr>
      <t>Nota:</t>
    </r>
    <r>
      <rPr>
        <sz val="11"/>
        <color theme="1"/>
        <rFont val="Arial"/>
        <family val="2"/>
      </rPr>
      <t xml:space="preserve"> Este informe debe ser preciso respecto a las acciones que adelantó el talento humano de la UDS, incluyendo activación de rutas, seguimiento nutricional, y acciones o acompañamientos familiares y cuidadores. Lo anterior de acuerdo con las orientaciones definidas en la Guía Orientadora para la Gestión de Riesgos en la Primera Infancia, o el documento que lo modifique o sustituya.
</t>
    </r>
  </si>
  <si>
    <t> </t>
  </si>
  <si>
    <t>2.3.7</t>
  </si>
  <si>
    <r>
      <rPr>
        <sz val="11"/>
        <color rgb="FF000000"/>
        <rFont val="Arial"/>
        <family val="2"/>
      </rPr>
      <t xml:space="preserve">En caso de no presentarse situaciones de presuntos hechos de violencia, lesiones y fallecimientos al interior de las UDS, se diligencia de manera mensual el </t>
    </r>
    <r>
      <rPr>
        <u/>
        <sz val="11"/>
        <color rgb="FF000000"/>
        <rFont val="Arial"/>
        <family val="2"/>
      </rPr>
      <t>Formato certificación de la no ocurrencia de presuntos hechos de violencia, lesiones y fallecimientos de los usuarios</t>
    </r>
    <r>
      <rPr>
        <sz val="11"/>
        <color rgb="FF000000"/>
        <rFont val="Arial"/>
        <family val="2"/>
      </rPr>
      <t xml:space="preserve"> o el documento que lo modifique o sustituya.</t>
    </r>
  </si>
  <si>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43 - Línea 1. Gestión de riesgos de accidentes y desastres.)</t>
  </si>
  <si>
    <t>GUÍA OPERATIVA DEL SERVICIO HOGAR INFANTIL - HI - [GO.1.MT1.PP] Versión 2 del 18-feb.-2025
3.1.5. Componente Ambientes Educativos y Protectores.
Estándar 43 pág. (79 - 80)</t>
  </si>
  <si>
    <t xml:space="preserve">Cuenta con registro de novedades. Puede emplearse un formato, ficha o cuaderno, que deberá estar en medio físico en la UDS donde se registren todas las novedades y situaciones especiales que se presentan con las niñas, niños y mujeres gestantes (si hacen parte de la Modalidad) de la unidad de servicio. El formato, ficha o cuaderno debe contener:
• Fecha.
• Datos del participante.
• Descripción del evento en la que se detalle la situación y los involucrados.
• Firma de quien registra el evento.
• Firma de la madres, padre o cuidador principal del participante.
• Acciones de seguimiento, por ejemplo: atención a padres, madres o cuidadores; remisión al centro de salud; activación de rutas de actuación y/o atención, copia de la incapacidad, copia de la fórmula médica, activación de la póliza, entre otros. Estos soportes deben reposar en la carpeta del participante y los compromisos en los casos que se requieran.
</t>
  </si>
  <si>
    <t>Adelanta las gestiones necesarias para que las niñas, los niños y las mujeres gestantes cuenten con una póliza de seguro contra accidentes. (Estándar 44 - Línea 1. Gestión de riesgos de accidentes y desastres.)</t>
  </si>
  <si>
    <t>GUÍA OPERATIVA DEL SERVICIO HOGAR INFANTIL - HI - [GO.1.MT1.PP] Versión 2 del 18-feb.-2025
3.1.5. Componente Ambientes Educativos y Protectores.
Estándar 44 pág. (80 - 81)</t>
  </si>
  <si>
    <r>
      <t xml:space="preserve">Todos los participantes vinculados al servicio de atención cuentan con una póliza de seguro contra accidentes desde el momento en que quede formalizada la atención, la cual cubre como mínimo:
</t>
    </r>
    <r>
      <rPr>
        <sz val="11"/>
        <color rgb="FF000000"/>
        <rFont val="Arial"/>
        <family val="2"/>
      </rPr>
      <t xml:space="preserve">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</si>
  <si>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r>
      <t xml:space="preserve">El talento humano de la EAS, de la UDS,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Podrá aportarse soportes actas y listados de asistencia de las jornadas de socialización.</t>
    </r>
  </si>
  <si>
    <t>Documenta e implementa el Plan de Gestión de Riesgos de Desastres. (Estándar 45 - Línea 1. Gestión de riesgos de accidentes y desastres.)</t>
  </si>
  <si>
    <t>GUÍA OPERATIVA DEL SERVICIO HOGAR INFANTIL - HI - [GO.1.MT1.PP] Versión 2 del 18-feb.-2025
3.1.5. Componente Ambientes Educativos y Protectores.
Estándar 45 pág. (81 - 82)</t>
  </si>
  <si>
    <r>
      <t xml:space="preserve">A partir del primer mes de atención, la UDS documenta e implementa un Plan de Gestión de Riesgos de Desastres (Plan de Emergencia) que:
a. Responde al contexto de la UDS y a las características particulares del entorno (ubicación geográfica, clima, región, diseño arquitectónico, comunidad).
b. Contiene como mínimo:
* Conocimiento de los riesgos: identificación de amenazas y vulnerabilidades según el contexto, población, infraestructura, caracterización del territorio (Estándar 2) y riesgos señalados en el concepto técnico (Estándar 34).
*Reducción de los riesgos: acciones de prevención y mitigación a corto, mediano y largo plazo.
*Respuesta a emergencias o desastres: organización de brigadas, planes de acción que indiquen qué hacer antes, durante y después de la emergencia, y estrategia para garantizar la continuidad del servicio, conforme al numeral 2.6.2 del Manual Técnico de la modalidad.
</t>
    </r>
    <r>
      <rPr>
        <b/>
        <sz val="11"/>
        <rFont val="Arial"/>
        <family val="2"/>
      </rPr>
      <t>Nota:</t>
    </r>
    <r>
      <rPr>
        <sz val="11"/>
        <rFont val="Arial"/>
        <family val="2"/>
      </rPr>
      <t xml:space="preserve"> El contenido del plan debe reflejar la realidad y características del entorno, considerando factores como ubicación, clima, diseño arquitectónico, comunidad y contexto general.</t>
    </r>
  </si>
  <si>
    <t>GUÍA OPERATIVA DEL SERVICIO HOGAR INFANTIL - HI - [GO.1.MT1.PP] Versión 2 del 18-feb.-2025
3.1.5. Componente Ambientes Educativos y Protectores.
Estándar 45 pág. (81 - 82)
Guía Orientadora para la Gestión del Riesgo en la Primera Infancia - [G16.P] v1 del 28-feb.-2019 o documento que lo modifique o sustituya.</t>
  </si>
  <si>
    <t>La UDS cuenta con los soportes de la implementación del plan de gestión de riesgos de desastres donde se evidencie como mínimo:
• Realización de simulacros de respuesta a los riesgos identificados como mínimo dos (2) al año.
• Experiencias pedagógicas con las niñas y los niños para la preparación ante situaciones de emergencias o desastres.
• Rutas de evacuación señalizadas.
• Directorio de emergencia vigente.
• Sistema/mecanismos de alarma.
• Conformación del comité o brigadas de emergencia.
• Sistemas de apoyo para la población con discapacidad, entre otros.</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</si>
  <si>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El plan de emergencias es actualizado cada vez que haya cambios en los espacios de prestación del servicio o ante cualquier otra situación que se considere.</t>
    </r>
  </si>
  <si>
    <t>Garantiza el inmueble espacios accesibles que permitan la autonomía y la movilidad de todas las personas en la unidad. (Estándar 37 - Línea 2. Condiciones de infraestructura.)</t>
  </si>
  <si>
    <t>GUÍA OPERATIVA DEL SERVICIO HOGAR INFANTIL - HI - [GO.1.MT1.PP] Versión 2 del 18-feb.-2025
3.1.5. Componente Ambientes Educativos y Protectores.
Estándar 37 pág. (71 - 72)</t>
  </si>
  <si>
    <t xml:space="preserve">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
</t>
  </si>
  <si>
    <r>
      <rPr>
        <b/>
        <sz val="11"/>
        <color theme="1"/>
        <rFont val="Arial"/>
        <family val="2"/>
      </rPr>
      <t>En las construcciones tradicionales de los grupos étnicos</t>
    </r>
    <r>
      <rPr>
        <sz val="11"/>
        <color theme="1"/>
        <rFont val="Arial"/>
        <family val="2"/>
      </rPr>
      <t xml:space="preserve">, se cumplen las condiciones de seguridad y accesibilidad de la infraestructura, según lo concertado con las comunidades.
</t>
    </r>
  </si>
  <si>
    <r>
      <t xml:space="preserve">Cumple el inmueble o espacio con las condiciones de seguridad con relación a los elementos de la infraestructura. (Estándar 38 - Línea 2. Condiciones de infraestructura.)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</si>
  <si>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HOGAR INFANTIL - HI - [GO.1.MT1.PP] Versión 2 del 18-feb.-2025
3.1.5. Componente Ambientes Educativos y Protectores.
Estándar 38 pág. (72 - 74)</t>
  </si>
  <si>
    <t>Los marcos de las ventanas se encuentran completos y en buen estado, de tal forma, que no se genere un riesgo para los participantes.</t>
  </si>
  <si>
    <r>
      <t xml:space="preserve">Los vidrios de las ventanas, espejos, claraboyas y elementos de frágil resistencia son templados o laminados, y cuentan con películas de seguridad o papel adhesivo (no cinta adhesiva) que recubra la totalidad de la superficie. 
</t>
    </r>
    <r>
      <rPr>
        <b/>
        <u/>
        <sz val="11"/>
        <color theme="1"/>
        <rFont val="Arial"/>
        <family val="2"/>
      </rPr>
      <t>Nota:</t>
    </r>
    <r>
      <rPr>
        <sz val="11"/>
        <color theme="1"/>
        <rFont val="Arial"/>
        <family val="2"/>
      </rPr>
      <t xml:space="preserve"> La protección puede realizarse con películas de seguridad o papel adhesivo de grueso calibre en la totalidad del vidrio o espejo, en el caso de los espejos se debe colocar por la parte de atrás.
</t>
    </r>
  </si>
  <si>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
</t>
    </r>
  </si>
  <si>
    <t xml:space="preserve"> Se utilizan topes de seguridad para que las ventanas no abran en su totalidad para reducir el riesgo de caídas en altura.</t>
  </si>
  <si>
    <t>En caso de existir anjeos, estos se encuentran completos y sin deterioro, óxido, astillas o latas levantadas.</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</si>
  <si>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</si>
  <si>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</si>
  <si>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</si>
  <si>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</si>
  <si>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</si>
  <si>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</si>
  <si>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 la UDS es regular, liso, uniforme y libre de agrietamientos y hendiduras que no represente ningún riesgo de caída de las niñas y los niños.</t>
  </si>
  <si>
    <t>Los pisos diseñados para pasillos internos y externos como escaleras, rampas, baños, cocinas y zonas de juego contemplan acabados o adhesivos antideslizantes, el acabado del piso en estas zonas permite una adecuada limpieza y desinfección.</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</si>
  <si>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</si>
  <si>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
</t>
    </r>
  </si>
  <si>
    <r>
      <t xml:space="preserve">Las escaleras y rampas cuentan con pasamanos.
</t>
    </r>
    <r>
      <rPr>
        <b/>
        <u/>
        <sz val="11"/>
        <rFont val="Arial"/>
        <family val="2"/>
      </rPr>
      <t>Nota:</t>
    </r>
    <r>
      <rPr>
        <sz val="11"/>
        <rFont val="Arial"/>
        <family val="2"/>
      </rPr>
      <t xml:space="preserve"> Se debe tener baranda o pasamanos en ambos lados</t>
    </r>
  </si>
  <si>
    <t>Las escaleras y rampas cuentan con puertas en ambos accesos a una altura mínima de 1.10 m.</t>
  </si>
  <si>
    <t>Las escaleras o rampas no son resbalosas y cuentan con antideslizantes.</t>
  </si>
  <si>
    <t>Todos los muros y techos están libres de inclinaciones y grietas que representen riesgo de colapso (grietas paralelas al piso o en diagonal, en las columnas o en las vigas) y desprendimiento de sus elementos.</t>
  </si>
  <si>
    <t>Las  esquinas puntiagudas en muros se encuentran protegidas con algún  elemento que de forma redondeada o pulidas para quitarle la punta al muro, lo anterior con la finalidad de minimizar el impacto por causa de un golpe de una niña o niño contra el muro.</t>
  </si>
  <si>
    <t>La construcción se encuentra en buenas condiciones y no representa riesgo de colapso de estructura, adicionalmente los elementos como cielo raso, luminarias, claraboyas, ventiladores entre otros, están instalados de una forma segura que no permita la caída de estos.</t>
  </si>
  <si>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
</t>
    </r>
  </si>
  <si>
    <t>Todos los muros, pisos y techos son seguros y están libres de deterioro por humedad y goteras.</t>
  </si>
  <si>
    <r>
      <t xml:space="preserve">Todos los tomacorrientes de los espacios donde tienen acceso las niñas y los niños cuentan con protección contra contacto (protección aumentada, tapa ciega a prueba de manipulación), o están localizados a una altura mayor de 1,50 m. 
</t>
    </r>
    <r>
      <rPr>
        <b/>
        <u/>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</si>
  <si>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</si>
  <si>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</si>
  <si>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</si>
  <si>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En caso de usar tapetes, éstos están  fijos al piso para evitar que los participantes se enreden o se deslicen y se caigan por causa de éstos.</t>
  </si>
  <si>
    <t>El área del servicio y preparación de alimentos cuenta con mecanismo que impida el ingreso de las niñas y los niños a esta área.</t>
  </si>
  <si>
    <t>Todos los almacenamientos de agua tales como aljibes, albercas, estanques, tanques, canecas, baldes, entre otros, cuentan con medidas de protección tales como tapas, rejas o aislamientos para evitar accidentes.</t>
  </si>
  <si>
    <t>2.9</t>
  </si>
  <si>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 por el comité técnico operativo. (Estándar 39 - Línea 2. Condiciones de infraestructura.)
</t>
    </r>
    <r>
      <rPr>
        <b/>
        <sz val="11"/>
        <rFont val="Arial"/>
        <family val="2"/>
      </rPr>
      <t>Nota:</t>
    </r>
    <r>
      <rPr>
        <sz val="11"/>
        <rFont val="Arial"/>
        <family val="2"/>
      </rPr>
      <t xml:space="preserve"> Si no existe oferta, solicite acta de comité operativo en donde se apruebe la utilización de los sistemas o dispositivos alternos.</t>
    </r>
  </si>
  <si>
    <t>GUÍA OPERATIVA DEL SERVICIO HOGAR INFANTIL - HI - [GO.1.MT1.PP] Versión 2 del 18-feb.-2025
3.1.5. Componente Ambientes Educativos y Protectores.
Estándar 39 pág. (74 - 75)</t>
  </si>
  <si>
    <t>2.9.1</t>
  </si>
  <si>
    <r>
      <rPr>
        <sz val="11"/>
        <color theme="1"/>
        <rFont val="Arial"/>
        <family val="2"/>
      </rPr>
      <t>El inmueble dispone de suministro de agua apta para el consumo humano, teniendo en cuenta la disponibilidad y oferta del servicio en el territorio.</t>
    </r>
    <r>
      <rPr>
        <u/>
        <sz val="11"/>
        <color theme="1"/>
        <rFont val="Arial"/>
        <family val="2"/>
      </rPr>
      <t xml:space="preserve">
</t>
    </r>
    <r>
      <rPr>
        <b/>
        <u/>
        <sz val="11"/>
        <color theme="1"/>
        <rFont val="Arial"/>
        <family val="2"/>
      </rPr>
      <t>Nota:</t>
    </r>
    <r>
      <rPr>
        <u/>
        <sz val="11"/>
        <color theme="1"/>
        <rFont val="Arial"/>
        <family val="2"/>
      </rPr>
      <t xml:space="preserve"> </t>
    </r>
    <r>
      <rPr>
        <sz val="11"/>
        <color theme="1"/>
        <rFont val="Arial"/>
        <family val="2"/>
      </rPr>
      <t>se puede hacer uso de acueducto municipal, agua de un carro tanque o agua de botellones o en bolsa, agua hervida, agua lluvia tratada, sistema de agua por gravedad proveniente de una fuente hídrica, entre otros, lo cual debe ser tenido en cuenta antes de iniciar la prestación del servicio. Para garantizar que el agua sea apta para el consumo humano se debe contar con un método de purificación, el cual debe estar especificado en el plan de saneamiento básico, para esto se puede usar filtros, utilizando alumbre, a través de cloración o se puede hervir, se recomienda gestionar la asesoría y acompañamiento de una ONG u oficina competente de la entidad territorial que cumpla esta competencia.</t>
    </r>
  </si>
  <si>
    <t>2.9.2</t>
  </si>
  <si>
    <r>
      <t xml:space="preserve">El inmueble dispone de alcantarillado o de algún sistema para el manejo de aguas residuales, teniendo en cuenta la disponibilidad y oferta del servicio en el territorio.
</t>
    </r>
    <r>
      <rPr>
        <b/>
        <u/>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</si>
  <si>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t>2.9.3</t>
  </si>
  <si>
    <r>
      <t xml:space="preserve">El inmueble dispone de sistema de recolección de residuos sólidos o algún sistema para su manejo temporal y disposición final, teniendo en cuenta la disponibilidad y oferta del servicio en el territorio.
</t>
    </r>
    <r>
      <rPr>
        <b/>
        <u/>
        <sz val="11"/>
        <color theme="1"/>
        <rFont val="Arial"/>
        <family val="2"/>
      </rPr>
      <t>Nota:</t>
    </r>
    <r>
      <rPr>
        <sz val="11"/>
        <color theme="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</si>
  <si>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t>2.9.4</t>
  </si>
  <si>
    <r>
      <t xml:space="preserve">El inmueble dispone de servicio de energía eléctrica o algún sistema para garantizar el servicio de energía, teniendo en cuenta la disponibilidad y oferta del servicio en el territorio.
</t>
    </r>
    <r>
      <rPr>
        <b/>
        <u/>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u/>
        <sz val="11"/>
        <color theme="1"/>
        <rFont val="Arial"/>
        <family val="2"/>
      </rPr>
      <t>Nota 2:</t>
    </r>
    <r>
      <rPr>
        <sz val="11"/>
        <color theme="1"/>
        <rFont val="Arial"/>
        <family val="2"/>
      </rPr>
      <t xml:space="preserve"> esta condición aplica en caso de no contar con iluminación natural y métodos seguros para la conservación de alimentos.</t>
    </r>
  </si>
  <si>
    <t>2.9.5</t>
  </si>
  <si>
    <r>
      <t xml:space="preserve">El inmueble dispone de sistema de comunicación (internet, telefonía fija y móvil), teniendo en cuenta la disponibilidad y oferta del servicio en el territorio.
</t>
    </r>
    <r>
      <rPr>
        <b/>
        <u/>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</si>
  <si>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Click</t>
  </si>
  <si>
    <t>2.10</t>
  </si>
  <si>
    <r>
      <t xml:space="preserve">Cumple el inmueble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 Línea 2. Condiciones de infraestructura.)
</t>
    </r>
    <r>
      <rPr>
        <b/>
        <sz val="11"/>
        <rFont val="Arial"/>
        <family val="2"/>
      </rPr>
      <t>Nota:</t>
    </r>
    <r>
      <rPr>
        <sz val="11"/>
        <rFont val="Arial"/>
        <family val="2"/>
      </rPr>
      <t xml:space="preserve">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r>
  </si>
  <si>
    <t>GUÍA OPERATIVA DEL SERVICIO HOGAR INFANTIL - HI - [GO.1.MT1.PP] Versión 2 del 18-feb.-2025
3.1.5. Componente Ambientes Educativos y Protectores.
Estándar 40 pág. (75 - 77)</t>
  </si>
  <si>
    <t>2.10.1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</si>
  <si>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</si>
  <si>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2.10.2</t>
  </si>
  <si>
    <t>El inmueble garantiza las condiciones suficientes de iluminación natural (ventanas o claraboyas) y/o artificial (luminarias).</t>
  </si>
  <si>
    <t>2.10.3</t>
  </si>
  <si>
    <t>Los ambientes pedagógicos para niñas y niños menores de 2 años están ubicados en el nivel de acceso y en el contacto directo con la ruta de evacuación, los demás ambientes están en niveles hasta una altura equivalente a un segundo piso, o una diferencia de un piso, en relación con la salida de evacuación más próxima, en el caso de que no se pueda localizar en el mismo nivel, siempre y cuando se realice sin el uso de las escaleras.</t>
  </si>
  <si>
    <t>2.10.4</t>
  </si>
  <si>
    <r>
      <rPr>
        <b/>
        <sz val="11"/>
        <color theme="1"/>
        <rFont val="Arial"/>
        <family val="2"/>
      </rPr>
      <t>Para la atención de niñas y niños menores de 2 años</t>
    </r>
    <r>
      <rPr>
        <sz val="11"/>
        <color theme="1"/>
        <rFont val="Arial"/>
        <family val="2"/>
      </rPr>
      <t>, los espacios pedagógicos garantizan un área mínima de 2 m²/niña-o incluyendo el espacio utilizado por cunas y zonas para el gateo, desplazamiento y realización de actividades.</t>
    </r>
  </si>
  <si>
    <t>2.10.5</t>
  </si>
  <si>
    <r>
      <rPr>
        <b/>
        <sz val="11"/>
        <color theme="1"/>
        <rFont val="Arial"/>
        <family val="2"/>
      </rPr>
      <t>Para la atención de niñas y niños menores de 2 años</t>
    </r>
    <r>
      <rPr>
        <sz val="11"/>
        <color theme="1"/>
        <rFont val="Arial"/>
        <family val="2"/>
      </rPr>
      <t xml:space="preserve">, se cuenta con un área independiente al espacio pedagógico para la higiene personal que incluya: 
</t>
    </r>
    <r>
      <rPr>
        <b/>
        <sz val="11"/>
        <color theme="1"/>
        <rFont val="Arial"/>
        <family val="2"/>
      </rPr>
      <t>•</t>
    </r>
    <r>
      <rPr>
        <sz val="11"/>
        <color theme="1"/>
        <rFont val="Arial"/>
        <family val="2"/>
      </rPr>
      <t xml:space="preserve"> Bacinillas.   </t>
    </r>
    <r>
      <rPr>
        <b/>
        <sz val="11"/>
        <color theme="1"/>
        <rFont val="Arial"/>
        <family val="2"/>
      </rPr>
      <t>•</t>
    </r>
    <r>
      <rPr>
        <sz val="11"/>
        <color theme="1"/>
        <rFont val="Arial"/>
        <family val="2"/>
      </rPr>
      <t xml:space="preserve"> Un sanitario línea infantil.   </t>
    </r>
    <r>
      <rPr>
        <b/>
        <sz val="11"/>
        <color theme="1"/>
        <rFont val="Arial"/>
        <family val="2"/>
      </rPr>
      <t xml:space="preserve">• </t>
    </r>
    <r>
      <rPr>
        <sz val="11"/>
        <color theme="1"/>
        <rFont val="Arial"/>
        <family val="2"/>
      </rPr>
      <t xml:space="preserve">Un lavamanos línea infantil.   </t>
    </r>
    <r>
      <rPr>
        <b/>
        <sz val="11"/>
        <color theme="1"/>
        <rFont val="Arial"/>
        <family val="2"/>
      </rPr>
      <t>•</t>
    </r>
    <r>
      <rPr>
        <sz val="11"/>
        <color theme="1"/>
        <rFont val="Arial"/>
        <family val="2"/>
      </rPr>
      <t xml:space="preserve"> Espacio para cambio de pañal.   </t>
    </r>
    <r>
      <rPr>
        <b/>
        <sz val="11"/>
        <color theme="1"/>
        <rFont val="Arial"/>
        <family val="2"/>
      </rPr>
      <t>•</t>
    </r>
    <r>
      <rPr>
        <sz val="11"/>
        <color theme="1"/>
        <rFont val="Arial"/>
        <family val="2"/>
      </rPr>
      <t xml:space="preserve"> Lava colas (bañeras).
</t>
    </r>
    <r>
      <rPr>
        <b/>
        <u/>
        <sz val="11"/>
        <color theme="1"/>
        <rFont val="Arial"/>
        <family val="2"/>
      </rPr>
      <t>Nota:</t>
    </r>
    <r>
      <rPr>
        <sz val="11"/>
        <color theme="1"/>
        <rFont val="Arial"/>
        <family val="2"/>
      </rPr>
      <t xml:space="preserve"> este espacio debe ser cercano para que la maestra jardinera tenga visibilidad de las niñas y niños que se encuentran en el salón mientras está haciendo el cambio de pañal o haciendo uso del lava colas (bañeras).</t>
    </r>
  </si>
  <si>
    <t>2.10.6</t>
  </si>
  <si>
    <r>
      <rPr>
        <b/>
        <sz val="11"/>
        <color theme="1"/>
        <rFont val="Arial"/>
        <family val="2"/>
      </rPr>
      <t>Para la atención de niñas y niños menores de 2 años</t>
    </r>
    <r>
      <rPr>
        <sz val="11"/>
        <color theme="1"/>
        <rFont val="Arial"/>
        <family val="2"/>
      </rPr>
      <t>, se cuenta con un espacio para la extracción y conservación de la leche materna y que cuente con la siguiente dotación:
• Una silla con levanta pies.    • Un lavamanos.    • Un mesón con lavaplatos.    • Una cocineta eléctrica.    • Una nevera tipo bar para uso exclusivo de la leche materna.</t>
    </r>
  </si>
  <si>
    <t>2.10.7</t>
  </si>
  <si>
    <r>
      <rPr>
        <b/>
        <sz val="11"/>
        <color theme="1"/>
        <rFont val="Arial"/>
        <family val="2"/>
      </rPr>
      <t>Para la atención de niñas y niños menores de 2 años</t>
    </r>
    <r>
      <rPr>
        <sz val="11"/>
        <color theme="1"/>
        <rFont val="Arial"/>
        <family val="2"/>
      </rPr>
      <t>, El espacio de extracción y conservación de la leche materna cumple con las condiciones de diseño y construcción tenidas en cuenta en las orientaciones dadas en la Guía de implementación de proyectos de infraestructuras de atención a la primera infancia “GIPI” o documento que lo modifique o sustituya.</t>
    </r>
  </si>
  <si>
    <t>GUÍA OPERATIVA DEL SERVICIO HOGAR INFANTIL - HI - [GO.1.MT1.PP] Versión 2 del 18-feb.-2025
3.1.5. Componente Ambientes Educativos y Protectores.
Estándar 40 pág. (75 - 77)
Guía de implementación de proyectos de infraestructuras de atención a la primera infancia “GIPI” [G1.SA] Versión 2 del 07-seop.-2018 o documento que lo modifique o sustituya. Sala de Lactancia pág. 40 - 41.</t>
  </si>
  <si>
    <t>2.10.8</t>
  </si>
  <si>
    <r>
      <rPr>
        <b/>
        <sz val="11"/>
        <color theme="1"/>
        <rFont val="Arial"/>
        <family val="2"/>
      </rPr>
      <t>Para la atención de niñas y niños menores de 2 años</t>
    </r>
    <r>
      <rPr>
        <sz val="11"/>
        <color theme="1"/>
        <rFont val="Arial"/>
        <family val="2"/>
      </rPr>
      <t>, se cuenta con al menos 1 silla comedor de bebé por cada 3 niños que le permita estar a la altura del cuidador.</t>
    </r>
  </si>
  <si>
    <t>2.10.9</t>
  </si>
  <si>
    <r>
      <rPr>
        <b/>
        <sz val="11"/>
        <color theme="4" tint="-0.249977111117893"/>
        <rFont val="Arial"/>
        <family val="2"/>
      </rPr>
      <t>Para la atención de niñas y niños entre 2 a 5 años</t>
    </r>
    <r>
      <rPr>
        <sz val="11"/>
        <rFont val="Arial"/>
        <family val="2"/>
      </rPr>
      <t>,</t>
    </r>
    <r>
      <rPr>
        <sz val="11"/>
        <color theme="1"/>
        <rFont val="Arial"/>
        <family val="2"/>
      </rPr>
      <t xml:space="preserve"> los espacios pedagógicos cuentan con un área mínima de 1.2 m²/niña-niño.  </t>
    </r>
  </si>
  <si>
    <t>2.10.10</t>
  </si>
  <si>
    <r>
      <rPr>
        <b/>
        <sz val="11"/>
        <color theme="4" tint="-0.249977111117893"/>
        <rFont val="Arial"/>
        <family val="2"/>
      </rPr>
      <t>S</t>
    </r>
    <r>
      <rPr>
        <sz val="11"/>
        <color theme="1"/>
        <rFont val="Arial"/>
        <family val="2"/>
      </rPr>
      <t xml:space="preserve">e cuenta con un (1) sanitario u orinal de línea infantil por cada veinte (20) niñas y niños o adaptadores para inodoro para el uso exclusivo de las niñas y niños los cuales deben encontrarse en óptimas condiciones y funcionales.  </t>
    </r>
  </si>
  <si>
    <t>2.10.11</t>
  </si>
  <si>
    <r>
      <t xml:space="preserve">Se cuenta con un (1) lavamanos instalado por cada veinte (20) niñas o niños a una altura de entre 0.45m y 0.55m, medidos a partir del acabado de piso, los cuales deben encontrarse en óptimas condiciones y funcionales.
</t>
    </r>
    <r>
      <rPr>
        <b/>
        <u/>
        <sz val="11"/>
        <color theme="1"/>
        <rFont val="Arial"/>
        <family val="2"/>
      </rPr>
      <t>Nota:</t>
    </r>
    <r>
      <rPr>
        <sz val="11"/>
        <color theme="1"/>
        <rFont val="Arial"/>
        <family val="2"/>
      </rPr>
      <t xml:space="preserve"> se pueden instalar pocetas con varias griferías instaladas a una altura entre 0.45m y 0.55 m.  </t>
    </r>
  </si>
  <si>
    <t>2.10.12</t>
  </si>
  <si>
    <r>
      <rPr>
        <b/>
        <sz val="11"/>
        <color theme="4" tint="-0.249977111117893"/>
        <rFont val="Arial"/>
        <family val="2"/>
      </rPr>
      <t>S</t>
    </r>
    <r>
      <rPr>
        <sz val="11"/>
        <color theme="1"/>
        <rFont val="Arial"/>
        <family val="2"/>
      </rPr>
      <t>e cuenta con una (1) ducha con grifería tipo teléfono que se encuentre en óptimas condiciones y sea funcional.</t>
    </r>
  </si>
  <si>
    <t>2.10.13</t>
  </si>
  <si>
    <t>En caso de que haya divisiones y/o puertas en los sanitarios, estas cuentan con una altura que permita el control visual de un adulto (las puertas no deben tener seguros).</t>
  </si>
  <si>
    <t>2.10.14</t>
  </si>
  <si>
    <t>En el espacio para el servido de alimentos se asegura un puesto para cada niña y niño en el momento de su uso.</t>
  </si>
  <si>
    <t>2.10.15</t>
  </si>
  <si>
    <t>En las áreas recreativas se garantiza una proporción de al menos 2 m²/niña-niño en el momento de su uso.</t>
  </si>
  <si>
    <t>2.10.16</t>
  </si>
  <si>
    <t>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t>
  </si>
  <si>
    <t>2.10.17</t>
  </si>
  <si>
    <t>En caso de no contar con área recreativa interna, se hace uso de áreas recreativas externas en un radio no mayor a quinientos (500) metros de la UDS, Se documenta e implementa un protocolo de seguridad para el desplazamiento, estadía y regreso a la UDS.</t>
  </si>
  <si>
    <t>2.11</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</si>
  <si>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 Línea 3. Dotación.)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</si>
  <si>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HOGAR INFANTIL - HI - [GO.1.MT1.PP] Versión 2 del 18-feb.-2025
3.1.5. Componente Ambientes Educativos y Protectores.
Estándar 46 pág. (82 - 84)</t>
  </si>
  <si>
    <t>2.11.1</t>
  </si>
  <si>
    <r>
      <t xml:space="preserve">Dispone de los elementos de aseo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</si>
  <si>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2.11.2</t>
  </si>
  <si>
    <r>
      <t xml:space="preserve">Dispone de los elementos de apoyo que incluyen: apoyo audiovisual, comodidad térmica, apoyo en lavado;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</si>
  <si>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2.11.3</t>
  </si>
  <si>
    <r>
      <t xml:space="preserve">Dispone de los elementos de lencería que incluyen: colchones, colchonetas, lencería, lencería de baño y lencería de cama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</si>
  <si>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2.11.4</t>
  </si>
  <si>
    <r>
      <t xml:space="preserve">Dispone de los elementos de mobiliario para: área educativa, servicio de alimentos, comedor, enfermería, espacio de estimulación para la lactancia, oficina;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</si>
  <si>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2.11.5</t>
  </si>
  <si>
    <r>
      <t xml:space="preserve">Dispone de material pedagógico, que incluye: exploración corporal, instrumentos musicales, juego de construcción, juego simbólico y de roles, material audiovisual, exploración sensorial necesarios, suficientes y en buen estado según las orientaciones de la </t>
    </r>
    <r>
      <rPr>
        <u/>
        <sz val="11"/>
        <color theme="1"/>
        <rFont val="Arial"/>
        <family val="2"/>
      </rPr>
      <t>Guía orientadora para la compra de la dotación para las modalidades de educación inicial en el marco de una atención integral</t>
    </r>
    <r>
      <rPr>
        <sz val="11"/>
        <color theme="1"/>
        <rFont val="Arial"/>
        <family val="2"/>
      </rPr>
      <t xml:space="preserve"> o un documento que lo modifique o sustituya.</t>
    </r>
  </si>
  <si>
    <t>2.11.6</t>
  </si>
  <si>
    <r>
      <rPr>
        <b/>
        <sz val="11"/>
        <color theme="1"/>
        <rFont val="Arial"/>
        <family val="2"/>
      </rPr>
      <t>Aviso de Atención</t>
    </r>
    <r>
      <rPr>
        <sz val="11"/>
        <color theme="1"/>
        <rFont val="Arial"/>
        <family val="2"/>
      </rPr>
      <t xml:space="preserve">. Verifique por medio de la observación que la UDS, cuenta con el aviso de atención en un lugar visible que indique la información establecida en el </t>
    </r>
    <r>
      <rPr>
        <u/>
        <sz val="11"/>
        <color theme="1"/>
        <rFont val="Arial"/>
        <family val="2"/>
      </rPr>
      <t>Manual de Imagen corporativa para operadores, contratistas o convenios del ICBF</t>
    </r>
    <r>
      <rPr>
        <sz val="11"/>
        <color theme="1"/>
        <rFont val="Arial"/>
        <family val="2"/>
      </rPr>
      <t xml:space="preserve"> o en el documento que lo modifique o sustituya.</t>
    </r>
  </si>
  <si>
    <t>2.12</t>
  </si>
  <si>
    <t>Cuenta con botiquines que cumplan con los criterios de proporción de niños y niñas y la dotación requerida. (Estándar 48 - Línea 3. Dotación.)</t>
  </si>
  <si>
    <t>GUÍA OPERATIVA DEL SERVICIO HOGAR INFANTIL - HI - [GO.1.MT1.PP] Versión 2 del 18-feb.-2025
3.1.5. Componente Ambientes Educativos y Protectores.
Estándar 48 pág.(84)
Estándar 46 pág. (82 - 84)</t>
  </si>
  <si>
    <t>2.12.1</t>
  </si>
  <si>
    <t>Cuenta con la cantidad de botiquines requeridos de acuerdo a la cantidad usuarios atendidos en el servicio. Asimismo los botiquines cuentan con los elementos requeridos de acuerdo a normatividad y lineamientos aplicables.</t>
  </si>
  <si>
    <t>GUÍA OPERATIVA DEL SERVICIO HOGAR INFANTIL - HI - [GO.1.MT1.PP] Versión 2 del 18-feb.-2025
3.1.5. Componente Ambientes Educativos y Protectores.
Estándar 48 pág.(84)
Estándar 46 pág. (82 - 84)
Guía orientadora para la compra de la dotación para las modalidades de educación inicial en el marco de una atención integral o documento que lo modifique o sustituya.</t>
  </si>
  <si>
    <t>3. COMPONENTE SALUD Y NUTRICIÓN</t>
  </si>
  <si>
    <t>Verifica la existencia del soporte de afiliación de las niñas, los niños al Sistema General de Seguridad Social en Salud (SGSSS).  (Estándar 8).</t>
  </si>
  <si>
    <t xml:space="preserve">
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</si>
  <si>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</si>
  <si>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</si>
  <si>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t xml:space="preserve">
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</si>
  <si>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3.1.2</t>
  </si>
  <si>
    <t>En diálogo con los padres de familia y/o cuidadores, se evidencia la orientación sobre afiliación al Sistema General de Seguridad Social en Salud (SGSSS).</t>
  </si>
  <si>
    <t>Guía operativa del servicio hogar infantil - HI.  GO1.MT1.PP.  Versión 2 del 18/02/2025.
Estándar 8. Pág. 21 y 22.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t>
  </si>
  <si>
    <t>3.2</t>
  </si>
  <si>
    <t>Verifica la asistencia de las niñas, los niños a la consulta de valoración integral en salud (control de crecimiento y desarrollo).  (Estándar 10).</t>
  </si>
  <si>
    <t>Guía operativa del servicio hogar infantil - HI.  GO1.MT1.PP.  Versión 2 del 18/02/2025.  
Estándar 10.  Pág. 25 y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108.se debe corregir la pagina 1113 por 113.</t>
  </si>
  <si>
    <r>
      <t xml:space="preserve">Cuenta con soporte de asistencia a la consulta de valoración integral en salud.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de cumplimiento.
</t>
    </r>
    <r>
      <rPr>
        <b/>
        <sz val="11"/>
        <rFont val="Arial"/>
        <family val="2"/>
      </rPr>
      <t xml:space="preserve">Nota 2: </t>
    </r>
    <r>
      <rPr>
        <sz val="1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
</t>
    </r>
    <r>
      <rPr>
        <b/>
        <sz val="11"/>
        <rFont val="Arial"/>
        <family val="2"/>
      </rPr>
      <t xml:space="preserve">Nota 3: </t>
    </r>
    <r>
      <rPr>
        <sz val="11"/>
        <rFont val="Arial"/>
        <family val="2"/>
      </rPr>
      <t>En caso de presentarse barreras de acceso a salud verificar el cumplimiento del procedimiento indicado en el estándar 3.</t>
    </r>
  </si>
  <si>
    <t xml:space="preserve">Guía operativa del servicio hogar infantil - HI.  GO1.MT1.PP.  Versión 2 del 18/02/2025.  
Estándar 10.  Pág.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108.pag.113-114.                                                                                                                                                                                                                                                                                                   </t>
  </si>
  <si>
    <r>
      <t xml:space="preserve">Cuenta con soporte de atención en salud bucal realizado por profesional en odontología.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la fecha pactada de cumplimiento.
</t>
    </r>
    <r>
      <rPr>
        <b/>
        <sz val="11"/>
        <rFont val="Arial"/>
        <family val="2"/>
      </rPr>
      <t xml:space="preserve">Nota 2: </t>
    </r>
    <r>
      <rPr>
        <sz val="1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
</t>
    </r>
    <r>
      <rPr>
        <b/>
        <sz val="11"/>
        <rFont val="Arial"/>
        <family val="2"/>
      </rPr>
      <t>Nota 3:</t>
    </r>
    <r>
      <rPr>
        <sz val="11"/>
        <rFont val="Arial"/>
        <family val="2"/>
      </rPr>
      <t xml:space="preserve"> En caso de presentarse barreras de acceso a salud verificar el cumplimiento del procedimiento indicado en el estándar 3.</t>
    </r>
  </si>
  <si>
    <t xml:space="preserve">Cuenta con soportes de socialización de la Ruta para acceder a la valoración integral en salud y atención en salud bucal al atender grupos étnicos con autoridades tradicionales. </t>
  </si>
  <si>
    <t xml:space="preserve">Guía operativa del servicio hogar infantil - HI.  GO1.MT1.PP.  Versión 2 del 18/02/2025.  
Estándar 10.  Pág. 25.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113 - 114.                                                                                                                                                                                                                                                                                                                       </t>
  </si>
  <si>
    <t>3.2.4</t>
  </si>
  <si>
    <t>En diálogo con los padres de familia y/o cuidadores, se evidencia la orientación sobre la Ruta para acceder a la valoración integral en salud y atención en salud bucal al atender grupos étnicos con autoridades tradicionales.</t>
  </si>
  <si>
    <t>3.3</t>
  </si>
  <si>
    <t>Implementa acciones para la promoción de la vacunación de las niñas, niños y mujeres en gestación y verifica periódicamente el soporte de vacunación de acuerdo con la edad. En los casos en los que el esquema se encuentre incompleto orienta y hace seguimiento a la familia, cuidadores, mujeres en gestación y adelanta acciones ante la autoridad competente, según corresponda.  (Estándar 11).</t>
  </si>
  <si>
    <t xml:space="preserve">Guía operativa del servicio hogar infantil - HI.  GO1.MT1.PP.  Versión 2 del 18/02/2025.  
Estándar 11.  Pág. 26 y 27.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108.113-114.
                                                                               </t>
  </si>
  <si>
    <r>
      <t xml:space="preserve">Cuenta con soporte en físico o digital de la aplicación del esquema de vacunación completo para la edad.
</t>
    </r>
    <r>
      <rPr>
        <b/>
        <sz val="11"/>
        <rFont val="Arial"/>
        <family val="2"/>
      </rPr>
      <t xml:space="preserve">Nota1: </t>
    </r>
    <r>
      <rPr>
        <sz val="1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o Rural Dispersa 1 mes.
</t>
    </r>
    <r>
      <rPr>
        <b/>
        <sz val="11"/>
        <rFont val="Arial"/>
        <family val="2"/>
      </rPr>
      <t xml:space="preserve">Nota 2: </t>
    </r>
    <r>
      <rPr>
        <sz val="11"/>
        <rFont val="Arial"/>
        <family val="2"/>
      </rPr>
      <t xml:space="preserve">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al servicio de vacunación.
</t>
    </r>
    <r>
      <rPr>
        <b/>
        <sz val="11"/>
        <rFont val="Arial"/>
        <family val="2"/>
      </rPr>
      <t xml:space="preserve">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</si>
  <si>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 xml:space="preserve">Guía operativa del servicio hogar infantil - HI.  GO1.MT1.PP.  Versión 2 del 18/02/2025.  
Estándar 11.  Pág. 26 y 27.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108.113-114.                                                                                                                                                                                                                                                                                                       </t>
  </si>
  <si>
    <t>3.4</t>
  </si>
  <si>
    <t>Cumple con la toma  periódica de la toma de medidas antropométricas a cada niña, niño y hace seguimiento a los resultados.  (Estándar 15).</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</si>
  <si>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91- 106.                                                                                                                                                                                                                                                     </t>
  </si>
  <si>
    <t>Cuenta con los soportes  de cualificación al talento humano  por parte de la EAS o PDS, sobre la toma de datos de peso, longitud/talla , perímetro braquial, identificación de signos físicos asociados a la desnutrición aguda y  suministro de la FTLC(si aplica) 
Nota1. Actas con los contenidos abordados, listados de asistencia, registro fotográfico o fílmico.</t>
  </si>
  <si>
    <t xml:space="preserve">Guía operativa del servicio hogar infantil - HI.  GO1.MT1.PP.  Versión 2 del 18/02/2025.
Estándar 15.  Pág.  31-38.
Guía operativa del servicio hogar infantil - HI.  GO1.MT1.PP.  Versión 2 del 18/02/2025.
Estándar 15.  Pág.  31-32-37.Guía para el impulso a la soberanía alimentaria por el derecho humano a la alimentación adecuada en las modalidades y servicios del ICBF. G36.PP. Versión 2 del 30/12/2025. 4.6.  Valoración y seguimiento del estado nutricional y de salud.
Pág. 91 - 106.                                                                                                                                                                                                                                                                                                                                                                            </t>
  </si>
  <si>
    <t xml:space="preserve">En observación de la atención verifica que se cumplen con las siguientes condiciones:
1.El profesional del componente de salud y nutrición de la EAS o PDS realiza correctamente la toma de peso, longitud/talla y perímetro braquial, según muestra y se contrasta su correspondencia con los datos registrados en el formato.
2.El talento humano identifica los signos físicos asociados a la desnutrición aguda. </t>
  </si>
  <si>
    <r>
      <t xml:space="preserve">Cuenta con el Formato Captura de Datos Antropométricos de las Niñas y los Niños o documentos que los modifiquen o sustituyan diligenciado de forma completa. 
</t>
    </r>
    <r>
      <rPr>
        <b/>
        <sz val="11"/>
        <rFont val="Arial"/>
        <family val="2"/>
      </rPr>
      <t xml:space="preserve">Nota 1: </t>
    </r>
    <r>
      <rPr>
        <sz val="11"/>
        <rFont val="Arial"/>
        <family val="2"/>
      </rPr>
      <t xml:space="preserve">Realiza la toma de los datos antropométricos (peso, talla/longitud y perímetro braquial) de la totalidad de los participantes vinculados al servicio. 
</t>
    </r>
    <r>
      <rPr>
        <b/>
        <sz val="11"/>
        <rFont val="Arial"/>
        <family val="2"/>
      </rPr>
      <t xml:space="preserve">Nota 2: </t>
    </r>
    <r>
      <rPr>
        <sz val="11"/>
        <rFont val="Arial"/>
        <family val="2"/>
      </rPr>
      <t xml:space="preserve">La primera toma se realiza durante los siguientes 5 días calendario a partir del inicio en la prestación del servicio. Los niños y niñas que ingresan al servicio en meses posteriores al inicio de la atención se les realiza la toma de manera inmediata.
</t>
    </r>
    <r>
      <rPr>
        <b/>
        <sz val="11"/>
        <rFont val="Arial"/>
        <family val="2"/>
      </rPr>
      <t xml:space="preserve">Nota 3: </t>
    </r>
    <r>
      <rPr>
        <sz val="11"/>
        <rFont val="Arial"/>
        <family val="2"/>
      </rPr>
      <t xml:space="preserve">En un plazo máximo de 8 días calendario se registran en el Sistema de Información o herramienta que el ICBF determine.  
</t>
    </r>
    <r>
      <rPr>
        <b/>
        <sz val="11"/>
        <rFont val="Arial"/>
        <family val="2"/>
      </rPr>
      <t xml:space="preserve">Nota 4: </t>
    </r>
    <r>
      <rPr>
        <sz val="11"/>
        <rFont val="Arial"/>
        <family val="2"/>
      </rPr>
      <t xml:space="preserve">La clasificación nutricional se  realiza de manera inmediata en el momento de la toma de medidas antropométricas.  
</t>
    </r>
    <r>
      <rPr>
        <b/>
        <sz val="11"/>
        <rFont val="Arial"/>
        <family val="2"/>
      </rPr>
      <t xml:space="preserve">Nota 5: </t>
    </r>
    <r>
      <rPr>
        <sz val="1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</si>
  <si>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3.4.4</t>
  </si>
  <si>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y validado por la nutricionista de la EAS o PDS.
Nota 1: Diligenciado máximo a los 5 días calendario siguientes a la evaluación realizada.
Nota 2: Verificar la información de los últimos tres meses (actividad a cargo del profesional de la Oficina de Aseguramiento a la Calidad designado). </t>
  </si>
  <si>
    <t>3.4.5</t>
  </si>
  <si>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</si>
  <si>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3.4.6</t>
  </si>
  <si>
    <t xml:space="preserve">Cuenta con registro de novedades para los usuarios, entre los 6 y 59 meses, con perímetro del brazo menor o igual a 11.5 centímetros, y la orientación a la familia y/o cuidador, de asistir al servicio de salud. 
Nota1. El registro de novedades y las orientaciones a  la familia deben tener  firma y/o huella del adulto que recibe esta alerta. </t>
  </si>
  <si>
    <t>3.4.7</t>
  </si>
  <si>
    <t>Cuenta con los apoyos necesarios y los ajustes razonables para la toma de peso y talla de la población con discapacidad de acuerdo con la categoría.</t>
  </si>
  <si>
    <t>3.4.8</t>
  </si>
  <si>
    <r>
      <rPr>
        <b/>
        <sz val="11"/>
        <rFont val="Arial"/>
        <family val="2"/>
      </rPr>
      <t xml:space="preserve">Seguimiento Antropométrico.  </t>
    </r>
    <r>
      <rPr>
        <sz val="1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</si>
  <si>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3.4.9</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</si>
  <si>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</si>
  <si>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t>3.4.10</t>
  </si>
  <si>
    <t>En diálogo con el talento humano  , se evidencia la orientación para el reporte inmediato a la nutricionista  en el caso que algún niño o niña presente manifestaciones asociadas a la desnutrición aguda moderada o severa.</t>
  </si>
  <si>
    <t>3.4.11</t>
  </si>
  <si>
    <r>
      <rPr>
        <b/>
        <sz val="1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</si>
  <si>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3.4.12</t>
  </si>
  <si>
    <t>Cuenta con registro de novedades diligenciado y fórmula médica actualizada para el suministro y seguimiento del consumo de la Fórmula Terapéutica Lista para el Consumo - FTLC de los usuarios con tratamiento ambulatorio.</t>
  </si>
  <si>
    <t>3.4.13</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</si>
  <si>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 (si aplica).</t>
  </si>
  <si>
    <t>3.5</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</si>
  <si>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</si>
  <si>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r>
      <t xml:space="preserve">Cuenta con soportes de acciones de promoción, protección y apoyo de la práctica de la lactancia humana exclusiva  y complementaria para las personas en periodo de lactancia, las familias y/o cuidadores y con el talento humano.
</t>
    </r>
    <r>
      <rPr>
        <b/>
        <sz val="11"/>
        <rFont val="Arial"/>
        <family val="2"/>
      </rPr>
      <t xml:space="preserve">Nota 1: </t>
    </r>
    <r>
      <rPr>
        <sz val="11"/>
        <rFont val="Arial"/>
        <family val="2"/>
      </rPr>
      <t xml:space="preserve">Fotografías, actas, registros de asistencia, entre otros. 
</t>
    </r>
  </si>
  <si>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</si>
  <si>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</si>
  <si>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En diálogo con el talento humano se evidencia el conocimiento sobre la promoción, protección y apoyo de la práctica de lactancia humana.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</si>
  <si>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</si>
  <si>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</si>
  <si>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</si>
  <si>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3.6</t>
  </si>
  <si>
    <t>Identifica y reporta de forma oportuna los casos de brotes de enfermedades inmunoprevenibles, prevalentes y transmitidas por alimentos (ETA).  (Estándar 12).</t>
  </si>
  <si>
    <t>Guía operativa del servicio hogar infantil - HI.  GO1.MT1.PP.  Versión 2 del 18/02/2025.
Estándar 12.  Pág. 27 y 28.</t>
  </si>
  <si>
    <r>
      <t xml:space="preserve">Cuenta con soportes (fotografías, videos, actas firmadas y listados de asistencia) del plan de cualificación del talento humano sobre la socialización del procedimiento para identificar, reportar y actuar frente a enfermedades inmunoprevenibles, prevalentes en la primera infancia (Infección Respiratoria Aguda - IRA, Enfermedad Diarreica Aguda - EDA, Malaria y Dengue), transmitidas por alimentos y, de origen cultural (si aplica). 
</t>
    </r>
    <r>
      <rPr>
        <b/>
        <sz val="11"/>
        <rFont val="Arial"/>
        <family val="2"/>
      </rPr>
      <t xml:space="preserve">Nota 1: </t>
    </r>
    <r>
      <rPr>
        <sz val="11"/>
        <rFont val="Arial"/>
        <family val="2"/>
      </rPr>
      <t xml:space="preserve">Verifica que cuenta con soportes (fotografías, videos, actas firmadas y listados de asistencia) de implementación de acciones de promoción, prevención y atención oportuna, en el marco de los planes de formación y acompañamiento a familias.
</t>
    </r>
    <r>
      <rPr>
        <b/>
        <sz val="11"/>
        <rFont val="Arial"/>
        <family val="2"/>
      </rPr>
      <t xml:space="preserve">Nota 2: </t>
    </r>
    <r>
      <rPr>
        <sz val="1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</si>
  <si>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unidad de servicio se implementen acciones de promoción, prevención y atención oportuna dirigido a familias. </t>
    </r>
  </si>
  <si>
    <r>
      <t xml:space="preserve">Cuenta con soportes  caso de presentarse:
</t>
    </r>
    <r>
      <rPr>
        <b/>
        <sz val="11"/>
        <rFont val="Arial"/>
        <family val="2"/>
      </rPr>
      <t xml:space="preserve">1.Enfermedades Inmunoprevenibles  </t>
    </r>
    <r>
      <rPr>
        <sz val="11"/>
        <rFont val="Arial"/>
        <family val="2"/>
      </rPr>
      <t xml:space="preserve">registro de novedades elaborado por la nutricionista con las orientaciones suministradas a las familias para su cuidado y atención oportuna por parte del sector salud (si aplica).
</t>
    </r>
    <r>
      <rPr>
        <b/>
        <sz val="11"/>
        <rFont val="Arial"/>
        <family val="2"/>
      </rPr>
      <t xml:space="preserve">2.Enfermedades Transmitidas por Alimentos </t>
    </r>
    <r>
      <rPr>
        <sz val="11"/>
        <rFont val="Arial"/>
        <family val="2"/>
      </rPr>
      <t xml:space="preserve">soporte de notificación a la autoridad de salud competente en el territorio, con copia al supervisor del contrato. </t>
    </r>
  </si>
  <si>
    <t>3.7</t>
  </si>
  <si>
    <t xml:space="preserve">Se debe modificar Guía para el impulso a la soberanía alimentaria por el derecho humano a la alimentación adecuada en las modalidades y servicios del ICBF. G36.PP. Versión 2 del 30/12/2025. Pág. 72, 73, 74 - 76.                                                                                                                                                                                                                                                                                                                                                         </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</si>
  <si>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</si>
  <si>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3.7.2</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</si>
  <si>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</si>
  <si>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3.7.3</t>
  </si>
  <si>
    <t>Que no hay presencia de animales domésticos en el servicio de alimentos.</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</si>
  <si>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</si>
  <si>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3.7.4</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</si>
  <si>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</si>
  <si>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3.7.5</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</si>
  <si>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</si>
  <si>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 xml:space="preserve">Guía para el impulso a la soberanía alimentaria por el derecho humano a la alimentación adecuada en las modalidades y servicios del ICBF. G36.PP. Versión 2 del 30/12/2025.                                                                                                                                             4.5.Complementación alimentaria con calidad. pag 50.
4.5.4. Calidad e inocuidad en los alimentos, condiciones básicas de higiene en la preparación y manufactura de alimentos (BPM).pag 72.
4.5.4.1. Requisitos sanitarios del servicio de alimentos, Infraestructura, Planta física
Pág. 72 </t>
  </si>
  <si>
    <t>3.8</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</si>
  <si>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(Estándares 13 y 14).</t>
  </si>
  <si>
    <r>
      <t xml:space="preserve">Documento ciclo de menús con el visto bueno del nutricionista del Centro Zonal o Dirección Regional del ICBF.
</t>
    </r>
    <r>
      <rPr>
        <b/>
        <sz val="11"/>
        <rFont val="Arial"/>
        <family val="2"/>
      </rPr>
      <t>Nota 1:</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2:</t>
    </r>
    <r>
      <rPr>
        <sz val="1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
</t>
    </r>
    <r>
      <rPr>
        <b/>
        <sz val="11"/>
        <rFont val="Arial"/>
        <family val="2"/>
      </rPr>
      <t xml:space="preserve">Nota 3: </t>
    </r>
    <r>
      <rPr>
        <sz val="11"/>
        <rFont val="Arial"/>
        <family val="2"/>
      </rPr>
      <t>Verificar los cambios del ciclo de menú, que evidencien la mejora de acuerdo con los resultados de la encuesta de satisfacción.  Soporte de aprobación por el supervisor de contrato.</t>
    </r>
  </si>
  <si>
    <t>Guía operativa del servicio hogar infantil - HI.  GO1.MT1.PP.  Versión 2 del 18/02/2025.
Estándar 14. Pág. 30 y 31.
Guía para el impulso a la soberanía alimentaria por el derecho humano a la alimentación adecuada en las modalidades y servicios del ICBF. G36.PP. Versión 2 del 30/12/2025.
4.5. COMPLEMENTACIÓN ALIMENTARIA CON CALIDAD pag 50.
4.5.1.2.  Tipos de ración. pag 52.
Población con discapacidad o con alteración de la deglución voluntaria y/o enfermedades crónicas no transmisibles.
Pág. 57
4.5.2. Formatos de control y seguimiento para la planeación de la complementación alimentaria.pag 61.
Tabla 3.Aplicación de formatos del servicio de alimentos y presentación a ICBFpag62.
Página 62.</t>
  </si>
  <si>
    <t>Guía operativa del servicio hogar infantil - HI.  GO1.MT1.PP.  Versión 2 del 18/02/2025.
Estándar 14. Pág. 31.
Guía para el impulso a la soberanía alimentaria por el derecho humano a la alimentación adecuada en las modalidades y servicios del ICBF. G36.PP. Versión 2 del 30/12/2025.                                     .
Homogeneidad en el servicio.  Pág. 66.</t>
  </si>
  <si>
    <t xml:space="preserve"> Guía para el impulso a la soberanía alimentaria por el derecho humano a la alimentación adecuada en las modalidades y servicios del ICBF. G36.PP. Versión 2 del 30/12/2025.                                     .
4.5.3. Prestación del servicio de alimentación por tipo de ración.
4.5.3.1. Preparación y distribución de Ración Preparada.
Acciones de mejora y evaluación de los ciclos de menús.
Pág.  65.</t>
  </si>
  <si>
    <t xml:space="preserve">Guía operativa del servicio hogar infantil - HI.  GO1.MT1.PP.  Versión 2 del 18/02/2025.
Estándar 13.  Pág.  28 y 29.
Estándar 14. Pág. 30 y 31.
Guía para el impulso a la soberanía alimentaria por el derecho humano a la alimentación adecuada en las modalidades y servicios del ICBF. G36.PP. Versión 2 del 30/12/2025. 4.5.Complementación alimentaria con calidad
4.5.1.1.  Minuta patrón.
Pág. 51 y 52.
4.5.3. Prestación del servicio de alimentación por tipo de ración
Procesos con alimentos, en los servicios de alimentación
Servido y Distribución. Pág. 82 y 83.  </t>
  </si>
  <si>
    <t>Guía operativa del servicio hogar infantil - HI.  GO1.MT1.PP.  Versión 2 del 18/02/2025.
Estándar 14. Pág.31.
Guía para el impulso a la soberanía alimentaria por el derecho humano a la alimentación adecuada en las modalidades y servicios del ICBF. G36.PP. Versión 2 del 30/12/2025. .
4.5. Complementación Alimentaria con Calidad.pag 50.
4.5.2. Formatos de control y seguimiento para la planeación de la complementación alimentaria pag 61.
Tabla 3 Aplicación de formatos del servicio de alimentos y presentación al ICBF.pag 62.</t>
  </si>
  <si>
    <t>3.8.6</t>
  </si>
  <si>
    <t>En observación se evidencia que el consumo de los alimentos preparados se realiza durante la prestación del servicio, asegurando el consumo efectivo y las condiciones de inocuidad.</t>
  </si>
  <si>
    <t>Guía operativa del servicio hogar infantil - HI.  GO1.MT1.PP.  Versión 2 del 18/02/2025.
Estándar 14. Pág.  31.</t>
  </si>
  <si>
    <t>3.8.7</t>
  </si>
  <si>
    <t xml:space="preserve">En observación y muestreo se evidencia la implementación de las modificaciones o ajustes razonables a los que haya lugar de acuerdo con:
a. En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</si>
  <si>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t xml:space="preserve">Guía operativa del servicio hogar infantil - HI.  GO1.MT1.PP.  Versión 2 del 18/02/2025.
Estándar 14. Pág.  30.
Guía para el impulso a la soberanía alimentaria por el derecho humano a la alimentación adecuada en las modalidades y servicios del ICBF. G36.PP. Versión 2 del 30/12/2025
4.5. COMPLEMENTACIÓN ALIMENTARIA CON CALIDAD pag 50.
4.5.1.2.  Tipos de ración.
Población con discapacidad o con alteración de la deglución voluntaria y/o enfermedades crónicas no transmisibles.
Pág. 61.
4.5.2. Formatos de control y seguimiento para la planeación de la complementación alimentaria.
Tabla 3.Aplicación de formatos del servicio de alimentos y presentación a ICBF Página 62.                                                                                                                                                                                                                                                            </t>
  </si>
  <si>
    <t>3.8.8</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</si>
  <si>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</si>
  <si>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3.8.9</t>
  </si>
  <si>
    <r>
      <t xml:space="preserve">Cuenta con registros de entrega de los alimentos por parte de la EAS o PDS al servicio con fecha y firma de recibido a satisfacción de estos.
</t>
    </r>
    <r>
      <rPr>
        <b/>
        <sz val="11"/>
        <rFont val="Arial"/>
        <family val="2"/>
      </rPr>
      <t xml:space="preserve">Nota 1: </t>
    </r>
    <r>
      <rPr>
        <sz val="11"/>
        <rFont val="Arial"/>
        <family val="2"/>
      </rPr>
      <t xml:space="preserve">Verifica mediante observación que los alimentos entregados por la EAS o PDS se encuentran en adecuadas condiciones de calidad y coincide en cantidad y presentación con el registro. </t>
    </r>
  </si>
  <si>
    <t>3.8.10</t>
  </si>
  <si>
    <t xml:space="preserve">Para el caso de la Ración para Preparar - RPP (si aplica), verifica que cumple con la siguiente documentación: 
1.Soporte de concertación con las comunidades étnicas de la región.
2.Soporte de entrega de las raciones. 
3.Soporte que establezca las condiciones para la entrega.
Nota 1: En caso de que pueda observarse la entrega en sitio, verifica que cumple con las siguientes condiciones:
1.Implementan las minutas patrón y las fichas técnicas.
2.Frecuencia concertada. 
3.Las condiciones del empaque primario de los alimentos y el empaque secundario de la ración. </t>
  </si>
  <si>
    <t>Guía operativa del servicio hogar infantil - HI.  GO1.MT1.PP.  Versión 2 del 18/02/2025.
Estándar 13.  Pág.  29 y 30.
Estándar 14. Pág. 30.
Guía para el impulso a la soberanía alimentaria por el derecho humano a la alimentación adecuada en las modalidades y servicios del ICBF. G36.PP. Versión 2 del 30/12/2025.
4.5.Complementación alimentaria con calidad
4.5.1.1.  Minuta patrón.  Pág. 51 y 52.
Numeral 4.5.3.2.  Ración para preparar y Ración Familiar Para Preparar. Pág. 68 y 69.</t>
  </si>
  <si>
    <t>3.9</t>
  </si>
  <si>
    <t>Guía operativa del servicio hogar infantil - HI.  GO1.MT1.PP.  Versión 2 del 18/02/2025.
Estándar 13.  Pág.  29.
Estándar 18.  Pág.  41.
Guía para el impulso a la soberanía alimentaria por el derecho humano a la alimentación adecuada en las modalidades y servicios del ICBF. G36.PP. Versión 2 del 30/12/2025.  Pág. 89</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</si>
  <si>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
</t>
    </r>
    <r>
      <rPr>
        <b/>
        <sz val="11"/>
        <rFont val="Arial"/>
        <family val="2"/>
      </rPr>
      <t>Nota 2</t>
    </r>
    <r>
      <rPr>
        <sz val="11"/>
        <rFont val="Arial"/>
        <family val="2"/>
      </rPr>
      <t>: Duración mínima de 10 horas anuales.</t>
    </r>
  </si>
  <si>
    <t>Guía operativa del servicio hogar infantil - HI.  GO1.MT1.PP.  Versión 2 del 18/02/2025.
Estándar 13.  Pág.  29.
Estándar 14.  Pág.  31.
Estándar 18.  Pág.  41.
Guía para el impulso a la soberanía alimentaria por el derecho humano a la alimentación adecuada en las modalidades y servicios del ICBF. G36.PP. Versión 2 del 30/12/2025.  Pág. 89.</t>
  </si>
  <si>
    <t>Cuenta con actas o listados de asistencia, registros fotográficos, etc. que soporten la implementación del programa de capacitación al personal gestor de alimentos.</t>
  </si>
  <si>
    <t>Mediante diálogo con el personal gestor de alimentos se indaga sobre conocimiento de las temáticas del programa de capacitación</t>
  </si>
  <si>
    <t>Guía para el impulso a la soberanía alimentaria por el derecho humano a la alimentación adecuada en las modalidades y servicios del ICBF. G36.PP. Versión 2 del 30/12/2025.  Pág. 89.</t>
  </si>
  <si>
    <t xml:space="preserve">Soporte de socialización de la minuta patrón con todo el talento humano distinto al personal gestor de alimentos. </t>
  </si>
  <si>
    <t>Guía operativa del servicio hogar infantil - HI.  GO1.MT1.PP.  Versión 2 del 18/02/2025.
Estándar 13.  Pág.  29.</t>
  </si>
  <si>
    <t>3.10</t>
  </si>
  <si>
    <t>Cuenta con el concepto higiénico sanitario Favorable, emitido por la autoridad sanitaria competente.  (Estándar 16).</t>
  </si>
  <si>
    <t xml:space="preserve">Guía operativa del servicio hogar infantil - HI.  GO1.MT1.PP.  Versión 2 del 18/02/2025.
Estándar 16.  Pág. 38 y 39.
Guía para el impulso a la soberanía alimentaria por el derecho humano a la alimentación adecuada en las modalidades y servicios del ICBF. G36.PP. Versión 2 del 30/12/2025.
4.5. Complementación Alimentaria con Calidad.
Organización del servicio de alimentos  pág. 71. </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</si>
  <si>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y/o  concepto favorable con requerimientos/ condicionado verifica el trámite ante la autoridad sanitaria competente para solicitar la nueva visita, </t>
    </r>
  </si>
  <si>
    <t>3.11</t>
  </si>
  <si>
    <t>La unidad de servicio cuenta con Plan de Saneamiento Básico que contiene los programas y formatos de verificación o control.  (Estándar 17).</t>
  </si>
  <si>
    <t xml:space="preserve">Guía operativa del servicio hogar infantil - HI.  GO1.MT1.PP.  Versión 2 del 18/02/2025.
Estándar 17.  Pág. 39 y 40.
Guía para el impulso a la soberanía alimentaria por el derecho humano a la alimentación adecuada en las modalidades y servicios del ICBF. G36.PP. Versión 2 del 30/12/2025.  Pág. 87 - 88.                                                                                                                                                                                                                                                                                                                                                                                                      </t>
  </si>
  <si>
    <t>Cuenta con actas, listados de asistencia, registros fotográficos o videos, etc., que evidencien la capacitación del talento humano en los programas del plan de saneamiento básico.</t>
  </si>
  <si>
    <t>Guía operativa del servicio hogar infantil - HI.  GO1.MT1.PP.  Versión 2 del 18/02/2025.
Estándar 17.  Pág. Guía para el impulso a la soberanía alimentaria por el derecho humano a la alimentación adecuada en las modalidades y servicios del ICBF. G36.PP. Versión 2 del 30/12/2025.
4.5.4.5.  Requisitos del servicio de alimentos
Plan de saneamiento básico.
Pág. 87 - 88.</t>
  </si>
  <si>
    <t>3.11.3</t>
  </si>
  <si>
    <t>3.11.4</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</si>
  <si>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73.</t>
  </si>
  <si>
    <t>3.11.5</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</si>
  <si>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87- 88.</t>
  </si>
  <si>
    <t>3.12</t>
  </si>
  <si>
    <t>Documenta las Buenas Prácticas de Manufactura - BPM.  (Estándar 18).</t>
  </si>
  <si>
    <t xml:space="preserve">Guía operativa del servicio hogar infantil - HI.  GO1.MT1.PP.  Versión 2 del 18/02/2025.
Estándar 18.  Pág.  40-42.
Guía para el impulso a la soberanía alimentaria por el derecho humano a la alimentación adecuada en las modalidades y servicios del ICBF. G36.PP. Versión 2 del 30/12/2025.  Pág. 87-88.
Guía orientadora para la estrategia del abastecimiento alimentario. G38.PP.  Versión 1 del 16/01/2025. Págs. 19 - 24. </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</si>
  <si>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UDS o de los procesos que apliquen. </t>
  </si>
  <si>
    <t>Guía operativa del servicio hogar infantil - HI.  GO1.MT1.PP.  Versión 2 del 18/02/2025.
Estándar 18.  Pág.  41.</t>
  </si>
  <si>
    <t>3.13</t>
  </si>
  <si>
    <t>Cumple con el perfil de manipulador de alimentos y aplica Buenas Prácticas de Manufactura para el almacenamiento, preparación, servido y distribución, de alimentos .  (Estándares 19, 20, 21 y 22).</t>
  </si>
  <si>
    <t xml:space="preserve">Guía operativa del servicio hogar infantil - HI.  GO1.MT1.PP.  Versión 2 del 18/02/2025.
Estándar 18.  Pág.  40-42.
Estándar 19.  Pág.  42.
Estándar 20. Pág.  42.
Estándar 21.  Pág.  42.
Estándar 22.  Pág.  42.
Guía para el impulso a la soberanía alimentaria por el derecho humano a la alimentación adecuada en las modalidades y servicios del ICBF. G36.PP. Versión 2 del 30/12/2025.  Pág. 72.
Guía orientadora para la estrategia del abastecimiento alimentario. G38.PP.  Versión 1 del 16/01/2025. Págs. 19 - 24. </t>
  </si>
  <si>
    <r>
      <t xml:space="preserve">Cuenta con un área de </t>
    </r>
    <r>
      <rPr>
        <b/>
        <sz val="11"/>
        <rFont val="Arial"/>
        <family val="2"/>
      </rPr>
      <t xml:space="preserve">recepción de alimentos </t>
    </r>
    <r>
      <rPr>
        <sz val="11"/>
        <rFont val="Arial"/>
        <family val="2"/>
      </rPr>
      <t>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</si>
  <si>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operativa del servicio hogar infantil - HI.  GO1.MT1.PP.  Versión 2 del 18/02/2025.
Estándar 18.  Pág.  40-42.
Guía orientadora para la estrategia del abastecimiento alimentario. G38.PP.  Versión 1 del 16/01/2025.
4.3.3. Recepción.  Pág. 19.</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</si>
  <si>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</si>
  <si>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hogar infantil - HI.  GO1.MT1.PP.  Versión 2 del 18/02/2025.
Estándar 19.  Pág.  42.
Guía orientadora para la estrategia del abastecimiento alimentario. G38.PP.  Versión 1 del 16/01/2025.
4.3.4. Almacenamiento.  Pág. 21-24.</t>
  </si>
  <si>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</si>
  <si>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</si>
  <si>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 xml:space="preserve">Guía operativa del servicio hogar infantil - HI.  GO1.MT1.PP.  Versión 2 del 18/02/2025.
Estándar 21.  Pág.  42.
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81 y 82.                                                                                                                                                                                                                                                                         </t>
  </si>
  <si>
    <t>Guía operativa del servicio hogar infantil - HI.  GO1.MT1.PP.  Versión 2 del 18/02/2025.
Estándar 22.  Pág.  42.
Guía para el impulso a la soberanía alimentaria por el derecho humano a la alimentación adecuada en las modalidades y servicios del ICBF. G36.PP.  G36.PP. Versión 2 del 30/12/2025.
Prácticas higiénicas y medidas de protección.  Pág.  80.</t>
  </si>
  <si>
    <t xml:space="preserve">Guía para el impulso a la soberanía alimentaria por el derecho humano a la alimentación adecuada en las modalidades y servicios del ICBF. G36.PP.  Versión 2 del 30/12/2025.
4.5.4.3. Talento Humano.
Estado de Salud. Pág. 80.                                                                                                                                                                                                                                                  </t>
  </si>
  <si>
    <t>3.13.7</t>
  </si>
  <si>
    <t>Guía operativa del servicio hogar infantil - HI.  GO1.MT1.PP.  Versión 2 del 18/02/2025.
Estándar 30. Pág. 59.
Guía para el impulso a la soberanía alimentaria por el derecho humano a la alimentación adecuada en las modalidades y servicios del ICBF. G36.PP.  Versión 2 del 30/12/2025.
4.5.4.3. Talento Humano.
Educación y capacitación.  Pág. 80.</t>
  </si>
  <si>
    <t>3.14</t>
  </si>
  <si>
    <t>Guía operativa del servicio hogar infantil - HI.  GO1.MT1.PP.  Versión 2 del 18/02/2025.
Estándar 15.  Pág.  31.
Estándar 46.  Pág.  83 y 84.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</si>
  <si>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3.14.1</t>
  </si>
  <si>
    <t>Guía operativa del servicio hogar infantil - HI.  GO1.MT1.PP.  Versión 2 del 18/02/2025.
Estándar 46.  Pág.  83 y 84.
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</si>
  <si>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3.14.2</t>
  </si>
  <si>
    <t>Guía operativa del servicio hogar infantil - HI.  GO1.MT1.PP.  Versión 2 del 18/02/2025.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</si>
  <si>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3.14.3</t>
  </si>
  <si>
    <t>Guía operativa del servicio hogar infantil - HI.  GO1.MT1.PP.  Versión 2 del 18/02/2025.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</si>
  <si>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3.14.4</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</si>
  <si>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</si>
  <si>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3.14.5</t>
  </si>
  <si>
    <t>Cuenta con la documentación para la báscula pesa bebés: 
-Hoja de vida.
-Certificado de calibración.
-Verificaciones intermedias.</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</si>
  <si>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</si>
  <si>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3.14.6</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</si>
  <si>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21.
2.MEDICIÓN DE LA TALLA/LONGITUD DE LOS USUARIOS.  Pág.  49</t>
  </si>
  <si>
    <t>3.14.7</t>
  </si>
  <si>
    <t>Cuenta con la documentación del infantómetro: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</si>
  <si>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21.
2.MEDICIÓN DE LA TALLA/LONGITUD DE LOS USUARIOS.  Pág.  49.</t>
  </si>
  <si>
    <t>3.14.8</t>
  </si>
  <si>
    <t>Documentación para la cinta métrica antropométrica, en los casos en los que aplique (discapacidad): 
-Hoja de vida (con la totalidad de criterios establecidos en la norma)
-Certificado de calibración.</t>
  </si>
  <si>
    <t>Guía operativa del servicio hogar infantil - HI.  GO1.MT1.PP.  Versión 2 del 18/02/2025.
Estándar 15.  Pág.  31.
Estándar 46.  Pág.  83 y 84.
Guía técnica para la metrología aplicable a los programas de los procesos misionales del icbf.  g8.pp.  versión 8 del 05/03/2025.
4. documentación. pág. 13 y 14.
7.inspección de operación de los equipos.  pág.  22.
2.MEDICIÓN DE LA TALLA/LONGITUD DE LOS USUARIOS.  Pág.  50</t>
  </si>
  <si>
    <t>3.14.9</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</si>
  <si>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25 - 26.</t>
  </si>
  <si>
    <t>3.14.10</t>
  </si>
  <si>
    <t>3.14.11</t>
  </si>
  <si>
    <t>Guía técnica para la metrología aplicable a los programas de los procesos misionales del icbf.  g8.pp.  versión 8 del 05/03/2025.
7.inspección de operación de los equipos.  pág.  21 - 22.</t>
  </si>
  <si>
    <t>3.15</t>
  </si>
  <si>
    <t>Guía orientadora para la estrategia del abastecimiento alimentario. G38.PP.  Versión 1 del 16/01/2025. Págs. 16 y 17.</t>
  </si>
  <si>
    <t>3.15.1</t>
  </si>
  <si>
    <t>Guía orientadora para la estrategia del abastecimiento alimentario. G38.PP.  Versión 1 del 16/01/2025.
4.3.2 Evaluación y Selección de Proveedores - Compra de  Alimentos.
4.3.2.1 Programa de Selección y Evaluación de Proveedores.  Pág. 16, 17.</t>
  </si>
  <si>
    <t>3.15.2</t>
  </si>
  <si>
    <t>3.16</t>
  </si>
  <si>
    <t>3.16.1</t>
  </si>
  <si>
    <t xml:space="preserve">Cuenta con evidencias  de la planeación pedagógica  para los usuarios de las acciones de educación para la salud alimentaria.
</t>
  </si>
  <si>
    <t>3.16.2</t>
  </si>
  <si>
    <t>En diálogo con los padres de familia y/o cuidadores se evidencia orientación sobre educación para la salud alimentaria. 
Nota: estas evidencias pueden ser fotografías, videos, actas firmadas, listados de asistencia,etc.</t>
  </si>
  <si>
    <t>Guía operativa del servicio hogar infantil - HI.  GO1.MT1.PP.  Versión 2 del 18/02/2025.
Estándar 15.  Pág.  34 y 35.
Guía para el impulso a la soberanía alimentaria por el derecho humano a la alimentación adecuada en las modalidades y servicios del ICBF.  G36.PP. Versión 2 del 30/12/2025.Pág. 53.
4.4. Ruta Metodológica de la Educación para la salud Alimentaria.
Página 35 - 42.</t>
  </si>
  <si>
    <t>3.17</t>
  </si>
  <si>
    <t xml:space="preserve">Guía operativa del servicio hogar infantil - HI.  GO1.MT1.PP.  Versión 2 del 18/02/2025.
Estándar 16.  Pág. 39.
Guía para el impulso a la soberanía alimentaria por el derecho humano a la alimentación adecuada en las modalidades y servicios del ICBF.  G36.PP. Versión 2 del 30/12/2025. Págs.  70 y 71. </t>
  </si>
  <si>
    <t>3.17.1</t>
  </si>
  <si>
    <t>Guía operativa del servicio hogar infantil - HI.  GO1.MT1.PP.  Versión 2 del 18/02/2025.
Estándar 16.  Pág. 39.
Guía para el impulso a la soberanía alimentaria por el derecho humano a la alimentación adecuada en las modalidades y servicios del ICBF.  G36.PP. Versión 2 del 30/12/2025.
Organización del servicio de alimentos.  Pág.  70 y 71.</t>
  </si>
  <si>
    <t>3.17.2</t>
  </si>
  <si>
    <t>3.17.3</t>
  </si>
  <si>
    <t>3.17.4</t>
  </si>
  <si>
    <t>3.17.5</t>
  </si>
  <si>
    <t>3.17.6</t>
  </si>
  <si>
    <t>4.1</t>
  </si>
  <si>
    <t xml:space="preserve">Cuenta con copia física o digital del registro civil de las niñas y los niños (y del documento de identidad de las mujeres gestantes). (Estándar 1.) </t>
  </si>
  <si>
    <t xml:space="preserve">Guía Operativa del Servicio Hogar Infantil. GO1.MT1.PP. Versión 2 del 18/02/2025. Estándar 1. Páginas 10 y 11. </t>
  </si>
  <si>
    <t xml:space="preserve">PSIC / TS / PEDAG / LIC </t>
  </si>
  <si>
    <t>4.1.1</t>
  </si>
  <si>
    <r>
      <t>Cuenta con copia física o digital del registro civil de las niñas y los niños (y del documento de identidad de las mujeres gestantes).</t>
    </r>
    <r>
      <rPr>
        <b/>
        <sz val="11"/>
        <color rgb="FF000000"/>
        <rFont val="Arial"/>
        <family val="2"/>
      </rPr>
      <t xml:space="preserve">
Nota 1:</t>
    </r>
    <r>
      <rPr>
        <sz val="11"/>
        <color rgb="FF000000"/>
        <rFont val="Arial"/>
        <family val="2"/>
      </rPr>
      <t xml:space="preserve"> En los casos que no se cuente con el documento de identidad, se debe tener evidencia de sensibilización y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t>
    </r>
    <r>
      <rPr>
        <b/>
        <sz val="11"/>
        <color rgb="FF000000"/>
        <rFont val="Arial"/>
        <family val="2"/>
      </rPr>
      <t xml:space="preserve">
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t>
    </r>
  </si>
  <si>
    <t>4.2</t>
  </si>
  <si>
    <t>Cuenta con caracterización del grupo de familias o cuidadores y de las niñas, los niños y mujeres gestantes, en la que se tienen en cuenta las redes familiares y sociales, aspectos culturales, del contexto y étnicos. (Estándar 2.)</t>
  </si>
  <si>
    <t>Guía Operativa del Servicio Hogar Infantil. GO1.MT1.PP. Versión 2 del 18/02/2025. Estándar 2. Páginas 12 a la 14.
Anexo Orientaciones para el proceso de caracterización en los servicios de educación inicial del ICBF. A2.GO4.MT1.PP. Versión 1 del 25/11/2024.</t>
  </si>
  <si>
    <t>4.2.1</t>
  </si>
  <si>
    <r>
      <t>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t>
    </r>
    <r>
      <rPr>
        <b/>
        <sz val="11"/>
        <color rgb="FF000000"/>
        <rFont val="Arial"/>
        <family val="2"/>
      </rPr>
      <t xml:space="preserve">
Nota:</t>
    </r>
    <r>
      <rPr>
        <sz val="11"/>
        <color rgb="FF000000"/>
        <rFont val="Arial"/>
        <family val="2"/>
      </rPr>
      <t xml:space="preserve"> La totalidad de las niñas y niños del servicio debera contar con caracterización.</t>
    </r>
  </si>
  <si>
    <t>4.2.2</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</si>
  <si>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</si>
  <si>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t>4.2.3</t>
  </si>
  <si>
    <r>
      <t>Cuenta con la consolidación de la información recolectada de la caracterización del grupo de familias o cuidadores y de las niñas, los niños y mujeres gestantes realizada con el talento humano.</t>
    </r>
    <r>
      <rPr>
        <b/>
        <sz val="11"/>
        <color rgb="FF000000"/>
        <rFont val="Arial"/>
        <family val="2"/>
      </rPr>
      <t xml:space="preserve">
Nota:</t>
    </r>
    <r>
      <rPr>
        <sz val="11"/>
        <color rgb="FF000000"/>
        <rFont val="Arial"/>
        <family val="2"/>
      </rPr>
      <t xml:space="preserve"> los soportes podrían ser actas y listado de asistencia entre otros.</t>
    </r>
  </si>
  <si>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</si>
  <si>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</si>
  <si>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</si>
  <si>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</si>
  <si>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de Servicio para la atención de usuarios con discapacidad, para articular acciones que aseguren el procesos de inclusión en el quehacer diario. (cuando aplique).</t>
  </si>
  <si>
    <t>4.3</t>
  </si>
  <si>
    <r>
      <t>Identifica posibles casos de amenaza y vulneración de los derechos de los niños, las niñas y las mujeres gestantes y activa la ruta de protección ante las autoridades competentes. (Estándar 3 y 42)</t>
    </r>
    <r>
      <rPr>
        <b/>
        <sz val="11"/>
        <color rgb="FF000000"/>
        <rFont val="Arial"/>
        <family val="2"/>
      </rPr>
      <t xml:space="preserve">
Nota 1:</t>
    </r>
    <r>
      <rPr>
        <sz val="11"/>
        <color rgb="FF000000"/>
        <rFont val="Arial"/>
        <family val="2"/>
      </rPr>
      <t xml:space="preserve"> En los casos que aplique la jurisdicción especial o los mecanismos de gobierno propio, se seguirá la ruta de protección establecida.</t>
    </r>
  </si>
  <si>
    <t>Guía Operativa del Servicio Hogar Infantil. GO1.MT1.PP. Versión 2 del 18/02/2025. Estandares 3 y 42. Paginas 14, 15 y 79.</t>
  </si>
  <si>
    <t>4.3.1</t>
  </si>
  <si>
    <r>
      <t>Cuenta con la socialización al talento humano del "</t>
    </r>
    <r>
      <rPr>
        <i/>
        <sz val="11"/>
        <color rgb="FF000000"/>
        <rFont val="Arial"/>
        <family val="2"/>
      </rPr>
      <t>Protocolo de actuaciones ante alertas de amenazas, vulneración o inobservancia de derechos en los servicios de atención a la Primera Infancia del ICBF"</t>
    </r>
    <r>
      <rPr>
        <sz val="11"/>
        <color rgb="FF000000"/>
        <rFont val="Arial"/>
        <family val="2"/>
      </rPr>
      <t xml:space="preserve"> y el "</t>
    </r>
    <r>
      <rPr>
        <i/>
        <sz val="11"/>
        <color rgb="FF000000"/>
        <rFont val="Arial"/>
        <family val="2"/>
      </rPr>
      <t>Lineamiento técnico para la prevención de las violencias contra niñas, niños en primera infancia"</t>
    </r>
    <r>
      <rPr>
        <sz val="11"/>
        <color rgb="FF000000"/>
        <rFont val="Arial"/>
        <family val="2"/>
      </rPr>
      <t xml:space="preserve"> o documentos que los modifique o sustituya.</t>
    </r>
    <r>
      <rPr>
        <b/>
        <sz val="11"/>
        <color rgb="FF000000"/>
        <rFont val="Arial"/>
        <family val="2"/>
      </rPr>
      <t xml:space="preserve">
Nota:</t>
    </r>
    <r>
      <rPr>
        <sz val="11"/>
        <color rgb="FF000000"/>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</si>
  <si>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</si>
  <si>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color rgb="FF000000"/>
        <rFont val="Arial"/>
        <family val="2"/>
      </rPr>
      <t>reporte de presuntos hechos de violencia, lesiones y fallecimientos de los usuarios de los servicios de Primera Infancia"</t>
    </r>
    <r>
      <rPr>
        <sz val="11"/>
        <color rgb="FF000000"/>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</si>
  <si>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</si>
  <si>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</si>
  <si>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</si>
  <si>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Notifica a la autoridad administrativa correspondiente, la inasistencia y retiros injustificados de las niñas o niños que se encuentran con Proceso Administrativo de Restablecimiento de Derechos - PARD atendidos.</t>
    </r>
    <r>
      <rPr>
        <b/>
        <sz val="11"/>
        <color rgb="FF000000"/>
        <rFont val="Arial"/>
        <family val="2"/>
      </rPr>
      <t xml:space="preserve">
Nota:</t>
    </r>
    <r>
      <rPr>
        <sz val="11"/>
        <color rgb="FF000000"/>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</si>
  <si>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</si>
  <si>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</si>
  <si>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</si>
  <si>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</si>
  <si>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Guía Operativa del Servicio Hogar Infantil. GO1.MT1.PP. Versión 2 del 18/02/2025. Estándar 4. Páginas 15 a la 17.</t>
  </si>
  <si>
    <t>4.4.1</t>
  </si>
  <si>
    <r>
      <t>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t>
    </r>
    <r>
      <rPr>
        <b/>
        <sz val="11"/>
        <color rgb="FF000000"/>
        <rFont val="Arial"/>
        <family val="2"/>
      </rPr>
      <t xml:space="preserve">
Nota 1</t>
    </r>
    <r>
      <rPr>
        <sz val="11"/>
        <color rgb="FF000000"/>
        <rFont val="Arial"/>
        <family val="2"/>
      </rPr>
      <t>: De acuerdo con la caracterización, dentro de las entidades descritas se evidencia la identificación de autoridades tradicionales, organizaciones comunitarias con presencia en el territorio.</t>
    </r>
    <r>
      <rPr>
        <b/>
        <sz val="11"/>
        <color rgb="FF000000"/>
        <rFont val="Arial"/>
        <family val="2"/>
      </rPr>
      <t xml:space="preserve">
Nota 2:</t>
    </r>
    <r>
      <rPr>
        <sz val="11"/>
        <color rgb="FF000000"/>
        <rFont val="Arial"/>
        <family val="2"/>
      </rPr>
      <t xml:space="preserve"> Construido en los primeros dos 2 meses e implementado a partir del tercer (3er) mes.</t>
    </r>
  </si>
  <si>
    <t>4.4.2</t>
  </si>
  <si>
    <r>
      <t>Realiza la articulación interinstitucional y comunitaria para la gestión de alertas y riesgos identificados en la valoración y seguimiento al desarrollo infantil.</t>
    </r>
    <r>
      <rPr>
        <b/>
        <sz val="11"/>
        <color rgb="FF000000"/>
        <rFont val="Arial"/>
        <family val="2"/>
      </rPr>
      <t xml:space="preserve">
Nota: </t>
    </r>
    <r>
      <rPr>
        <sz val="11"/>
        <color rgb="FF000000"/>
        <rFont val="Arial"/>
        <family val="2"/>
      </rPr>
      <t>los soportes pueden ser actas, listados de asistencia, oficios, memorandos, entre otros.</t>
    </r>
  </si>
  <si>
    <t>4.4.3</t>
  </si>
  <si>
    <r>
      <t>Realiza seguimiento al plan de articulación interinstitucional y comunitaria cada tres (3) meses, teniendo en cuenta el avance y cumplimiento de las acciones.</t>
    </r>
    <r>
      <rPr>
        <b/>
        <sz val="11"/>
        <color rgb="FF000000"/>
        <rFont val="Arial"/>
        <family val="2"/>
      </rPr>
      <t xml:space="preserve">
Nota 1: </t>
    </r>
    <r>
      <rPr>
        <sz val="11"/>
        <color rgb="FF000000"/>
        <rFont val="Arial"/>
        <family val="2"/>
      </rPr>
      <t xml:space="preserve">los soportes pueden ser actas, listados de asistencia, registro fotográfico, entre otros. </t>
    </r>
  </si>
  <si>
    <t>4.5</t>
  </si>
  <si>
    <t>Cuenta con un pacto de convivencia construido con la participación de las niñas, los niños y mujeres gestantes, sus familias, o cuidadores, y el talento humano de la Unidad de Servicio. (Estándar 5.)</t>
  </si>
  <si>
    <t>Guía Operativa del Servicio Hogar Infantil. GO1.MT1.PP. Versión 2 del 18/02/2025. Estándar 5. Páginas 17 y 18.</t>
  </si>
  <si>
    <t>4.5.1</t>
  </si>
  <si>
    <r>
      <t>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t>
    </r>
    <r>
      <rPr>
        <b/>
        <sz val="11"/>
        <color rgb="FF000000"/>
        <rFont val="Arial"/>
        <family val="2"/>
      </rPr>
      <t xml:space="preserve">
Nota 1: </t>
    </r>
    <r>
      <rPr>
        <sz val="11"/>
        <color rgb="FF000000"/>
        <rFont val="Arial"/>
        <family val="2"/>
      </rPr>
      <t>El pacto de convivencia</t>
    </r>
    <r>
      <rPr>
        <b/>
        <sz val="11"/>
        <color rgb="FF000000"/>
        <rFont val="Arial"/>
        <family val="2"/>
      </rPr>
      <t xml:space="preserve"> </t>
    </r>
    <r>
      <rPr>
        <sz val="11"/>
        <color rgb="FF000000"/>
        <rFont val="Arial"/>
        <family val="2"/>
      </rPr>
      <t>puede ser un decálogo, una manifestación artística o cualquier otra técnica, dispositivo, representación auditiva o visual, entre otros.</t>
    </r>
    <r>
      <rPr>
        <b/>
        <sz val="11"/>
        <color rgb="FF000000"/>
        <rFont val="Arial"/>
        <family val="2"/>
      </rPr>
      <t xml:space="preserve">
Nota 2</t>
    </r>
    <r>
      <rPr>
        <sz val="11"/>
        <color rgb="FF000000"/>
        <rFont val="Arial"/>
        <family val="2"/>
      </rPr>
      <t xml:space="preserve">: En contraste con las actas y listados de asistencia dialogue con el talento humano y los padres de familia o cuidadores que se registran en ellas para vericar la construcción participativa del pacto de convivencia.  </t>
    </r>
  </si>
  <si>
    <t>4.5.2</t>
  </si>
  <si>
    <r>
      <t>El pacto de convivencia fue socializado con participantes, familias, cuidadores y talento humano.</t>
    </r>
    <r>
      <rPr>
        <b/>
        <sz val="11"/>
        <color rgb="FF000000"/>
        <rFont val="Arial"/>
        <family val="2"/>
      </rPr>
      <t xml:space="preserve">
Nota:</t>
    </r>
    <r>
      <rPr>
        <sz val="11"/>
        <color rgb="FF000000"/>
        <rFont val="Arial"/>
        <family val="2"/>
      </rPr>
      <t xml:space="preserve"> De acuerdo con la muestra dialogue con participantes, familias, cuidadores y talento humano e identifique el conocimiento que se tiene sobre el pacto de convivencia con el fin de verificar su socialización.</t>
    </r>
  </si>
  <si>
    <t>4.5.3</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</si>
  <si>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</si>
  <si>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</si>
  <si>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</si>
  <si>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Guía Operativa del Servicio Hogar Infantil. GO1.MT1.PP. Versión 2 del 18/02/2025. Estándar 6. Páginas 18 al 20</t>
  </si>
  <si>
    <t>4.6.1</t>
  </si>
  <si>
    <r>
      <t>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t>
    </r>
    <r>
      <rPr>
        <b/>
        <sz val="11"/>
        <color rgb="FF000000"/>
        <rFont val="Arial"/>
        <family val="2"/>
      </rPr>
      <t xml:space="preserve">
Nota:</t>
    </r>
    <r>
      <rPr>
        <sz val="11"/>
        <color rgb="FF000000"/>
        <rFont val="Arial"/>
        <family val="2"/>
      </rPr>
      <t xml:space="preserve"> El seguimiento se realizará cada tres (3) meses, en el cual se podrán proponer acciones de mejora.</t>
    </r>
  </si>
  <si>
    <t>4.6.2</t>
  </si>
  <si>
    <r>
      <t>Cuenta e implementa el primer (1er) encuentro con las familias y cuidadores, en línea con las estrategias del servicio desarrollado mediante la metodología de identificación de sentidos.</t>
    </r>
    <r>
      <rPr>
        <b/>
        <sz val="11"/>
        <color rgb="FF000000"/>
        <rFont val="Arial"/>
        <family val="2"/>
      </rPr>
      <t xml:space="preserve">
Nota 1:</t>
    </r>
    <r>
      <rPr>
        <sz val="11"/>
        <color rgb="FF000000"/>
        <rFont val="Arial"/>
        <family val="2"/>
      </rPr>
      <t xml:space="preserve"> Este encuentro se debe desarrollar durante el primer trimestre de atención.</t>
    </r>
    <r>
      <rPr>
        <b/>
        <sz val="11"/>
        <color rgb="FF000000"/>
        <rFont val="Arial"/>
        <family val="2"/>
      </rPr>
      <t xml:space="preserve">
Nota 2:</t>
    </r>
    <r>
      <rPr>
        <sz val="11"/>
        <color rgb="FF000000"/>
        <rFont val="Arial"/>
        <family val="2"/>
      </rPr>
      <t xml:space="preserve"> los soportes pueden ser actas, listados de asistencia, registro fotográfico, entre otros.</t>
    </r>
  </si>
  <si>
    <t>4.6.3</t>
  </si>
  <si>
    <r>
      <t>Realiza los encuentros grupales con las familias y cuidadores, una (1) vez al mes, con una duración de mínimo tres (3) horas, como evidencia de la implementación del plan de formación y acompañamiento a familias.</t>
    </r>
    <r>
      <rPr>
        <b/>
        <sz val="11"/>
        <color rgb="FF000000"/>
        <rFont val="Arial"/>
        <family val="2"/>
      </rPr>
      <t xml:space="preserve">
Nota:</t>
    </r>
    <r>
      <rPr>
        <sz val="11"/>
        <color rgb="FF000000"/>
        <rFont val="Arial"/>
        <family val="2"/>
      </rPr>
      <t xml:space="preserve"> Los soportes pueden ser actas, listados de asistencia, registro fotográfico, entre otros. </t>
    </r>
  </si>
  <si>
    <t>4.6.4</t>
  </si>
  <si>
    <r>
      <t>Realiza formación y  acompañamiento psicosocial específico a familias en situaciones emergentes o condiciones especiales que requieran intervención.</t>
    </r>
    <r>
      <rPr>
        <b/>
        <sz val="11"/>
        <color rgb="FF000000"/>
        <rFont val="Arial"/>
        <family val="2"/>
      </rPr>
      <t xml:space="preserve">
Nota:</t>
    </r>
    <r>
      <rPr>
        <sz val="11"/>
        <color rgb="FF000000"/>
        <rFont val="Arial"/>
        <family val="2"/>
      </rPr>
      <t xml:space="preserve"> Solamente se podrán realizar máximo cuatro (4) sesiones.</t>
    </r>
  </si>
  <si>
    <t>4.6.5</t>
  </si>
  <si>
    <t xml:space="preserve">En diálogo con las familias y el talento humano se evidencia que las familias han recibido formación y acompañamiento requerido. </t>
  </si>
  <si>
    <t>4.7</t>
  </si>
  <si>
    <t>Facilita a la comunidad y a los participantes el ejercicio de control social sobre la calidad de la atención. (Estándar 7 y 56.)</t>
  </si>
  <si>
    <t>Guía Operativa  del Servicio Hogar Infantil. GO1.MT1.PP. Versión 2 del 18/02/2025. Estándar 7 y 56. Páginas 20 a la  21 y  87 a la 89</t>
  </si>
  <si>
    <t>4.7.1</t>
  </si>
  <si>
    <r>
      <t>Cuenta y posibilita a la comunidad y a los participantes ejercer el control social sobre la calidad de la atención.</t>
    </r>
    <r>
      <rPr>
        <b/>
        <sz val="11"/>
        <color rgb="FF000000"/>
        <rFont val="Arial"/>
        <family val="2"/>
      </rPr>
      <t xml:space="preserve">
Nota:</t>
    </r>
    <r>
      <rPr>
        <sz val="11"/>
        <color rgb="FF000000"/>
        <rFont val="Arial"/>
        <family val="2"/>
      </rPr>
      <t xml:space="preserve"> los soportes pueden ser el resultado de las visitas desarrolladas por veedurías ciudadanas, o por las visitas del Comité del Control Social del Servicio. </t>
    </r>
  </si>
  <si>
    <t>4.7.2</t>
  </si>
  <si>
    <r>
      <t>Realiza socialización a la comunidad de los servicios contratados, así:
a. Primera Jornada durante el segundo (2) mes de la atención.
b. Segunda jornada durante el mes anterior al que finaliza la atención (es decir en el penúltimo mes de dicha atención). (Cuando aplique).</t>
    </r>
    <r>
      <rPr>
        <b/>
        <sz val="11"/>
        <color rgb="FF000000"/>
        <rFont val="Arial"/>
        <family val="2"/>
      </rPr>
      <t xml:space="preserve">
Nota 1:</t>
    </r>
    <r>
      <rPr>
        <sz val="11"/>
        <color rgb="FF000000"/>
        <rFont val="Arial"/>
        <family val="2"/>
      </rPr>
      <t xml:space="preserve"> En diálogo con el talento humano, padres y/o acudientes y con los soportes suministrados se identifica que se conocen los servicios contratados.</t>
    </r>
    <r>
      <rPr>
        <b/>
        <sz val="11"/>
        <color rgb="FF000000"/>
        <rFont val="Arial"/>
        <family val="2"/>
      </rPr>
      <t xml:space="preserve">
Nota 2</t>
    </r>
    <r>
      <rPr>
        <sz val="11"/>
        <color rgb="FF000000"/>
        <rFont val="Arial"/>
        <family val="2"/>
      </rPr>
      <t>: Los soportes de socialización pueden ser folletos, infografías, cuñas radiales, entre otros</t>
    </r>
  </si>
  <si>
    <t>4.7.3</t>
  </si>
  <si>
    <r>
      <t>Implementa las acciones para atender los resultados del Control Social y los aspectos encontrados durante las visitas desarrolladas por las veedurias.</t>
    </r>
    <r>
      <rPr>
        <b/>
        <sz val="11"/>
        <color rgb="FF000000"/>
        <rFont val="Arial"/>
        <family val="2"/>
      </rPr>
      <t xml:space="preserve">
Nota 1:</t>
    </r>
    <r>
      <rPr>
        <sz val="11"/>
        <color rgb="FF000000"/>
        <rFont val="Arial"/>
        <family val="2"/>
      </rPr>
      <t xml:space="preserve"> Los soportes pueden ser actas.</t>
    </r>
    <r>
      <rPr>
        <b/>
        <sz val="11"/>
        <color rgb="FF000000"/>
        <rFont val="Arial"/>
        <family val="2"/>
      </rPr>
      <t xml:space="preserve">
Nota 2: </t>
    </r>
    <r>
      <rPr>
        <sz val="11"/>
        <color rgb="FF000000"/>
        <rFont val="Arial"/>
        <family val="2"/>
      </rPr>
      <t>Mediante</t>
    </r>
    <r>
      <rPr>
        <b/>
        <sz val="11"/>
        <color rgb="FF000000"/>
        <rFont val="Arial"/>
        <family val="2"/>
      </rPr>
      <t xml:space="preserve"> </t>
    </r>
    <r>
      <rPr>
        <sz val="11"/>
        <color rgb="FF000000"/>
        <rFont val="Arial"/>
        <family val="2"/>
      </rPr>
      <t>diálogo con el talento humano, padres y/o acudientes y en contraste con los soportes suministrados se identifica que se han implementado acciones a partir del control social o de los resultados de las visitas de las veedurias.</t>
    </r>
  </si>
  <si>
    <t>5. PROCESO PEDAGÓGICO</t>
  </si>
  <si>
    <t>5.1</t>
  </si>
  <si>
    <t xml:space="preserve">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
 </t>
  </si>
  <si>
    <t>5.1.1</t>
  </si>
  <si>
    <t>5.2</t>
  </si>
  <si>
    <t>Guía Operativa del Servicio Hogar Infantil. GO1.MT1.PP. Versión 2 del 18/02/2025. Estándar 25. Páginas 45 a la 50.
Desenredando Ando I Estrategias Pedagógicas, el Anexo orientaciones para la construcción o ajuste  del proyecto pedagógico en los servicios de educación inicial en el marco de la atención integral del ICBF y Bases curriculares para educación inicial y preescolar (MEN, 2017).</t>
  </si>
  <si>
    <t>5.2.1</t>
  </si>
  <si>
    <t>Mediante la observación de la atención y diálogo con el talento humano, padres, cuidadores, niñas y niños, y contrastado contra proyecto pedagógico y la planeación de las experiencias pedagógicas se evidencia que:</t>
  </si>
  <si>
    <t>5.5</t>
  </si>
  <si>
    <t>Implementa acciones de cuidado con las niñas y los niños desde la gestación que promueven el bienestar, la seguridad y el buen trato. (Estandares 3 y 26).</t>
  </si>
  <si>
    <t>Guía Operativa del Servicio Hogar Infantil. GO1.MT1.PP. Versión 2 del 18/02/2025. Estándar 26. Páginas 50 y 51.</t>
  </si>
  <si>
    <t>5.5.2</t>
  </si>
  <si>
    <t xml:space="preserve">Mediante la observación de la atención y diálogo con el talento humano, padres, cuidadores, niñas y niños se evidencia que: </t>
  </si>
  <si>
    <t>5.5.5</t>
  </si>
  <si>
    <r>
      <t>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positivas,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t>
    </r>
    <r>
      <rPr>
        <b/>
        <sz val="11"/>
        <color rgb="FF000000"/>
        <rFont val="Arial"/>
        <family val="2"/>
      </rPr>
      <t xml:space="preserve">
Nota</t>
    </r>
    <r>
      <rPr>
        <sz val="11"/>
        <color rgb="FF000000"/>
        <rFont val="Arial"/>
        <family val="2"/>
      </rPr>
      <t>: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</si>
  <si>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5.5.4</t>
  </si>
  <si>
    <t>CONT / ADM</t>
  </si>
  <si>
    <r>
      <t>Utiliza el talento humano de la Institución, lenguaje respetuoso, tiene disposición a la escucha y demuestra empatía con los niños y niñas.</t>
    </r>
    <r>
      <rPr>
        <b/>
        <sz val="11"/>
        <color rgb="FF000000"/>
        <rFont val="Arial"/>
        <family val="2"/>
      </rPr>
      <t xml:space="preserve">
Nota</t>
    </r>
    <r>
      <rPr>
        <sz val="11"/>
        <color rgb="FF000000"/>
        <rFont val="Arial"/>
        <family val="2"/>
      </rPr>
      <t>: 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</si>
  <si>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</si>
  <si>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(Estandares 27).</t>
  </si>
  <si>
    <t xml:space="preserve">Guía Operativa del Servicio Hogar Infantil. GO1.MT1.PP. Versión 2 del 18/02/2025. Estándar 27. Páginas 51 y 52. </t>
  </si>
  <si>
    <t>Mediante observación al Hogar Infantil, se identifica que:</t>
  </si>
  <si>
    <t>5.4.1</t>
  </si>
  <si>
    <t xml:space="preserve">Cuenta con ambientes pedagógicos que se encuentran acorde al proyecto pedagógico y planeación establecida para la semana de la visita de inspeción. </t>
  </si>
  <si>
    <t>5.4.2</t>
  </si>
  <si>
    <t xml:space="preserve">Se identifica que los ambientes pedagógicos favorecen la participación de todas las personas, ajustados intencionalmente para promover la inclusión y participación de las niñas y los niños con discapacidad. </t>
  </si>
  <si>
    <t>5.4.4</t>
  </si>
  <si>
    <t>Cuenta con el seguimiento al desarrollo de cada niña y niño y lo socializa con las familias o cuidadores como mínimo tres veces al año (Estándar 28).</t>
  </si>
  <si>
    <t xml:space="preserve">Guía Operativa del Servicio Hogar Infantil. GO1.MT1.PP. Versión 2 del 18/02/2025. Estándar 28. Páginas 52 a la 55. </t>
  </si>
  <si>
    <t>5.5.1</t>
  </si>
  <si>
    <r>
      <t>Cuenta e implementa con un instrumento definido para el seguimiento al desarrollo de cada niña y niño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t>
    </r>
    <r>
      <rPr>
        <b/>
        <sz val="11"/>
        <color rgb="FF000000"/>
        <rFont val="Arial"/>
        <family val="2"/>
      </rPr>
      <t xml:space="preserve">
Nota 1:</t>
    </r>
    <r>
      <rPr>
        <sz val="11"/>
        <color rgb="FF000000"/>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t>
    </r>
    <r>
      <rPr>
        <b/>
        <sz val="11"/>
        <color rgb="FF000000"/>
        <rFont val="Arial"/>
        <family val="2"/>
      </rPr>
      <t xml:space="preserve">
Nota 2:</t>
    </r>
    <r>
      <rPr>
        <sz val="11"/>
        <color rgb="FF000000"/>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</si>
  <si>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t>
    </r>
    <r>
      <rPr>
        <b/>
        <sz val="11"/>
        <color rgb="FF000000"/>
        <rFont val="Arial"/>
        <family val="2"/>
      </rPr>
      <t xml:space="preserve">
Nota:</t>
    </r>
    <r>
      <rPr>
        <sz val="11"/>
        <color rgb="FF000000"/>
        <rFont val="Arial"/>
        <family val="2"/>
      </rPr>
      <t xml:space="preserve">  los soportes pueden ser, actas, listados de asistencia, registros, entre otros. </t>
    </r>
  </si>
  <si>
    <t>5.6</t>
  </si>
  <si>
    <t xml:space="preserve">Desarrolla jornadas pedagógicas mínimo una vez al mes con el talento humano para fortalecer su trabajo. (Estándar 29). </t>
  </si>
  <si>
    <t xml:space="preserve">Guía Operativa del Servicio Hogar Infantil. GO1.MT1.PP. Versión 2 del 18/02/2025. Estándar 29. Páginas 55 y 56. </t>
  </si>
  <si>
    <t>5.6.1</t>
  </si>
  <si>
    <t>5.6.2</t>
  </si>
  <si>
    <r>
      <t>Cuenta con estrategias y acciones que permiten el reconocimiento, la pervivencia y el fortalecimiento de las prácticas culturales de los grupos étnicos presentes en el servicio.</t>
    </r>
    <r>
      <rPr>
        <b/>
        <sz val="11"/>
        <color rgb="FF000000"/>
        <rFont val="Arial"/>
        <family val="2"/>
      </rPr>
      <t xml:space="preserve">
Nota 1:</t>
    </r>
    <r>
      <rPr>
        <sz val="11"/>
        <color rgb="FF000000"/>
        <rFont val="Arial"/>
        <family val="2"/>
      </rPr>
      <t xml:space="preserve"> los soportes pueden ser cronogramas de implementación de acciones, actas, registros de asistencia, entre otros.</t>
    </r>
    <r>
      <rPr>
        <b/>
        <sz val="11"/>
        <color rgb="FF000000"/>
        <rFont val="Arial"/>
        <family val="2"/>
      </rPr>
      <t xml:space="preserve">
Nota 2:</t>
    </r>
    <r>
      <rPr>
        <sz val="11"/>
        <color rgb="FF000000"/>
        <rFont val="Arial"/>
        <family val="2"/>
      </rPr>
      <t xml:space="preserve"> Las jornadas de prácticas culturales deben ser verificadas en diálogo con el talento humano.</t>
    </r>
  </si>
  <si>
    <t>5.6.5</t>
  </si>
  <si>
    <r>
      <t>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t>
    </r>
    <r>
      <rPr>
        <b/>
        <sz val="11"/>
        <color rgb="FF000000"/>
        <rFont val="Arial"/>
        <family val="2"/>
      </rPr>
      <t xml:space="preserve">
Nota 1: </t>
    </r>
    <r>
      <rPr>
        <sz val="11"/>
        <color rgb="FF000000"/>
        <rFont val="Arial"/>
        <family val="2"/>
      </rPr>
      <t>los soportes podrian ser cronogramas, actas, registros de asistencia, entre otros.</t>
    </r>
    <r>
      <rPr>
        <b/>
        <sz val="11"/>
        <color rgb="FF000000"/>
        <rFont val="Arial"/>
        <family val="2"/>
      </rPr>
      <t xml:space="preserve">
Nota 2:</t>
    </r>
    <r>
      <rPr>
        <sz val="11"/>
        <color rgb="FF000000"/>
        <rFont val="Arial"/>
        <family val="2"/>
      </rPr>
      <t xml:space="preserve"> Los colectivos pedagógicos deben ser verificados en diálogo con el talento humano.</t>
    </r>
  </si>
  <si>
    <t>6.1</t>
  </si>
  <si>
    <t xml:space="preserve">Documenta las estrategias organizacionales que le dan identidad como organización que atiende a la primera infancia. - Estandar 51 </t>
  </si>
  <si>
    <t xml:space="preserve">Guía Operativa del Servicio Hogar Infantil. GO1.MT1.PP. Versión 2 del 18/02/2025. Estándar 1 y 53. Páginas 10, 11 y 86.  </t>
  </si>
  <si>
    <t>6.1.1</t>
  </si>
  <si>
    <t>Cuenta con Reglamento Interno de Trabajo</t>
  </si>
  <si>
    <t>6.1.2</t>
  </si>
  <si>
    <t>En observación de la atención y dialogo con los padres de familia se identifica que se presta el servicio ocho (8) horas diarias, cinco (5) días a la semana.</t>
  </si>
  <si>
    <t>GUÍA OPERATIVA DEL SERVICIO HOGAR INFANTIL. Versión 2 del 18 de febrero de 2025. Estándar 30 página 57.</t>
  </si>
  <si>
    <t>6.2</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</si>
  <si>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</si>
  <si>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PSIC / TS / PEDAG / LIC /ADMIN</t>
  </si>
  <si>
    <t>6.2.1</t>
  </si>
  <si>
    <r>
      <t xml:space="preserve">Cuentan los niños y niñas con la totalidad de los documentos requeridos según la muestra seleccionada y están disponibles para consulta.
</t>
    </r>
    <r>
      <rPr>
        <b/>
        <sz val="11"/>
        <color theme="1"/>
        <rFont val="Arial"/>
        <family val="2"/>
      </rPr>
      <t>Nota 1</t>
    </r>
    <r>
      <rPr>
        <sz val="11"/>
        <color theme="1"/>
        <rFont val="Arial"/>
        <family val="2"/>
      </rPr>
      <t xml:space="preserve">: En caso de no contar con algun documento, se relacionan las acciones en el registro de novedades para la adquisición de los documentos de las niñas y niños atendidos.
</t>
    </r>
    <r>
      <rPr>
        <b/>
        <sz val="11"/>
        <color theme="1"/>
        <rFont val="Arial"/>
        <family val="2"/>
      </rPr>
      <t xml:space="preserve">Nota 2: </t>
    </r>
    <r>
      <rPr>
        <sz val="11"/>
        <color theme="1"/>
        <rFont val="Arial"/>
        <family val="2"/>
      </rPr>
      <t>Esta verificación se realizará a través de la muestra seleccionada.</t>
    </r>
  </si>
  <si>
    <t>6.2.2</t>
  </si>
  <si>
    <t xml:space="preserve">Cuentan con la documentación requerida para los niñas y niños en proceso migratorio.  </t>
  </si>
  <si>
    <t>6.2.3</t>
  </si>
  <si>
    <r>
      <t>Cuenta con las gestiones realizadas con las entidades territoriales y/o tradicionales para la adquisición de los documentos faltantes.</t>
    </r>
    <r>
      <rPr>
        <b/>
        <sz val="11"/>
        <rFont val="Arial"/>
        <family val="2"/>
      </rPr>
      <t xml:space="preserve">
Nota:</t>
    </r>
    <r>
      <rPr>
        <sz val="11"/>
        <rFont val="Arial"/>
        <family val="2"/>
      </rPr>
      <t xml:space="preserve"> los soportes pueden ser actas, listados de asistencia, correos electrónicos, entre otros. </t>
    </r>
  </si>
  <si>
    <t>6.2.4</t>
  </si>
  <si>
    <r>
      <t>Aplican las jornadas de sensibilización y orientación a la familia, cuidador y autoridades tradicionales para la adquisición de los documentos.</t>
    </r>
    <r>
      <rPr>
        <b/>
        <sz val="11"/>
        <rFont val="Arial"/>
        <family val="2"/>
      </rPr>
      <t xml:space="preserve">
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</si>
  <si>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6.2.5</t>
  </si>
  <si>
    <t>El archivo fisico y/o digital de cada colaborador contiene la totalidad de documentación requerida y organizada de acuerdo a las orientaciones de gestión documental de la guia opertiva de la modalidad y servicio.</t>
  </si>
  <si>
    <t>GUÍA OPERATIVA DEL SERVICIO HOGAR INFANTIL. Versión 2 del 18 de febrero de 2025. Estándar 3 página 86.</t>
  </si>
  <si>
    <t>6.3</t>
  </si>
  <si>
    <t>Registra y actualiza la información de las niñas, los niños, sus familias, cuidadores y el talento humano a través de los mecanismos que definan las entidades competentes. (Estándar 54)</t>
  </si>
  <si>
    <t xml:space="preserve">Guía Operativa del Servicio Hogar Infantil. GO1.MT1.PP. Versión 2 del 18/02/2025. Estándar 54. Páginas 86 y 87. </t>
  </si>
  <si>
    <t>6.3.1</t>
  </si>
  <si>
    <r>
      <t>Disponen del Registro de Asistencia Mensual RAM, que se aplica diariamente a niñas y niños, y cargan la información en el sistema o herramienta que defina el ICBF para tal fin, la cual debe guardar total relación con la asistencia efectiva de los participantes a la UDS.</t>
    </r>
    <r>
      <rPr>
        <b/>
        <sz val="11"/>
        <rFont val="Arial"/>
        <family val="2"/>
      </rPr>
      <t xml:space="preserve">
Nota 1</t>
    </r>
    <r>
      <rPr>
        <sz val="11"/>
        <rFont val="Arial"/>
        <family val="2"/>
      </rPr>
      <t>: Esta verificación se realiza de acuerdo con la muestra seleccionada.</t>
    </r>
    <r>
      <rPr>
        <b/>
        <sz val="11"/>
        <rFont val="Arial"/>
        <family val="2"/>
      </rPr>
      <t xml:space="preserve">
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</si>
  <si>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6.3.2</t>
  </si>
  <si>
    <r>
      <t>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t>
    </r>
    <r>
      <rPr>
        <b/>
        <sz val="11"/>
        <rFont val="Arial"/>
        <family val="2"/>
      </rPr>
      <t xml:space="preserve">
Nota 1:</t>
    </r>
    <r>
      <rPr>
        <sz val="11"/>
        <rFont val="Arial"/>
        <family val="2"/>
      </rPr>
      <t xml:space="preserve"> La verificación en Cuéntame o sistema de información del ICBF, se realizará de acuerdo con la muestra seleccionada.</t>
    </r>
  </si>
  <si>
    <t>6.4</t>
  </si>
  <si>
    <t xml:space="preserve">Cuenta con la información de los padres, las madres o los adultos responsables de las niñas, los niños y mujer gestante en un directorio completo y actualizado. (Estándar 55). </t>
  </si>
  <si>
    <t xml:space="preserve">Guía Operativa del Servicio Hogar Infantil. GO1.MT1.PP. Versión 2 del 18/02/2025. Estándar 55. Página 87. </t>
  </si>
  <si>
    <t>CONT / ADM / ECON</t>
  </si>
  <si>
    <t>6.4.1</t>
  </si>
  <si>
    <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rFont val="Arial"/>
        <family val="2"/>
      </rPr>
      <t xml:space="preserve">Nota 1: </t>
    </r>
    <r>
      <rPr>
        <sz val="11"/>
        <rFont val="Arial"/>
        <family val="2"/>
      </rPr>
      <t xml:space="preserve">El directorio se encuentra disponible en la unidad de servicio y bajo custodia de una persona responsable del talento humano.
</t>
    </r>
    <r>
      <rPr>
        <b/>
        <sz val="11"/>
        <rFont val="Arial"/>
        <family val="2"/>
      </rPr>
      <t xml:space="preserve">Nota 2: </t>
    </r>
    <r>
      <rPr>
        <sz val="11"/>
        <rFont val="Arial"/>
        <family val="2"/>
      </rPr>
      <t>El directorio debe estar actualizado y con información veraz.</t>
    </r>
    <r>
      <rPr>
        <b/>
        <sz val="11"/>
        <rFont val="Arial"/>
        <family val="2"/>
      </rPr>
      <t xml:space="preserve"> </t>
    </r>
    <r>
      <rPr>
        <sz val="11"/>
        <rFont val="Arial"/>
        <family val="2"/>
      </rPr>
      <t>Esta verificación se realiza mediante el diálogo con los padres y/o cuidadores en la cual se debe contrastar la información del directorio, de acuerdo con la muestra.</t>
    </r>
  </si>
  <si>
    <t>6.5</t>
  </si>
  <si>
    <t>Cuentan con el mecanismo que permita registrar, analizar y tramitar las sugerencias, quejas y reclamos. (Estándar 56)</t>
  </si>
  <si>
    <t xml:space="preserve">Guía Operativa del Servicio Hogar Infantil. GO1.MT1.PP. Versión 2 del 18/02/2025. Estándar 56. Páginas 87 y 88. </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</si>
  <si>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</si>
  <si>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</si>
  <si>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</si>
  <si>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r>
      <t xml:space="preserve">El procedimiento para el trámite de las PQRFS es implementado de acuerdo con lo documentado.
</t>
    </r>
    <r>
      <rPr>
        <b/>
        <sz val="11"/>
        <rFont val="Arial"/>
        <family val="2"/>
      </rPr>
      <t>Nota 1:</t>
    </r>
    <r>
      <rPr>
        <sz val="11"/>
        <rFont val="Arial"/>
        <family val="2"/>
      </rPr>
      <t xml:space="preserve"> Esta verificación se realiza mediante el diálogo con los padres y/o cuidadores y el talento humano, identificando si se conoce y se da respuesta a las PQRFS.</t>
    </r>
  </si>
  <si>
    <t>6.5.3</t>
  </si>
  <si>
    <t xml:space="preserve">Cuenta con evidencias de aplicación de las dos (2) evaluaciones de satisfacción a participantes, familias y cuidadores frente al servicio prestado al año y el informe de análisis de los resultados. </t>
  </si>
  <si>
    <t>8. COMPONENTE TALENTO HUMANO</t>
  </si>
  <si>
    <t>8.1</t>
  </si>
  <si>
    <t>Vincula el talento humano bajo una modalidad de Contratación legal vigente, que cumpla con las formalidades plenas segun lo estipulado por la ley laboral y civil - Estandar 52</t>
  </si>
  <si>
    <t>GUÍA OPERATIVA DEL SERVICIO HOGAR INFANTIL. Versión 2 del 18 de febrero de 2025. Estándar 52 página 85.</t>
  </si>
  <si>
    <t>8.1.1</t>
  </si>
  <si>
    <r>
      <t xml:space="preserve">La vinculación del talento humano se realiza bajo una modalidad de contratación legal vigente.
</t>
    </r>
    <r>
      <rPr>
        <b/>
        <sz val="11"/>
        <rFont val="Arial"/>
        <family val="2"/>
      </rPr>
      <t xml:space="preserve">Nota: </t>
    </r>
    <r>
      <rPr>
        <sz val="11"/>
        <rFont val="Arial"/>
        <family val="2"/>
      </rPr>
      <t>Este verificable se revisará a través de la observación de los contratos de trabajo de la muestra y el dialógo con el Talento Humano.</t>
    </r>
  </si>
  <si>
    <t>8.1.2</t>
  </si>
  <si>
    <r>
      <t xml:space="preserve">El talento humano cuente con la afiliación y el pago oportuno de los aportes al Sistema General de Seguridad Social (salud, pensión y riesgos laborales) desde el primer día de vinculación.
</t>
    </r>
    <r>
      <rPr>
        <b/>
        <sz val="11"/>
        <rFont val="Arial"/>
        <family val="2"/>
      </rPr>
      <t xml:space="preserve">Nota: </t>
    </r>
    <r>
      <rPr>
        <sz val="11"/>
        <rFont val="Arial"/>
        <family val="2"/>
      </rPr>
      <t>Este verificable se revisará a través de la observación de la consulta de pago de la seguridad social de la muestra y el dialógo con el Talento Humano.</t>
    </r>
  </si>
  <si>
    <t>8.2</t>
  </si>
  <si>
    <t>Cumple con los perfiles del talento humano que se requieren para la atencion de las niñas los niños y mujeres gestantes con enfoque diferencial - Estandar 30</t>
  </si>
  <si>
    <t>8.2.1</t>
  </si>
  <si>
    <t>8.2.2</t>
  </si>
  <si>
    <t>Se ha registrado el talento humano vinculado en el sistema de información o herramienta que el ICBF determine</t>
  </si>
  <si>
    <t>8.2.3</t>
  </si>
  <si>
    <t>Se ha priorizado la contratación de personal que conozca la lengua materna y la cultura de la comunidad atendida.</t>
  </si>
  <si>
    <t>GUÍA OPERATIVA DEL SERVICIO HOGAR INFANTIL. Versión 2 del 18 de febrero de 2025. Estándar 30 página 58.</t>
  </si>
  <si>
    <t>8.2.4</t>
  </si>
  <si>
    <t>Si la entidad cuenta con practicantes se evidencia que:
*Cuenta con propuesta formal para la vinculación de practicantes, aprobada por el comité tecnico operativo.
*Los practicantes cumplen con la documentación requeridad en la guia operativa y portan su identificación de manera visible.
*Los practicantes no han sido asignados para suplir los perfiles del talento humano del servicio.</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</si>
  <si>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</si>
  <si>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</si>
  <si>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</si>
  <si>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GUÍA OPERATIVA DEL SERVICIO HOGAR INFANTIL. Versión 2 del 18 de febrero de 2025. Estándar 31 página 61.</t>
  </si>
  <si>
    <t>8.3.1</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</si>
  <si>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</si>
  <si>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8.4</t>
  </si>
  <si>
    <t>Implementa o gestiona y hace seguimiento al plan de cualificación del talento humano de acuerdo con la oferta territorial-sectorial - Estandar 32</t>
  </si>
  <si>
    <t>GUÍA OPERATIVA DEL SERVICIO HOGAR INFANTIL. Versión 2 del 18 de febrero de 2025. Estándar 32 página 61.</t>
  </si>
  <si>
    <t>8.4.1</t>
  </si>
  <si>
    <t>Cuenta con un plan de cualificación del talento humano, el cual debe estar estructurado a más tardar en el tercer (3) mes del inicio de la atención.</t>
  </si>
  <si>
    <t>GUÍA OPERATIVA DEL SERVICIO HOGAR INFANTIL. Versión 2 del 18 de febrero de 2025. Estándar 32 página 61,62,63.</t>
  </si>
  <si>
    <t>8.4.2</t>
  </si>
  <si>
    <t>GUÍA OPERATIVA DEL SERVICIO HOGAR INFANTIL. Versión 2 del 18 de febrero de 2025. Estándar 32 página 61,62,63.
ANEXO TEMÁTICAS PARA LA CUALIFICACIÓN DEL TALENTO HUMANO VINCULADO A LOS SERVICIOS DE EDUCACIÓN INICIAL V1 del 25/11/2024</t>
  </si>
  <si>
    <t>8.5</t>
  </si>
  <si>
    <t>Documenta e implementa un proceso de selección, inducción, bienestar y evaluación del desempeño del talento humano, de acuerdo con el perfil, el cargo a desempeñar y las particularidades culturales y étnicas de la población - Estandar 33</t>
  </si>
  <si>
    <t>GUÍA OPERATIVA DEL SERVICIO HOGAR INFANTIL. Versión 2 del 18 de febrero de 2025. Estándar 33 página 63.</t>
  </si>
  <si>
    <t>8.5.1</t>
  </si>
  <si>
    <r>
      <t xml:space="preserve">El personal cumple con las funciones para las cuales fue contratado.
</t>
    </r>
    <r>
      <rPr>
        <b/>
        <sz val="11"/>
        <color theme="1"/>
        <rFont val="Arial"/>
        <family val="2"/>
      </rPr>
      <t xml:space="preserve">Nota: </t>
    </r>
    <r>
      <rPr>
        <sz val="11"/>
        <color theme="1"/>
        <rFont val="Arial"/>
        <family val="2"/>
      </rPr>
      <t>Evalúe si el personal conoce sus funciones, aplicando las siguientes preguntas orientadoras, de acuerdo con la muestra:
¿Conoce sus funciones? 
¿Dónde las encuentra?
¿Cuáles son sus responsabilidades específicas?</t>
    </r>
  </si>
  <si>
    <t>8.5.2</t>
  </si>
  <si>
    <t>8.5.3</t>
  </si>
  <si>
    <t>GUÍA OPERATIVA DEL SERVICIO HOGAR INFANTIL. Versión 2 del 18 de febrero de 2025. Estándar 33 página 64.</t>
  </si>
  <si>
    <t>8.5.4</t>
  </si>
  <si>
    <t>8.5.5</t>
  </si>
  <si>
    <t>Cuenta con los soportes que evidencian la implementación del proceso de inducción, abarcando las tematicas minimas establecidas en la guia operativa</t>
  </si>
  <si>
    <t>GUÍA OPERATIVA DEL SERVICIO HOGAR INFANTIL. Versión 2 del 18 de febrero de 2025. Estándar 33 página 64, 65.</t>
  </si>
  <si>
    <t>8.5.6</t>
  </si>
  <si>
    <t>Cuenta con los soportes que evidencian la implementación del proceso de evaluacion y desempeño coherentes con los roles y acciones que desempeña el talento humano</t>
  </si>
  <si>
    <t>GUÍA OPERATIVA DEL SERVICIO HOGAR INFANTIL. Versión 2 del 18 de febrero de 2025. Estándar 33 página 65 y 66.</t>
  </si>
  <si>
    <t>8.5.7</t>
  </si>
  <si>
    <t>Cuenta con los soportes que evidencian la implementación del proceso de bienestar y satisfaccion con una periodisidad minima de cada 3 meses</t>
  </si>
  <si>
    <t>GUÍA OPERATIVA DEL SERVICIO HOGAR INFANTIL. Versión 2 del 18 de febrero de 2025. Estándar 33 página  66.</t>
  </si>
  <si>
    <t>8.6</t>
  </si>
  <si>
    <t>Cumple con la verificación del cumplimiento de lo establecido en la Ley 1918 de 2018, modificada por la Ley 2375 de 2024, referente a la consulta del registro de inhabilidades por delitos sexuales cometidos contra personas menores de edad.</t>
  </si>
  <si>
    <t>GUÍA OPERATIVA DEL SERVICIO HOGAR INFANTIL. Versión 2 del 18 de febrero de 2025. Estándar 33 página 64.
Ley 1918 de 2018, modificada por la Ley 2375 de 2024</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</si>
  <si>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</si>
  <si>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</si>
  <si>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</si>
  <si>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</si>
  <si>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 COMPONENTE FINANCIERO</t>
  </si>
  <si>
    <t>7.1</t>
  </si>
  <si>
    <t>Cumple con los requisitos de ley establecidos para la contabilidad, según el tipo de sociedad o empresa. Estandar 58</t>
  </si>
  <si>
    <t>GUÍA OPERATIVA DEL SERVICIO HOGAR INFANTIL. Versión 2 del 18 de febrero de 2025. Estándar 58 página 90.
ANEXO GESTIÒN DE RECURSOS FINANCIEROS CONTRATOS DE 
APORTE SERVICIOS DE PRIMERA INFANCIA, Versión 1 del 25 de noviembre de 2024. 4.2.6. Otras consideraciones pag 8 y  4.4.2 Presupuesto de ingresos y gastos  Pg11</t>
  </si>
  <si>
    <t>7.1.1</t>
  </si>
  <si>
    <t>Cuenta con un presupuesto de ingresos y gastos para la prestación del servicio</t>
  </si>
  <si>
    <t>GUÍA OPERATIVA DEL SERVICIO HOGAR INFANTIL. Versión 2 del 18 de febrero de 2025. Estándar 57 página 89.
ANEXO GESTIÒN DE RECURSOS FINANCIEROS CONTRATOS DE 
APORTE SERVICIOS DE PRIMERA INFANCIA, Versión 1 del 25 de noviembre de 2024. 4.2.6. Otras consideraciones pag 8 y  4.4.2 Presupuesto de ingresos y gastos  Pg11</t>
  </si>
  <si>
    <t>7.1.2</t>
  </si>
  <si>
    <t>Se encuentran incorporados en el presupuesto los recursos de cofinanciación y/o contrapartida y cuentan con la documentación que demuestra su ejecución.</t>
  </si>
  <si>
    <t>GUÍA OPERATIVA DEL SERVICIO HOGAR INFANTIL. Versión 2 del 18 de febrero de 2025. Estándar 57 página 89.
ANEXO GESTIÒN DE RECURSOS FINANCIEROS CONTRATOS DE 
APORTE SERVICIOS DE PRIMERA INFANCIA, Versión 1 del 25 de noviembre de 2024. 4.2.6. Otras considera</t>
  </si>
  <si>
    <t>7.1.3</t>
  </si>
  <si>
    <t>Cuenta con un Manual de Políticas  Contables.</t>
  </si>
  <si>
    <t>7.1.4</t>
  </si>
  <si>
    <t>Cuenta con el reconocimiento contable de los ingresos, gastos, activos y pasivos en los estados financieros se realiza de conformidad con sus políticas contables alineadas a las Normas de Información Financiera vigentes en Colombia.</t>
  </si>
  <si>
    <t>7.1.5</t>
  </si>
  <si>
    <t>Cuenta con el Registro Único Tributario -RUT.</t>
  </si>
  <si>
    <t>7.1.6</t>
  </si>
  <si>
    <t>Cuenta con estados financieros completos del último año fiscal aprobados por el órgano máximo de administración.</t>
  </si>
  <si>
    <t>7.1.7</t>
  </si>
  <si>
    <t>Lleva la contabilidad desagregada por centro de costos.</t>
  </si>
  <si>
    <t>7.1.8</t>
  </si>
  <si>
    <t>Cuenta con un balance de prueba por centro de costos.</t>
  </si>
  <si>
    <t>7.1.9</t>
  </si>
  <si>
    <t>Cuenta con evidencia documentada del pago oportuno de los salarios y honorarios del talento humano, así como de los aportes realizados al Sistema General de Seguridad Social (salud, pensión, riesgos laborales y parafiscales), conforme a los términos legales.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</si>
  <si>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Pg11</t>
  </si>
  <si>
    <t>7.1.10</t>
  </si>
  <si>
    <t>Cuenta con evidencia de que los recursos financieros han sido utilizados en el mantenimiento o adecuación de la infraestructura (servicios publicos, arriendo, mantenimiento y adecuaciones), dotacion no fungible del servicio para garantizar que los ambientes sean seguros y protectores para los niños, niñas y adolescentes.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</si>
  <si>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Pg12</t>
  </si>
  <si>
    <t>7.1.11</t>
  </si>
  <si>
    <t>Cuenta con Gastos operativos en los que incurra la entidad para la operación del servicio.</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</si>
  <si>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Pg13</t>
  </si>
  <si>
    <t>7.1.12</t>
  </si>
  <si>
    <t>Cuenta con evidencia de que los recursos financieros han sido utilizados para el pago de la poliza de seguros para los usuarios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</si>
  <si>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Pg14</t>
  </si>
  <si>
    <t>7.1.13</t>
  </si>
  <si>
    <t>Cuenta con evidencia de que los recursos financieros han sido utilizados con material didactico de consumo para las experiencias pedagogicas</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</si>
  <si>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Pg15</t>
  </si>
  <si>
    <t>7.1.14</t>
  </si>
  <si>
    <t xml:space="preserve">Cuenta con evidencia de que los recursos financieros han sido utilizados con elementos de aseo personal </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</si>
  <si>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Pg16</t>
  </si>
  <si>
    <t>7.1.15</t>
  </si>
  <si>
    <t xml:space="preserve">Cuenta con evidencia de que los recursos financieros han sido utilizados para garantizar la adecuada alimentación de los niños, niñas y adolescentes.
</t>
  </si>
  <si>
    <t>GUÍA OPERATIVA DEL SERVICIO HOGAR INFANTIL. Versión 2 del 18 de febrero de 2025. Estándar 58 página 96.
ANEXO GESTIÒN DE RECURSOS FINANCIEROS CONTRATOS DE 
APORTE SERVICIOS DE PRIMERA INFANCIA, Versión 1 del 25 de noviembre de 2024. 4.2.6. Otras consideraciones pag 8 y  4.4.2 Presupuesto de ingresos y gastos  Pg17</t>
  </si>
  <si>
    <t>Espacios pedagógicos</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</si>
  <si>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</si>
  <si>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</si>
  <si>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</si>
  <si>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</si>
  <si>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</si>
  <si>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</si>
  <si>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</si>
  <si>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</si>
  <si>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</si>
  <si>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Baños en línea infantil para atención de niñas y niños entre los dos (2) y cinco (5) años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</si>
  <si>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</si>
  <si>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</si>
  <si>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</si>
  <si>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</si>
  <si>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</si>
  <si>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</si>
  <si>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</si>
  <si>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</si>
  <si>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</si>
  <si>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</si>
  <si>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</si>
  <si>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</si>
  <si>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</si>
  <si>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</si>
  <si>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</si>
  <si>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</si>
  <si>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</si>
  <si>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</si>
  <si>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</si>
  <si>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</si>
  <si>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</si>
  <si>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</si>
  <si>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</si>
  <si>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</si>
  <si>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</si>
  <si>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</si>
  <si>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</si>
  <si>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PERFIL</t>
  </si>
  <si>
    <t xml:space="preserve">PERSONAL REQUERIDO POR USUARIOS </t>
  </si>
  <si>
    <t xml:space="preserve">Director por o UDS a partir de coberturas de 100 niñas y niños </t>
  </si>
  <si>
    <t>Director asistente por coberturas hasta 99 niñas y niños</t>
  </si>
  <si>
    <t xml:space="preserve"> Asistente administrativo a partir de 100 niñas y niños por UDS</t>
  </si>
  <si>
    <t>Auxiliar Pedagógico
*Con dedicación prioritaria al grupo de niñas y niños menores de 2 años</t>
  </si>
  <si>
    <t>Profesional Psicosocial</t>
  </si>
  <si>
    <t>Profesional Salud y Nutrición</t>
  </si>
  <si>
    <t xml:space="preserve">Auxiliar de Servicios Generales </t>
  </si>
  <si>
    <t>Manipulador de alimentos</t>
  </si>
  <si>
    <t xml:space="preserve">Fuente: GUÍA OPERATIVA DEL SERVICIO HOGAR INFANTIL. Versión 2 del 18 de febrero de 2025. Estructura operativa del servicio - Grafica 1. Estructura operativa del servicio pagina 9 </t>
  </si>
  <si>
    <t>Cantidad de usuarios del servicio
* Corresponde al # cupo atendidos al momento de la VI</t>
  </si>
  <si>
    <t>PERSONAL REQUERIDO POR USUARIOS HOGAR INFANTIL</t>
  </si>
  <si>
    <t>Maestra Jardinera</t>
  </si>
  <si>
    <t>Un grupo de 10 niñas y niños entre 6 meses y 2 años</t>
  </si>
  <si>
    <t>Un grupo de 15 a 25 niñas y niños entre 2 a 3 años</t>
  </si>
  <si>
    <t>Un grupo de 30 niñas y niños entre 3 y 5 años</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</si>
  <si>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</si>
  <si>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</si>
  <si>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</si>
  <si>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</si>
  <si>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</si>
  <si>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</si>
  <si>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</si>
  <si>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</si>
  <si>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</si>
  <si>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</si>
  <si>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</si>
  <si>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</si>
  <si>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</si>
  <si>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</si>
  <si>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</si>
  <si>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</si>
  <si>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</si>
  <si>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</si>
  <si>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</si>
  <si>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</si>
  <si>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</si>
  <si>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</si>
  <si>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</si>
  <si>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</si>
  <si>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</si>
  <si>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</si>
  <si>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</si>
  <si>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Rol</t>
  </si>
  <si>
    <t>Perfil</t>
  </si>
  <si>
    <t>Formación académica</t>
  </si>
  <si>
    <t>Experiencia</t>
  </si>
  <si>
    <t>Cumple / No cumple</t>
  </si>
  <si>
    <r>
      <t xml:space="preserve">Director / Director Asistente </t>
    </r>
    <r>
      <rPr>
        <sz val="9"/>
        <color theme="1"/>
        <rFont val="Aptos Narrow"/>
        <family val="2"/>
        <scheme val="minor"/>
      </rPr>
      <t>(el apoyo a la coordinación únicamente aplica para los casos de operación directa por parte del ICBF)</t>
    </r>
  </si>
  <si>
    <t>título profesional en pedagogía infantil, educación preescolar, educación inicial, educación infantil, educación especial, psicopedagogía, etnoeducación, psicología, sociología, trabajo social, antropología.</t>
  </si>
  <si>
    <t>treinta y seis (36) meses de experiencia profesional de los cuales doce (12) meses de experiencia deben estar relacionados con el objeto y obligaciones del contrato a celebrarse.</t>
  </si>
  <si>
    <t>Perfil 1</t>
  </si>
  <si>
    <t>título profesional en: pedagogía infantil, educación preescolar, educación inicial, educación infantil, educación especial, licenciatura en artes plásticas, escénicas o musicales o etnoeducación.</t>
  </si>
  <si>
    <t>seis (6) meses de experiencia profesional relacionada con el objeto y obligaciones del contrato a celebrarse.</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</si>
  <si>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</si>
  <si>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</si>
  <si>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</si>
  <si>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</si>
  <si>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</si>
  <si>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</si>
  <si>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</si>
  <si>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</si>
  <si>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</si>
  <si>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</si>
  <si>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</si>
  <si>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</si>
  <si>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</si>
  <si>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</si>
  <si>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</si>
  <si>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</si>
  <si>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seis (6) meses de experiencia laboral relacionada con el objeto y obligaciones del contrato a celebrarse</t>
  </si>
  <si>
    <t>Certificado de manipulación de alimentos vigente, expedido por la entidad competente acorde con la legislación que regula la materia.</t>
  </si>
  <si>
    <t>seis (6) meses de experiencia relacionada con el objeto y obligaciones del contrato a celebrarse.</t>
  </si>
  <si>
    <t>Auxiliar de Servicios Generales</t>
  </si>
  <si>
    <t>seis (6) meses de experiencia laboral relacionada con el objeto y obligaciones del contrato a celebrarse.</t>
  </si>
  <si>
    <t>Asistente Administrativo</t>
  </si>
  <si>
    <t>Título técnico o tecnólogo en ciencias económicas, administrativas, sistemas, salud ocupacional, seguridad y salud en el trabajo.</t>
  </si>
  <si>
    <t>doce (12) meses de experiencia laboral relacionada con el objeto y obligaciones del contrato a celebrarse</t>
  </si>
  <si>
    <t>Fuente: Guia Operativa del Servicio Hogar Infantil GO1. MT1.PP Versión 2 del 18/02/2025. pág 59.</t>
  </si>
  <si>
    <t>CONSOLIDADO DE LAS CONDICIONES CON NO CUMPLIMIENTO</t>
  </si>
  <si>
    <t>Numeral</t>
  </si>
  <si>
    <t>CONDICIONES DE CALIDAD CON NO CUMPLIMIENTO</t>
  </si>
  <si>
    <t>COMPONENTE</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</si>
  <si>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</si>
  <si>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</si>
  <si>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</si>
  <si>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</si>
  <si>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</si>
  <si>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</si>
  <si>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</si>
  <si>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</si>
  <si>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</si>
  <si>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</si>
  <si>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</si>
  <si>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</si>
  <si>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</si>
  <si>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</si>
  <si>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</si>
  <si>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</si>
  <si>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</si>
  <si>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</si>
  <si>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</si>
  <si>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Conforme a la normativa vigente y de acuerdo con las orientaciones establecidas en el estándar 10.</t>
  </si>
  <si>
    <t>Certificado de asistencia a consulta en salud bucal</t>
  </si>
  <si>
    <t>Según la orientación del estándar 2.</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</si>
  <si>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</si>
  <si>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</si>
  <si>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Fuente: GUÍA OPERATIVA DEL SERVICIO HOGAR INFANTIL  - GO1.MT1.PP 18/02/2025 - Versión 2 Página 11</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</si>
  <si>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</si>
  <si>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</si>
  <si>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</si>
  <si>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</si>
  <si>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</si>
  <si>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</si>
  <si>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APLICA</t>
  </si>
  <si>
    <t xml:space="preserve">TOTAL </t>
  </si>
  <si>
    <t>SALUD Y NUTRICIÓN</t>
  </si>
  <si>
    <t>PROCESO PEDAGÓGICO</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</si>
  <si>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</si>
  <si>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</si>
  <si>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</si>
  <si>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</si>
  <si>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</si>
  <si>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</si>
  <si>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</si>
  <si>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</si>
  <si>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</si>
  <si>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</si>
  <si>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</si>
  <si>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</si>
  <si>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Listado de Documentos</t>
  </si>
  <si>
    <t>Componente</t>
  </si>
  <si>
    <t>No. Verificable</t>
  </si>
  <si>
    <t>Ambientes Educativos y Protectores</t>
  </si>
  <si>
    <t>Certificado o el concepto expedido por la Oficina de Planeación municipal o Entidad competente, en donde constate que la infraestructura de la UDS está fuera de zona 
de riesgo.</t>
  </si>
  <si>
    <t xml:space="preserve">Licencia de construcción expedida para su funcionamiento. En caso de inmuebles construidos antes del 2011, remitir certificado expedido por la secretaria de planeación de la entidad territorial o quien haga sus veces, que evidencie que la infraestructura es apta para su funcionamiento.
</t>
  </si>
  <si>
    <r>
      <rPr>
        <b/>
        <sz val="11"/>
        <color theme="1"/>
        <rFont val="Aptos Narrow"/>
        <family val="2"/>
        <scheme val="minor"/>
      </rPr>
      <t>Plan para la gestión de riesgos de accidentes:</t>
    </r>
    <r>
      <rPr>
        <sz val="11"/>
        <color theme="1"/>
        <rFont val="Aptos Narrow"/>
        <family val="2"/>
        <scheme val="minor"/>
      </rPr>
      <t xml:space="preserve">
-Remita evidencias de que el plan de gestión de riesgos de accidentes ha sido socializado a todas las familias, cuidadores de los participantes y al talento humano de la UDS.  
-Remita el protocolo que la UDS, para la utilización de las zonas recreativas (internas y externas), protocolo de seguridad para el desplazamiento, estadía y regreso a la unidad de servicio. </t>
    </r>
  </si>
  <si>
    <t>En caso de que la UDS cuente con servicio de transporte o lo utilice para salidas pedagógicas, remita: Revisión técnico-mecánica vigente, SOAT vigente y Licencia de conducción vigente del conductor asignado.</t>
  </si>
  <si>
    <t xml:space="preserve">En caso de contar con piscina acuática o hacer uso de ella a través de un tercero, solicitar el certificado de cumplimiento de las normas de seguridad reglamentarias para su uso. </t>
  </si>
  <si>
    <t>En caso de no presentarse situaciones de presuntos hechos de violencia, lesiones y fallecimientos al interior de las UDS, se diligencia de manera mensual el Formato certificación de la no ocurrencia de presuntos hechos de violencia, lesiones y fallecimientos de los usuarios o el documento que lo modifique o sustituya.</t>
  </si>
  <si>
    <r>
      <rPr>
        <b/>
        <sz val="11"/>
        <color theme="1"/>
        <rFont val="Aptos Narrow"/>
        <family val="2"/>
        <scheme val="minor"/>
      </rPr>
      <t>Registro de novedades:</t>
    </r>
    <r>
      <rPr>
        <sz val="11"/>
        <color theme="1"/>
        <rFont val="Aptos Narrow"/>
        <family val="2"/>
        <scheme val="minor"/>
      </rPr>
      <t xml:space="preserve"> 
-Aporte el mecanismo en el cual ingresa la información de novedades y registros de las situaciones especiales que se presentan con los usuarios las situaciones presentadas y soporte de las acciones adelantadas por parte de las familias, la EAS y la UDS.</t>
    </r>
  </si>
  <si>
    <r>
      <rPr>
        <b/>
        <sz val="11"/>
        <color theme="1"/>
        <rFont val="Aptos Narrow"/>
        <family val="2"/>
        <scheme val="minor"/>
      </rPr>
      <t xml:space="preserve">Póliza de seguro contra accidentes: </t>
    </r>
    <r>
      <rPr>
        <sz val="11"/>
        <color theme="1"/>
        <rFont val="Aptos Narrow"/>
        <family val="2"/>
        <scheme val="minor"/>
      </rPr>
      <t xml:space="preserve">
-Remita copia de la póliza, así como el listado de la totalidad de usuarios de la UDS. 
-Soporte de la socialización de la cobertura de la póliza y 
procedimiento para su activación y los amparos otorgados por la misma a padres de familia y al talento humano. </t>
    </r>
  </si>
  <si>
    <r>
      <rPr>
        <b/>
        <sz val="11"/>
        <color theme="1"/>
        <rFont val="Aptos Narrow"/>
        <family val="2"/>
        <scheme val="minor"/>
      </rPr>
      <t xml:space="preserve">Plan de gestión de riesgos de desastres:
</t>
    </r>
    <r>
      <rPr>
        <sz val="11"/>
        <color theme="1"/>
        <rFont val="Aptos Narrow"/>
        <family val="2"/>
        <scheme val="minor"/>
      </rPr>
      <t xml:space="preserve">-Remita el documento y los soportes de su implementación, tales como simulacros y actividades con los usuarios.
-Remita evidencias de que el plan de gestión de riesgos de desastres ha sido socializado a todas las familias, cuidadores de los participantes y al talento humano de la UDS.  </t>
    </r>
  </si>
  <si>
    <r>
      <rPr>
        <b/>
        <sz val="11"/>
        <color theme="1"/>
        <rFont val="Aptos Narrow"/>
        <family val="2"/>
        <scheme val="minor"/>
      </rPr>
      <t>Condiciones y especificaciones de la planta física:</t>
    </r>
    <r>
      <rPr>
        <sz val="11"/>
        <color theme="1"/>
        <rFont val="Aptos Narrow"/>
        <family val="2"/>
        <scheme val="minor"/>
      </rPr>
      <t xml:space="preserve"> 
-Remita soportes de aprobación del inmueble de la UDS por parte de la Supervisión del Contrato. 
-Para las situaciones o condiciones excepcionales de 
infraestructura en las que se presta el servicio remita el aval 
por parte del comité técnico operativo y el supervisor del 
contrato.</t>
    </r>
  </si>
  <si>
    <r>
      <t xml:space="preserve">Dotacion:
</t>
    </r>
    <r>
      <rPr>
        <sz val="11"/>
        <color theme="1"/>
        <rFont val="Aptos Narrow"/>
        <family val="2"/>
        <scheme val="minor"/>
      </rPr>
      <t>-Remita inventario entregado por la supervision del contrato al iniciar el contrato.</t>
    </r>
  </si>
  <si>
    <t xml:space="preserve">Soportes de la implementación del plan y del informe dirigido al supervisor del contrato o al apoyo a la coordinación en caso de operación directas, en los casos donde se materializo alguna situación de riesgo que afecte la vida o integridad de los participantes  (si aplica).
Formato de reporte de presuntos hechos de violencia, lesiones y fallecimientos de los participantes de los servicios de primera infancia (si aplica).  </t>
  </si>
  <si>
    <t>Soportes de las acciones realizadas en  casos de fallecimeinto (si aplica).</t>
  </si>
  <si>
    <t>Familias, Comunidades y redes Sociales</t>
  </si>
  <si>
    <t>Soportes de la consolidación de la información recolectada de la caracterización del grupo de familias o cuidadores y de las niñas, los niños y mujeres gestantes realizada con el talento humano.</t>
  </si>
  <si>
    <t xml:space="preserve">Soportes de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t>
  </si>
  <si>
    <t>Soportes de reporte de presuntos hechos de violencia, lesiones y fallecimientos de los usuarios de los servicios de Primera Infancia (si aplica).</t>
  </si>
  <si>
    <t>Registro de novedades con la descripción de las acciones adelantadas en el caso de haberse presnetado una amenaza, vulneración o inobservancia de los derechos de una niña y/o niño (si aplica).</t>
  </si>
  <si>
    <t>Soportes de notificación a la autoridad administrativa correspondiente, de la inasistencia y retiros injustificados de las niñas o niños que se encuentran con Proceso Administrativo de Restablecimiento de Derechos - PARD atendidos (si aplica).</t>
  </si>
  <si>
    <t>Plan de articulación interinstitucional y comunitaria.</t>
  </si>
  <si>
    <t xml:space="preserve">Soportes de la articulación interinstitucional y comunitaria para la gestión de alertas y riesgos identificados en la valoración y seguimiento al desarrollo infantil. </t>
  </si>
  <si>
    <t>Soportes del seguimiento al plan de articulación interinstitucional y comunitaria.</t>
  </si>
  <si>
    <t xml:space="preserve">Pacto de convivencia y  los soportes de su construcción o actualización. </t>
  </si>
  <si>
    <t>Soportes de la socialización del pacto de convivencia con participantes, familias, cuidadores y  talento humano.</t>
  </si>
  <si>
    <t>Plan de formación y acompañamiento a familias.</t>
  </si>
  <si>
    <t>Soporte del primer  encuentro con las familias y cuidadores, en línea con las estrategias del servicio desarrollado mediante la metodología de identificación de sentidos.</t>
  </si>
  <si>
    <t>Soportes de los encuentros grupales con las familias y cuidadores, como evidencia de la implementación del plan de formación y acompañamiento a familias.</t>
  </si>
  <si>
    <t>Soportes de formación y  acompañamiento psicosocial específico a familias en situaciones emergentes o condiciones especiales que requieran acompañamiento (si aplica).</t>
  </si>
  <si>
    <t>Soportes de las visitas desarrolladas por veedurías ciudadanas, o por las visitas del Comité del Control Social del Servicio.</t>
  </si>
  <si>
    <t>Soportes de la socialización a la comunidad de los servicios contratados.</t>
  </si>
  <si>
    <t>Soportes que den cuenta que se implementaron acciones que atendieran los aspectos encontrados por el comité de control social.</t>
  </si>
  <si>
    <t>Proceso Pedagógico</t>
  </si>
  <si>
    <t>Proyecto pedagógico y  los  soportes de su construcción o actualización.</t>
  </si>
  <si>
    <t xml:space="preserve">Planeaciones pedagógicas del proceso de atención </t>
  </si>
  <si>
    <t>Soportes del seguimiento al desarrollo  de cada niña y niño</t>
  </si>
  <si>
    <t>Escala de Valoración Cualitativa del Desarrollo Infantil - Revisada - EVCDI-R, de acuerdo con las tomas realizadas.</t>
  </si>
  <si>
    <t>Soportes del análisis de  los resultados de la Escala de Valoración Cualitativa del Desarrollo Infantil - Revisada - EVCDI-R realizado por el equipo intersiciplinario.</t>
  </si>
  <si>
    <t>Soportes de la socialización de los resultados de la Escala de Valoración Cualitativa del Desarrollo Infantil - Revisada - EVCDI-R a las familias y cuidadores.</t>
  </si>
  <si>
    <t>Cronograma que especifique las jornadas de reflexión pedagógica, y los soportes que den cuente del desarrollo de las jornadas.</t>
  </si>
  <si>
    <t>Soportes de las estrategias y acciones que permiten el reconocimiento, la pervivencia y el fortalecimiento de las prácticas culturales de los grupos étnicos presentes en el servicio (si aplica)</t>
  </si>
  <si>
    <t>Soportes de  la participación del talento humano en los colectivos pedagógicos.</t>
  </si>
  <si>
    <t>Administrativo y de gestión</t>
  </si>
  <si>
    <t>Reglamento Interno de Trabajo</t>
  </si>
  <si>
    <t>Archivo de la información sobre las niñas, los niños, mujeres gestantes, sus familias o cuidadores, el talento humano y la gestión administrativa y financiera</t>
  </si>
  <si>
    <t>Administrativo y de Gestión</t>
  </si>
  <si>
    <t xml:space="preserve">6.3.1 </t>
  </si>
  <si>
    <t xml:space="preserve">Registros de Asistencia Mensual RAM </t>
  </si>
  <si>
    <t>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t>
  </si>
  <si>
    <t>Financiero</t>
  </si>
  <si>
    <t xml:space="preserve">Presupuesto 
se solicita presupuesto de ingresos y gastos con respectivas modificaciones  </t>
  </si>
  <si>
    <t xml:space="preserve">a: Conjunto completo de estados financieros, con corte a 31 de diciembre de 2024 comparativos con el año anterior. 
b: Acta de asamblea general ordinaria y/o extraordinaria, por la cual son aprobados los estados financieros por parte del organismo superior de la entidad (EAS/Operador). 
c: Balance de prueba acumulado al 31 de diciembre de 2024 con lo que se lleve del año presente. 
d: Manual de políticas contables. 
e: Documentos del Contador: 
f: Copia de documento de identificación, Tarjeta Profesional, Certificado de antecedentes de la junta central de contadores vigente. 
g: Documentos del Revisor Fiscal: 
h: Copia de documento de identificación, tarjeta Profesional, antecedentes de la junta central de contadores vigente. 
i: Dictamen a los Estados Financieros expedido por Revisor Fiscal al corte de diciembre 31 de 2024. 
j: Informes de evaluación de control interno entregados por el revisor fiscal en los últimos 3 meses, previos a la presente acción de inspección. 
k: Acta de asamblea elección. 
l: Carta de aceptación de cargo. </t>
  </si>
  <si>
    <t xml:space="preserve">Obligaciones tributarias  
Copia del RUT de la entidad, completo. 
Pantallazo de inicio – estado obligaciones DIAN – detalle, que evidencie el estado de cuenta actual de las obligaciones tributarias. </t>
  </si>
  <si>
    <t xml:space="preserve">Centros de costos 
Relación, generada por el Sistema contable, que detalle los centros de costos parametrizados en la contabilidad de la entidad (EAS/Operador). 
Balance de prueba por el centro de costos del servicio generada por el sistema contable de los últimos 3 meses. </t>
  </si>
  <si>
    <t xml:space="preserve">Libro auxiliar contable detallado, por cuenta y tercero a nivel nacional, tres (3) meses causados. (Generado por el Sistema contable. 
Balance de prueba detallado de los tres (3) meses causados. </t>
  </si>
  <si>
    <t xml:space="preserve">Soportes de pagos de nómina, honorarios (Planillas y comprobantes de pago) y de seguridad social de los últimos tres meses previos a la presente acción de inspección. </t>
  </si>
  <si>
    <t xml:space="preserve">Se solicita para los últimos tres 3 meses, la siguiente información por mes y cuenta bancaria: 
a: Informe financiero ICBF 
b: Auxiliar contable correspondiente generado por el software contable. 
c: Libro auxiliar de bancos, extractos bancarios hoja de trabajo o conciliación 
Relación de las cuentas bancarias de la modalidad y servicio objeto de la visita detallando: 
- Tipo de cuenta 
- Número 
- Banco 
- Contrato y modalidad a la cual se encuentra asociada. </t>
  </si>
  <si>
    <t xml:space="preserve">Talento Humano </t>
  </si>
  <si>
    <t>Listado en formato Excel que relacione el 100% del talento humano de la entidad (EAS/Operador) actualmente vinculado. El listado se debe presentar por cada modalidad y servicio que ejecute el operador a Nivel Nacional. 
Deberán detallar la siguiente información: 
a: Nombres y apellidos. 
b: Número Identificación y fecha de expedición del documento. 
c: Fecha de expedición del documento de identidad  
d: Número de contacto (celular o fijo) Nombre de la Unidad de servicio. Municipio de la Unidad de servicio. 
e: Cargo que desempeña según lineamiento de la modalidad. 
f: Tiempo de experiencia asociada al cargo contratado. 
g: Tipo de contrato laboral. Municipio ejecución del contrato. 
h: Fecha de inicio de contrato. 
i: Fecha fin de contrato.  
j: Salario / honorario acordado.  
k: Ingreso base de cotización. 
l: Tiempo dedicación TC, MT indicando número de horas diarias. 
m: Profesión o último nivel académico. 
n: Fecha en la cual se vinculó por primera vez a la entidad. Utilizar el formato día/mes/año. 
o: Cuenta con lengua materna y/o de cultura de la comunidad atentida</t>
  </si>
  <si>
    <t xml:space="preserve">Soportes de afiliación a: Salud, Pensión y ARL </t>
  </si>
  <si>
    <t xml:space="preserve">Carpetas de las hojas de vida del talento humano con la totalidad de sus anexos y soportes. 
Por cada colaborador de la muestra seleccionada. </t>
  </si>
  <si>
    <t>Reporte a la fecha del talento humano generado por el aplicativo CUENTAME por modalidad y unidad de servicio</t>
  </si>
  <si>
    <t>a: Soporte de aprobacion por el comité tecnico operativo de los practicantes (si aplica)
b: Listado con nombres de los practicantes y documentacion requerida</t>
  </si>
  <si>
    <t xml:space="preserve">Plan formación y cualificación con su respectiva evidencia de implementación de los últimos 3 meses a la fecha de la acción de inspección. </t>
  </si>
  <si>
    <t xml:space="preserve">Proceso de selección y evidencias de su implementación de los últimos 3 meses a la fecha de la acción de inspección. </t>
  </si>
  <si>
    <t xml:space="preserve">Proceso de inducción y evidencias de su implementación de los últimos 3 meses a la fecha de la acción de inspección. 
</t>
  </si>
  <si>
    <t>Implementación del proceso de evaluacion y desempeño, segun la periodicidad que establescan</t>
  </si>
  <si>
    <t xml:space="preserve">Proceso de Bienestar y Satisfacción y evidencia de implementación de los últimos 3 meses a la fecha de la acción de inspección. </t>
  </si>
  <si>
    <t>5.3.1</t>
  </si>
  <si>
    <t>5.3.2</t>
  </si>
  <si>
    <t>5.3.3</t>
  </si>
  <si>
    <t>5.5.3</t>
  </si>
  <si>
    <t>SEC</t>
  </si>
  <si>
    <t xml:space="preserve">OBSERVACIONES </t>
  </si>
  <si>
    <t>3.1</t>
  </si>
  <si>
    <t>5.3</t>
  </si>
  <si>
    <t>1. INFORMACIÓN DE LA INSTITUCIÓN</t>
  </si>
  <si>
    <t xml:space="preserve">3. Salud  y Nutrición </t>
  </si>
  <si>
    <t xml:space="preserve">4. Familia, Comunidades y Redes </t>
  </si>
  <si>
    <t xml:space="preserve">5. Componente Proceso Pedagógico </t>
  </si>
  <si>
    <t> 6. ADMINISTRATIVO Y DE GESTIÓN</t>
  </si>
  <si>
    <t>7. Financiero</t>
  </si>
  <si>
    <t>8. Talento Humano</t>
  </si>
  <si>
    <t>INFORMACION GENERAL</t>
  </si>
  <si>
    <t>Fecha de Finalización Visita</t>
  </si>
  <si>
    <r>
      <t>Cuenta con soporte de afiliación en estado activo, vigente (no mayor a 6 meses), en físico o digital.</t>
    </r>
    <r>
      <rPr>
        <b/>
        <sz val="11"/>
        <rFont val="Arial"/>
        <family val="2"/>
      </rPr>
      <t xml:space="preserve">
Nota 1: </t>
    </r>
    <r>
      <rPr>
        <sz val="11"/>
        <rFont val="Arial"/>
        <family val="2"/>
      </rPr>
      <t>Régimen Especial: Certificación emitida por la Entidad Prestadora de Salud (EPS).</t>
    </r>
    <r>
      <rPr>
        <b/>
        <sz val="11"/>
        <rFont val="Arial"/>
        <family val="2"/>
      </rPr>
      <t xml:space="preserve">
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Urbana: 1 mes, Zona Rural y Rural Dispersa: 2 meses, ó reporte al supervisor del contrato por parte de la EAS, en caso de no cumplir tiempos establecidos.</t>
    </r>
  </si>
  <si>
    <r>
      <t>Cuenta con soporte de asistencia a la consulta de valoración integral en salud.</t>
    </r>
    <r>
      <rPr>
        <b/>
        <sz val="11"/>
        <rFont val="Arial"/>
        <family val="2"/>
      </rPr>
      <t xml:space="preserve">
Nota 1: </t>
    </r>
    <r>
      <rPr>
        <sz val="11"/>
        <rFont val="Arial"/>
        <family val="2"/>
      </rPr>
      <t>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de cumplimiento.</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t>
    </r>
    <r>
      <rPr>
        <b/>
        <sz val="11"/>
        <rFont val="Arial"/>
        <family val="2"/>
      </rPr>
      <t xml:space="preserve">
Nota 3: </t>
    </r>
    <r>
      <rPr>
        <sz val="11"/>
        <rFont val="Arial"/>
        <family val="2"/>
      </rPr>
      <t>En caso de presentarse barreras de acceso a salud verificar el cumplimiento del procedimiento indicado en el estándar 3.</t>
    </r>
  </si>
  <si>
    <r>
      <t>Cuenta con soporte de atención en salud bucal realizado por profesional en odontología.</t>
    </r>
    <r>
      <rPr>
        <b/>
        <sz val="11"/>
        <rFont val="Arial"/>
        <family val="2"/>
      </rPr>
      <t xml:space="preserve">
Nota 1: </t>
    </r>
    <r>
      <rPr>
        <sz val="11"/>
        <rFont val="Arial"/>
        <family val="2"/>
      </rPr>
      <t>En caso de no contar con el soporte verificar registro de novedades que incluye: orientación a familias y/o cuidadores, razones por las cuales no ha tenido acceso a la atención en salud bucal o no cuenta con el soporte de asistencia, firmado por la familia y/o cuidador especificando la fecha pactada de cumplimiento.</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efectivo a las mismas.</t>
    </r>
    <r>
      <rPr>
        <b/>
        <sz val="11"/>
        <rFont val="Arial"/>
        <family val="2"/>
      </rPr>
      <t xml:space="preserve">
Nota 3:</t>
    </r>
    <r>
      <rPr>
        <sz val="11"/>
        <rFont val="Arial"/>
        <family val="2"/>
      </rPr>
      <t xml:space="preserve"> En caso de presentarse barreras de acceso a salud verificar el cumplimiento del procedimiento indicado en el estándar 3.</t>
    </r>
  </si>
  <si>
    <r>
      <t>Cuenta con soporte en físico o digital de la aplicación del esquema de vacunación completo para la edad.</t>
    </r>
    <r>
      <rPr>
        <b/>
        <sz val="11"/>
        <rFont val="Arial"/>
        <family val="2"/>
      </rPr>
      <t xml:space="preserve">
Nota1: </t>
    </r>
    <r>
      <rPr>
        <sz val="11"/>
        <rFont val="Arial"/>
        <family val="2"/>
      </rPr>
      <t>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Urbana 15 días y Zona Rural o Rural Dispersa 1 mes.</t>
    </r>
    <r>
      <rPr>
        <b/>
        <sz val="11"/>
        <rFont val="Arial"/>
        <family val="2"/>
      </rPr>
      <t xml:space="preserve">
Nota 2: </t>
    </r>
    <r>
      <rPr>
        <sz val="11"/>
        <rFont val="Arial"/>
        <family val="2"/>
      </rPr>
      <t>En caso de que el talento humano de la UDS identifique imposibilidad de la familia y/o cuidador verificar soporte de reporte a la EAS o PDS para realizar articulación con las entidades del sector salud y autoridades tradicionales, con el fin de promocionar acciones en la UDS para el acceso al servicio de vacunación.</t>
    </r>
    <r>
      <rPr>
        <b/>
        <sz val="11"/>
        <rFont val="Arial"/>
        <family val="2"/>
      </rPr>
      <t xml:space="preserve">
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</si>
  <si>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Cuenta con los soportes  de cualificación al talento humano  por parte de la EAS o PDS, sobre la toma de datos de peso, longitud/talla , perímetro braquial, identificación de signos físicos asociados a la desnutrición aguda y  suministro de la FTLC(si aplica)
Nota1. Actas con los contenidos abordados, listados de asistencia, registro fotográfico o fílmico.</t>
  </si>
  <si>
    <r>
      <t>Cuenta con el Formato Captura de Datos Antropométricos de las Niñas y los Niños o documentos que los modifiquen o sustituyan diligenciado de forma completa.</t>
    </r>
    <r>
      <rPr>
        <b/>
        <sz val="11"/>
        <rFont val="Arial"/>
        <family val="2"/>
      </rPr>
      <t xml:space="preserve">
Nota 1: </t>
    </r>
    <r>
      <rPr>
        <sz val="11"/>
        <rFont val="Arial"/>
        <family val="2"/>
      </rPr>
      <t>Realiza la toma de los datos antropométricos (peso, talla/longitud y perímetro braquial) de la totalidad de los participantes vinculados al servicio.</t>
    </r>
    <r>
      <rPr>
        <b/>
        <sz val="11"/>
        <rFont val="Arial"/>
        <family val="2"/>
      </rPr>
      <t xml:space="preserve">
Nota 2: </t>
    </r>
    <r>
      <rPr>
        <sz val="11"/>
        <rFont val="Arial"/>
        <family val="2"/>
      </rPr>
      <t>La primera toma se realiza durante los siguientes 5 días calendario a partir del inicio en la prestación del servicio. Los niños y niñas que ingresan al servicio en meses posteriores al inicio de la atención se les realiza la toma de manera inmediata.</t>
    </r>
    <r>
      <rPr>
        <b/>
        <sz val="11"/>
        <rFont val="Arial"/>
        <family val="2"/>
      </rPr>
      <t xml:space="preserve">
Nota 3: </t>
    </r>
    <r>
      <rPr>
        <sz val="11"/>
        <rFont val="Arial"/>
        <family val="2"/>
      </rPr>
      <t xml:space="preserve">En un plazo máximo de 8 días calendario se registran en el Sistema de Información o herramienta que el ICBF determine. </t>
    </r>
    <r>
      <rPr>
        <b/>
        <sz val="11"/>
        <rFont val="Arial"/>
        <family val="2"/>
      </rPr>
      <t xml:space="preserve">
Nota 4: </t>
    </r>
    <r>
      <rPr>
        <sz val="11"/>
        <rFont val="Arial"/>
        <family val="2"/>
      </rPr>
      <t xml:space="preserve">La clasificación nutricional se  realiza de manera inmediata en el momento de la toma de medidas antropométricas. </t>
    </r>
    <r>
      <rPr>
        <b/>
        <sz val="11"/>
        <rFont val="Arial"/>
        <family val="2"/>
      </rPr>
      <t xml:space="preserve">
Nota 5: </t>
    </r>
    <r>
      <rPr>
        <sz val="11"/>
        <rFont val="Arial"/>
        <family val="2"/>
      </rPr>
      <t xml:space="preserve">Realiza los seguimientos para los participantes que no presenten malnutrición por déficit de forma trimestral, garantizando que las valoraciones subsiguientes a la primera se realicen cinco (5) días antes o después del día de la valoración. </t>
    </r>
  </si>
  <si>
    <t xml:space="preserve">Cuenta con registro de novedades para los usuarios, entre los 6 y 59 meses, con perímetro del brazo menor o igual a 11.5 centímetros, y la orientación a la familia y/o cuidador, de asistir al servicio de salud.
Nota1. El registro de novedades y las orientaciones a  la familia deben tener  firma y/o huella del adulto que recibe esta alerta. </t>
  </si>
  <si>
    <r>
      <t xml:space="preserve">Seguimiento Antropométrico.  </t>
    </r>
    <r>
      <rPr>
        <sz val="11"/>
        <rFont val="Arial"/>
        <family val="2"/>
      </rPr>
      <t xml:space="preserve">Verifica que cumple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</si>
  <si>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La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
-Se realiza seguimiento a las 72 horas posteriores a la canalización al sector salud y luego semanalmente.</t>
    </r>
  </si>
  <si>
    <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</si>
  <si>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r>
      <t>Cuenta con soportes de acciones de promoción, protección y apoyo de la práctica de la lactancia humana exclusiva  y complementaria para las personas en periodo de lactancia, las familias y/o cuidadores y con el talento humano.</t>
    </r>
    <r>
      <rPr>
        <b/>
        <sz val="11"/>
        <rFont val="Arial"/>
        <family val="2"/>
      </rPr>
      <t xml:space="preserve">
Nota 1: </t>
    </r>
    <r>
      <rPr>
        <sz val="11"/>
        <rFont val="Arial"/>
        <family val="2"/>
      </rPr>
      <t>Fotografías, actas, registros de asistencia, entre otros.</t>
    </r>
  </si>
  <si>
    <r>
      <t>Cuenta con soportes (fotografías, videos, actas firmadas y listados de asistencia) del plan de cualificación del talento humano sobre la socialización del procedimiento para identificar, reportar y actuar frente a enfermedades inmunoprevenibles, prevalentes en la primera infancia (Infección Respiratoria Aguda - IRA, Enfermedad Diarreica Aguda - EDA, Malaria y Dengue), transmitidas por alimentos y, de origen cultural (si aplica).</t>
    </r>
    <r>
      <rPr>
        <b/>
        <sz val="11"/>
        <rFont val="Arial"/>
        <family val="2"/>
      </rPr>
      <t xml:space="preserve">
Nota 1: </t>
    </r>
    <r>
      <rPr>
        <sz val="11"/>
        <rFont val="Arial"/>
        <family val="2"/>
      </rPr>
      <t>Verifica que cuenta con soportes (fotografías, videos, actas firmadas y listados de asistencia) de implementación de acciones de promoción, prevención y atención oportuna, en el marco de los planes de formación y acompañamiento a familias.</t>
    </r>
    <r>
      <rPr>
        <b/>
        <sz val="11"/>
        <rFont val="Arial"/>
        <family val="2"/>
      </rPr>
      <t xml:space="preserve">
Nota 2: </t>
    </r>
    <r>
      <rPr>
        <sz val="11"/>
        <rFont val="Arial"/>
        <family val="2"/>
      </rPr>
      <t>En caso de que se presenten grupos étnicos, verifica que cuenta con soportes de articulación con curanderos o médicos tradicionales reconocidos, y de  acciones preventivas con enfoque intercultural.</t>
    </r>
  </si>
  <si>
    <r>
      <t>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t>
    </r>
    <r>
      <rPr>
        <b/>
        <sz val="11"/>
        <rFont val="Arial"/>
        <family val="2"/>
      </rPr>
      <t xml:space="preserve">
Nota 1: </t>
    </r>
    <r>
      <rPr>
        <sz val="11"/>
        <rFont val="Arial"/>
        <family val="2"/>
      </rPr>
      <t xml:space="preserve">En observación de la atención, verifica que en la unidad de servicio se implementen acciones de promoción, prevención y atención oportuna dirigido a familias. </t>
    </r>
  </si>
  <si>
    <r>
      <t>Cuenta con soportes  caso de presentarse:</t>
    </r>
    <r>
      <rPr>
        <b/>
        <sz val="11"/>
        <rFont val="Arial"/>
        <family val="2"/>
      </rPr>
      <t xml:space="preserve">
1.Enfermedades Inmunoprevenibles  </t>
    </r>
    <r>
      <rPr>
        <sz val="11"/>
        <rFont val="Arial"/>
        <family val="2"/>
      </rPr>
      <t>registro de novedades elaborado por la nutricionista con las orientaciones suministradas a las familias para su cuidado y atención oportuna por parte del sector salud (si aplica).</t>
    </r>
    <r>
      <rPr>
        <b/>
        <sz val="11"/>
        <rFont val="Arial"/>
        <family val="2"/>
      </rPr>
      <t xml:space="preserve">
2.Enfermedades Transmitidas por Alimentos </t>
    </r>
    <r>
      <rPr>
        <sz val="11"/>
        <rFont val="Arial"/>
        <family val="2"/>
      </rPr>
      <t xml:space="preserve">soporte de notificación a la autoridad de salud competente en el territorio, con copia al supervisor del contrato. </t>
    </r>
  </si>
  <si>
    <r>
      <t>Documento ciclo de menús con el visto bueno del nutricionista del Centro Zonal o Dirección Regional del ICBF.</t>
    </r>
    <r>
      <rPr>
        <b/>
        <sz val="11"/>
        <rFont val="Arial"/>
        <family val="2"/>
      </rPr>
      <t xml:space="preserve">
Nota 1:</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t>
    </r>
    <r>
      <rPr>
        <b/>
        <sz val="11"/>
        <rFont val="Arial"/>
        <family val="2"/>
      </rPr>
      <t xml:space="preserve">
Nota 2:</t>
    </r>
    <r>
      <rPr>
        <sz val="11"/>
        <rFont val="Arial"/>
        <family val="2"/>
      </rPr>
      <t xml:space="preserve"> Verificar los cambios del ciclo de menú, que evidencien la implementación de las modificaciones o ajustes razonables para los niños, niñas a los que se les haya ordenado una dieta especial por la Nutricionista-Dietista del Sistema de Salud.</t>
    </r>
    <r>
      <rPr>
        <b/>
        <sz val="11"/>
        <rFont val="Arial"/>
        <family val="2"/>
      </rPr>
      <t xml:space="preserve">
Nota 3: </t>
    </r>
    <r>
      <rPr>
        <sz val="11"/>
        <rFont val="Arial"/>
        <family val="2"/>
      </rPr>
      <t>Verificar los cambios del ciclo de menú, que evidencien la mejora de acuerdo con los resultados de la encuesta de satisfacción.  Soporte de aprobación por el supervisor de contrato.</t>
    </r>
  </si>
  <si>
    <t xml:space="preserve">En observación y muestreo se evidencia la implementación de las modificaciones o ajustes razonables a los que haya lugar de acuerdo con:
a. En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</si>
  <si>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r>
      <t>Cuenta con Formato Entrega Alimentos de Alto Valor Nutricional a Beneficiarios o documento que lo modifique o sustituya y, es congruente con lo que refieren las familias y/o cuidadores durante la acción de inspección.</t>
    </r>
    <r>
      <rPr>
        <b/>
        <sz val="11"/>
        <rFont val="Arial"/>
        <family val="2"/>
      </rPr>
      <t xml:space="preserve">
Nota 1: </t>
    </r>
    <r>
      <rPr>
        <sz val="11"/>
        <rFont val="Arial"/>
        <family val="2"/>
      </rPr>
      <t xml:space="preserve">En diálogo con los padres de familia y/o cuidadores se evidencia que la entrega es congruente con lo que refieren las familias y/o cuidadores durante la acción de inspección. </t>
    </r>
  </si>
  <si>
    <r>
      <t>Cuenta con registros de entrega de los alimentos por parte de la EAS o PDS al servicio con fecha y firma de recibido a satisfacción de estos.</t>
    </r>
    <r>
      <rPr>
        <b/>
        <sz val="11"/>
        <rFont val="Arial"/>
        <family val="2"/>
      </rPr>
      <t xml:space="preserve">
Nota 1: </t>
    </r>
    <r>
      <rPr>
        <sz val="11"/>
        <rFont val="Arial"/>
        <family val="2"/>
      </rPr>
      <t xml:space="preserve">Verifica mediante observación que los alimentos entregados por la EAS o PDS se encuentran en adecuadas condiciones de calidad y coincide en cantidad y presentación con el registro. </t>
    </r>
  </si>
  <si>
    <t xml:space="preserve">Para el caso de la Ración para Preparar - RPP (si aplica), verifica que cumple con la siguiente documentación:
1.Soporte de concertación con las comunidades étnicas de la región.
2.Soporte de entrega de las raciones.
3.Soporte que establezca las condiciones para la entrega.
Nota 1: En caso de que pueda observarse la entrega en sitio, verifica que cumple con las siguientes condiciones:
1.Implementan las minutas patrón y las fichas técnicas.
2.Frecuencia concertada.
3.Las condiciones del empaque primario de los alimentos y el empaque secundario de la ración. </t>
  </si>
  <si>
    <r>
      <t>Cuenta con el programa de capacitación al personal a cargo del servicio de alimentación en físico o digital, que contenga metodología, duración, cronograma y temas específicos a impartir.</t>
    </r>
    <r>
      <rPr>
        <b/>
        <sz val="11"/>
        <rFont val="Arial"/>
        <family val="2"/>
      </rPr>
      <t xml:space="preserve">
Nota 1:</t>
    </r>
    <r>
      <rPr>
        <sz val="1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t>
    </r>
    <r>
      <rPr>
        <b/>
        <sz val="11"/>
        <rFont val="Arial"/>
        <family val="2"/>
      </rPr>
      <t xml:space="preserve">
Nota 2</t>
    </r>
    <r>
      <rPr>
        <sz val="11"/>
        <rFont val="Arial"/>
        <family val="2"/>
      </rPr>
      <t>: Duración mínima de 10 horas anuales.</t>
    </r>
  </si>
  <si>
    <r>
      <t>Cuenta con el concepto higiénico sanitario favorable, emitido por la autoridad sanitaria competente.</t>
    </r>
    <r>
      <rPr>
        <b/>
        <sz val="11"/>
        <rFont val="Arial"/>
        <family val="2"/>
      </rPr>
      <t xml:space="preserve">
Nota:</t>
    </r>
    <r>
      <rPr>
        <sz val="11"/>
        <rFont val="Arial"/>
        <family val="2"/>
      </rPr>
      <t xml:space="preserve"> en caso de no contar con el concepto y/o  concepto favorable con requerimientos/ condicionado verifica el trámite ante la autoridad sanitaria competente para solicitar la nueva visita, </t>
    </r>
  </si>
  <si>
    <r>
      <t>Cuenta con los siguientes programas en físico o digital:
1. Control de plagas.
2. Desechos sólidos y líquidos.
3. Agua segura.
4. Limpieza y desinfección.</t>
    </r>
    <r>
      <rPr>
        <b/>
        <sz val="11"/>
        <rFont val="Arial"/>
        <family val="2"/>
      </rPr>
      <t xml:space="preserve">
Nota: </t>
    </r>
    <r>
      <rPr>
        <sz val="11"/>
        <rFont val="Arial"/>
        <family val="2"/>
      </rPr>
      <t>Soporte de concertación en caso de atender comunidades étnicas (si aplica).</t>
    </r>
  </si>
  <si>
    <r>
      <t xml:space="preserve">Cuenta con un área de </t>
    </r>
    <r>
      <rPr>
        <b/>
        <sz val="11"/>
        <rFont val="Arial"/>
        <family val="2"/>
      </rPr>
      <t xml:space="preserve">recepción de alimentos </t>
    </r>
    <r>
      <rPr>
        <sz val="11"/>
        <rFont val="Arial"/>
        <family val="2"/>
      </rPr>
      <t>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</si>
  <si>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</si>
  <si>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</si>
  <si>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
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</si>
  <si>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r>
      <t>El personal gestor de alimentos, cuenta con certificado médico vigente que registre la aptitud para manipular alimentos.</t>
    </r>
    <r>
      <rPr>
        <b/>
        <sz val="11"/>
        <rFont val="Arial"/>
        <family val="2"/>
      </rPr>
      <t xml:space="preserve">
Nota:</t>
    </r>
    <r>
      <rPr>
        <sz val="11"/>
        <rFont val="Arial"/>
        <family val="2"/>
      </rPr>
      <t xml:space="preserve"> Certificado de reconocimiento médico, por lo menos una (1) vez al año o cada vez que se considere necesario por razones clínicas y epidemiológicas. </t>
    </r>
  </si>
  <si>
    <t xml:space="preserve">Cuenta con la documentación para los equipos de refrigeración y congelación:
-Hoja de vida.
-Inspección de equipos.
-Registros de control de temperaturas. </t>
  </si>
  <si>
    <t xml:space="preserve">Cuenta con la documentación el termómetro de punzón para alimentos: 
-Hoja de vida.
-Certificado de calibración.
-Verificaciones intermedias.
-Inspección de equipos. </t>
  </si>
  <si>
    <t>Cuenta con la documentación para la balanza pesa alimentos o gramera: 
-Hoja de vida.
-Certificado de calibración.
-Inspección de equipos.
- Verificación Intermedia.</t>
  </si>
  <si>
    <t>Cuenta con la documentación para la báscula pesa personas:
-Hoja de vida.
-Certificado de calibración.
-Verificaciones intermedias.</t>
  </si>
  <si>
    <t>Cuenta con la documentación para la báscula pesa bebés:
-Hoja de vida.
-Certificado de calibración.
-Verificaciones intermedias.</t>
  </si>
  <si>
    <t>Cuenta con la documentación del tallímetro:
-Hoja de vida (con la totalidad de criterios establecidos en la norma)
-Certificado de calibración.</t>
  </si>
  <si>
    <t>Cuenta con la documentación del infantómetro:
-Hoja de vida (con la totalidad de criterios establecidos en la norma)
-Certificado de calibración.</t>
  </si>
  <si>
    <t>Documentación para la cinta métrica antropométrica, en los casos en los que aplique (discapacidad):
-Hoja de vida (con la totalidad de criterios establecidos en la norma)
-Certificado de calibración.</t>
  </si>
  <si>
    <t>Cuenta con evidencias  de la planeación pedagógica  para los usuarios de las acciones de educación para la salud alimentaria.</t>
  </si>
  <si>
    <t>En diálogo con los padres de familia y/o cuidadores se evidencia orientación sobre educación para la salud alimentaria.
Nota: estas evidencias pueden ser fotografías, videos, actas firmadas, listados de asistencia,etc.</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</si>
  <si>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</si>
  <si>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Cuenta con la consolidación de la información recolectada de la caracterización del grupo de familias o cuidadores y de las niñas, los niños y mujeres gestantes realizada con el talento humano.
Nota: los soportes podrían ser actas y listado de asistencia entre otros.</t>
  </si>
  <si>
    <r>
      <t>Cuenta con la socialización al talento humano del "</t>
    </r>
    <r>
      <rPr>
        <i/>
        <sz val="11"/>
        <color rgb="FF000000"/>
        <rFont val="Arial"/>
        <family val="2"/>
      </rPr>
      <t>Protocolo de actuaciones ante alertas de amenazas, vulneración o inobservancia de derechos en los servicios de atención a la Primera Infancia del ICBF"</t>
    </r>
    <r>
      <rPr>
        <sz val="11"/>
        <color rgb="FF000000"/>
        <rFont val="Arial"/>
        <family val="2"/>
      </rPr>
      <t xml:space="preserve"> y el "</t>
    </r>
    <r>
      <rPr>
        <i/>
        <sz val="11"/>
        <color rgb="FF000000"/>
        <rFont val="Arial"/>
        <family val="2"/>
      </rPr>
      <t>Lineamiento técnico para la prevención de las violencias contra niñas, niños en primera infancia"</t>
    </r>
    <r>
      <rPr>
        <sz val="11"/>
        <color rgb="FF000000"/>
        <rFont val="Arial"/>
        <family val="2"/>
      </rPr>
      <t xml:space="preserve"> o documentos que los modifique o sustituya.
Nota: los soportes pueden ser actas, listados de asistencia, entre otros.</t>
    </r>
  </si>
  <si>
    <t>Notifica a la autoridad administrativa correspondiente, la inasistencia y retiros injustificados de las niñas o niños que se encuentran con Proceso Administrativo de Restablecimiento de Derechos - PARD atendidos.
Nota: los soportes pueden ser correos electrónicos, oficios, registro de novedades y otros medios de comunicación.</t>
  </si>
  <si>
    <r>
      <t>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t>
    </r>
    <r>
      <rPr>
        <b/>
        <sz val="11"/>
        <color rgb="FF000000"/>
        <rFont val="Arial"/>
        <family val="2"/>
      </rPr>
      <t xml:space="preserve">
Nota 1</t>
    </r>
    <r>
      <rPr>
        <sz val="11"/>
        <color rgb="FF000000"/>
        <rFont val="Arial"/>
        <family val="2"/>
      </rPr>
      <t>: De acuerdo con la caracterización, dentro de las entidades descritas se evidencia la identificación de autoridades tradicionales, organizaciones comunitarias con presencia en el territorio.
Nota 2: Construido en los primeros dos 2 meses e implementado a partir del tercer (3er) mes.</t>
    </r>
  </si>
  <si>
    <t>Realiza la articulación interinstitucional y comunitaria para la gestión de alertas y riesgos identificados en la valoración y seguimiento al desarrollo infantil.
Nota: los soportes pueden ser actas, listados de asistencia, oficios, memorandos, entre otros.</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</si>
  <si>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</si>
  <si>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r>
      <t>Cuenta con pacto de convivencia que debe ser formulado máximo al mes de inicio de la prestación del servicio paralelo con el proceso de caracterización y de forma colectiva, que incluya:
a. Las particularidades de los territorios y necesidades de los participantes del Hogar Comunitario de Bienestar Familiar.
b. Los acuerdos a los que llegaron la madre o padre comunitario y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t>
    </r>
    <r>
      <rPr>
        <b/>
        <sz val="11"/>
        <color rgb="FF000000"/>
        <rFont val="Arial"/>
        <family val="2"/>
      </rPr>
      <t xml:space="preserve">
Nota 1: </t>
    </r>
    <r>
      <rPr>
        <sz val="11"/>
        <color rgb="FF000000"/>
        <rFont val="Arial"/>
        <family val="2"/>
      </rPr>
      <t>El pacto de convivencia</t>
    </r>
    <r>
      <rPr>
        <b/>
        <sz val="11"/>
        <color rgb="FF000000"/>
        <rFont val="Arial"/>
        <family val="2"/>
      </rPr>
      <t xml:space="preserve"> </t>
    </r>
    <r>
      <rPr>
        <sz val="11"/>
        <color rgb="FF000000"/>
        <rFont val="Arial"/>
        <family val="2"/>
      </rPr>
      <t xml:space="preserve">puede ser un decálogo, una manifestación artística o cualquier otra técnica, dispositivo, representación auditiva o visual, entre otros.
Nota 2: En contraste con las actas y listados de asistencia dialogue con el talento humano y los padres de familia o cuidadores que se registran en ellas para vericar la construcción participativa del pacto de convivencia.  </t>
    </r>
  </si>
  <si>
    <t>El pacto de convivencia fue socializado con participantes, familias, cuidadores y talento humano.
Nota: De acuerdo con la muestra dialogue con participantes, familias, cuidadores y talento humano e identifique el conocimiento que se tiene sobre el pacto de convivencia con el fin de verificar su socialización.</t>
  </si>
  <si>
    <t>Cuenta e implementa el primer (1er) encuentro con las familias y cuidadores, en línea con las estrategias del servicio desarrollado mediante la metodología de identificación de sentidos.
Nota 1: Este encuentro se debe desarrollar durante el primer trimestre de atención.
Nota 2: los soportes pueden ser actas, listados de asistencia, registro fotográfico, entre otros.</t>
  </si>
  <si>
    <t xml:space="preserve">Realiza los encuentros grupales con las familias y cuidadores, una (1) vez al mes, con una duración de mínimo tres (3) horas, como evidencia de la implementación del plan de formación y acompañamiento a familias.
Nota: Los soportes pueden ser actas, listados de asistencia, registro fotográfico, entre otros. </t>
  </si>
  <si>
    <t>Realiza formación y  acompañamiento psicosocial específico a familias en situaciones emergentes o condiciones especiales que requieran intervención.
Nota: Solamente se podrán realizar máximo cuatro (4) sesiones.</t>
  </si>
  <si>
    <r>
      <t>Realiza socialización a la comunidad de los servicios contratados, así:
a. Primera Jornada durante el segundo (2) mes de la atención.
b. Segunda jornada durante el mes anterior al que finaliza la atención (es decir en el penúltimo mes de dicha atención). (Cuando aplique).</t>
    </r>
    <r>
      <rPr>
        <b/>
        <sz val="11"/>
        <color rgb="FF000000"/>
        <rFont val="Arial"/>
        <family val="2"/>
      </rPr>
      <t xml:space="preserve">
Nota 1:</t>
    </r>
    <r>
      <rPr>
        <sz val="11"/>
        <color rgb="FF000000"/>
        <rFont val="Arial"/>
        <family val="2"/>
      </rPr>
      <t xml:space="preserve"> En diálogo con el talento humano, padres y/o acudientes y con los soportes suministrados se identifica que se conocen los servicios contratados.
Nota 2: Los soportes de socialización pueden ser folletos, infografías, cuñas radiales, entre otros</t>
    </r>
  </si>
  <si>
    <r>
      <t>Implementa las acciones para atender los resultados del Control Social y los aspectos encontrados durante las visitas desarrolladas por las veedurias.</t>
    </r>
    <r>
      <rPr>
        <b/>
        <sz val="11"/>
        <color rgb="FF000000"/>
        <rFont val="Arial"/>
        <family val="2"/>
      </rPr>
      <t xml:space="preserve">
Nota 1:</t>
    </r>
    <r>
      <rPr>
        <sz val="11"/>
        <color rgb="FF000000"/>
        <rFont val="Arial"/>
        <family val="2"/>
      </rPr>
      <t xml:space="preserve"> Los soportes pueden ser actas.
Nota 2: Mediante</t>
    </r>
    <r>
      <rPr>
        <b/>
        <sz val="11"/>
        <color rgb="FF000000"/>
        <rFont val="Arial"/>
        <family val="2"/>
      </rPr>
      <t xml:space="preserve"> </t>
    </r>
    <r>
      <rPr>
        <sz val="11"/>
        <color rgb="FF000000"/>
        <rFont val="Arial"/>
        <family val="2"/>
      </rPr>
      <t>diálogo con el talento humano, padres y/o acudientes y en contraste con los soportes suministrados se identifica que se han implementado acciones a partir del control social o de los resultados de las visitas de las veedurias.</t>
    </r>
  </si>
  <si>
    <t xml:space="preserve">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</si>
  <si>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3.1.1-3.1.2</t>
  </si>
  <si>
    <t>Carpetas usuarios (muestra seleccionada)  Docuemnto soporte de afiliación en estado activo, vigente (no mayor a 6 meses), en físico o digital.                                                                                       Registro de novedades que incluye: orientación a familias y/o cuidadores</t>
  </si>
  <si>
    <t>3.2.1-3.2.4</t>
  </si>
  <si>
    <t>Documento soporte en físico o digital de la aplicación del esquema de vacunación completo para la edad</t>
  </si>
  <si>
    <t>3.4.1.</t>
  </si>
  <si>
    <t xml:space="preserve">Soporte de cualificación al talento humano sobre la toma de medidas antropométricas e identificación de signos físicos asociados con la desnutrición aguda. </t>
  </si>
  <si>
    <t>3.3.3.</t>
  </si>
  <si>
    <t xml:space="preserve">Formato de Captura de Datos Antropométricos de las Niñas y los Niños. </t>
  </si>
  <si>
    <t>3.5.1 y 3.5.2.</t>
  </si>
  <si>
    <t xml:space="preserve"> Formato para la identificación de signos físicos asociados a la desnutrición aguda y signos de alarma en niñas y niños menores de cinco (5) años de los servicios de primera infancia del ICBF </t>
  </si>
  <si>
    <t xml:space="preserve">3.6.1. </t>
  </si>
  <si>
    <t xml:space="preserve">Seguimiento de signos físicos, toma de medidas antropométricas y canalización a salud para las niñas y niños menores de cinco (5) años con diagnóstico de desnutrición aguda primaria, registro de novedades y soporte de registro en el sistema de información.  (Si aplica). </t>
  </si>
  <si>
    <t>3.7.1.</t>
  </si>
  <si>
    <t xml:space="preserve">Soportes de articulación y canalización para atención en salud de los casos de desnutrición aguda moderada o severa y registro de novedades para los usuarios con perímetro del brazo menor o igual a 11.5 centímetros, y la orientación a la familia y/o cuidador, de asistir al servicio de salud (Si aplica). </t>
  </si>
  <si>
    <t>3.7.2.</t>
  </si>
  <si>
    <t xml:space="preserve">Soporte del análisis de las situaciones socio familiares para determinar si la niña o el niño se encuentra expuesto a una posible negligencia que vulnere sus derechos, en caso de identificar y confirmar que la familia no asiste a la IPS con el participante (Si aplica). </t>
  </si>
  <si>
    <t>3.4.1,3.4.13</t>
  </si>
  <si>
    <t xml:space="preserve">Registro de novedades diligenciado y fórmula médica actualizada para el suministro y seguimiento del consumo de la Fórmula Terapéutica Lista para el Consumo - FTLC de los usuarios con tratamiento ambulatorio (Si aplica). </t>
  </si>
  <si>
    <t>3.5.1.-3.5.4.</t>
  </si>
  <si>
    <t xml:space="preserve">Docuemntos soportes de acciones de promoción, protección y apoyo de la práctica de la lactancia humana exclusiva  y complementaria para las personas en periodo de lactancia, las familias y/o cuidadores y con el talento humano.
evidencias bajo: Fotografías, actas, registros de asistencia, entre otros. </t>
  </si>
  <si>
    <t>3.6.1-3.6.3.</t>
  </si>
  <si>
    <t xml:space="preserve">Procedimiento para la prevención, identificación, reporte y actuación frente a posibles casos de brotes relacionados con enfermedades inmunoprevenibles, enfermedades prevalentes en la infancia. </t>
  </si>
  <si>
    <t>Soporte del plan cualificación del talento humano sobre la socialización del procedimiento para la prevención, identificación, reporte y actuación frente a posibles casos de brotes relacionados con enfermedades inmunoprevenibles, enfermedades prevalentes de la primera infancia</t>
  </si>
  <si>
    <t xml:space="preserve">Registro de novedades en caso de presentarse enfermedades inmunoprevenibles y/o enfermedades transmitidas por alimentos (Si aplica). </t>
  </si>
  <si>
    <t>3.8.1.-3.8.3.</t>
  </si>
  <si>
    <t xml:space="preserve">Ciclo de menús, acta de docialización con los ajustes por aplicación del Modelo de Enfoque Diferencial de Derehos en el Comité Operativo, Cambios en ciclos de menús aprobados por la supervisión del contrato. </t>
  </si>
  <si>
    <t>3.8.2.</t>
  </si>
  <si>
    <t xml:space="preserve">Registro de intercambios de alimentos. </t>
  </si>
  <si>
    <t>3.8.3.</t>
  </si>
  <si>
    <t xml:space="preserve">Soporte de aplicación de encuestas de satisfacción de  los ciclos de menús. </t>
  </si>
  <si>
    <t>3.8.8.</t>
  </si>
  <si>
    <t>Formato Entrega Alimentos de Alto Valor Nutricional a Beneficiarios</t>
  </si>
  <si>
    <t>3.8.9.</t>
  </si>
  <si>
    <t xml:space="preserve">Registros de entrega de los alimentos por parte de la EAS o PDS. </t>
  </si>
  <si>
    <t>3.8.10.</t>
  </si>
  <si>
    <t xml:space="preserve">Soporte de concertación con comunidades étnicas, soporte de entrega de las Raciones para Preparar RPP, soporte que establezca las condiciones para la entrega (Si aplica). </t>
  </si>
  <si>
    <t>3.11.1.- 3.11.5</t>
  </si>
  <si>
    <t xml:space="preserve">Plan de Saneamiento Básico. </t>
  </si>
  <si>
    <t xml:space="preserve">Soporte de capacitación a talento humano  del Plan de Saneamiento Básico. </t>
  </si>
  <si>
    <t xml:space="preserve">Manual de Buenas Prácticas de Manufactura. </t>
  </si>
  <si>
    <t>Certificado médico vigente que registre la aptitud para manipular alimentos.</t>
  </si>
  <si>
    <t xml:space="preserve">Programa de Selección de Proveedores. </t>
  </si>
  <si>
    <t>Soportes de implementación de la planeación de acciones de educación para la salud alimentaria.</t>
  </si>
  <si>
    <t>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b.Si no se cuenta con concepto técnico o certificación, debe haber evidencia de gestiones para obtenerlo.
c. Si no se obtiene en un plazo máximo de 3 meses desde el inicio del contrato, se debe reiterar la solicitud cada 3 meses hasta su obtención.
NOTA 1 :  Si el espacio está frente a vías de alto tráfico vehicular: Debe existir un procedimiento y acciones de gestión de riesgos de accidentes para la llegada y salida de niñas y niños (remitirse al Estándar 41).
NOTA 2: Si el espacio está en zona de riesgo mitigable, medio o bajo, revisar que el Plan de Gestión de Riesgos de Desastres cumpla los requisitos mínimos.(remitase al Estándar 45).
NOTA 3: Si el concepto técnico expedido indica que el nivel de riesgo es no mitigable la UDS deberá ser reubicada y debe existir notificación inmediata al supervisor del contrato y definición de acciones en comité técnico operativo extraordinario.</t>
  </si>
  <si>
    <t>Diligencimiento Ambientes Educativos y Protectores</t>
  </si>
  <si>
    <t>2.4.1 Cuenta con registro de novedades</t>
  </si>
  <si>
    <t xml:space="preserve">Como novedad se contemplan: 
• Accidentes. 
• Cambios en los estados de salud. 
• Cambios en el estado emocional. 
• Razones de inasistencia, para lo cual se debe realizar llamada telefónica e indagar la razón de inasistencia para registrar la novedad. 
Razones de llegadas tarde. 
• Incapacidades. 
• Administración de medicamentos. 
• Casos en que las niñas y los niños no cuenten con registro civil. 
• Casos en que las niñas y los niños no cuentan con soporte de afiliación en salud.
• Casos de niñas y niños que no cuentan con certificación de asistencia a la valoración integral en salud. 
• Casos de niñas y niños que no cuentan con el soporte de aplicación del esquema de vacunación de acuerdo con la edad. </t>
  </si>
  <si>
    <t>Implementa estrategias para la promoción de la práctica de la lactancia humana, en forma exclusiva para niñas y niños menores de seis meses de edad y en forma complementaria de los seis meses a los dos años y más, con el talento humano de la modalidad, las familias o cuidadores.  (Estándar 9).</t>
  </si>
  <si>
    <t xml:space="preserve">Guía operativa del servicio hogar infantil - HI.  GO1.MT1.PP.  Versión 2 del 18/02/2025.  
Estándar 10.  Pág. 25 y 26.
Guía para el impulso a la soberanía alimentaria por el derecho humano a la alimentación adecuada en las modalidades y servicios del ICBF. G36.PP. Versión 1 del 04/12/2024.
Tabla 11. Ruta integral de atención para la promoción y mantenimiento de la salud según curso de vida. Esquema de intervenciones/atenciones en salud individuales para niñas y niños en primera infancia.  Pág. 107.
Estándar 3.  Pág.  14.                                                                                                                                                                                                                                                                                                                                                     Se modifica porGuía operativa del servicio hogar infantil - HI.  GO1.MT1.PP.  Versión 2 del 18/02/2025.  
Estándar 10.  Estándar 10.  Pág. 24 y 25.
 </t>
  </si>
  <si>
    <t>Guía operativa del servicio hogar infantil - HI.  GO1.MT1.PP.  Versión 2 del 18/02/2025.  
Estándar 10.  Pág. 26.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Se modifica por Guía operativa del servicio hogar infantil - HI.  GO1.MT1.PP.  Versión 2 del 18/02/2025.   ICBF. G36.PP. Versión 2 del 30/12/2025. Estándar 10.  Pág. 25.</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</si>
  <si>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91 - 106.                                                                                                                                                                                                                                                  Se debe modificar Guía operativa del servicio hogar infantil - HI.  GO1.MT1.PP.  Versión 2 del 18/02/2025.
Estándar 15.  Pág.  31-32-37. </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</si>
  <si>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91 - 106.                                                                                                                                                                                                                                                                                                                                                                                                                      Se debe modificar Guía operativa del servicio hogar infantil - HI.  GO1.MT1.PP.  Versión 2 del 18/02/2025.
Estándar 15.  Pág.  31-32-37.</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</si>
  <si>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30/12/2025.4.6.  Valoración y seguimiento del estado nutricional y de salud.
Pág. 91 - 106. Se debe modificar Guía operativa del servicio hogar infantil - HI.  GO1.MT1.PP.  Versión 2 del 18/02/2025.
Estándar 15.  Pág.  31-32-37.</t>
  </si>
  <si>
    <t>Guía operativa del servicio hogar infantil - HI.  GO1.MT1.PP.  Versión 2 del 18/02/2025.
Estándar 15.  Pág.  31-38.
Guía para el impulso a la soberanía alimentaria por el derecho humano a la alimentación adecuada en las modalidades y servicios del ICBF. G36.PP. Versión 2 del 30/12/2025.4.6.  Valoración y seguimiento del estado nutricional y de salud.
Pág. 91 - 106. Se debe modificar Guía operativa del servicio hogar infantil - HI.  GO1.MT1.PP.  Versión 2 del 18/02/2025.
Estándar 15.  Pág.  31-32-37.</t>
  </si>
  <si>
    <t xml:space="preserve">Guía operativa del servicio hogar infantil - HI.  GO1.MT1.PP.  Versión 2 del 18/02/2025.
Estándar 15.  Pág. 31.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2 del 30/12/2025.
4.6. Valoración y Seguimiento del Estado Nutricional y de Salud.
a. Indicadores Indirectos pág. 94.                                                                                                                                                                                                                                                                                                                                                                               Se debe modificar Guía operativa del servicio hogar infantil - HI.  GO1.MT1.PP.  Versión 2 del 18/02/2025.
Estándar 15.  Pág.  31-32.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</si>
  <si>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31-35-36.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</si>
  <si>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</si>
  <si>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91 - 107.Se debe modificar Guía operativa del servicio hogar infantil - HI.  GO1.MT1.PP.  Versión 2 del 18/02/2025.
Estándar 15.  Pág.  31-37.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</si>
  <si>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</si>
  <si>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</si>
  <si>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 xml:space="preserve">Guía operativa del servicio hogar infantil - HI.  GO1.MT1.PP.  Versión 2 del 18/02/2025.
Estándar 15.  Pág.  31-38.
Guía para el impulso a la soberanía alimentaria por el derecho humano a la alimentación adecuada en las modalidades y servicios del ICBF. G36.PP. Versión 2 del 30/12/2025. 4.6.  Valoración y seguimiento del estado nutricional y de salud.
Pág. 91 - 107.                                                                                                                                                                                                                                                                                                                                                                     Se debe modificar Guía operativa del servicio hogar infantil - HI.  GO1.MT1.PP.  Versión 2 del 18/02/2025.
Estándar 15.  Pág.  31-37.                                                                                                                                                                                                                                                                                                                                                    </t>
  </si>
  <si>
    <t xml:space="preserve">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</si>
  <si>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 xml:space="preserve">Guía operativa del servicio hogar infantil - HI.  GO1.MT1.PP.  Versión 2 del 18/02/2025. 
Estándar 9: Pág. 22 - 25.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Página 43.                                                                                                                                                                                                                                                                                                                                                                                                                                                                                                                                                                                                                                                                                                             </t>
  </si>
  <si>
    <t xml:space="preserve">Guía operativa del servicio hogar infantil - HI.  GO1.MT1.PP.  Versión 2 del 18/02/2025.
Estándar 13.  Pág.  28 - 30.
Estándar 14. Pág. 30 y 31.
Guía para el impulso a la soberanía alimentaria por el derecho humano a la alimentación adecuada en las modalidades y servicios del ICBF. G36.PP. Versión 2 del 30/12/2025.
4.5. COMPLEMENTACIÓN ALIMENTARIA CON CALIDAD pag 50.
4.5.1.2.  Tipos de ración. pag 52.
Población con discapacidad o con alteración de la deglución voluntaria y/o enfermedades crónicas no transmisibles.
Pág. 57
4.5.2. Formatos de control y seguimiento para la planeación de la complementación alimentaria.pag 61.
Tabla 3.Aplicación de formatos del servicio de alimentos y presentación a ICBFpag62.
Página 62, 64 - 65, 67-68.                                                                                                                                                                                                                                                                                                                                                        </t>
  </si>
  <si>
    <t>Guía operativa del servicio hogar infantil - HI.  GO1.MT1.PP.  Versión 2 del 18/02/2025.
Estándar 16.  Pág. 38 y 39.
Guía para el impulso a la soberanía alimentaria por el derecho humano a la alimentación adecuada en las modalidades y servicios del ICBF. G36.PP. Versión 2 del 30/12/2025. 4.5. Complementación Alimentaria con Calidad.
Organización del servicio de alimentos  pág. 71..</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</si>
  <si>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87 - 88. .</t>
  </si>
  <si>
    <t>Guía operativa del servicio hogar infantil - HI.  GO1.MT1.PP.  Versión 2 del 18/02/2025.
Estándar 17.  Pág. 39 y 40.
Guía para el impulso a la soberanía alimentaria por el derecho humano a la alimentación adecuada en las modalidades y servicios del ICBF. G36.PP. Versión 2 del 30/12/2025.
4.5.4.5.  Requisitos del servicio de alimentos
Plan de saneamiento básico.
Pág. 87 - 88.</t>
  </si>
  <si>
    <t>Guía operativa del servicio hogar infantil - HI.  GO1.MT1.PP.  Versión 2 del 18/02/2025.
Estándar 20.  Pág.  42.
Guía para el impulso a la soberanía alimentaria por el derecho humano a la alimentación adecuada en las modalidades y servicios del ICBF. G36.PP. Versión 2 del 30/12/2025.
4.5.1.2. Tipos de Ración.  Pág.  53.
Procesos con alimentos, en los servicios de alimentación
Aspectos a tener en cuenta en la Preparación Pág. 81 y 82.
.</t>
  </si>
  <si>
    <t xml:space="preserve">Guía operativa del servicio hogar infantil - HI.  GO1.MT1.PP.  Versión 2 del 18/02/2025.
Estándar 15.  Pág.  34 y 35.
Guía para el impulso a la soberanía alimentaria por el derecho humano a la alimentación adecuada en las modalidades y servicios del ICBF. G33.PP.  Versión 2 del 30/12/2025. Pág. 53.
4.4. Ruta Metodológica de la Educación para la salud Alimentaria.
Página 35 - 42.  </t>
  </si>
  <si>
    <t>Guía operativa del servicio hogar infantil - HI.  GO1.MT1.PP.  Versión 2 del 18/02/2025.
Estándar 15.  Pág.  34 y 35.
Guía para el impulso a la soberanía alimentaria por el derecho humano a la alimentación adecuada en las modalidades y servicios del ICBF.  G36.PP. Versión 2 del 30/12/2025. Pág. 53.
4.4. Ruta Metodológica de la Educación para la salud Alimentaria.
Página 35 - 42.</t>
  </si>
  <si>
    <r>
      <t>Cuenta con copia física o digital del registro civil de las niñas y los niños (y del documento de identidad de las mujeres gestantes).</t>
    </r>
    <r>
      <rPr>
        <b/>
        <sz val="11"/>
        <color rgb="FF000000"/>
        <rFont val="Arial"/>
        <family val="2"/>
      </rPr>
      <t xml:space="preserve">
Nota 1:</t>
    </r>
    <r>
      <rPr>
        <sz val="11"/>
        <color rgb="FF000000"/>
        <rFont val="Arial"/>
        <family val="2"/>
      </rPr>
      <t xml:space="preserve"> En los casos que no se cuente con el documento de identidad, se debe tener evidencia de sensibilización y orientación a la familia o cuidador, para su adquisición ante la autoridad competente o tradicional (cuando aplique), quedando compromiso por escrito para obtener el documento. Plazo máximo de un (1) mes en zonas urbanas y dos (2) meses en zonas rurales  y rurales dispersas, se realiza seguimiento cada quince (15) días en el registro de novedades.</t>
    </r>
    <r>
      <rPr>
        <b/>
        <sz val="11"/>
        <color rgb="FF000000"/>
        <rFont val="Arial"/>
        <family val="2"/>
      </rPr>
      <t xml:space="preserve">
Nota 2:</t>
    </r>
    <r>
      <rPr>
        <sz val="11"/>
        <color rgb="FF000000"/>
        <rFont val="Arial"/>
        <family val="2"/>
      </rPr>
      <t xml:space="preserve"> Para el caso de las niñas y niños procedentes de otro países, se debe contar con actas de nacimiento o pasaporte expedido por el país de origen vigente. Para situación migratoria irregular cuenta con soporte de la activación de la ruta con la autoridad competente. (El Permiso por Protección Temporal - PPT, es el documento mediante el cual los padres también acreditan la nacionalidad venezolana)</t>
    </r>
    <r>
      <rPr>
        <b/>
        <sz val="11"/>
        <color rgb="FF000000"/>
        <rFont val="Arial"/>
        <family val="2"/>
      </rPr>
      <t xml:space="preserve">
Nota 3:</t>
    </r>
    <r>
      <rPr>
        <sz val="11"/>
        <color rgb="FF000000"/>
        <rFont val="Arial"/>
        <family val="2"/>
      </rPr>
      <t xml:space="preserve"> El documento de identificación debe ser legible, no tener enmendaduras, ni tachones que impidan visibilizar la información del participante. </t>
    </r>
  </si>
  <si>
    <t xml:space="preserve">Cuenta con el formato de la ficha de caracterización pedagógica para la inclusión de niñas y niños con discapacidad o alertas en el desarrollo en los servicios de educación inicial, el cual debe ser:
a. Diligenciada en medio físico y adjunta en las carpetas de las niñas y los niños.
b. Aplicada máximo al segundo (2°) mes de atención. </t>
  </si>
  <si>
    <r>
      <t>Cuenta con un plan de formación y acompañamiento a familias que parte del análisis de la caracterización, el cual contiene:
a. Aspectos que se quieren fortalecer o resignificar priorizados y Convoca a la movilización de la comunidad alrededor de la protección integral identificadas en la caracterización del grupo familiar y cuidadores.
b. Actividades y estrategias.
c. Responsables.
d. Materiales y/o recursos a utilizar.
e. Cronograma para su implementación, que debe tener en cuenta los encuentros con las familias y cuidadores.
f. Apartado para el seguimiento.</t>
    </r>
    <r>
      <rPr>
        <b/>
        <sz val="11"/>
        <color rgb="FF000000"/>
        <rFont val="Arial"/>
        <family val="2"/>
      </rPr>
      <t xml:space="preserve">
Nota:</t>
    </r>
    <r>
      <rPr>
        <sz val="11"/>
        <color rgb="FF000000"/>
        <rFont val="Arial"/>
        <family val="2"/>
      </rPr>
      <t xml:space="preserve"> Verificar si se implementó a partir del tercer mes de inicio de la atención y su seguimiento se realiza cada tres (3) meses.</t>
    </r>
  </si>
  <si>
    <r>
      <t>Cuenta con Proyecto Pedagógico, que define el horizonte del sentido en el Hogar Infantil, el cual tiene en cuenta a las niñas y los niños para el planteamiento y organización de la práctica pedagógica. Donde relaciona:
a. Concepciones
b. Marco normativo y referentes técnicos
c. Intencionalidades pedagógicas
d. Estrategias pedagógica
e. Planeación pedagógica
f. Acciones de cuidado
g. Seguimiento al desarrollo infantil
h. Seguimiento, evaluación y actualización
i. El reconocimiento y orientaciones de las transiciones, armónicas en la primera infancia
j. El enfoque pedagógico, modelo, concepciones, filosofias o corrientes, son los mismos que se aplican en el desarrollo de las estrategias y/o acciones pedagógicas y  guarda relación las realidades culturales y sociales del territorio.
k. La construcción de la identidad individual y colectiva de los participantes aporta a las relaciones personales y culturales al desarrollo de sus acciones pedagógicas, preservando  la cultura, cosmogonía, cosmovisión y la relación con la madre naturaleza y el territorio. 
l. Fue construido y actualizado de manera participativa en cada vigencia al finalizar el primer trimestre del año. Los soportes pueden ser actas, listados de asistencia, entre otros.</t>
    </r>
    <r>
      <rPr>
        <b/>
        <sz val="11"/>
        <color rgb="FF000000"/>
        <rFont val="Arial"/>
        <family val="2"/>
      </rPr>
      <t xml:space="preserve">
Nota:</t>
    </r>
    <r>
      <rPr>
        <sz val="11"/>
        <color rgb="FF000000"/>
        <rFont val="Arial"/>
        <family val="2"/>
      </rPr>
      <t>: La construcción participativa se verificará mediante diálogo con las familias y el talento humano y en contraste con las actas, listados de asistencia u otros medios de evidencia de los encuentros de construcción y/o actualización del Proyecto Pedagógico.</t>
    </r>
  </si>
  <si>
    <t>Planea,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t>
  </si>
  <si>
    <r>
      <t>Cuenta con el formato de la planeación pedagógica con los siguientes aspectos: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las planeaciones pedagógicas se pueden construir colectivamente o individuales por grupo de atención.</t>
    </r>
    <r>
      <rPr>
        <b/>
        <sz val="11"/>
        <color rgb="FF000000"/>
        <rFont val="Arial"/>
        <family val="2"/>
      </rPr>
      <t xml:space="preserve">
Nota 1:</t>
    </r>
    <r>
      <rPr>
        <sz val="11"/>
        <color rgb="FF000000"/>
        <rFont val="Arial"/>
        <family val="2"/>
      </rPr>
      <t xml:space="preserve"> El formato de planeación pedagógica podrá ser digital o fisico.</t>
    </r>
    <r>
      <rPr>
        <b/>
        <sz val="11"/>
        <color rgb="FF000000"/>
        <rFont val="Arial"/>
        <family val="2"/>
      </rPr>
      <t xml:space="preserve">
Nota 2:</t>
    </r>
    <r>
      <rPr>
        <sz val="11"/>
        <color rgb="FF000000"/>
        <rFont val="Arial"/>
        <family val="2"/>
      </rPr>
      <t xml:space="preserve"> La planeación pedagógica deberá estar desde el primer día de atención, ser actualizada y realizada de forma diaria, semanal o máximo quincenalmente.</t>
    </r>
  </si>
  <si>
    <t xml:space="preserve">Implementa la planeación pedagogica cumpliendo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actividades relacionadas en la planeación pedagógica son flexibles y tienen en cuenta el material que aporta el entorno.
d. Las actividades permiten que las niñas y niños sean constructores de su propio conocimiento por medio de la exploración del medio.
e. Los materiales se encuentran acorde a las actividades propuestas en la planeación. </t>
  </si>
  <si>
    <t>Se evidencia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y transformen su mundo a través del juego, las expresiones artísticas y la literatura, exploren el medio para conocerlo, apropiarlo y preguntarse sobre él. 
c.Ser flexibles, funcionales, por lo que pueden cobrar distintos usos y sentidos de acuerdo con las intencionalidades pedagógicas.
d. Atiender a niñas y niños de diferentes grupos poblacionales.
e.Proponer espacios pedagógicos inclusivos y sin estereotipos.
f.Incluir ajustes tales como señales visuales acondicionadas en colores y contrastes, uso de imágenes reales como fotografías, material texturizado, agendas visuales, entre otros.
f. Consideran la diversidad de interacciones que se espera promover, ya sea individuales, entre pares o en grupos más amplios.</t>
  </si>
  <si>
    <t xml:space="preserve">Cuenta con los ajustes razonables para el desarrollo de las acciones de cuidado para los participantes con discapacidad,  partiendo de sus características, capacidades y habilidades. </t>
  </si>
  <si>
    <r>
      <t>Identifica que el Hogar Infantil, cuenta con materiales, herramientas y objetos que:
a. Contribuyen a la construcción de conocimiento y organización del mundo que realizan las niñas y los niños.
b. Movilizan los procesos de desarrollo y aprendizaje de las niñas y niños, fortaleciendo sus habilidades y potencialidades.
c. Su manipulación no implica un riesgo para las niñas y los niños.
d. Atiende a niñas y niños de diferentes grupos poblacionales, y que el material pedagógico permite la exploración de las particularidades basadas en la propuesta pedagógica en el marco de sus particularidades, intereses y cultura propia de la comunidad.
e. Proponer espacios pedagógicos inclusivos y sin estereotipos, que parten de los intereses de las niñas y niños.
f. Incluye ajustes tales como señales visuales, uso de imágenes reales como fotografías, material texturizado, agendas visuales, para promover la inclusión y participación de las niñas y los niños con discapacidad.</t>
    </r>
    <r>
      <rPr>
        <b/>
        <sz val="11"/>
        <rFont val="Arial"/>
        <family val="2"/>
      </rPr>
      <t xml:space="preserve">
Nota</t>
    </r>
    <r>
      <rPr>
        <sz val="11"/>
        <rFont val="Arial"/>
        <family val="2"/>
      </rPr>
      <t>: Los materiales pueden ser:
*Materiales estructurados: elementos que originalmente tienen una finalidad pedagógica, como plastilina, crayolas, marcadores, colores, juegos didácticos, entre otros.
*Materiales no estructurados: elementos que originalmente no tenían una finalidad educativa.* De origen natural: semillas, hojas secas, ramas de árbol, entre otros.
* De origen industrial o reutilizables: retazos de tela, tubos de cartón, botellas plásticas, entre otros.
* Objetos de la vida cotidiana: vasos de plástico, coladores, cucharas de palo, entre otros.
*  Herramientas y utensilios: lupas, linternas, pinzas, embudos, entre otros.</t>
    </r>
  </si>
  <si>
    <t>Cuenta con la Escala de Valoración Cualitativa del Desarrollo Infantil - Revisada - EVCDI-R, que:
a. Fue constuida a partir de las anotaciones, información y registros realizados máximo mensualmente de cada una de las niñas y niños.
b. Es liderada la maestra jardinera
c. Se aplica cada tres (3) meses a partir del ingreso de cada niña y niño al servicio.</t>
  </si>
  <si>
    <r>
      <t>Cuenta con la socialización de los resultados de la Escala de Valoración Cualitativa del Desarrollo Infantil - Revisada - EVCDI-R así:
a. De manera presencial a las familias y cuidadores 
b. Debe realizarse mínimo (3) tres veces al año.</t>
    </r>
    <r>
      <rPr>
        <b/>
        <sz val="11"/>
        <color rgb="FF000000"/>
        <rFont val="Arial"/>
        <family val="2"/>
      </rPr>
      <t xml:space="preserve">
Nota 1:</t>
    </r>
    <r>
      <rPr>
        <sz val="11"/>
        <color rgb="FF000000"/>
        <rFont val="Arial"/>
        <family val="2"/>
      </rPr>
      <t xml:space="preserve">  Las evidencias de socialización pueden ser: exposiciones, galería de imágenes, descripciones cualitativas, videos y/o registros fotográficos, entre otros.</t>
    </r>
    <r>
      <rPr>
        <b/>
        <sz val="11"/>
        <color rgb="FF000000"/>
        <rFont val="Arial"/>
        <family val="2"/>
      </rPr>
      <t xml:space="preserve">
Nota 2:</t>
    </r>
    <r>
      <rPr>
        <sz val="11"/>
        <color rgb="FF000000"/>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</si>
  <si>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r>
      <t>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t>
    </r>
    <r>
      <rPr>
        <b/>
        <sz val="11"/>
        <rFont val="Arial"/>
        <family val="2"/>
      </rPr>
      <t xml:space="preserve">
Nota 1:</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</si>
  <si>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 xml:space="preserve">Guía Operativa del Servicio Hogar Infantil. GO1.MT1.PP. Versión 2 del 18/02/2025. Estándar 24. Páginas 43 a la 45.
Anexo orientaciones para la construcción o ajuste del proyecto pedagógico en los servicios de educación inicial en el marco de la atención integral del ICBF. </t>
  </si>
  <si>
    <t>Guía Operativa del Servicio Hogar Infantil. GO1.MT1.PP. Versión 2 del 18/02/2025. Estándar 24. Páginas 43 a la 45.
Anexo orientaciones para la construcción o ajuste del proyecto pedagógico en los servicios de educación inicial en el marco de la atención integral del ICBF.</t>
  </si>
  <si>
    <t>Guía Operativa del Servicio Hogar Infantil. GO1.MT1.PP. Versión 2 del 18/02/2025. . Estándar 3 y 26. Páginas 14, 15, 50 y 51. Estándar 26. Páginas 50 y 51.</t>
  </si>
  <si>
    <t>5.2.2</t>
  </si>
  <si>
    <t>5.4.3</t>
  </si>
  <si>
    <t>5.6.3</t>
  </si>
  <si>
    <t>Guía Operativa del Servicio Hogar Infantil. GO1.MT1.PP. Versión 2 del 18/02/2025. Estándar 2. Páginas 12 a la 14.  Estándar 5. Páginas 17 a la 18.
Anexo Orientaciones para el proceso de caracterización en los servicios de educación inicial del ICBF. A2.GO4.MT1.PP. Versión 1 del 25/11/2024.</t>
  </si>
  <si>
    <t>Para la verificación de este item tenga en cuenta la "Anexo 1. Documentos Inscripción", lo relacionado con lo indicado para "Niños y Niñas en proceso Migratorio".
El resultado de este verificable debe ser consistencia con el numeral 4.1.1.</t>
  </si>
  <si>
    <t xml:space="preserve">4.1.1  Cuenta con copia física o digital del registro civil de las niñas y los niños (y del documento de identidad de las mujeres gestantes). (Estándar 1.) </t>
  </si>
  <si>
    <t>Para el caso de población migratoria tenga en cuenta el Anexo 1. Documentos Inscripción  
El resultado de este verificable debe ser consistencia con el numeral 6.2.2 y 6.2.4</t>
  </si>
  <si>
    <t>Para la verificación de las excepciones tenga en cuenta la siguiente población:
* Niñas y niños desde los 6 meses.
* Niñas y niños hasta los cinco (5) años, once (11) meses veintinueve (29) días de edad
* Niñas y niños de tres (3) a seis (6) meses</t>
  </si>
  <si>
    <t>6.3.2 Atiende población relacionada como excepción.</t>
  </si>
  <si>
    <t xml:space="preserve">Guía Operativa del Servicio Hogar Infantil. GO1.MT1.PP. Versión 2 del 18/02/2025. Estándar 54. Páginas 8. </t>
  </si>
  <si>
    <t>TABLA 5. ROLES Y PERFILES TALENTO HUMANO</t>
  </si>
  <si>
    <r>
      <t xml:space="preserve">El personal cumple con los requisitos de formación académica y experiencia profesional establecidos para ejercer los cargos definidos en el Tabla 5. Roles y Perfiles del Talento Humano.
</t>
    </r>
    <r>
      <rPr>
        <b/>
        <sz val="11"/>
        <rFont val="Arial"/>
        <family val="2"/>
      </rPr>
      <t xml:space="preserve">Nota: </t>
    </r>
    <r>
      <rPr>
        <sz val="11"/>
        <rFont val="Arial"/>
        <family val="2"/>
      </rPr>
      <t>En caso de no contar con perfiles 1 y 2, se ha llevado el caso al comité técnico operativo y se cuenta con la documentación respectiva.</t>
    </r>
  </si>
  <si>
    <t>8.2.5</t>
  </si>
  <si>
    <t>Cuenta con los soportes documentales de los resultados de la evaluación de selección del talento humano, en concordancia con el perfil del cargo</t>
  </si>
  <si>
    <r>
      <rPr>
        <sz val="11"/>
        <rFont val="Arial"/>
        <family val="2"/>
      </rPr>
      <t xml:space="preserve"> Cuenta con los soportes de consultas en páginas oficiales:
</t>
    </r>
    <r>
      <rPr>
        <sz val="11"/>
        <color theme="1"/>
        <rFont val="Arial"/>
        <family val="2"/>
      </rPr>
      <t xml:space="preserv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color theme="1"/>
        <rFont val="Arial"/>
        <family val="2"/>
      </rPr>
      <t xml:space="preserve">Nota 1: </t>
    </r>
    <r>
      <rPr>
        <sz val="11"/>
        <color theme="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color theme="1"/>
        <rFont val="Arial"/>
        <family val="2"/>
      </rPr>
      <t>Nota 2:</t>
    </r>
    <r>
      <rPr>
        <sz val="11"/>
        <color theme="1"/>
        <rFont val="Arial"/>
        <family val="2"/>
      </rPr>
      <t xml:space="preserve"> Verificar que la Unidad haya realizado la validación de antecedentes del talento humano, como requisito previo a su vinculación.
</t>
    </r>
    <r>
      <rPr>
        <b/>
        <sz val="11"/>
        <color theme="1"/>
        <rFont val="Arial"/>
        <family val="2"/>
      </rPr>
      <t>Nota 3:</t>
    </r>
    <r>
      <rPr>
        <sz val="11"/>
        <color theme="1"/>
        <rFont val="Arial"/>
        <family val="2"/>
      </rPr>
      <t xml:space="preserve"> solicitar la verificación de los antecedentes judiciales en las páginas oficiales de la muestra seleccionada.</t>
    </r>
  </si>
  <si>
    <t>2. Ambientes Educativos y Protectores</t>
  </si>
  <si>
    <t xml:space="preserve"> Documento soporte de asistencia a la consulta de valoración integral en salud (programa de crecimiento y desarrollo, consulta a valoración en salud bucal, por entidad en salud adscrita, ETC,).                          Documento soporte de reporte a la EAS o PDS para realizar articulación con las entidades del sector salud y autoridades tradicionales, con el fin de promocionar acciones en la UDS para el acceso efectivo a las mismas en  caso de no contar.</t>
  </si>
  <si>
    <t xml:space="preserve"> Anexo 1. Documentos básicos de inscripción beneficiarios</t>
  </si>
  <si>
    <t>Fotocopia del documento que soporte el acceso a la valoración integral en salud, emitido por la entidad adscrita al Sistema General de Seguridad Social en Salud.</t>
  </si>
  <si>
    <t>Fotocopia de certificación de asistencia a la consulta de atención para el cuidado prenatal o control prenatal (aplica para las mujeres y personas en estado de gestación.)</t>
  </si>
  <si>
    <t>Formato Ficha de Caracterización para los Servicios de Atención a la Primera Infancia (en físico o digital) o documento que lo modifique o sustituya.</t>
  </si>
  <si>
    <t>Fuente: Tabla No.2 - MANUAL TÉCNICO MODALIDAD INSTITUCIONAL PARA LA ATENCIÓN A LA PRIMERA INFANCIA  MT1.PP 26/12/2025 Versión 2 Página 52 y  53</t>
  </si>
  <si>
    <t xml:space="preserve">Guía Operativa del Servicio Hogar Infantil. GO1.MT1.PP. Versión 2 del 18/02/2025. Estándar 53. Páginas 84.  </t>
  </si>
  <si>
    <t xml:space="preserve">MANUAL TÉCNICO MODALIDAD INSTITUCIONAL PARA LA ATENCIÓN A LA PRIMERA INFANCIA MT1.PP 26/12//2025 Versión 2 Página 54 </t>
  </si>
  <si>
    <t xml:space="preserve">MANUAL TÉCNICO MODALIDAD INSTITUCIONAL PARA LA ATENCIÓN A LA PRIMERA INFANCIA MT1.PP 26/12//2025 Versión 2 Página 54
Guía Operativa del Servicio Hogar Infantil. GO1.MT1.PP. Versión 2 del 18/02/2025. Estándar 53. Páginas 10, 11 y 84.  </t>
  </si>
  <si>
    <t>El inmueble cuenta con adecuaciones y ajustes razonables que mejoran la accesibilidad de los espacios para los participantes y la comunidad en general durante el periodo de atención, en cumplimiento de los principios del diseño universal; uso equitativo, uso flexible, uso simple e intuitivo, información perceptible, tolerancia al error, mínimo esfuerzo físico, adecuado tamaño de aproximación y uso.</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</si>
  <si>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</si>
  <si>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r>
      <t xml:space="preserve">Las escaleras y rampas están provistas de barandas </t>
    </r>
    <r>
      <rPr>
        <b/>
        <sz val="11"/>
        <color theme="1"/>
        <rFont val="Arial"/>
        <family val="2"/>
      </rPr>
      <t>no escalables</t>
    </r>
    <r>
      <rPr>
        <sz val="11"/>
        <color theme="1"/>
        <rFont val="Arial"/>
        <family val="2"/>
      </rPr>
      <t xml:space="preserve"> instaladas a un lado o ambos lados cuando exista vacío, con una altura mínima de 1.10 m y con separaciones a 6 cm entre barrotes.
</t>
    </r>
    <r>
      <rPr>
        <b/>
        <u/>
        <sz val="11"/>
        <color theme="1"/>
        <rFont val="Arial"/>
        <family val="2"/>
      </rPr>
      <t>Nota:</t>
    </r>
    <r>
      <rPr>
        <sz val="11"/>
        <color theme="1"/>
        <rFont val="Arial"/>
        <family val="2"/>
      </rPr>
      <t xml:space="preserve"> en caso de que exista en vez de baranda un muro en mampostería éste igualmente debe tener una altura mínima de 1.10 m, en caso de ser más bajo se debe garantizar dicha altura con una reja, baranda, vidrio o acrílico que cumpla la condiciones descritas.</t>
    </r>
  </si>
  <si>
    <r>
      <t xml:space="preserve">Las luminarias (bombillos) que estén ubicadas en la UDS tienen una protección que impida algún tipo de accidente por rompimiento. 
</t>
    </r>
    <r>
      <rPr>
        <b/>
        <u/>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</si>
  <si>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Cuenta con un Manual de Políticas Contables.</t>
  </si>
  <si>
    <t>Cuenta con el Registro Único Tributario - RUT.</t>
  </si>
  <si>
    <t>CONT / ADM /ECO</t>
  </si>
  <si>
    <t>6. ADMINISTRATIVO Y GESTIÓN</t>
  </si>
  <si>
    <t xml:space="preserve">4. FAMILIA, COMUNIDAD Y REDES SOCIALES </t>
  </si>
  <si>
    <t>4. FAMILIA, COMUNIDAD Y REDES SOCIALES</t>
  </si>
  <si>
    <t>7. FINANCIERO</t>
  </si>
  <si>
    <t>8. TALENTO HUMANO</t>
  </si>
  <si>
    <t>DESCRIPCIÓN DE LO OBSERVADO FRENTE A LOS HECHOS QUE MOTIVARON LA VISITA</t>
  </si>
  <si>
    <t>COMPONENTE AMBIENTES EDUCATIVOS Y PROTECTORES</t>
  </si>
  <si>
    <t>COMPONENTE SALUD Y NUTRICIÓN</t>
  </si>
  <si>
    <t>FAMILIA, COMUNIDAD Y REDES SOCIALES</t>
  </si>
  <si>
    <t>ADMINISTRATIVO Y GESTIÓN</t>
  </si>
  <si>
    <t>PROMOCIÓN Y PREVENCIÓN</t>
  </si>
  <si>
    <t>PRIMERA INFANCIA</t>
  </si>
  <si>
    <t>F13.P16.IVC
Versión 1
11/02/2026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</si>
</sst>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71"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b/>
      <sz val="11"/>
      <color theme="1"/>
      <name val="Arial Narrow"/>
      <family val="2"/>
    </font>
    <font>
      <sz val="11"/>
      <color rgb="FF000000"/>
      <name val="Arial Narrow"/>
      <family val="2"/>
    </font>
    <font>
      <sz val="5"/>
      <name val="Arial"/>
      <family val="2"/>
    </font>
    <font>
      <u/>
      <sz val="11"/>
      <color theme="1"/>
      <name val="Arial"/>
      <family val="2"/>
    </font>
    <font>
      <sz val="5"/>
      <color rgb="FF000000"/>
      <name val="Aptos Display"/>
      <family val="2"/>
    </font>
    <font>
      <b/>
      <sz val="11"/>
      <color theme="4" tint="-0.249977111117893"/>
      <name val="Arial"/>
      <family val="2"/>
    </font>
    <font>
      <sz val="11"/>
      <color rgb="FF00B050"/>
      <name val="Arial"/>
      <family val="2"/>
    </font>
    <font>
      <b/>
      <sz val="9"/>
      <name val="Arial"/>
      <family val="2"/>
    </font>
    <font>
      <b/>
      <u/>
      <sz val="11"/>
      <color theme="0"/>
      <name val="Aptos Narrow"/>
      <family val="2"/>
      <scheme val="minor"/>
    </font>
    <font>
      <sz val="7"/>
      <color theme="1"/>
      <name val="Arial"/>
      <family val="2"/>
    </font>
    <font>
      <b/>
      <i/>
      <sz val="9"/>
      <color theme="1"/>
      <name val="Arial"/>
      <family val="2"/>
    </font>
    <font>
      <sz val="9"/>
      <name val="Arial"/>
      <family val="2"/>
    </font>
    <font>
      <b/>
      <sz val="14"/>
      <color theme="1"/>
      <name val="Arial"/>
      <family val="2"/>
    </font>
    <font>
      <b/>
      <sz val="12"/>
      <color rgb="FF000000"/>
      <name val="Arial"/>
      <family val="2"/>
    </font>
    <font>
      <b/>
      <sz val="10"/>
      <color rgb="FF000000"/>
      <name val="Arial"/>
      <family val="2"/>
    </font>
    <font>
      <sz val="10"/>
      <color rgb="FF000000"/>
      <name val="Arial"/>
      <family val="2"/>
    </font>
    <font>
      <b/>
      <sz val="9"/>
      <color theme="1"/>
      <name val="Aptos Narrow"/>
      <family val="2"/>
      <scheme val="minor"/>
    </font>
    <font>
      <b/>
      <sz val="14"/>
      <color theme="7" tint="-0.249977111117893"/>
      <name val="Aptos Narrow"/>
      <family val="2"/>
      <scheme val="minor"/>
    </font>
    <font>
      <u/>
      <sz val="11"/>
      <color rgb="FF000000"/>
      <name val="Arial"/>
      <family val="2"/>
    </font>
    <font>
      <b/>
      <u/>
      <sz val="11"/>
      <color rgb="FF000000"/>
      <name val="Arial"/>
      <family val="2"/>
    </font>
    <font>
      <i/>
      <sz val="11"/>
      <color rgb="FF000000"/>
      <name val="Arial"/>
      <family val="2"/>
    </font>
    <font>
      <b/>
      <sz val="5"/>
      <color rgb="FF000000"/>
      <name val="Aptos Display"/>
      <family val="2"/>
    </font>
    <font>
      <b/>
      <u/>
      <sz val="10"/>
      <color theme="0"/>
      <name val="Aptos Narrow"/>
      <family val="2"/>
      <scheme val="minor"/>
    </font>
  </fonts>
  <fills count="53">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theme="0" tint="-4.9989318521683403E-2"/>
        <bgColor indexed="64"/>
      </patternFill>
    </fill>
    <fill>
      <patternFill patternType="solid">
        <fgColor rgb="FFFBE2D5"/>
        <bgColor rgb="FF000000"/>
      </patternFill>
    </fill>
    <fill>
      <patternFill patternType="solid">
        <fgColor rgb="FFFFFFFF"/>
        <bgColor rgb="FF000000"/>
      </patternFill>
    </fill>
    <fill>
      <patternFill patternType="solid">
        <fgColor rgb="FFFCF2C2"/>
        <bgColor rgb="FF000000"/>
      </patternFill>
    </fill>
    <fill>
      <patternFill patternType="solid">
        <fgColor rgb="FFC0E6F5"/>
        <bgColor rgb="FF000000"/>
      </patternFill>
    </fill>
    <fill>
      <patternFill patternType="solid">
        <fgColor rgb="FFF5D3BF"/>
        <bgColor rgb="FF000000"/>
      </patternFill>
    </fill>
    <fill>
      <patternFill patternType="solid">
        <fgColor rgb="FFF2CEEF"/>
        <bgColor rgb="FF000000"/>
      </patternFill>
    </fill>
    <fill>
      <patternFill patternType="solid">
        <fgColor rgb="FFFCE4D6"/>
        <bgColor rgb="FF000000"/>
      </patternFill>
    </fill>
    <fill>
      <patternFill patternType="solid">
        <fgColor theme="8" tint="0.79998168889431442"/>
        <bgColor rgb="FF000000"/>
      </patternFill>
    </fill>
    <fill>
      <patternFill patternType="solid">
        <fgColor rgb="FFF5D3BF"/>
        <bgColor indexed="64"/>
      </patternFill>
    </fill>
    <fill>
      <patternFill patternType="solid">
        <fgColor rgb="FFFF99CC"/>
        <bgColor indexed="64"/>
      </patternFill>
    </fill>
    <fill>
      <patternFill patternType="solid">
        <fgColor theme="7" tint="0.79998168889431442"/>
        <bgColor rgb="FF000000"/>
      </patternFill>
    </fill>
    <fill>
      <patternFill patternType="solid">
        <fgColor rgb="FF00FFFF"/>
        <bgColor indexed="64"/>
      </patternFill>
    </fill>
    <fill>
      <patternFill patternType="solid">
        <fgColor theme="6" tint="0.59999389629810485"/>
        <bgColor rgb="FF000000"/>
      </patternFill>
    </fill>
    <fill>
      <patternFill patternType="solid">
        <fgColor theme="6" tint="0.79998168889431442"/>
        <bgColor rgb="FF000000"/>
      </patternFill>
    </fill>
    <fill>
      <patternFill patternType="solid">
        <fgColor theme="6" tint="0.79998168889431442"/>
        <bgColor indexed="64"/>
      </patternFill>
    </fill>
  </fills>
  <borders count="99">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style="medium">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rgb="FF000000"/>
      </top>
      <bottom style="thin">
        <color rgb="FF000000"/>
      </bottom>
      <diagonal/>
    </border>
    <border>
      <left/>
      <right/>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medium">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right style="thin">
        <color rgb="FF000000"/>
      </right>
      <top style="thin">
        <color indexed="64"/>
      </top>
      <bottom style="thin">
        <color indexed="64"/>
      </bottom>
      <diagonal/>
    </border>
    <border>
      <left/>
      <right style="thin">
        <color indexed="64"/>
      </right>
      <top style="medium">
        <color indexed="64"/>
      </top>
      <bottom style="thin">
        <color indexed="64"/>
      </bottom>
      <diagonal/>
    </border>
    <border>
      <left/>
      <right style="thin">
        <color rgb="FF000000"/>
      </right>
      <top/>
      <bottom style="thin">
        <color indexed="64"/>
      </bottom>
      <diagonal/>
    </border>
    <border>
      <left style="thin">
        <color rgb="FF000000"/>
      </left>
      <right/>
      <top style="thin">
        <color rgb="FF000000"/>
      </top>
      <bottom style="thin">
        <color rgb="FF000000"/>
      </bottom>
      <diagonal/>
    </border>
    <border>
      <left style="medium">
        <color indexed="64"/>
      </left>
      <right style="medium">
        <color indexed="64"/>
      </right>
      <top/>
      <bottom style="thin">
        <color indexed="64"/>
      </bottom>
      <diagonal/>
    </border>
    <border>
      <left style="thin">
        <color rgb="FF000000"/>
      </left>
      <right/>
      <top style="thin">
        <color indexed="64"/>
      </top>
      <bottom/>
      <diagonal/>
    </border>
    <border>
      <left style="thin">
        <color indexed="64"/>
      </left>
      <right style="dotted">
        <color indexed="64"/>
      </right>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rgb="FF000000"/>
      </left>
      <right style="thin">
        <color rgb="FF000000"/>
      </right>
      <top/>
      <bottom style="thin">
        <color rgb="FF000000"/>
      </bottom>
      <diagonal/>
    </border>
    <border>
      <left style="medium">
        <color indexed="64"/>
      </left>
      <right style="thin">
        <color indexed="64"/>
      </right>
      <top/>
      <bottom style="medium">
        <color indexed="64"/>
      </bottom>
      <diagonal/>
    </border>
  </borders>
  <cellStyleXfs count="5">
    <xf numFmtId="0" fontId="0" fillId="0" borderId="0"/>
    <xf numFmtId="0" fontId="21" fillId="0" borderId="0"/>
    <xf numFmtId="0" fontId="21" fillId="0" borderId="0"/>
    <xf numFmtId="0" fontId="40" fillId="0" borderId="0" applyNumberFormat="0" applyFill="0" applyBorder="0" applyAlignment="0" applyProtection="0"/>
    <xf numFmtId="43" fontId="29" fillId="0" borderId="0" applyFont="0" applyFill="0" applyBorder="0" applyAlignment="0" applyProtection="0"/>
  </cellStyleXfs>
  <cellXfs count="744">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4" fillId="5" borderId="21"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30"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7" xfId="0" applyFont="1" applyFill="1" applyBorder="1" applyAlignment="1" applyProtection="1">
      <alignment horizontal="center" vertical="center" wrapText="1"/>
      <protection locked="0"/>
    </xf>
    <xf numFmtId="16" fontId="4" fillId="5" borderId="11" xfId="0" applyNumberFormat="1" applyFont="1" applyFill="1" applyBorder="1" applyAlignment="1">
      <alignment horizontal="center" vertical="center"/>
    </xf>
    <xf numFmtId="0" fontId="4" fillId="9" borderId="11" xfId="0" applyFont="1" applyFill="1" applyBorder="1" applyAlignment="1">
      <alignment horizontal="center" vertical="center"/>
    </xf>
    <xf numFmtId="0" fontId="30" fillId="5" borderId="8" xfId="0" applyFont="1" applyFill="1" applyBorder="1" applyAlignment="1">
      <alignment vertical="center" wrapText="1"/>
    </xf>
    <xf numFmtId="0" fontId="30" fillId="0" borderId="8" xfId="0" applyFont="1" applyBorder="1" applyAlignment="1">
      <alignment vertical="center" wrapText="1"/>
    </xf>
    <xf numFmtId="0" fontId="30"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0" fillId="9" borderId="8" xfId="0" applyFont="1" applyFill="1" applyBorder="1" applyAlignment="1">
      <alignment horizontal="justify" vertical="center"/>
    </xf>
    <xf numFmtId="0" fontId="30" fillId="9" borderId="14" xfId="0" applyFont="1" applyFill="1" applyBorder="1" applyAlignment="1">
      <alignment horizontal="justify" vertical="center" wrapText="1"/>
    </xf>
    <xf numFmtId="0" fontId="4" fillId="5" borderId="26" xfId="0" applyFont="1" applyFill="1" applyBorder="1" applyAlignment="1">
      <alignment horizontal="center" vertical="center"/>
    </xf>
    <xf numFmtId="0" fontId="3" fillId="7" borderId="24" xfId="0" applyFont="1" applyFill="1" applyBorder="1" applyAlignment="1">
      <alignment horizontal="center" vertical="center"/>
    </xf>
    <xf numFmtId="0" fontId="3" fillId="7" borderId="25" xfId="0" applyFont="1" applyFill="1" applyBorder="1" applyAlignment="1">
      <alignment horizontal="center" vertical="center" wrapText="1"/>
    </xf>
    <xf numFmtId="0" fontId="3" fillId="7" borderId="25"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2"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35" fillId="0" borderId="0" xfId="0" applyFont="1" applyAlignment="1">
      <alignment vertical="center" wrapText="1"/>
    </xf>
    <xf numFmtId="0" fontId="5" fillId="5" borderId="31" xfId="2" applyFont="1" applyFill="1" applyBorder="1" applyAlignment="1" applyProtection="1">
      <alignment horizontal="center" vertical="center" wrapText="1"/>
      <protection locked="0"/>
    </xf>
    <xf numFmtId="0" fontId="35" fillId="0" borderId="0" xfId="0" applyFont="1"/>
    <xf numFmtId="0" fontId="35"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0" fillId="17" borderId="11" xfId="0" applyFont="1" applyFill="1" applyBorder="1" applyAlignment="1">
      <alignment horizontal="center" vertical="center"/>
    </xf>
    <xf numFmtId="0" fontId="30" fillId="17" borderId="8" xfId="0" applyFont="1" applyFill="1" applyBorder="1" applyAlignment="1">
      <alignment vertical="center" wrapText="1"/>
    </xf>
    <xf numFmtId="0" fontId="30" fillId="17" borderId="8" xfId="0" applyFont="1" applyFill="1" applyBorder="1" applyAlignment="1">
      <alignment vertical="center"/>
    </xf>
    <xf numFmtId="0" fontId="30" fillId="17" borderId="12" xfId="0" applyFont="1" applyFill="1" applyBorder="1" applyAlignment="1">
      <alignment horizontal="left" vertical="center" wrapText="1"/>
    </xf>
    <xf numFmtId="0" fontId="30" fillId="0" borderId="14" xfId="0" applyFont="1" applyBorder="1" applyAlignment="1">
      <alignment horizontal="justify" vertical="center" wrapText="1"/>
    </xf>
    <xf numFmtId="0" fontId="30" fillId="5" borderId="8" xfId="0" applyFont="1" applyFill="1" applyBorder="1" applyAlignment="1">
      <alignment horizontal="justify" vertical="center" wrapText="1"/>
    </xf>
    <xf numFmtId="0" fontId="30"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8" fillId="7" borderId="43"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4" fillId="0" borderId="0" xfId="0" applyFont="1"/>
    <xf numFmtId="0" fontId="30"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0" fillId="0" borderId="8" xfId="0" applyFont="1" applyBorder="1" applyAlignment="1" applyProtection="1">
      <alignment horizontal="center" vertical="center"/>
      <protection locked="0"/>
    </xf>
    <xf numFmtId="0" fontId="30" fillId="9" borderId="8" xfId="0" applyFont="1" applyFill="1" applyBorder="1" applyAlignment="1" applyProtection="1">
      <alignment horizontal="center" vertical="center" wrapText="1"/>
      <protection locked="0"/>
    </xf>
    <xf numFmtId="0" fontId="30"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8"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30" fillId="0" borderId="16" xfId="0" applyFont="1" applyBorder="1" applyAlignment="1" applyProtection="1">
      <alignment horizontal="justify" vertical="center" wrapText="1"/>
      <protection locked="0"/>
    </xf>
    <xf numFmtId="0" fontId="30" fillId="0" borderId="17" xfId="0" applyFont="1" applyBorder="1" applyAlignment="1" applyProtection="1">
      <alignment horizontal="center" vertical="center" wrapText="1"/>
      <protection locked="0"/>
    </xf>
    <xf numFmtId="0" fontId="30" fillId="0" borderId="9" xfId="0" applyFont="1" applyBorder="1" applyAlignment="1" applyProtection="1">
      <alignment horizontal="justify" vertical="center" wrapText="1"/>
      <protection locked="0"/>
    </xf>
    <xf numFmtId="2" fontId="30" fillId="0" borderId="8" xfId="0" applyNumberFormat="1" applyFont="1" applyBorder="1" applyAlignment="1" applyProtection="1">
      <alignment horizontal="center" vertical="center" wrapText="1"/>
      <protection locked="0"/>
    </xf>
    <xf numFmtId="0" fontId="30" fillId="9" borderId="17" xfId="0" applyFont="1" applyFill="1" applyBorder="1" applyAlignment="1">
      <alignment horizontal="center" vertical="center" wrapText="1"/>
    </xf>
    <xf numFmtId="0" fontId="30" fillId="9" borderId="17" xfId="0" applyFont="1" applyFill="1" applyBorder="1" applyAlignment="1" applyProtection="1">
      <alignment horizontal="center" vertical="center" wrapText="1"/>
      <protection locked="0"/>
    </xf>
    <xf numFmtId="1" fontId="30" fillId="9" borderId="8" xfId="0" applyNumberFormat="1" applyFont="1" applyFill="1" applyBorder="1" applyAlignment="1">
      <alignment horizontal="center" vertical="center" wrapText="1"/>
    </xf>
    <xf numFmtId="0" fontId="30" fillId="0" borderId="19" xfId="0" applyFont="1" applyBorder="1" applyAlignment="1" applyProtection="1">
      <alignment horizontal="center" vertical="center" wrapText="1"/>
      <protection locked="0"/>
    </xf>
    <xf numFmtId="0" fontId="1" fillId="0" borderId="0" xfId="0" applyFont="1" applyAlignment="1">
      <alignment horizontal="left"/>
    </xf>
    <xf numFmtId="0" fontId="41" fillId="0" borderId="27" xfId="0" applyFont="1" applyBorder="1" applyAlignment="1">
      <alignment horizontal="left" vertical="center" wrapText="1"/>
    </xf>
    <xf numFmtId="0" fontId="41" fillId="0" borderId="27" xfId="0" applyFont="1" applyBorder="1" applyAlignment="1">
      <alignment horizontal="center" vertical="center" wrapText="1"/>
    </xf>
    <xf numFmtId="0" fontId="41" fillId="0" borderId="8" xfId="0" applyFont="1" applyBorder="1" applyAlignment="1">
      <alignment horizontal="left" vertical="center" wrapText="1"/>
    </xf>
    <xf numFmtId="0" fontId="41" fillId="0" borderId="8" xfId="0" applyFont="1" applyBorder="1" applyAlignment="1">
      <alignment horizontal="center" vertical="center" wrapText="1"/>
    </xf>
    <xf numFmtId="0" fontId="42" fillId="0" borderId="27" xfId="0" applyFont="1" applyBorder="1" applyAlignment="1">
      <alignment horizontal="left" vertical="center" wrapText="1"/>
    </xf>
    <xf numFmtId="0" fontId="42" fillId="0" borderId="27" xfId="0" applyFont="1" applyBorder="1" applyAlignment="1">
      <alignment vertical="center" wrapText="1"/>
    </xf>
    <xf numFmtId="0" fontId="42" fillId="0" borderId="28" xfId="0" applyFont="1" applyBorder="1" applyAlignment="1">
      <alignment vertical="center" wrapText="1"/>
    </xf>
    <xf numFmtId="0" fontId="42" fillId="0" borderId="8" xfId="0" applyFont="1" applyBorder="1" applyAlignment="1">
      <alignment horizontal="left" vertical="center" wrapText="1"/>
    </xf>
    <xf numFmtId="0" fontId="42" fillId="0" borderId="8" xfId="0" applyFont="1" applyBorder="1" applyAlignment="1">
      <alignment vertical="center" wrapText="1"/>
    </xf>
    <xf numFmtId="0" fontId="42" fillId="0" borderId="12" xfId="0" applyFont="1" applyBorder="1" applyAlignment="1">
      <alignment vertical="center" wrapText="1"/>
    </xf>
    <xf numFmtId="0" fontId="43" fillId="16" borderId="13" xfId="0" applyFont="1" applyFill="1" applyBorder="1" applyAlignment="1">
      <alignment horizontal="center" vertical="center" wrapText="1"/>
    </xf>
    <xf numFmtId="0" fontId="27" fillId="0" borderId="26"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7" xfId="0" applyFont="1" applyBorder="1" applyAlignment="1">
      <alignment horizontal="left" vertical="center" wrapText="1"/>
    </xf>
    <xf numFmtId="0" fontId="1" fillId="0" borderId="8" xfId="0" applyFont="1" applyBorder="1" applyAlignment="1">
      <alignment horizontal="left" vertical="center" wrapText="1"/>
    </xf>
    <xf numFmtId="0" fontId="44" fillId="23" borderId="56" xfId="0" applyFont="1" applyFill="1" applyBorder="1" applyAlignment="1">
      <alignment horizontal="center" vertical="center"/>
    </xf>
    <xf numFmtId="0" fontId="1" fillId="24" borderId="56" xfId="0" applyFont="1" applyFill="1" applyBorder="1" applyAlignment="1">
      <alignment vertical="center"/>
    </xf>
    <xf numFmtId="0" fontId="1" fillId="0" borderId="56" xfId="0" applyFont="1" applyBorder="1" applyAlignment="1">
      <alignment vertical="center"/>
    </xf>
    <xf numFmtId="0" fontId="15" fillId="14" borderId="0" xfId="0" applyFont="1" applyFill="1" applyAlignment="1">
      <alignment horizontal="center" vertical="center" wrapText="1"/>
    </xf>
    <xf numFmtId="0" fontId="45" fillId="0" borderId="43" xfId="0" applyFont="1" applyBorder="1" applyAlignment="1">
      <alignment horizontal="justify" vertical="center" wrapText="1"/>
    </xf>
    <xf numFmtId="0" fontId="4" fillId="0" borderId="3" xfId="0" applyFont="1" applyBorder="1" applyAlignment="1" applyProtection="1">
      <alignment horizontal="center" vertical="center"/>
      <protection locked="0"/>
    </xf>
    <xf numFmtId="164" fontId="0" fillId="3" borderId="25" xfId="0" applyNumberFormat="1" applyFill="1" applyBorder="1" applyAlignment="1">
      <alignment horizontal="center" vertical="center"/>
    </xf>
    <xf numFmtId="0" fontId="47" fillId="11" borderId="24" xfId="0" applyFont="1" applyFill="1" applyBorder="1" applyAlignment="1">
      <alignment horizontal="left" vertical="center" wrapText="1"/>
    </xf>
    <xf numFmtId="0" fontId="47" fillId="11" borderId="25"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 fillId="7" borderId="21" xfId="0" applyFont="1" applyFill="1" applyBorder="1" applyAlignment="1">
      <alignment horizontal="center" vertical="center"/>
    </xf>
    <xf numFmtId="0" fontId="3" fillId="7" borderId="22" xfId="0" applyFont="1" applyFill="1" applyBorder="1" applyAlignment="1">
      <alignment horizontal="center" vertical="center"/>
    </xf>
    <xf numFmtId="0" fontId="3" fillId="7" borderId="22" xfId="0" applyFont="1" applyFill="1" applyBorder="1" applyAlignment="1" applyProtection="1">
      <alignment horizontal="center" vertical="center" wrapText="1"/>
      <protection locked="0"/>
    </xf>
    <xf numFmtId="0" fontId="38" fillId="7" borderId="45" xfId="0" applyFont="1" applyFill="1" applyBorder="1" applyAlignment="1" applyProtection="1">
      <alignment horizontal="center" vertical="center" wrapText="1"/>
      <protection locked="0"/>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47" fillId="11" borderId="8" xfId="0" applyFont="1" applyFill="1" applyBorder="1" applyAlignment="1">
      <alignment horizontal="center" vertical="center" wrapText="1"/>
    </xf>
    <xf numFmtId="0" fontId="47"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horizontal="justify" vertical="center" wrapText="1"/>
    </xf>
    <xf numFmtId="0" fontId="15" fillId="15" borderId="0" xfId="0" applyFont="1" applyFill="1" applyAlignment="1">
      <alignment horizontal="center" vertical="center"/>
    </xf>
    <xf numFmtId="0" fontId="38" fillId="7" borderId="51" xfId="0" applyFont="1" applyFill="1" applyBorder="1" applyAlignment="1" applyProtection="1">
      <alignment horizontal="center" vertical="center" wrapText="1"/>
      <protection locked="0"/>
    </xf>
    <xf numFmtId="0" fontId="10" fillId="0" borderId="8" xfId="0" applyFont="1" applyBorder="1" applyAlignment="1">
      <alignment horizontal="justify" vertical="center" wrapText="1"/>
    </xf>
    <xf numFmtId="0" fontId="49" fillId="29" borderId="8" xfId="0" applyFont="1" applyFill="1" applyBorder="1" applyAlignment="1">
      <alignment horizontal="left" vertical="top" wrapText="1"/>
    </xf>
    <xf numFmtId="0" fontId="37"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0" fillId="9" borderId="0" xfId="0" applyFill="1" applyAlignment="1">
      <alignment horizontal="justify" vertical="center" wrapText="1"/>
    </xf>
    <xf numFmtId="0" fontId="37" fillId="0" borderId="0" xfId="0" applyFont="1" applyAlignment="1">
      <alignment horizontal="justify" vertical="top" wrapText="1"/>
    </xf>
    <xf numFmtId="0" fontId="10" fillId="9" borderId="0" xfId="0" applyFont="1" applyFill="1" applyAlignment="1">
      <alignment horizontal="justify" vertical="center" wrapText="1"/>
    </xf>
    <xf numFmtId="0" fontId="0" fillId="9" borderId="0" xfId="0" applyFill="1" applyAlignment="1">
      <alignment horizontal="justify" vertical="top" wrapText="1"/>
    </xf>
    <xf numFmtId="0" fontId="4" fillId="0" borderId="8" xfId="0" applyFont="1" applyBorder="1" applyAlignment="1">
      <alignment vertical="center" wrapText="1"/>
      <extLst>
        <ext xmlns:xfpb="http://schemas.microsoft.com/office/spreadsheetml/2022/featurepropertybag" uri="{C7286773-470A-42A8-94C5-96B5CB345126}">
          <xfpb:xfComplement i="0"/>
        </ext>
      </extLst>
    </xf>
    <xf numFmtId="0" fontId="4" fillId="0" borderId="8" xfId="0" applyFont="1" applyBorder="1" applyAlignment="1">
      <alignment vertical="center" wrapText="1"/>
    </xf>
    <xf numFmtId="0" fontId="15" fillId="0" borderId="10" xfId="0" applyFont="1" applyBorder="1"/>
    <xf numFmtId="0" fontId="38" fillId="0" borderId="7" xfId="0" applyFont="1" applyBorder="1" applyAlignment="1" applyProtection="1">
      <alignment vertical="center" wrapText="1"/>
      <protection locked="0"/>
    </xf>
    <xf numFmtId="0" fontId="38" fillId="7" borderId="59" xfId="0" applyFont="1" applyFill="1" applyBorder="1" applyAlignment="1" applyProtection="1">
      <alignment horizontal="center" vertical="center" wrapText="1"/>
      <protection locked="0"/>
    </xf>
    <xf numFmtId="0" fontId="45" fillId="0" borderId="42" xfId="0" applyFont="1" applyBorder="1"/>
    <xf numFmtId="0" fontId="30" fillId="5" borderId="11" xfId="0" applyFont="1" applyFill="1" applyBorder="1" applyAlignment="1">
      <alignment horizontal="center" vertical="center"/>
    </xf>
    <xf numFmtId="0" fontId="37" fillId="0" borderId="0" xfId="0" applyFont="1" applyAlignment="1">
      <alignment horizontal="center" vertical="center"/>
    </xf>
    <xf numFmtId="0" fontId="37" fillId="0" borderId="0" xfId="0" applyFont="1"/>
    <xf numFmtId="0" fontId="45" fillId="13" borderId="42" xfId="0" applyFont="1" applyFill="1" applyBorder="1" applyAlignment="1">
      <alignment horizontal="center" vertical="center"/>
    </xf>
    <xf numFmtId="0" fontId="30" fillId="9" borderId="11" xfId="0" applyFont="1" applyFill="1" applyBorder="1" applyAlignment="1">
      <alignment horizontal="center" vertical="center"/>
    </xf>
    <xf numFmtId="0" fontId="30" fillId="9" borderId="8" xfId="0" applyFont="1" applyFill="1" applyBorder="1" applyAlignment="1">
      <alignment vertical="center" wrapText="1"/>
    </xf>
    <xf numFmtId="0" fontId="37" fillId="9" borderId="0" xfId="0" applyFont="1" applyFill="1" applyAlignment="1">
      <alignment horizontal="center" vertical="center"/>
    </xf>
    <xf numFmtId="0" fontId="37" fillId="9" borderId="0" xfId="0" applyFont="1" applyFill="1"/>
    <xf numFmtId="0" fontId="45" fillId="9" borderId="42" xfId="0" applyFont="1" applyFill="1" applyBorder="1"/>
    <xf numFmtId="0" fontId="30" fillId="9" borderId="12" xfId="0" applyFont="1" applyFill="1" applyBorder="1" applyAlignment="1" applyProtection="1">
      <alignment horizontal="left" vertical="center" wrapText="1"/>
      <protection locked="0"/>
    </xf>
    <xf numFmtId="0" fontId="30" fillId="0" borderId="12" xfId="0" applyFont="1" applyBorder="1" applyAlignment="1" applyProtection="1">
      <alignment horizontal="left" vertical="center" wrapText="1"/>
      <protection locked="0"/>
    </xf>
    <xf numFmtId="0" fontId="45" fillId="9" borderId="42" xfId="0" applyFont="1" applyFill="1" applyBorder="1" applyAlignment="1">
      <alignment horizontal="center" vertical="center"/>
    </xf>
    <xf numFmtId="0" fontId="30" fillId="0" borderId="12" xfId="0" applyFont="1" applyBorder="1" applyAlignment="1" applyProtection="1">
      <alignment vertical="center" wrapText="1"/>
      <protection locked="0"/>
    </xf>
    <xf numFmtId="0" fontId="30" fillId="9" borderId="12" xfId="0" applyFont="1" applyFill="1" applyBorder="1" applyAlignment="1" applyProtection="1">
      <alignment vertical="center" wrapText="1"/>
      <protection locked="0"/>
    </xf>
    <xf numFmtId="0" fontId="30" fillId="0" borderId="11" xfId="0" applyFont="1" applyBorder="1" applyAlignment="1">
      <alignment horizontal="center" vertical="center"/>
    </xf>
    <xf numFmtId="0" fontId="45" fillId="13" borderId="49" xfId="0" applyFont="1" applyFill="1" applyBorder="1" applyAlignment="1">
      <alignment horizontal="center" vertical="center"/>
    </xf>
    <xf numFmtId="0" fontId="30" fillId="0" borderId="13" xfId="0" applyFont="1" applyBorder="1" applyAlignment="1">
      <alignment horizontal="center" vertical="center"/>
    </xf>
    <xf numFmtId="0" fontId="30" fillId="0" borderId="14" xfId="0" applyFont="1" applyBorder="1" applyAlignment="1" applyProtection="1">
      <alignment horizontal="center" vertical="center"/>
      <protection locked="0"/>
    </xf>
    <xf numFmtId="0" fontId="30" fillId="0" borderId="15" xfId="0" applyFont="1" applyBorder="1" applyAlignment="1" applyProtection="1">
      <alignment horizontal="left" vertical="center" wrapText="1"/>
      <protection locked="0"/>
    </xf>
    <xf numFmtId="0" fontId="34" fillId="0" borderId="0" xfId="0" applyFont="1" applyAlignment="1">
      <alignment horizontal="center" vertical="center"/>
    </xf>
    <xf numFmtId="0" fontId="30" fillId="5" borderId="22" xfId="0" applyFont="1" applyFill="1" applyBorder="1" applyAlignment="1">
      <alignment horizontal="justify" vertical="center" wrapText="1"/>
    </xf>
    <xf numFmtId="0" fontId="4" fillId="0" borderId="9" xfId="0" applyFont="1" applyBorder="1" applyAlignment="1">
      <alignment horizontal="justify" vertical="center" wrapText="1"/>
    </xf>
    <xf numFmtId="0" fontId="52" fillId="35" borderId="0" xfId="0" applyFont="1" applyFill="1" applyAlignment="1">
      <alignment horizontal="center" vertical="center"/>
    </xf>
    <xf numFmtId="0" fontId="30" fillId="5" borderId="8" xfId="0" applyFont="1" applyFill="1" applyBorder="1" applyAlignment="1">
      <alignment horizontal="left" vertical="center" wrapText="1"/>
    </xf>
    <xf numFmtId="0" fontId="51" fillId="0" borderId="9" xfId="0" applyFont="1" applyBorder="1" applyAlignment="1">
      <alignment horizontal="justify" vertical="center" wrapText="1"/>
    </xf>
    <xf numFmtId="0" fontId="30" fillId="0" borderId="0" xfId="0" applyFont="1" applyProtection="1">
      <protection locked="0"/>
    </xf>
    <xf numFmtId="165" fontId="54" fillId="0" borderId="0" xfId="0" applyNumberFormat="1" applyFont="1" applyAlignment="1" applyProtection="1">
      <alignment horizontal="center" vertical="center"/>
      <protection locked="0"/>
    </xf>
    <xf numFmtId="0" fontId="5" fillId="0" borderId="0" xfId="0" applyFont="1" applyAlignment="1" applyProtection="1">
      <alignment horizontal="center"/>
      <protection locked="0"/>
    </xf>
    <xf numFmtId="0" fontId="30" fillId="0" borderId="0" xfId="0" applyFont="1" applyAlignment="1" applyProtection="1">
      <alignment horizontal="center"/>
      <protection locked="0"/>
    </xf>
    <xf numFmtId="0" fontId="54" fillId="0" borderId="0" xfId="0" applyFont="1" applyAlignment="1" applyProtection="1">
      <alignment horizontal="center" vertical="center"/>
      <protection locked="0"/>
    </xf>
    <xf numFmtId="0" fontId="5" fillId="22" borderId="32" xfId="0" applyFont="1" applyFill="1" applyBorder="1" applyAlignment="1">
      <alignment horizontal="center" vertical="center" wrapText="1"/>
    </xf>
    <xf numFmtId="0" fontId="5" fillId="22" borderId="27" xfId="0" applyFont="1" applyFill="1" applyBorder="1" applyAlignment="1">
      <alignment horizontal="center" vertical="center" wrapText="1"/>
    </xf>
    <xf numFmtId="0" fontId="5" fillId="22" borderId="52"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2" borderId="8" xfId="0" applyFont="1" applyFill="1" applyBorder="1" applyAlignment="1">
      <alignment horizontal="center" vertical="center" wrapText="1"/>
    </xf>
    <xf numFmtId="0" fontId="55" fillId="22" borderId="8" xfId="0" applyFont="1" applyFill="1" applyBorder="1" applyAlignment="1">
      <alignment horizontal="center" vertical="center" wrapText="1"/>
    </xf>
    <xf numFmtId="0" fontId="30" fillId="0" borderId="8" xfId="0" applyFont="1" applyBorder="1" applyAlignment="1">
      <alignment horizontal="center" vertical="center"/>
    </xf>
    <xf numFmtId="0" fontId="30" fillId="0" borderId="8" xfId="0" applyFont="1" applyBorder="1" applyAlignment="1" applyProtection="1">
      <alignment horizontal="justify" vertical="center"/>
      <protection locked="0"/>
    </xf>
    <xf numFmtId="0" fontId="30"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0" fillId="0" borderId="0" xfId="0" applyAlignment="1" applyProtection="1">
      <alignment horizontal="center"/>
      <protection locked="0"/>
    </xf>
    <xf numFmtId="0" fontId="14" fillId="9" borderId="0" xfId="0" applyFont="1" applyFill="1"/>
    <xf numFmtId="0" fontId="18" fillId="9" borderId="0" xfId="0" applyFont="1" applyFill="1"/>
    <xf numFmtId="0" fontId="15" fillId="9" borderId="9" xfId="0" applyFont="1" applyFill="1" applyBorder="1" applyAlignment="1">
      <alignment horizontal="center" vertical="center"/>
    </xf>
    <xf numFmtId="0" fontId="15" fillId="14" borderId="9" xfId="0" applyFont="1" applyFill="1" applyBorder="1" applyAlignment="1">
      <alignment horizontal="center" vertical="center"/>
    </xf>
    <xf numFmtId="0" fontId="4" fillId="0" borderId="17" xfId="0" applyFont="1" applyBorder="1" applyAlignment="1" applyProtection="1">
      <alignment horizontal="center" vertical="center"/>
      <protection locked="0"/>
    </xf>
    <xf numFmtId="0" fontId="15" fillId="9" borderId="0" xfId="0" applyFont="1" applyFill="1" applyAlignment="1">
      <alignment horizontal="center" vertical="center"/>
    </xf>
    <xf numFmtId="0" fontId="15" fillId="9"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15" fillId="37" borderId="0" xfId="0" applyFont="1" applyFill="1" applyAlignment="1">
      <alignment horizontal="center" vertical="center"/>
    </xf>
    <xf numFmtId="0" fontId="15" fillId="15" borderId="0" xfId="0" applyFont="1" applyFill="1" applyAlignment="1">
      <alignment horizontal="center" vertical="center" wrapText="1"/>
    </xf>
    <xf numFmtId="0" fontId="4" fillId="5" borderId="22" xfId="0" applyFont="1" applyFill="1" applyBorder="1" applyAlignment="1">
      <alignment horizontal="left" vertical="center" wrapText="1"/>
    </xf>
    <xf numFmtId="0" fontId="4" fillId="5" borderId="8" xfId="0" applyFont="1" applyFill="1" applyBorder="1" applyAlignment="1">
      <alignment horizontal="left" vertical="top" wrapText="1"/>
    </xf>
    <xf numFmtId="0" fontId="4" fillId="9" borderId="8" xfId="0" applyFont="1" applyFill="1" applyBorder="1" applyAlignment="1">
      <alignment horizontal="left" vertical="top" wrapText="1"/>
    </xf>
    <xf numFmtId="0" fontId="30" fillId="9" borderId="8" xfId="0" applyFont="1" applyFill="1" applyBorder="1" applyAlignment="1">
      <alignment horizontal="left" vertical="top" wrapText="1"/>
    </xf>
    <xf numFmtId="0" fontId="30" fillId="0" borderId="8" xfId="0" applyFont="1" applyBorder="1" applyAlignment="1">
      <alignment horizontal="left" vertical="top" wrapText="1"/>
    </xf>
    <xf numFmtId="0" fontId="30" fillId="5" borderId="17" xfId="0" applyFont="1" applyFill="1" applyBorder="1" applyAlignment="1">
      <alignment horizontal="left" vertical="center" wrapText="1"/>
    </xf>
    <xf numFmtId="0" fontId="4" fillId="0" borderId="8" xfId="0" applyFont="1" applyBorder="1" applyAlignment="1">
      <alignment horizontal="left" vertical="top" wrapText="1"/>
    </xf>
    <xf numFmtId="0" fontId="15" fillId="15" borderId="42" xfId="0" applyFont="1" applyFill="1" applyBorder="1" applyAlignment="1">
      <alignment horizontal="center" vertical="center" wrapText="1"/>
    </xf>
    <xf numFmtId="0" fontId="15" fillId="0" borderId="0" xfId="0" applyFont="1" applyAlignment="1">
      <alignment wrapText="1"/>
    </xf>
    <xf numFmtId="0" fontId="15" fillId="9" borderId="10" xfId="0" applyFont="1" applyFill="1" applyBorder="1" applyAlignment="1">
      <alignment horizontal="center" vertical="center" wrapText="1"/>
    </xf>
    <xf numFmtId="0" fontId="15" fillId="9" borderId="42" xfId="0" applyFont="1" applyFill="1" applyBorder="1" applyAlignment="1">
      <alignment horizontal="center" vertical="center" wrapText="1"/>
    </xf>
    <xf numFmtId="0" fontId="15" fillId="25" borderId="42" xfId="0" applyFont="1" applyFill="1" applyBorder="1" applyAlignment="1">
      <alignment horizontal="center" vertical="center" wrapText="1"/>
    </xf>
    <xf numFmtId="0" fontId="15" fillId="9" borderId="0" xfId="0" applyFont="1" applyFill="1" applyAlignment="1">
      <alignment horizontal="center" vertical="center" wrapText="1"/>
    </xf>
    <xf numFmtId="0" fontId="56" fillId="34" borderId="0" xfId="3" applyFont="1" applyFill="1" applyAlignment="1">
      <alignment horizontal="center" vertical="center"/>
    </xf>
    <xf numFmtId="0" fontId="38" fillId="7" borderId="6" xfId="0" applyFont="1" applyFill="1" applyBorder="1" applyAlignment="1" applyProtection="1">
      <alignment horizontal="center" vertical="center" wrapText="1"/>
      <protection locked="0"/>
    </xf>
    <xf numFmtId="0" fontId="3" fillId="7" borderId="61" xfId="0" applyFont="1" applyFill="1" applyBorder="1" applyAlignment="1">
      <alignment horizontal="center" vertical="center"/>
    </xf>
    <xf numFmtId="0" fontId="3" fillId="7" borderId="62" xfId="0" applyFont="1" applyFill="1" applyBorder="1" applyAlignment="1" applyProtection="1">
      <alignment horizontal="center" vertical="center" wrapText="1"/>
      <protection locked="0"/>
    </xf>
    <xf numFmtId="0" fontId="4" fillId="5" borderId="23" xfId="0" applyFont="1" applyFill="1" applyBorder="1" applyAlignment="1">
      <alignment vertical="center" wrapText="1"/>
    </xf>
    <xf numFmtId="0" fontId="57" fillId="5" borderId="18" xfId="0" applyFont="1" applyFill="1" applyBorder="1" applyAlignment="1">
      <alignment horizontal="justify" vertical="top" wrapText="1"/>
    </xf>
    <xf numFmtId="0" fontId="4" fillId="0" borderId="11" xfId="0" applyFont="1" applyBorder="1" applyAlignment="1">
      <alignment horizontal="center" vertical="center" wrapText="1"/>
    </xf>
    <xf numFmtId="0" fontId="57" fillId="0" borderId="34" xfId="0" applyFont="1" applyBorder="1" applyAlignment="1">
      <alignment vertical="top" wrapText="1"/>
    </xf>
    <xf numFmtId="0" fontId="4" fillId="0" borderId="8" xfId="0" applyFont="1" applyBorder="1" applyAlignment="1">
      <alignment horizontal="left" vertical="center" wrapText="1"/>
    </xf>
    <xf numFmtId="0" fontId="4" fillId="0" borderId="12" xfId="0" applyFont="1" applyBorder="1" applyAlignment="1" applyProtection="1">
      <alignment vertical="center"/>
      <protection locked="0"/>
    </xf>
    <xf numFmtId="0" fontId="4" fillId="0" borderId="13" xfId="0" applyFont="1" applyBorder="1" applyAlignment="1">
      <alignment horizontal="center" vertical="center" wrapText="1"/>
    </xf>
    <xf numFmtId="0" fontId="4" fillId="0" borderId="15" xfId="0" applyFont="1" applyBorder="1" applyAlignment="1" applyProtection="1">
      <alignment vertical="center"/>
      <protection locked="0"/>
    </xf>
    <xf numFmtId="0" fontId="19" fillId="0" borderId="7" xfId="0" applyFont="1" applyBorder="1" applyAlignment="1" applyProtection="1">
      <alignment vertical="center" wrapText="1"/>
      <protection locked="0"/>
    </xf>
    <xf numFmtId="0" fontId="4" fillId="5" borderId="22" xfId="0" applyFont="1" applyFill="1" applyBorder="1" applyAlignment="1">
      <alignment horizontal="justify" vertical="center" wrapText="1"/>
    </xf>
    <xf numFmtId="0" fontId="35" fillId="5" borderId="18" xfId="0" applyFont="1" applyFill="1" applyBorder="1" applyAlignment="1">
      <alignment horizontal="justify" vertical="center" wrapText="1"/>
    </xf>
    <xf numFmtId="0" fontId="35" fillId="9" borderId="33" xfId="0" applyFont="1" applyFill="1" applyBorder="1" applyAlignment="1">
      <alignment vertical="center" wrapText="1"/>
    </xf>
    <xf numFmtId="0" fontId="4" fillId="5" borderId="9" xfId="0" applyFont="1" applyFill="1" applyBorder="1" applyAlignment="1">
      <alignment horizontal="justify" vertical="center" wrapText="1"/>
    </xf>
    <xf numFmtId="0" fontId="35" fillId="5" borderId="33" xfId="0" applyFont="1" applyFill="1" applyBorder="1" applyAlignment="1">
      <alignment horizontal="justify" vertical="center" wrapText="1"/>
    </xf>
    <xf numFmtId="0" fontId="30" fillId="9" borderId="9" xfId="0" applyFont="1" applyFill="1" applyBorder="1" applyAlignment="1">
      <alignment horizontal="justify" vertical="center" wrapText="1"/>
    </xf>
    <xf numFmtId="0" fontId="35" fillId="0" borderId="63" xfId="0" applyFont="1" applyBorder="1" applyAlignment="1">
      <alignment vertical="center" wrapText="1"/>
    </xf>
    <xf numFmtId="0" fontId="4" fillId="9" borderId="9" xfId="0" applyFont="1" applyFill="1" applyBorder="1" applyAlignment="1">
      <alignment horizontal="justify" vertical="center" wrapText="1"/>
    </xf>
    <xf numFmtId="0" fontId="4" fillId="9" borderId="12" xfId="0" applyFont="1" applyFill="1" applyBorder="1" applyAlignment="1" applyProtection="1">
      <alignment vertical="center"/>
      <protection locked="0"/>
    </xf>
    <xf numFmtId="0" fontId="58" fillId="5" borderId="18" xfId="0" applyFont="1" applyFill="1" applyBorder="1" applyAlignment="1">
      <alignment horizontal="justify" vertical="center" wrapText="1"/>
    </xf>
    <xf numFmtId="0" fontId="26" fillId="9" borderId="9" xfId="0" applyFont="1" applyFill="1" applyBorder="1" applyAlignment="1">
      <alignment horizontal="justify" vertical="center" wrapText="1"/>
    </xf>
    <xf numFmtId="0" fontId="35" fillId="0" borderId="33" xfId="0" applyFont="1" applyBorder="1" applyAlignment="1">
      <alignment vertical="center" wrapText="1"/>
    </xf>
    <xf numFmtId="0" fontId="35" fillId="5" borderId="34" xfId="0" applyFont="1" applyFill="1" applyBorder="1" applyAlignment="1">
      <alignment horizontal="left" vertical="center" wrapText="1"/>
    </xf>
    <xf numFmtId="0" fontId="35" fillId="9" borderId="34" xfId="0" applyFont="1" applyFill="1" applyBorder="1" applyAlignment="1">
      <alignment vertical="center" wrapText="1"/>
    </xf>
    <xf numFmtId="0" fontId="4" fillId="9" borderId="9" xfId="0" applyFont="1" applyFill="1" applyBorder="1" applyAlignment="1">
      <alignment horizontal="left" vertical="center" wrapText="1"/>
    </xf>
    <xf numFmtId="0" fontId="30" fillId="0" borderId="9" xfId="0" applyFont="1" applyBorder="1" applyAlignment="1">
      <alignment horizontal="left" vertical="center" wrapText="1"/>
    </xf>
    <xf numFmtId="0" fontId="30" fillId="0" borderId="16" xfId="0" applyFont="1" applyBorder="1" applyAlignment="1">
      <alignment horizontal="left" vertical="center" wrapText="1"/>
    </xf>
    <xf numFmtId="0" fontId="4" fillId="0" borderId="37" xfId="0" applyFont="1" applyBorder="1" applyAlignment="1" applyProtection="1">
      <alignment vertical="center"/>
      <protection locked="0"/>
    </xf>
    <xf numFmtId="0" fontId="30" fillId="0" borderId="8" xfId="0" applyFont="1" applyBorder="1" applyAlignment="1">
      <alignment horizontal="left" vertical="center" wrapText="1"/>
    </xf>
    <xf numFmtId="0" fontId="59" fillId="5" borderId="18" xfId="0" applyFont="1" applyFill="1" applyBorder="1" applyAlignment="1">
      <alignment horizontal="justify" vertical="center" wrapText="1"/>
    </xf>
    <xf numFmtId="0" fontId="35" fillId="0" borderId="19" xfId="0" applyFont="1" applyBorder="1" applyAlignment="1">
      <alignment horizontal="left" vertical="center" wrapText="1"/>
    </xf>
    <xf numFmtId="0" fontId="4" fillId="9" borderId="13" xfId="0" applyFont="1" applyFill="1" applyBorder="1" applyAlignment="1">
      <alignment horizontal="center" vertical="center"/>
    </xf>
    <xf numFmtId="0" fontId="42" fillId="0" borderId="0" xfId="0" applyFont="1" applyAlignment="1">
      <alignment wrapText="1"/>
    </xf>
    <xf numFmtId="0" fontId="61" fillId="2" borderId="8" xfId="0" applyFont="1" applyFill="1" applyBorder="1" applyAlignment="1">
      <alignment horizontal="center" vertical="center" textRotation="90" wrapText="1"/>
    </xf>
    <xf numFmtId="0" fontId="42" fillId="0" borderId="8" xfId="0" applyFont="1" applyBorder="1" applyAlignment="1">
      <alignment horizontal="center" vertical="center" wrapText="1"/>
    </xf>
    <xf numFmtId="0" fontId="63" fillId="0" borderId="8" xfId="0" applyFont="1" applyBorder="1" applyAlignment="1" applyProtection="1">
      <alignment horizontal="left" vertical="center"/>
      <protection locked="0"/>
    </xf>
    <xf numFmtId="0" fontId="63" fillId="9" borderId="8" xfId="0" applyFont="1" applyFill="1" applyBorder="1" applyAlignment="1" applyProtection="1">
      <alignment horizontal="left" vertical="center"/>
      <protection locked="0"/>
    </xf>
    <xf numFmtId="14" fontId="63" fillId="0" borderId="8" xfId="0" applyNumberFormat="1" applyFont="1" applyBorder="1" applyAlignment="1" applyProtection="1">
      <alignment horizontal="left" vertical="center"/>
      <protection locked="0"/>
    </xf>
    <xf numFmtId="0" fontId="42" fillId="0" borderId="8" xfId="0" applyFont="1" applyBorder="1" applyAlignment="1" applyProtection="1">
      <alignment horizontal="left" vertical="center"/>
      <protection locked="0"/>
    </xf>
    <xf numFmtId="0" fontId="27" fillId="0" borderId="0" xfId="0" applyFont="1" applyAlignment="1">
      <alignment wrapText="1"/>
    </xf>
    <xf numFmtId="0" fontId="42" fillId="0" borderId="0" xfId="0" applyFont="1"/>
    <xf numFmtId="0" fontId="27" fillId="0" borderId="0" xfId="0" applyFont="1"/>
    <xf numFmtId="0" fontId="21" fillId="0" borderId="0" xfId="0" applyFont="1" applyAlignment="1">
      <alignment horizontal="center" vertical="center"/>
    </xf>
    <xf numFmtId="0" fontId="21" fillId="0" borderId="0" xfId="0" applyFont="1"/>
    <xf numFmtId="0" fontId="10" fillId="2" borderId="65" xfId="0" applyFont="1" applyFill="1" applyBorder="1" applyAlignment="1">
      <alignment horizontal="center" vertical="center"/>
    </xf>
    <xf numFmtId="0" fontId="10" fillId="2" borderId="66" xfId="0" applyFont="1" applyFill="1" applyBorder="1" applyAlignment="1">
      <alignment horizontal="center" vertical="center"/>
    </xf>
    <xf numFmtId="0" fontId="10" fillId="2" borderId="67" xfId="0" applyFont="1" applyFill="1" applyBorder="1" applyAlignment="1">
      <alignment horizontal="center" vertical="center"/>
    </xf>
    <xf numFmtId="0" fontId="10" fillId="2" borderId="68" xfId="0" applyFont="1" applyFill="1" applyBorder="1" applyAlignment="1">
      <alignment horizontal="center" wrapText="1"/>
    </xf>
    <xf numFmtId="0" fontId="15" fillId="14" borderId="8" xfId="0" applyFont="1" applyFill="1" applyBorder="1" applyAlignment="1">
      <alignment horizontal="center" vertical="center"/>
    </xf>
    <xf numFmtId="0" fontId="10" fillId="9" borderId="69" xfId="0" applyFont="1" applyFill="1" applyBorder="1" applyAlignment="1">
      <alignment vertical="center" wrapText="1"/>
    </xf>
    <xf numFmtId="0" fontId="0" fillId="9" borderId="22" xfId="0" applyFill="1" applyBorder="1" applyAlignment="1">
      <alignment horizontal="center" vertical="center"/>
    </xf>
    <xf numFmtId="0" fontId="0" fillId="9" borderId="57" xfId="0" applyFill="1" applyBorder="1" applyAlignment="1">
      <alignment horizontal="justify" vertical="center" wrapText="1"/>
    </xf>
    <xf numFmtId="0" fontId="0" fillId="9" borderId="70" xfId="0" applyFill="1" applyBorder="1" applyAlignment="1">
      <alignment horizontal="justify" vertical="center" wrapText="1"/>
    </xf>
    <xf numFmtId="0" fontId="0" fillId="9" borderId="71" xfId="0" applyFill="1" applyBorder="1" applyAlignment="1" applyProtection="1">
      <alignment vertical="center"/>
      <protection locked="0"/>
    </xf>
    <xf numFmtId="0" fontId="0" fillId="9" borderId="0" xfId="0" applyFill="1" applyAlignment="1">
      <alignment vertical="center"/>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10" fillId="9" borderId="73" xfId="0" applyFont="1" applyFill="1" applyBorder="1" applyAlignment="1">
      <alignment vertical="center" wrapText="1"/>
    </xf>
    <xf numFmtId="0" fontId="10" fillId="9" borderId="73" xfId="0" applyFont="1" applyFill="1" applyBorder="1" applyAlignment="1">
      <alignment vertical="center"/>
    </xf>
    <xf numFmtId="0" fontId="10" fillId="9" borderId="76" xfId="0" applyFont="1" applyFill="1" applyBorder="1" applyAlignment="1">
      <alignment vertical="center"/>
    </xf>
    <xf numFmtId="0" fontId="0" fillId="9" borderId="77" xfId="0" applyFill="1" applyBorder="1" applyAlignment="1">
      <alignment horizontal="center" vertical="center"/>
    </xf>
    <xf numFmtId="0" fontId="0" fillId="9" borderId="78" xfId="0" applyFill="1" applyBorder="1" applyAlignment="1">
      <alignment horizontal="justify" vertical="center" wrapText="1"/>
    </xf>
    <xf numFmtId="0" fontId="0" fillId="9" borderId="79" xfId="0" applyFill="1" applyBorder="1" applyAlignment="1">
      <alignment horizontal="justify" vertical="center" wrapText="1"/>
    </xf>
    <xf numFmtId="0" fontId="0" fillId="9" borderId="80" xfId="0" applyFill="1" applyBorder="1" applyAlignment="1" applyProtection="1">
      <alignment vertical="center"/>
      <protection locked="0"/>
    </xf>
    <xf numFmtId="0" fontId="0" fillId="9" borderId="0" xfId="0" applyFill="1" applyAlignment="1">
      <alignment horizontal="center" vertical="center"/>
    </xf>
    <xf numFmtId="0" fontId="64" fillId="0" borderId="0" xfId="0" applyFont="1" applyAlignment="1">
      <alignment horizontal="center" vertical="center" wrapText="1"/>
    </xf>
    <xf numFmtId="0" fontId="0" fillId="21" borderId="46" xfId="0" applyFill="1" applyBorder="1" applyAlignment="1" applyProtection="1">
      <alignment horizontal="center" vertical="center"/>
      <protection locked="0"/>
    </xf>
    <xf numFmtId="0" fontId="65" fillId="0" borderId="0" xfId="0" applyFont="1"/>
    <xf numFmtId="0" fontId="10" fillId="9" borderId="0" xfId="0" applyFont="1" applyFill="1" applyAlignment="1">
      <alignment vertical="center"/>
    </xf>
    <xf numFmtId="0" fontId="10" fillId="9" borderId="6" xfId="0" applyFont="1" applyFill="1" applyBorder="1" applyAlignment="1">
      <alignment vertical="center"/>
    </xf>
    <xf numFmtId="0" fontId="10" fillId="9" borderId="7" xfId="0" applyFont="1" applyFill="1" applyBorder="1" applyAlignment="1">
      <alignment vertical="center"/>
    </xf>
    <xf numFmtId="0" fontId="38" fillId="7" borderId="9" xfId="0" applyFont="1" applyFill="1" applyBorder="1" applyAlignment="1">
      <alignment horizontal="center" vertical="center" wrapText="1"/>
    </xf>
    <xf numFmtId="0" fontId="24" fillId="2" borderId="24"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52" fillId="35" borderId="9" xfId="0" applyFont="1" applyFill="1" applyBorder="1" applyAlignment="1">
      <alignment horizontal="center" vertical="center" wrapText="1"/>
    </xf>
    <xf numFmtId="0" fontId="4" fillId="0" borderId="26" xfId="0" applyFont="1" applyBorder="1" applyAlignment="1" applyProtection="1">
      <alignment horizontal="center" vertical="center" wrapText="1"/>
      <protection locked="0"/>
    </xf>
    <xf numFmtId="0" fontId="4" fillId="0" borderId="27" xfId="0" applyFont="1" applyBorder="1" applyAlignment="1" applyProtection="1">
      <alignment horizontal="justify" vertical="center" wrapText="1"/>
      <protection locked="0"/>
    </xf>
    <xf numFmtId="14" fontId="4" fillId="0" borderId="27" xfId="0" applyNumberFormat="1" applyFont="1" applyBorder="1" applyAlignment="1" applyProtection="1">
      <alignment horizontal="justify" vertical="center" wrapText="1"/>
      <protection locked="0"/>
    </xf>
    <xf numFmtId="1" fontId="4" fillId="0" borderId="27" xfId="0" applyNumberFormat="1" applyFont="1" applyBorder="1" applyAlignment="1" applyProtection="1">
      <alignment horizontal="justify" vertical="center" wrapText="1"/>
      <protection locked="0"/>
    </xf>
    <xf numFmtId="0" fontId="4" fillId="0" borderId="27" xfId="0" applyFont="1" applyBorder="1" applyAlignment="1" applyProtection="1">
      <alignment horizontal="center" vertical="center" wrapText="1"/>
      <protection locked="0"/>
    </xf>
    <xf numFmtId="0" fontId="0" fillId="0" borderId="27" xfId="0" applyBorder="1" applyProtection="1">
      <protection locked="0"/>
    </xf>
    <xf numFmtId="0" fontId="0" fillId="0" borderId="28" xfId="0" applyBorder="1" applyProtection="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0" fillId="0" borderId="8" xfId="0" applyBorder="1" applyProtection="1">
      <protection locked="0"/>
    </xf>
    <xf numFmtId="0" fontId="0" fillId="0" borderId="12" xfId="0" applyBorder="1" applyProtection="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82" xfId="0" applyFont="1" applyBorder="1" applyAlignment="1" applyProtection="1">
      <alignment horizontal="center" vertical="center" wrapText="1"/>
      <protection locked="0"/>
    </xf>
    <xf numFmtId="0" fontId="0" fillId="0" borderId="14" xfId="0" applyBorder="1" applyProtection="1">
      <protection locked="0"/>
    </xf>
    <xf numFmtId="0" fontId="0" fillId="0" borderId="15" xfId="0" applyBorder="1" applyProtection="1">
      <protection locked="0"/>
    </xf>
    <xf numFmtId="0" fontId="30" fillId="9" borderId="8" xfId="0" applyFont="1" applyFill="1" applyBorder="1" applyAlignment="1">
      <alignment horizontal="left" vertical="center" wrapText="1"/>
    </xf>
    <xf numFmtId="0" fontId="0" fillId="0" borderId="0" xfId="0" applyAlignment="1">
      <alignment horizontal="center" vertical="center" wrapText="1"/>
    </xf>
    <xf numFmtId="0" fontId="10" fillId="22" borderId="8" xfId="0" applyFont="1" applyFill="1" applyBorder="1" applyAlignment="1">
      <alignment horizontal="center" vertical="center" wrapText="1"/>
    </xf>
    <xf numFmtId="0" fontId="49" fillId="39" borderId="34" xfId="0" applyFont="1" applyFill="1" applyBorder="1" applyAlignment="1">
      <alignment wrapText="1"/>
    </xf>
    <xf numFmtId="0" fontId="49" fillId="39" borderId="8" xfId="0" applyFont="1" applyFill="1" applyBorder="1" applyAlignment="1">
      <alignment vertical="top" wrapText="1"/>
    </xf>
    <xf numFmtId="0" fontId="26" fillId="41" borderId="19" xfId="0" applyFont="1" applyFill="1" applyBorder="1" applyAlignment="1">
      <alignment vertical="top" wrapText="1"/>
    </xf>
    <xf numFmtId="0" fontId="26" fillId="41" borderId="32" xfId="0" applyFont="1" applyFill="1" applyBorder="1" applyAlignment="1">
      <alignment vertical="top" wrapText="1"/>
    </xf>
    <xf numFmtId="0" fontId="26" fillId="39" borderId="32" xfId="0" applyFont="1" applyFill="1" applyBorder="1" applyAlignment="1">
      <alignment vertical="top" wrapText="1"/>
    </xf>
    <xf numFmtId="0" fontId="26" fillId="38" borderId="32" xfId="0" applyFont="1" applyFill="1" applyBorder="1" applyAlignment="1">
      <alignment vertical="top" wrapText="1"/>
    </xf>
    <xf numFmtId="0" fontId="26" fillId="38" borderId="54" xfId="0" applyFont="1" applyFill="1" applyBorder="1" applyAlignment="1">
      <alignment vertical="top" wrapText="1"/>
    </xf>
    <xf numFmtId="0" fontId="30" fillId="0" borderId="32" xfId="0" applyFont="1" applyBorder="1" applyAlignment="1">
      <alignment vertical="top" wrapText="1"/>
    </xf>
    <xf numFmtId="0" fontId="26" fillId="0" borderId="32" xfId="0" applyFont="1" applyBorder="1" applyAlignment="1">
      <alignment vertical="top" wrapText="1"/>
    </xf>
    <xf numFmtId="0" fontId="26" fillId="0" borderId="38" xfId="0" applyFont="1" applyBorder="1" applyAlignment="1">
      <alignment vertical="top" wrapText="1"/>
    </xf>
    <xf numFmtId="0" fontId="30" fillId="40" borderId="27" xfId="0" applyFont="1" applyFill="1" applyBorder="1" applyAlignment="1">
      <alignment wrapText="1"/>
    </xf>
    <xf numFmtId="0" fontId="30" fillId="41" borderId="86" xfId="0" applyFont="1" applyFill="1" applyBorder="1" applyAlignment="1">
      <alignment horizontal="left" vertical="top" wrapText="1"/>
    </xf>
    <xf numFmtId="0" fontId="63" fillId="38" borderId="32" xfId="0" applyFont="1" applyFill="1" applyBorder="1" applyAlignment="1">
      <alignment horizontal="left" vertical="top" wrapText="1"/>
    </xf>
    <xf numFmtId="0" fontId="30" fillId="41" borderId="32" xfId="0" applyFont="1" applyFill="1" applyBorder="1" applyAlignment="1">
      <alignment horizontal="left" vertical="top" wrapText="1"/>
    </xf>
    <xf numFmtId="0" fontId="26" fillId="38" borderId="27" xfId="0" applyFont="1" applyFill="1" applyBorder="1" applyAlignment="1">
      <alignment horizontal="left" vertical="top" wrapText="1"/>
    </xf>
    <xf numFmtId="0" fontId="26" fillId="0" borderId="27" xfId="0" applyFont="1" applyBorder="1" applyAlignment="1">
      <alignment horizontal="left" vertical="top" wrapText="1"/>
    </xf>
    <xf numFmtId="0" fontId="30" fillId="38" borderId="32" xfId="0" applyFont="1" applyFill="1" applyBorder="1" applyAlignment="1">
      <alignment horizontal="left" vertical="top" wrapText="1"/>
    </xf>
    <xf numFmtId="0" fontId="30" fillId="0" borderId="32" xfId="0" applyFont="1" applyBorder="1" applyAlignment="1">
      <alignment horizontal="left" vertical="top" wrapText="1"/>
    </xf>
    <xf numFmtId="0" fontId="26" fillId="0" borderId="32" xfId="0" applyFont="1" applyBorder="1" applyAlignment="1">
      <alignment horizontal="left" vertical="top" wrapText="1"/>
    </xf>
    <xf numFmtId="0" fontId="30" fillId="41" borderId="58" xfId="0" applyFont="1" applyFill="1" applyBorder="1" applyAlignment="1">
      <alignment horizontal="left" vertical="top" wrapText="1"/>
    </xf>
    <xf numFmtId="0" fontId="26" fillId="0" borderId="8" xfId="0" applyFont="1" applyBorder="1" applyAlignment="1">
      <alignment horizontal="left" vertical="top" wrapText="1"/>
    </xf>
    <xf numFmtId="0" fontId="26" fillId="0" borderId="38" xfId="0" applyFont="1" applyBorder="1" applyAlignment="1">
      <alignment horizontal="left" vertical="top" wrapText="1"/>
    </xf>
    <xf numFmtId="0" fontId="30" fillId="40" borderId="8" xfId="0" applyFont="1" applyFill="1" applyBorder="1" applyAlignment="1">
      <alignment wrapText="1"/>
    </xf>
    <xf numFmtId="0" fontId="30" fillId="0" borderId="27" xfId="0" applyFont="1" applyBorder="1" applyAlignment="1">
      <alignment wrapText="1"/>
    </xf>
    <xf numFmtId="0" fontId="30" fillId="41" borderId="27" xfId="0" applyFont="1" applyFill="1" applyBorder="1" applyAlignment="1">
      <alignment wrapText="1"/>
    </xf>
    <xf numFmtId="0" fontId="30" fillId="40" borderId="30" xfId="0" applyFont="1" applyFill="1" applyBorder="1" applyAlignment="1">
      <alignment wrapText="1"/>
    </xf>
    <xf numFmtId="0" fontId="26" fillId="41" borderId="32" xfId="0" applyFont="1" applyFill="1" applyBorder="1" applyAlignment="1">
      <alignment wrapText="1"/>
    </xf>
    <xf numFmtId="0" fontId="26" fillId="40" borderId="32" xfId="0" applyFont="1" applyFill="1" applyBorder="1" applyAlignment="1">
      <alignment wrapText="1"/>
    </xf>
    <xf numFmtId="0" fontId="26" fillId="39" borderId="32" xfId="0" applyFont="1" applyFill="1" applyBorder="1" applyAlignment="1">
      <alignment wrapText="1"/>
    </xf>
    <xf numFmtId="0" fontId="26" fillId="38" borderId="32" xfId="0" applyFont="1" applyFill="1" applyBorder="1" applyAlignment="1">
      <alignment wrapText="1"/>
    </xf>
    <xf numFmtId="0" fontId="30" fillId="0" borderId="32" xfId="0" applyFont="1" applyBorder="1" applyAlignment="1">
      <alignment wrapText="1"/>
    </xf>
    <xf numFmtId="0" fontId="26" fillId="0" borderId="32" xfId="0" applyFont="1" applyBorder="1" applyAlignment="1">
      <alignment wrapText="1"/>
    </xf>
    <xf numFmtId="0" fontId="26" fillId="0" borderId="38" xfId="0" applyFont="1" applyBorder="1" applyAlignment="1">
      <alignment wrapText="1"/>
    </xf>
    <xf numFmtId="0" fontId="30" fillId="41" borderId="32" xfId="0" applyFont="1" applyFill="1" applyBorder="1" applyAlignment="1">
      <alignment wrapText="1"/>
    </xf>
    <xf numFmtId="0" fontId="30" fillId="39" borderId="32" xfId="0" applyFont="1" applyFill="1" applyBorder="1" applyAlignment="1">
      <alignment wrapText="1"/>
    </xf>
    <xf numFmtId="0" fontId="30" fillId="39" borderId="89" xfId="0" applyFont="1" applyFill="1" applyBorder="1" applyAlignment="1">
      <alignment wrapText="1"/>
    </xf>
    <xf numFmtId="0" fontId="30" fillId="39" borderId="54" xfId="0" applyFont="1" applyFill="1" applyBorder="1" applyAlignment="1">
      <alignment wrapText="1"/>
    </xf>
    <xf numFmtId="0" fontId="30" fillId="39" borderId="27" xfId="0" applyFont="1" applyFill="1" applyBorder="1" applyAlignment="1">
      <alignment wrapText="1"/>
    </xf>
    <xf numFmtId="0" fontId="5" fillId="0" borderId="89" xfId="0" applyFont="1" applyBorder="1" applyAlignment="1">
      <alignment wrapText="1"/>
    </xf>
    <xf numFmtId="0" fontId="5" fillId="39" borderId="54" xfId="0" applyFont="1" applyFill="1" applyBorder="1" applyAlignment="1">
      <alignment wrapText="1"/>
    </xf>
    <xf numFmtId="0" fontId="30" fillId="0" borderId="89" xfId="0" applyFont="1" applyBorder="1" applyAlignment="1">
      <alignment wrapText="1"/>
    </xf>
    <xf numFmtId="0" fontId="30" fillId="0" borderId="54" xfId="0" applyFont="1" applyBorder="1" applyAlignment="1">
      <alignment wrapText="1"/>
    </xf>
    <xf numFmtId="0" fontId="30" fillId="44" borderId="32" xfId="0" applyFont="1" applyFill="1" applyBorder="1" applyAlignment="1">
      <alignment wrapText="1"/>
    </xf>
    <xf numFmtId="0" fontId="30" fillId="39" borderId="48" xfId="0" applyFont="1" applyFill="1" applyBorder="1" applyAlignment="1">
      <alignment wrapText="1"/>
    </xf>
    <xf numFmtId="0" fontId="30" fillId="39" borderId="32" xfId="0" applyFont="1" applyFill="1" applyBorder="1"/>
    <xf numFmtId="0" fontId="30" fillId="39" borderId="29" xfId="0" applyFont="1" applyFill="1" applyBorder="1" applyAlignment="1">
      <alignment wrapText="1"/>
    </xf>
    <xf numFmtId="1" fontId="0" fillId="9" borderId="0" xfId="0" applyNumberFormat="1" applyFill="1" applyAlignment="1">
      <alignment horizontal="center" vertical="center"/>
    </xf>
    <xf numFmtId="0" fontId="0" fillId="0" borderId="8" xfId="0" applyBorder="1" applyAlignment="1">
      <alignment vertical="center"/>
    </xf>
    <xf numFmtId="0" fontId="30" fillId="5" borderId="22" xfId="0" applyFont="1" applyFill="1" applyBorder="1" applyAlignment="1">
      <alignment horizontal="justify" vertical="top" wrapText="1"/>
    </xf>
    <xf numFmtId="0" fontId="4" fillId="0" borderId="8" xfId="0" applyFont="1" applyBorder="1" applyAlignment="1">
      <alignment horizontal="justify" vertical="top" wrapText="1"/>
    </xf>
    <xf numFmtId="0" fontId="4" fillId="0" borderId="14" xfId="0" applyFont="1" applyBorder="1" applyAlignment="1">
      <alignment horizontal="justify" vertical="top" wrapText="1"/>
    </xf>
    <xf numFmtId="0" fontId="69" fillId="35" borderId="63" xfId="0" applyFont="1" applyFill="1" applyBorder="1"/>
    <xf numFmtId="0" fontId="69" fillId="35" borderId="55" xfId="0" applyFont="1" applyFill="1" applyBorder="1"/>
    <xf numFmtId="0" fontId="26" fillId="0" borderId="8" xfId="0" applyFont="1" applyBorder="1" applyAlignment="1">
      <alignment horizontal="justify" vertical="center" wrapText="1"/>
    </xf>
    <xf numFmtId="0" fontId="26" fillId="0" borderId="9" xfId="0" applyFont="1" applyBorder="1" applyAlignment="1">
      <alignment horizontal="justify" vertical="center" wrapText="1"/>
    </xf>
    <xf numFmtId="0" fontId="30" fillId="45" borderId="11" xfId="0" applyFont="1" applyFill="1" applyBorder="1"/>
    <xf numFmtId="0" fontId="30" fillId="45" borderId="19" xfId="0" applyFont="1" applyFill="1" applyBorder="1" applyAlignment="1">
      <alignment wrapText="1"/>
    </xf>
    <xf numFmtId="0" fontId="30" fillId="26" borderId="11" xfId="0" applyFont="1" applyFill="1" applyBorder="1"/>
    <xf numFmtId="0" fontId="30" fillId="26" borderId="13" xfId="0" applyFont="1" applyFill="1" applyBorder="1"/>
    <xf numFmtId="0" fontId="26" fillId="35" borderId="32" xfId="0" applyFont="1" applyFill="1" applyBorder="1"/>
    <xf numFmtId="0" fontId="26" fillId="15" borderId="32" xfId="0" applyFont="1" applyFill="1" applyBorder="1"/>
    <xf numFmtId="0" fontId="26" fillId="35" borderId="26" xfId="0" applyFont="1" applyFill="1" applyBorder="1"/>
    <xf numFmtId="0" fontId="26" fillId="15" borderId="26" xfId="0" applyFont="1" applyFill="1" applyBorder="1"/>
    <xf numFmtId="0" fontId="4" fillId="46" borderId="21" xfId="0" applyFont="1" applyFill="1" applyBorder="1" applyAlignment="1">
      <alignment horizontal="center" vertical="center"/>
    </xf>
    <xf numFmtId="0" fontId="4" fillId="46" borderId="11" xfId="0" applyFont="1" applyFill="1" applyBorder="1" applyAlignment="1">
      <alignment horizontal="center" vertical="center"/>
    </xf>
    <xf numFmtId="16" fontId="4" fillId="46" borderId="11" xfId="0" applyNumberFormat="1" applyFont="1" applyFill="1" applyBorder="1" applyAlignment="1">
      <alignment horizontal="center" vertical="center"/>
    </xf>
    <xf numFmtId="0" fontId="4" fillId="46" borderId="8" xfId="0" applyFont="1" applyFill="1" applyBorder="1" applyAlignment="1">
      <alignment horizontal="center" vertical="center"/>
    </xf>
    <xf numFmtId="0" fontId="0" fillId="7" borderId="91" xfId="0" applyFill="1" applyBorder="1" applyAlignment="1">
      <alignment horizontal="center" vertical="center"/>
    </xf>
    <xf numFmtId="0" fontId="0" fillId="7" borderId="83" xfId="0" applyFill="1" applyBorder="1" applyAlignment="1">
      <alignment vertical="center" wrapText="1"/>
    </xf>
    <xf numFmtId="0" fontId="0" fillId="7" borderId="83" xfId="0" applyFill="1" applyBorder="1" applyAlignment="1">
      <alignment horizontal="center" vertical="center" wrapText="1"/>
    </xf>
    <xf numFmtId="0" fontId="0" fillId="7" borderId="92" xfId="0" applyFill="1" applyBorder="1" applyAlignment="1">
      <alignment horizontal="center" vertical="center" wrapText="1"/>
    </xf>
    <xf numFmtId="0" fontId="0" fillId="7" borderId="94" xfId="0" applyFill="1" applyBorder="1" applyAlignment="1">
      <alignment horizontal="center" vertical="center"/>
    </xf>
    <xf numFmtId="0" fontId="0" fillId="7" borderId="95" xfId="0" applyFill="1" applyBorder="1" applyAlignment="1">
      <alignment vertical="center" wrapText="1"/>
    </xf>
    <xf numFmtId="0" fontId="0" fillId="7" borderId="95" xfId="0" applyFill="1" applyBorder="1" applyAlignment="1">
      <alignment horizontal="center" vertical="center" wrapText="1"/>
    </xf>
    <xf numFmtId="0" fontId="4" fillId="0" borderId="8" xfId="0" applyFont="1" applyBorder="1"/>
    <xf numFmtId="0" fontId="4" fillId="25" borderId="8" xfId="0" applyFont="1" applyFill="1" applyBorder="1" applyAlignment="1">
      <alignment horizontal="center" vertical="center" wrapText="1"/>
    </xf>
    <xf numFmtId="0" fontId="4" fillId="9" borderId="8" xfId="0" applyFont="1" applyFill="1" applyBorder="1"/>
    <xf numFmtId="0" fontId="29" fillId="15" borderId="97" xfId="0" applyFont="1" applyFill="1" applyBorder="1" applyAlignment="1">
      <alignment horizontal="center" vertical="center" wrapText="1"/>
    </xf>
    <xf numFmtId="0" fontId="29" fillId="15" borderId="70" xfId="0" applyFont="1" applyFill="1" applyBorder="1" applyAlignment="1">
      <alignment horizontal="center" vertical="center" wrapText="1"/>
    </xf>
    <xf numFmtId="0" fontId="29" fillId="15" borderId="70" xfId="0" applyFont="1" applyFill="1" applyBorder="1" applyAlignment="1">
      <alignment horizontal="left" vertical="center" wrapText="1"/>
    </xf>
    <xf numFmtId="0" fontId="29" fillId="2" borderId="8" xfId="0" applyFont="1" applyFill="1" applyBorder="1" applyAlignment="1">
      <alignment horizontal="center" vertical="center" wrapText="1"/>
    </xf>
    <xf numFmtId="0" fontId="69" fillId="35" borderId="53" xfId="0" applyFont="1" applyFill="1" applyBorder="1" applyAlignment="1">
      <alignment wrapText="1"/>
    </xf>
    <xf numFmtId="0" fontId="69" fillId="35" borderId="87" xfId="0" applyFont="1" applyFill="1" applyBorder="1" applyAlignment="1">
      <alignment wrapText="1"/>
    </xf>
    <xf numFmtId="0" fontId="12" fillId="26" borderId="8" xfId="0" applyFont="1" applyFill="1" applyBorder="1" applyAlignment="1">
      <alignment horizontal="left" vertical="center"/>
    </xf>
    <xf numFmtId="0" fontId="12" fillId="26" borderId="8" xfId="0" applyFont="1" applyFill="1" applyBorder="1" applyAlignment="1">
      <alignment horizontal="left" vertical="center" wrapText="1"/>
    </xf>
    <xf numFmtId="0" fontId="30" fillId="26" borderId="8" xfId="0" applyFont="1" applyFill="1" applyBorder="1" applyAlignment="1">
      <alignment horizontal="left" vertical="center"/>
    </xf>
    <xf numFmtId="0" fontId="30" fillId="26" borderId="8" xfId="0" applyFont="1" applyFill="1" applyBorder="1" applyAlignment="1">
      <alignment horizontal="left" vertical="center" wrapText="1"/>
    </xf>
    <xf numFmtId="0" fontId="0" fillId="26" borderId="8" xfId="0" applyFill="1" applyBorder="1" applyAlignment="1">
      <alignment horizontal="left"/>
    </xf>
    <xf numFmtId="0" fontId="0" fillId="26" borderId="8" xfId="0" applyFill="1" applyBorder="1" applyAlignment="1">
      <alignment horizontal="left" vertical="center" wrapText="1"/>
    </xf>
    <xf numFmtId="0" fontId="29" fillId="47" borderId="70" xfId="0" applyFont="1" applyFill="1" applyBorder="1" applyAlignment="1">
      <alignment horizontal="center" vertical="center" wrapText="1"/>
    </xf>
    <xf numFmtId="0" fontId="29" fillId="47" borderId="8" xfId="0" applyFont="1" applyFill="1" applyBorder="1" applyAlignment="1">
      <alignment horizontal="center" vertical="center" wrapText="1"/>
    </xf>
    <xf numFmtId="0" fontId="29" fillId="2" borderId="81" xfId="0" applyFont="1" applyFill="1" applyBorder="1" applyAlignment="1">
      <alignment horizontal="center" vertical="center" wrapText="1"/>
    </xf>
    <xf numFmtId="0" fontId="29" fillId="28" borderId="8" xfId="0" applyFont="1" applyFill="1" applyBorder="1" applyAlignment="1">
      <alignment horizontal="center" vertical="center" wrapText="1"/>
    </xf>
    <xf numFmtId="0" fontId="4"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4" fillId="9" borderId="8" xfId="0" applyFont="1" applyFill="1" applyBorder="1" applyAlignment="1">
      <alignment vertical="center" wrapText="1"/>
    </xf>
    <xf numFmtId="0" fontId="50" fillId="29" borderId="43" xfId="0" applyFont="1" applyFill="1" applyBorder="1" applyAlignment="1">
      <alignment wrapText="1"/>
    </xf>
    <xf numFmtId="0" fontId="50" fillId="29" borderId="54" xfId="0" applyFont="1" applyFill="1" applyBorder="1" applyAlignment="1">
      <alignment wrapText="1"/>
    </xf>
    <xf numFmtId="0" fontId="50" fillId="9" borderId="54" xfId="0" applyFont="1" applyFill="1" applyBorder="1" applyAlignment="1">
      <alignment wrapText="1"/>
    </xf>
    <xf numFmtId="0" fontId="50" fillId="9" borderId="5" xfId="0" applyFont="1" applyFill="1" applyBorder="1" applyAlignment="1">
      <alignment wrapText="1"/>
    </xf>
    <xf numFmtId="0" fontId="50" fillId="9" borderId="43" xfId="0" applyFont="1" applyFill="1" applyBorder="1" applyAlignment="1">
      <alignment wrapText="1"/>
    </xf>
    <xf numFmtId="0" fontId="50" fillId="29" borderId="50" xfId="0" applyFont="1" applyFill="1" applyBorder="1" applyAlignment="1">
      <alignment vertical="top" wrapText="1"/>
    </xf>
    <xf numFmtId="0" fontId="26" fillId="29" borderId="32" xfId="0" applyFont="1" applyFill="1" applyBorder="1" applyAlignment="1">
      <alignment vertical="top" wrapText="1"/>
    </xf>
    <xf numFmtId="0" fontId="63" fillId="29" borderId="32" xfId="0" applyFont="1" applyFill="1" applyBorder="1" applyAlignment="1">
      <alignment vertical="top" wrapText="1"/>
    </xf>
    <xf numFmtId="0" fontId="63" fillId="9" borderId="32" xfId="0" applyFont="1" applyFill="1" applyBorder="1" applyAlignment="1">
      <alignment vertical="top" wrapText="1"/>
    </xf>
    <xf numFmtId="0" fontId="26" fillId="29" borderId="32" xfId="0" applyFont="1" applyFill="1" applyBorder="1" applyAlignment="1">
      <alignment horizontal="left" vertical="top" wrapText="1"/>
    </xf>
    <xf numFmtId="0" fontId="30" fillId="8" borderId="32" xfId="0" applyFont="1" applyFill="1" applyBorder="1" applyAlignment="1">
      <alignment horizontal="left" vertical="top" wrapText="1"/>
    </xf>
    <xf numFmtId="0" fontId="26" fillId="29" borderId="27" xfId="0" applyFont="1" applyFill="1" applyBorder="1" applyAlignment="1">
      <alignment horizontal="left" vertical="top" wrapText="1"/>
    </xf>
    <xf numFmtId="0" fontId="30" fillId="29" borderId="27" xfId="0" applyFont="1" applyFill="1" applyBorder="1" applyAlignment="1">
      <alignment horizontal="left" vertical="top" wrapText="1"/>
    </xf>
    <xf numFmtId="0" fontId="26" fillId="0" borderId="27" xfId="0" applyFont="1" applyBorder="1" applyAlignment="1">
      <alignment horizontal="left" vertical="center" wrapText="1"/>
    </xf>
    <xf numFmtId="0" fontId="30" fillId="29" borderId="32" xfId="0" applyFont="1" applyFill="1" applyBorder="1" applyAlignment="1">
      <alignment horizontal="left" vertical="top" wrapText="1"/>
    </xf>
    <xf numFmtId="0" fontId="30" fillId="48" borderId="32" xfId="0" applyFont="1" applyFill="1" applyBorder="1" applyAlignment="1">
      <alignment horizontal="left" vertical="top" wrapText="1"/>
    </xf>
    <xf numFmtId="0" fontId="26" fillId="41" borderId="21" xfId="0" applyFont="1" applyFill="1" applyBorder="1" applyAlignment="1">
      <alignment horizontal="center" vertical="top"/>
    </xf>
    <xf numFmtId="0" fontId="26" fillId="0" borderId="26" xfId="0" applyFont="1" applyBorder="1" applyAlignment="1">
      <alignment horizontal="center" vertical="top"/>
    </xf>
    <xf numFmtId="0" fontId="26" fillId="41" borderId="26" xfId="0" applyFont="1" applyFill="1" applyBorder="1" applyAlignment="1">
      <alignment horizontal="center" vertical="top"/>
    </xf>
    <xf numFmtId="0" fontId="26" fillId="38" borderId="48" xfId="0" applyFont="1" applyFill="1" applyBorder="1" applyAlignment="1">
      <alignment horizontal="center" vertical="top"/>
    </xf>
    <xf numFmtId="0" fontId="26" fillId="39" borderId="48" xfId="0" applyFont="1" applyFill="1" applyBorder="1" applyAlignment="1">
      <alignment horizontal="center" vertical="top"/>
    </xf>
    <xf numFmtId="0" fontId="26" fillId="38" borderId="26" xfId="0" applyFont="1" applyFill="1" applyBorder="1" applyAlignment="1">
      <alignment horizontal="center" vertical="top"/>
    </xf>
    <xf numFmtId="0" fontId="26" fillId="0" borderId="48" xfId="0" applyFont="1" applyBorder="1" applyAlignment="1">
      <alignment horizontal="center" vertical="top"/>
    </xf>
    <xf numFmtId="0" fontId="63" fillId="8" borderId="19" xfId="0" applyFont="1" applyFill="1" applyBorder="1" applyAlignment="1">
      <alignment vertical="top" wrapText="1"/>
    </xf>
    <xf numFmtId="0" fontId="63" fillId="8" borderId="32" xfId="0" applyFont="1" applyFill="1" applyBorder="1" applyAlignment="1">
      <alignment vertical="top" wrapText="1"/>
    </xf>
    <xf numFmtId="0" fontId="63" fillId="30" borderId="32" xfId="0" applyFont="1" applyFill="1" applyBorder="1" applyAlignment="1">
      <alignment vertical="top" wrapText="1"/>
    </xf>
    <xf numFmtId="0" fontId="30" fillId="29" borderId="8" xfId="0" applyFont="1" applyFill="1" applyBorder="1" applyAlignment="1">
      <alignment wrapText="1"/>
    </xf>
    <xf numFmtId="0" fontId="30" fillId="29" borderId="27" xfId="0" applyFont="1" applyFill="1" applyBorder="1" applyAlignment="1">
      <alignment wrapText="1"/>
    </xf>
    <xf numFmtId="0" fontId="30" fillId="29" borderId="30" xfId="0" applyFont="1" applyFill="1" applyBorder="1" applyAlignment="1">
      <alignment vertical="top" wrapText="1"/>
    </xf>
    <xf numFmtId="0" fontId="0" fillId="49" borderId="0" xfId="0" applyFill="1"/>
    <xf numFmtId="0" fontId="4" fillId="31" borderId="21" xfId="0" applyFont="1" applyFill="1" applyBorder="1" applyAlignment="1">
      <alignment horizontal="center" vertical="top"/>
    </xf>
    <xf numFmtId="0" fontId="4" fillId="31" borderId="11" xfId="0" applyFont="1" applyFill="1" applyBorder="1" applyAlignment="1">
      <alignment horizontal="center" vertical="top" wrapText="1"/>
    </xf>
    <xf numFmtId="0" fontId="4" fillId="31" borderId="13" xfId="0" applyFont="1" applyFill="1" applyBorder="1" applyAlignment="1">
      <alignment horizontal="center" vertical="top" wrapText="1"/>
    </xf>
    <xf numFmtId="0" fontId="4" fillId="52" borderId="21" xfId="0" applyFont="1" applyFill="1" applyBorder="1" applyAlignment="1">
      <alignment horizontal="center" vertical="center"/>
    </xf>
    <xf numFmtId="0" fontId="4" fillId="52" borderId="11" xfId="0" applyFont="1" applyFill="1" applyBorder="1" applyAlignment="1">
      <alignment horizontal="center" vertical="center"/>
    </xf>
    <xf numFmtId="0" fontId="4" fillId="52" borderId="26" xfId="0" applyFont="1" applyFill="1" applyBorder="1" applyAlignment="1">
      <alignment horizontal="center" vertical="center"/>
    </xf>
    <xf numFmtId="0" fontId="0" fillId="7" borderId="84" xfId="0" applyFill="1" applyBorder="1" applyAlignment="1">
      <alignment horizontal="justify" vertical="top" wrapText="1"/>
    </xf>
    <xf numFmtId="0" fontId="0" fillId="7" borderId="93" xfId="0" applyFill="1" applyBorder="1" applyAlignment="1">
      <alignment horizontal="justify" vertical="top" wrapText="1"/>
    </xf>
    <xf numFmtId="0" fontId="10" fillId="7" borderId="96" xfId="0" applyFont="1" applyFill="1" applyBorder="1" applyAlignment="1">
      <alignment horizontal="justify" vertical="top" wrapText="1"/>
    </xf>
    <xf numFmtId="0" fontId="29" fillId="15" borderId="97" xfId="0" applyFont="1" applyFill="1" applyBorder="1" applyAlignment="1">
      <alignment horizontal="left" vertical="top" wrapText="1"/>
    </xf>
    <xf numFmtId="0" fontId="29" fillId="15" borderId="70" xfId="0" applyFont="1" applyFill="1" applyBorder="1" applyAlignment="1">
      <alignment horizontal="left" vertical="top" wrapText="1"/>
    </xf>
    <xf numFmtId="0" fontId="12" fillId="26" borderId="8" xfId="0" applyFont="1" applyFill="1" applyBorder="1" applyAlignment="1">
      <alignment horizontal="left" vertical="top" wrapText="1"/>
    </xf>
    <xf numFmtId="0" fontId="0" fillId="26" borderId="8" xfId="0" applyFill="1" applyBorder="1" applyAlignment="1">
      <alignment horizontal="left" vertical="top" wrapText="1"/>
    </xf>
    <xf numFmtId="0" fontId="0" fillId="26" borderId="8" xfId="0" applyFill="1" applyBorder="1" applyAlignment="1">
      <alignment horizontal="left" vertical="top"/>
    </xf>
    <xf numFmtId="0" fontId="29" fillId="47" borderId="8" xfId="0" applyFont="1" applyFill="1" applyBorder="1" applyAlignment="1">
      <alignment horizontal="center" vertical="top" wrapText="1"/>
    </xf>
    <xf numFmtId="0" fontId="29" fillId="47" borderId="70" xfId="0" applyFont="1" applyFill="1" applyBorder="1" applyAlignment="1">
      <alignment horizontal="left" vertical="top" wrapText="1"/>
    </xf>
    <xf numFmtId="0" fontId="29" fillId="2" borderId="8" xfId="0" applyFont="1" applyFill="1" applyBorder="1" applyAlignment="1">
      <alignment horizontal="center" vertical="top" wrapText="1"/>
    </xf>
    <xf numFmtId="0" fontId="29" fillId="28" borderId="8" xfId="0" applyFont="1" applyFill="1" applyBorder="1" applyAlignment="1">
      <alignment horizontal="center" vertical="top" wrapText="1"/>
    </xf>
    <xf numFmtId="0" fontId="70" fillId="34"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11" fillId="0" borderId="43" xfId="0" applyFont="1" applyBorder="1" applyAlignment="1">
      <alignment horizontal="justify" vertical="center" wrapText="1"/>
    </xf>
    <xf numFmtId="0" fontId="34" fillId="5" borderId="43" xfId="0" applyFont="1" applyFill="1" applyBorder="1" applyAlignment="1">
      <alignment horizontal="left" vertical="center" wrapText="1"/>
    </xf>
    <xf numFmtId="0" fontId="17" fillId="7" borderId="7" xfId="0" applyFont="1" applyFill="1" applyBorder="1" applyAlignment="1" applyProtection="1">
      <alignment horizontal="center" vertical="center" wrapText="1"/>
      <protection locked="0"/>
    </xf>
    <xf numFmtId="0" fontId="34" fillId="5" borderId="45" xfId="0" applyFont="1" applyFill="1" applyBorder="1" applyAlignment="1">
      <alignment horizontal="justify" vertical="center" wrapText="1"/>
    </xf>
    <xf numFmtId="0" fontId="34" fillId="5" borderId="43" xfId="0" applyFont="1" applyFill="1" applyBorder="1" applyAlignment="1">
      <alignment horizontal="justify" vertical="center" wrapText="1"/>
    </xf>
    <xf numFmtId="0" fontId="11" fillId="0" borderId="44" xfId="0" applyFont="1" applyBorder="1" applyAlignment="1">
      <alignment horizontal="justify" vertical="center" wrapText="1"/>
    </xf>
    <xf numFmtId="0" fontId="42" fillId="0" borderId="12" xfId="0" applyFont="1" applyBorder="1" applyAlignment="1" applyProtection="1">
      <alignment horizontal="left" vertical="center" wrapText="1"/>
      <protection locked="0"/>
    </xf>
    <xf numFmtId="0" fontId="42" fillId="0" borderId="12" xfId="0" applyFont="1" applyBorder="1" applyAlignment="1" applyProtection="1">
      <alignment vertical="center" wrapText="1"/>
      <protection locked="0"/>
    </xf>
    <xf numFmtId="0" fontId="4" fillId="5" borderId="12" xfId="0" applyFont="1" applyFill="1" applyBorder="1" applyAlignment="1" applyProtection="1">
      <alignment vertical="center" wrapText="1"/>
      <protection locked="0"/>
    </xf>
    <xf numFmtId="0" fontId="42" fillId="0" borderId="15" xfId="0" applyFont="1" applyBorder="1" applyAlignment="1" applyProtection="1">
      <alignment horizontal="left" vertical="center" wrapText="1"/>
      <protection locked="0"/>
    </xf>
    <xf numFmtId="0" fontId="3" fillId="7" borderId="62" xfId="0" applyFont="1" applyFill="1" applyBorder="1" applyAlignment="1">
      <alignment horizontal="center" vertical="center"/>
    </xf>
    <xf numFmtId="0" fontId="30" fillId="5" borderId="21" xfId="0" applyFont="1" applyFill="1" applyBorder="1" applyAlignment="1">
      <alignment horizontal="center" vertical="center"/>
    </xf>
    <xf numFmtId="0" fontId="30" fillId="5" borderId="22" xfId="0" applyFont="1" applyFill="1" applyBorder="1" applyAlignment="1">
      <alignment vertical="center" wrapText="1"/>
    </xf>
    <xf numFmtId="0" fontId="30" fillId="5" borderId="11" xfId="0" applyFont="1" applyFill="1" applyBorder="1" applyAlignment="1">
      <alignment horizontal="center" vertical="center" wrapText="1"/>
    </xf>
    <xf numFmtId="0" fontId="38" fillId="7" borderId="3" xfId="0" applyFont="1" applyFill="1" applyBorder="1" applyAlignment="1" applyProtection="1">
      <alignment horizontal="center" vertical="center" wrapText="1"/>
      <protection locked="0"/>
    </xf>
    <xf numFmtId="0" fontId="51" fillId="0" borderId="8" xfId="0" applyFont="1" applyBorder="1" applyAlignment="1">
      <alignment horizontal="justify" vertical="center" wrapText="1"/>
    </xf>
    <xf numFmtId="0" fontId="3" fillId="7" borderId="23" xfId="0" applyFont="1" applyFill="1" applyBorder="1" applyAlignment="1" applyProtection="1">
      <alignment horizontal="center" vertical="center" wrapText="1"/>
      <protection locked="0"/>
    </xf>
    <xf numFmtId="0" fontId="30" fillId="9" borderId="12" xfId="0" applyFont="1" applyFill="1" applyBorder="1" applyAlignment="1" applyProtection="1">
      <alignment horizontal="justify" vertical="top" wrapText="1"/>
      <protection locked="0"/>
    </xf>
    <xf numFmtId="0" fontId="38" fillId="7" borderId="18" xfId="0" applyFont="1" applyFill="1" applyBorder="1" applyAlignment="1" applyProtection="1">
      <alignment horizontal="center" vertical="center" wrapText="1"/>
      <protection locked="0"/>
    </xf>
    <xf numFmtId="0" fontId="26" fillId="41" borderId="11" xfId="0" applyFont="1" applyFill="1" applyBorder="1" applyAlignment="1">
      <alignment horizontal="center" vertical="top"/>
    </xf>
    <xf numFmtId="0" fontId="26" fillId="39" borderId="54" xfId="0" applyFont="1" applyFill="1" applyBorder="1" applyAlignment="1" applyProtection="1">
      <alignment vertical="top"/>
      <protection locked="0"/>
    </xf>
    <xf numFmtId="0" fontId="26" fillId="0" borderId="54" xfId="0" applyFont="1" applyBorder="1" applyAlignment="1" applyProtection="1">
      <alignment vertical="top"/>
      <protection locked="0"/>
    </xf>
    <xf numFmtId="0" fontId="26" fillId="39" borderId="26" xfId="0" applyFont="1" applyFill="1" applyBorder="1" applyAlignment="1">
      <alignment horizontal="center" vertical="top"/>
    </xf>
    <xf numFmtId="0" fontId="26" fillId="0" borderId="98" xfId="0" applyFont="1" applyBorder="1" applyAlignment="1">
      <alignment horizontal="center" vertical="top"/>
    </xf>
    <xf numFmtId="0" fontId="4" fillId="0" borderId="14" xfId="0" applyFont="1" applyBorder="1"/>
    <xf numFmtId="0" fontId="26" fillId="0" borderId="50" xfId="0" applyFont="1" applyBorder="1" applyAlignment="1" applyProtection="1">
      <alignment vertical="top"/>
      <protection locked="0"/>
    </xf>
    <xf numFmtId="0" fontId="4" fillId="5" borderId="28" xfId="0" applyFont="1" applyFill="1" applyBorder="1" applyAlignment="1" applyProtection="1">
      <alignment vertical="center" wrapText="1"/>
      <protection locked="0"/>
    </xf>
    <xf numFmtId="0" fontId="63" fillId="8" borderId="19" xfId="0" applyFont="1" applyFill="1" applyBorder="1" applyAlignment="1">
      <alignment horizontal="left" vertical="top" wrapText="1"/>
    </xf>
    <xf numFmtId="0" fontId="63" fillId="29" borderId="32" xfId="0" applyFont="1" applyFill="1" applyBorder="1" applyAlignment="1">
      <alignment horizontal="left" vertical="top" wrapText="1"/>
    </xf>
    <xf numFmtId="0" fontId="63" fillId="8" borderId="32" xfId="0" applyFont="1" applyFill="1" applyBorder="1" applyAlignment="1">
      <alignment horizontal="left" vertical="top" wrapText="1"/>
    </xf>
    <xf numFmtId="0" fontId="63" fillId="30" borderId="32" xfId="0" applyFont="1" applyFill="1" applyBorder="1" applyAlignment="1">
      <alignment horizontal="left" vertical="top" wrapText="1"/>
    </xf>
    <xf numFmtId="0" fontId="63" fillId="48" borderId="54" xfId="0" applyFont="1" applyFill="1" applyBorder="1" applyAlignment="1">
      <alignment horizontal="left" vertical="top" wrapText="1"/>
    </xf>
    <xf numFmtId="0" fontId="63" fillId="30" borderId="54" xfId="0" applyFont="1" applyFill="1" applyBorder="1" applyAlignment="1">
      <alignment horizontal="left" vertical="top" wrapText="1"/>
    </xf>
    <xf numFmtId="0" fontId="63" fillId="29" borderId="54" xfId="0" applyFont="1" applyFill="1" applyBorder="1" applyAlignment="1">
      <alignment horizontal="left" vertical="top" wrapText="1"/>
    </xf>
    <xf numFmtId="0" fontId="63" fillId="9" borderId="54" xfId="0" applyFont="1" applyFill="1" applyBorder="1" applyAlignment="1">
      <alignment horizontal="left" vertical="top" wrapText="1"/>
    </xf>
    <xf numFmtId="0" fontId="63" fillId="5" borderId="54" xfId="0" applyFont="1" applyFill="1" applyBorder="1" applyAlignment="1">
      <alignment horizontal="left" vertical="top" wrapText="1"/>
    </xf>
    <xf numFmtId="0" fontId="63" fillId="25" borderId="54" xfId="0" applyFont="1" applyFill="1" applyBorder="1" applyAlignment="1">
      <alignment horizontal="left" vertical="top" wrapText="1"/>
    </xf>
    <xf numFmtId="0" fontId="63" fillId="0" borderId="54" xfId="0" applyFont="1" applyBorder="1" applyAlignment="1">
      <alignment horizontal="left" vertical="top" wrapText="1"/>
    </xf>
    <xf numFmtId="0" fontId="63" fillId="0" borderId="32" xfId="0" applyFont="1" applyBorder="1" applyAlignment="1">
      <alignment horizontal="left" vertical="top" wrapText="1"/>
    </xf>
    <xf numFmtId="0" fontId="26" fillId="0" borderId="54" xfId="0" applyFont="1" applyBorder="1" applyAlignment="1" applyProtection="1">
      <alignment horizontal="left" vertical="top"/>
      <protection locked="0"/>
    </xf>
    <xf numFmtId="0" fontId="26" fillId="38" borderId="54" xfId="0" applyFont="1" applyFill="1" applyBorder="1" applyAlignment="1">
      <alignment horizontal="left" vertical="top"/>
    </xf>
    <xf numFmtId="0" fontId="26" fillId="39" borderId="54" xfId="0" applyFont="1" applyFill="1" applyBorder="1" applyAlignment="1" applyProtection="1">
      <alignment horizontal="left" vertical="top"/>
      <protection locked="0"/>
    </xf>
    <xf numFmtId="0" fontId="26" fillId="25" borderId="54" xfId="0" applyFont="1" applyFill="1" applyBorder="1" applyAlignment="1">
      <alignment horizontal="left" vertical="top"/>
    </xf>
    <xf numFmtId="0" fontId="26" fillId="0" borderId="50" xfId="0" applyFont="1" applyBorder="1" applyAlignment="1" applyProtection="1">
      <alignment horizontal="left" vertical="top"/>
      <protection locked="0"/>
    </xf>
    <xf numFmtId="0" fontId="4" fillId="25" borderId="8" xfId="0" applyFont="1" applyFill="1" applyBorder="1" applyAlignment="1">
      <alignment horizontal="center" vertical="center"/>
    </xf>
    <xf numFmtId="0" fontId="30" fillId="25" borderId="19" xfId="0" applyFont="1" applyFill="1" applyBorder="1" applyAlignment="1">
      <alignment horizontal="center" vertical="center"/>
    </xf>
    <xf numFmtId="0" fontId="4" fillId="25" borderId="19" xfId="0" applyFont="1" applyFill="1" applyBorder="1" applyAlignment="1">
      <alignment horizontal="center" vertical="center"/>
    </xf>
    <xf numFmtId="0" fontId="15" fillId="5" borderId="19" xfId="0" applyFont="1" applyFill="1" applyBorder="1" applyAlignment="1">
      <alignment horizontal="justify" vertical="center" wrapText="1"/>
    </xf>
    <xf numFmtId="0" fontId="15" fillId="0" borderId="19" xfId="0" applyFont="1" applyBorder="1" applyAlignment="1">
      <alignment horizontal="justify" vertical="center" wrapText="1"/>
    </xf>
    <xf numFmtId="0" fontId="4" fillId="0" borderId="14" xfId="0" applyFont="1" applyBorder="1" applyAlignment="1">
      <alignment horizontal="left" vertical="top" wrapText="1"/>
    </xf>
    <xf numFmtId="165" fontId="40" fillId="28" borderId="8" xfId="4" applyNumberFormat="1" applyFont="1" applyFill="1" applyBorder="1" applyAlignment="1">
      <alignment horizontal="right" vertical="center"/>
    </xf>
    <xf numFmtId="165" fontId="0" fillId="28" borderId="8" xfId="0" applyNumberFormat="1" applyFill="1" applyBorder="1" applyAlignment="1">
      <alignment horizontal="center" vertical="center"/>
    </xf>
    <xf numFmtId="0" fontId="56" fillId="34" borderId="0" xfId="3" applyFont="1" applyFill="1" applyAlignment="1" applyProtection="1">
      <alignment horizontal="center" vertical="center" wrapText="1"/>
      <protection locked="0"/>
    </xf>
    <xf numFmtId="0" fontId="56" fillId="36" borderId="0" xfId="3" applyFont="1" applyFill="1" applyAlignment="1" applyProtection="1">
      <alignment horizontal="center" vertical="center"/>
      <protection locked="0"/>
    </xf>
    <xf numFmtId="0" fontId="56" fillId="36" borderId="0" xfId="3" applyFont="1" applyFill="1" applyAlignment="1">
      <alignment horizontal="center" vertical="center"/>
    </xf>
    <xf numFmtId="0" fontId="19" fillId="7" borderId="7" xfId="0" applyFont="1" applyFill="1" applyBorder="1" applyAlignment="1" applyProtection="1">
      <alignment vertical="center" wrapText="1"/>
      <protection locked="0"/>
    </xf>
    <xf numFmtId="0" fontId="17" fillId="7" borderId="45"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10" fillId="0" borderId="8" xfId="0" applyFont="1" applyBorder="1" applyAlignment="1">
      <alignment horizontal="center" vertical="center" wrapText="1"/>
    </xf>
    <xf numFmtId="0" fontId="10" fillId="22" borderId="8" xfId="0" applyFont="1" applyFill="1" applyBorder="1" applyAlignment="1">
      <alignment horizontal="center" vertical="center"/>
    </xf>
    <xf numFmtId="1" fontId="0" fillId="0" borderId="0" xfId="0" applyNumberFormat="1"/>
    <xf numFmtId="14" fontId="0" fillId="0" borderId="0" xfId="0" applyNumberFormat="1"/>
    <xf numFmtId="0" fontId="3" fillId="26" borderId="0" xfId="0" applyFont="1" applyFill="1"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19"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33" borderId="8" xfId="0" applyFont="1" applyFill="1" applyBorder="1" applyAlignment="1">
      <alignment horizontal="center" vertical="justify" wrapText="1"/>
    </xf>
    <xf numFmtId="0" fontId="20" fillId="20" borderId="42"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48" fillId="25" borderId="9" xfId="0" applyFont="1" applyFill="1" applyBorder="1" applyAlignment="1">
      <alignment horizontal="center" vertical="center"/>
    </xf>
    <xf numFmtId="0" fontId="48" fillId="25" borderId="19" xfId="0" applyFont="1" applyFill="1" applyBorder="1" applyAlignment="1">
      <alignment horizontal="center" vertical="center"/>
    </xf>
    <xf numFmtId="0" fontId="20" fillId="30" borderId="8" xfId="0" applyFont="1" applyFill="1" applyBorder="1" applyAlignment="1">
      <alignment horizontal="center" vertical="justify" wrapText="1"/>
    </xf>
    <xf numFmtId="0" fontId="10" fillId="31" borderId="9" xfId="0" applyFont="1" applyFill="1" applyBorder="1" applyAlignment="1">
      <alignment horizontal="center" vertical="center"/>
    </xf>
    <xf numFmtId="0" fontId="10" fillId="31" borderId="19" xfId="0" applyFont="1" applyFill="1" applyBorder="1" applyAlignment="1">
      <alignment horizontal="center" vertical="center"/>
    </xf>
    <xf numFmtId="0" fontId="20" fillId="32" borderId="8" xfId="0" applyFont="1" applyFill="1" applyBorder="1" applyAlignment="1">
      <alignment horizontal="center" vertical="justify" wrapText="1"/>
    </xf>
    <xf numFmtId="0" fontId="20" fillId="38" borderId="9" xfId="0" applyFont="1" applyFill="1" applyBorder="1" applyAlignment="1">
      <alignment horizontal="center" vertical="center"/>
    </xf>
    <xf numFmtId="0" fontId="20" fillId="38" borderId="85" xfId="0" applyFont="1" applyFill="1" applyBorder="1" applyAlignment="1">
      <alignment horizontal="center" vertical="center"/>
    </xf>
    <xf numFmtId="0" fontId="4"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3" fillId="0" borderId="50" xfId="0" applyFont="1" applyBorder="1" applyAlignment="1" applyProtection="1">
      <alignment horizontal="center" vertical="center" wrapText="1"/>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2" borderId="10"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4" fillId="2" borderId="8" xfId="0" applyFont="1" applyFill="1" applyBorder="1" applyAlignment="1">
      <alignment horizontal="left" vertical="center" wrapText="1"/>
    </xf>
    <xf numFmtId="0" fontId="4" fillId="0" borderId="31"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8"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32" xfId="0" applyFont="1" applyBorder="1" applyAlignment="1" applyProtection="1">
      <alignment horizontal="left" vertical="top" wrapText="1"/>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2" borderId="8" xfId="0" applyFont="1" applyFill="1" applyBorder="1" applyAlignment="1">
      <alignment horizontal="center" vertical="center" wrapText="1"/>
    </xf>
    <xf numFmtId="0" fontId="5" fillId="22" borderId="24" xfId="0" applyFont="1" applyFill="1" applyBorder="1" applyAlignment="1">
      <alignment horizontal="center" vertical="center" wrapText="1"/>
    </xf>
    <xf numFmtId="0" fontId="5" fillId="22" borderId="25" xfId="0" applyFont="1" applyFill="1" applyBorder="1" applyAlignment="1">
      <alignment horizontal="center" vertical="center" wrapText="1"/>
    </xf>
    <xf numFmtId="0" fontId="5" fillId="22" borderId="60" xfId="0" applyFont="1" applyFill="1" applyBorder="1" applyAlignment="1">
      <alignment horizontal="center" vertical="center" wrapText="1"/>
    </xf>
    <xf numFmtId="0" fontId="22" fillId="22"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0" borderId="0" xfId="0" applyFont="1" applyAlignment="1">
      <alignment horizontal="center" vertical="center"/>
    </xf>
    <xf numFmtId="0" fontId="10" fillId="2" borderId="2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9" borderId="0" xfId="0" applyFont="1" applyFill="1" applyAlignment="1">
      <alignment horizontal="center" wrapText="1"/>
    </xf>
    <xf numFmtId="0" fontId="39" fillId="0" borderId="33" xfId="0" applyFont="1" applyBorder="1" applyAlignment="1">
      <alignment horizontal="center" vertical="center" wrapText="1"/>
    </xf>
    <xf numFmtId="0" fontId="39" fillId="0" borderId="0" xfId="0" applyFont="1" applyAlignment="1">
      <alignment horizontal="center" vertical="center" wrapText="1"/>
    </xf>
    <xf numFmtId="0" fontId="10" fillId="28" borderId="8" xfId="0" applyFont="1" applyFill="1" applyBorder="1" applyAlignment="1">
      <alignment horizontal="center" vertical="center"/>
    </xf>
    <xf numFmtId="0" fontId="27" fillId="0" borderId="31" xfId="0" applyFont="1" applyBorder="1" applyAlignment="1">
      <alignment horizontal="left" vertical="top" wrapText="1"/>
    </xf>
    <xf numFmtId="0" fontId="27" fillId="0" borderId="0" xfId="0" applyFont="1" applyAlignment="1">
      <alignment horizontal="left" vertical="top" wrapText="1"/>
    </xf>
    <xf numFmtId="0" fontId="62" fillId="2" borderId="8" xfId="0" applyFont="1" applyFill="1" applyBorder="1" applyAlignment="1">
      <alignment horizontal="center" vertical="center" textRotation="90" wrapText="1"/>
    </xf>
    <xf numFmtId="0" fontId="61" fillId="2" borderId="8" xfId="0" applyFont="1" applyFill="1" applyBorder="1" applyAlignment="1">
      <alignment horizontal="center" vertical="center" wrapText="1"/>
    </xf>
    <xf numFmtId="0" fontId="62" fillId="2" borderId="9" xfId="0" applyFont="1" applyFill="1" applyBorder="1" applyAlignment="1">
      <alignment horizontal="center" vertical="center" textRotation="90" wrapText="1"/>
    </xf>
    <xf numFmtId="0" fontId="62" fillId="2" borderId="19" xfId="0" applyFont="1" applyFill="1" applyBorder="1" applyAlignment="1">
      <alignment horizontal="center" vertical="center" textRotation="90" wrapText="1"/>
    </xf>
    <xf numFmtId="0" fontId="60" fillId="0" borderId="53" xfId="0" applyFont="1" applyBorder="1" applyAlignment="1">
      <alignment horizontal="center" vertical="center" wrapText="1"/>
    </xf>
    <xf numFmtId="0" fontId="61" fillId="2" borderId="17" xfId="0" applyFont="1" applyFill="1" applyBorder="1" applyAlignment="1">
      <alignment horizontal="center" vertical="center" wrapText="1"/>
    </xf>
    <xf numFmtId="0" fontId="61" fillId="2" borderId="27" xfId="0" applyFont="1" applyFill="1" applyBorder="1" applyAlignment="1">
      <alignment horizontal="center" vertical="center" wrapText="1"/>
    </xf>
    <xf numFmtId="0" fontId="10" fillId="9" borderId="64" xfId="0" applyFont="1" applyFill="1" applyBorder="1" applyAlignment="1">
      <alignment horizontal="center" vertical="center"/>
    </xf>
    <xf numFmtId="0" fontId="15" fillId="14" borderId="72" xfId="0" applyFont="1" applyFill="1" applyBorder="1" applyAlignment="1">
      <alignment horizontal="center" vertical="center"/>
    </xf>
    <xf numFmtId="0" fontId="15" fillId="14" borderId="74" xfId="0" applyFont="1" applyFill="1" applyBorder="1" applyAlignment="1">
      <alignment horizontal="center" vertical="center"/>
    </xf>
    <xf numFmtId="0" fontId="10" fillId="9" borderId="73" xfId="0" applyFont="1" applyFill="1" applyBorder="1" applyAlignment="1">
      <alignment horizontal="left" vertical="center"/>
    </xf>
    <xf numFmtId="0" fontId="15" fillId="14" borderId="75" xfId="0" applyFont="1" applyFill="1" applyBorder="1" applyAlignment="1">
      <alignment horizontal="center" vertical="center"/>
    </xf>
    <xf numFmtId="0" fontId="10" fillId="9" borderId="73" xfId="0" applyFont="1" applyFill="1" applyBorder="1" applyAlignment="1">
      <alignment horizontal="center" vertical="center"/>
    </xf>
    <xf numFmtId="0" fontId="36" fillId="0" borderId="0" xfId="0" applyFont="1" applyAlignment="1">
      <alignment vertical="top" wrapText="1"/>
    </xf>
    <xf numFmtId="0" fontId="10" fillId="2" borderId="8" xfId="0" applyFont="1" applyFill="1" applyBorder="1" applyAlignment="1">
      <alignment horizontal="center" wrapText="1"/>
    </xf>
    <xf numFmtId="0" fontId="36" fillId="0" borderId="0" xfId="0" applyFont="1" applyAlignment="1">
      <alignment horizontal="left" vertical="center" wrapText="1"/>
    </xf>
    <xf numFmtId="0" fontId="36" fillId="0" borderId="0" xfId="0" applyFont="1" applyAlignment="1">
      <alignment horizontal="left" wrapText="1"/>
    </xf>
    <xf numFmtId="0" fontId="10" fillId="31" borderId="8" xfId="0" applyFont="1" applyFill="1" applyBorder="1" applyAlignment="1">
      <alignment horizontal="center"/>
    </xf>
    <xf numFmtId="0" fontId="0" fillId="0" borderId="8" xfId="0" applyBorder="1" applyAlignment="1">
      <alignment horizontal="left" vertical="top"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26" fillId="0" borderId="39"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5" xfId="0" applyFont="1" applyFill="1" applyBorder="1" applyAlignment="1">
      <alignment horizontal="center" vertical="center"/>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8" xfId="0" applyBorder="1" applyAlignment="1">
      <alignment horizontal="left" vertical="center" wrapText="1"/>
    </xf>
    <xf numFmtId="0" fontId="0" fillId="0" borderId="32" xfId="0" applyBorder="1" applyAlignment="1">
      <alignment horizontal="left" vertical="center" wrapText="1"/>
    </xf>
    <xf numFmtId="0" fontId="23" fillId="6" borderId="21" xfId="0" applyFont="1" applyFill="1" applyBorder="1" applyAlignment="1">
      <alignment horizontal="center"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0" borderId="47" xfId="0" applyFont="1" applyBorder="1" applyAlignment="1" applyProtection="1">
      <alignment horizontal="left" vertical="center" wrapText="1"/>
      <protection locked="0"/>
    </xf>
    <xf numFmtId="0" fontId="23" fillId="0" borderId="33" xfId="0" applyFont="1" applyBorder="1" applyAlignment="1" applyProtection="1">
      <alignment horizontal="left" vertical="center" wrapText="1"/>
      <protection locked="0"/>
    </xf>
    <xf numFmtId="0" fontId="23" fillId="0" borderId="51"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0" fillId="0" borderId="42"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8" xfId="0" applyFont="1" applyFill="1" applyBorder="1" applyAlignment="1">
      <alignment horizontal="center" vertical="center"/>
    </xf>
    <xf numFmtId="0" fontId="24" fillId="10" borderId="53" xfId="0" applyFont="1" applyFill="1" applyBorder="1" applyAlignment="1">
      <alignment horizontal="center" vertical="center"/>
    </xf>
    <xf numFmtId="0" fontId="24" fillId="10" borderId="54" xfId="0" applyFont="1" applyFill="1" applyBorder="1" applyAlignment="1">
      <alignment horizontal="center" vertical="center"/>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20" fillId="8" borderId="21" xfId="0" applyFont="1" applyFill="1" applyBorder="1" applyAlignment="1">
      <alignment horizontal="center" vertical="center" wrapText="1"/>
    </xf>
    <xf numFmtId="0" fontId="20" fillId="8" borderId="22" xfId="0" applyFont="1" applyFill="1" applyBorder="1" applyAlignment="1">
      <alignment horizontal="center" vertical="center" wrapText="1"/>
    </xf>
    <xf numFmtId="0" fontId="20" fillId="8" borderId="23" xfId="0" applyFont="1" applyFill="1" applyBorder="1" applyAlignment="1">
      <alignment horizontal="center" vertical="center" wrapText="1"/>
    </xf>
    <xf numFmtId="0" fontId="20" fillId="0" borderId="11" xfId="0" applyFont="1" applyBorder="1" applyAlignment="1" applyProtection="1">
      <alignment horizontal="left" vertical="center" wrapText="1"/>
      <protection locked="0"/>
    </xf>
    <xf numFmtId="0" fontId="20" fillId="0" borderId="8" xfId="0" applyFont="1" applyBorder="1" applyAlignment="1" applyProtection="1">
      <alignment horizontal="left" vertical="center" wrapText="1"/>
      <protection locked="0"/>
    </xf>
    <xf numFmtId="0" fontId="20" fillId="0" borderId="12" xfId="0" applyFont="1" applyBorder="1" applyAlignment="1" applyProtection="1">
      <alignment horizontal="left" vertical="center" wrapText="1"/>
      <protection locked="0"/>
    </xf>
    <xf numFmtId="0" fontId="20" fillId="0" borderId="13" xfId="0" applyFont="1" applyBorder="1" applyAlignment="1" applyProtection="1">
      <alignment horizontal="left" vertical="center" wrapText="1"/>
      <protection locked="0"/>
    </xf>
    <xf numFmtId="0" fontId="20" fillId="0" borderId="14" xfId="0" applyFont="1" applyBorder="1" applyAlignment="1" applyProtection="1">
      <alignment horizontal="left" vertical="center" wrapText="1"/>
      <protection locked="0"/>
    </xf>
    <xf numFmtId="0" fontId="20" fillId="0" borderId="15" xfId="0" applyFont="1"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10" fillId="22" borderId="8" xfId="0" applyFont="1" applyFill="1" applyBorder="1" applyAlignment="1">
      <alignment horizontal="center" vertical="center" wrapText="1"/>
    </xf>
    <xf numFmtId="0" fontId="47" fillId="42" borderId="90" xfId="0" applyFont="1" applyFill="1" applyBorder="1" applyAlignment="1">
      <alignment horizontal="center"/>
    </xf>
    <xf numFmtId="0" fontId="47" fillId="42" borderId="33" xfId="0" applyFont="1" applyFill="1" applyBorder="1" applyAlignment="1">
      <alignment horizontal="center"/>
    </xf>
    <xf numFmtId="0" fontId="47" fillId="51" borderId="53" xfId="0" applyFont="1" applyFill="1" applyBorder="1"/>
    <xf numFmtId="0" fontId="47" fillId="11" borderId="53" xfId="0" applyFont="1" applyFill="1" applyBorder="1"/>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5" borderId="8" xfId="0" applyFont="1" applyFill="1" applyBorder="1" applyAlignment="1" applyProtection="1">
      <alignment horizontal="center" vertical="center"/>
      <protection locked="0"/>
    </xf>
    <xf numFmtId="0" fontId="3" fillId="25" borderId="9" xfId="0" applyFont="1" applyFill="1" applyBorder="1" applyAlignment="1" applyProtection="1">
      <alignment horizontal="center" vertical="center"/>
      <protection locked="0"/>
    </xf>
    <xf numFmtId="0" fontId="3" fillId="26" borderId="8" xfId="0" applyFont="1" applyFill="1" applyBorder="1" applyAlignment="1">
      <alignment horizontal="center" vertical="center"/>
    </xf>
    <xf numFmtId="0" fontId="3" fillId="27" borderId="42" xfId="0" applyFont="1" applyFill="1" applyBorder="1" applyAlignment="1">
      <alignment horizontal="center" vertical="center"/>
    </xf>
    <xf numFmtId="0" fontId="3" fillId="27" borderId="0" xfId="0" applyFont="1" applyFill="1" applyAlignment="1">
      <alignment horizontal="center" vertical="center"/>
    </xf>
    <xf numFmtId="0" fontId="52" fillId="32" borderId="88" xfId="0" applyFont="1" applyFill="1" applyBorder="1" applyAlignment="1">
      <alignment wrapText="1"/>
    </xf>
    <xf numFmtId="0" fontId="52" fillId="32" borderId="63" xfId="0" applyFont="1" applyFill="1" applyBorder="1" applyAlignment="1">
      <alignment wrapText="1"/>
    </xf>
    <xf numFmtId="0" fontId="52" fillId="43" borderId="0" xfId="0" applyFont="1" applyFill="1" applyAlignment="1">
      <alignment wrapText="1"/>
    </xf>
    <xf numFmtId="0" fontId="47" fillId="50" borderId="18" xfId="0" applyFont="1" applyFill="1" applyBorder="1" applyAlignment="1">
      <alignment horizontal="center"/>
    </xf>
  </cellXfs>
  <cellStyles count="5">
    <cellStyle name="Hipervínculo" xfId="3" builtinId="8"/>
    <cellStyle name="Millares" xfId="4" builtinId="3"/>
    <cellStyle name="Normal" xfId="0" builtinId="0"/>
    <cellStyle name="Normal 2" xfId="2" xr:uid="{00000000-0005-0000-0000-000002000000}"/>
    <cellStyle name="Normal 5" xfId="1" xr:uid="{00000000-0005-0000-0000-000003000000}"/>
  </cellStyles>
  <dxfs count="467">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10/relationships/person" Target="persons/person.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 '!A1"/><Relationship Id="rId13" Type="http://schemas.openxmlformats.org/officeDocument/2006/relationships/hyperlink" Target="#'Tabla 4 Registro Muestra TH'!A1"/><Relationship Id="rId18" Type="http://schemas.openxmlformats.org/officeDocument/2006/relationships/hyperlink" Target="#'Tabla 5 Perfiles TH'!A1"/><Relationship Id="rId3" Type="http://schemas.openxmlformats.org/officeDocument/2006/relationships/hyperlink" Target="#'2.Ambientes Edu. y Protecto'!A1"/><Relationship Id="rId7" Type="http://schemas.openxmlformats.org/officeDocument/2006/relationships/hyperlink" Target="#'6. Administrativo y Gesti&#243;n'!A1"/><Relationship Id="rId12" Type="http://schemas.openxmlformats.org/officeDocument/2006/relationships/hyperlink" Target="#'Tabla 3. Estructu Talento Hum'!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imiento'!A1"/><Relationship Id="rId5" Type="http://schemas.openxmlformats.org/officeDocument/2006/relationships/hyperlink" Target="#'4. Familia, Comunidades y Redes'!A1"/><Relationship Id="rId15" Type="http://schemas.openxmlformats.org/officeDocument/2006/relationships/hyperlink" Target="#'Condiciones NO cumplimiento'!A1"/><Relationship Id="rId10" Type="http://schemas.openxmlformats.org/officeDocument/2006/relationships/hyperlink" Target="#'Tabla 1. &#193;reas'!A1"/><Relationship Id="rId4" Type="http://schemas.openxmlformats.org/officeDocument/2006/relationships/hyperlink" Target="#'3. Salud y Nutrici&#243;n'!A1"/><Relationship Id="rId9" Type="http://schemas.openxmlformats.org/officeDocument/2006/relationships/hyperlink" Target="#'8. Talento Humano '!A1"/><Relationship Id="rId14" Type="http://schemas.openxmlformats.org/officeDocument/2006/relationships/hyperlink" Target="#'Anexo 1. Doc. Inscripcion'!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485775" y="554355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4946651" y="5536141"/>
          <a:ext cx="3597275"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8923867" y="279611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8902700" y="368564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1351491</xdr:colOff>
      <xdr:row>26</xdr:row>
      <xdr:rowOff>137583</xdr:rowOff>
    </xdr:from>
    <xdr:to>
      <xdr:col>4</xdr:col>
      <xdr:colOff>5291</xdr:colOff>
      <xdr:row>30</xdr:row>
      <xdr:rowOff>48683</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F8FCBEED-C6B9-44CC-A5C8-51BFC0B59D8E}"/>
            </a:ext>
          </a:extLst>
        </xdr:cNvPr>
        <xdr:cNvSpPr/>
      </xdr:nvSpPr>
      <xdr:spPr>
        <a:xfrm>
          <a:off x="8833908" y="55456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6" name="Rectángulo: esquinas redondeadas 15">
          <a:hlinkClick xmlns:r="http://schemas.openxmlformats.org/officeDocument/2006/relationships" r:id="rId15"/>
          <a:extLst>
            <a:ext uri="{FF2B5EF4-FFF2-40B4-BE49-F238E27FC236}">
              <a16:creationId xmlns:a16="http://schemas.microsoft.com/office/drawing/2014/main" id="{07497118-51BA-4753-9263-16C6686EF5EC}"/>
            </a:ext>
          </a:extLst>
        </xdr:cNvPr>
        <xdr:cNvSpPr/>
      </xdr:nvSpPr>
      <xdr:spPr>
        <a:xfrm>
          <a:off x="2199217" y="6454774"/>
          <a:ext cx="3700992"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DE1D5EB5-BDB5-4EE1-9319-24989FC06BA4}"/>
            </a:ext>
          </a:extLst>
        </xdr:cNvPr>
        <xdr:cNvSpPr/>
      </xdr:nvSpPr>
      <xdr:spPr>
        <a:xfrm>
          <a:off x="7178676" y="6480175"/>
          <a:ext cx="3600449"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1354666</xdr:colOff>
      <xdr:row>21</xdr:row>
      <xdr:rowOff>137584</xdr:rowOff>
    </xdr:from>
    <xdr:to>
      <xdr:col>4</xdr:col>
      <xdr:colOff>116417</xdr:colOff>
      <xdr:row>25</xdr:row>
      <xdr:rowOff>48684</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DEEB086D-1EB0-4A41-BE3A-CAC440998219}"/>
            </a:ext>
          </a:extLst>
        </xdr:cNvPr>
        <xdr:cNvSpPr/>
      </xdr:nvSpPr>
      <xdr:spPr>
        <a:xfrm>
          <a:off x="8837083" y="4593167"/>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81641</xdr:colOff>
      <xdr:row>0</xdr:row>
      <xdr:rowOff>54429</xdr:rowOff>
    </xdr:from>
    <xdr:to>
      <xdr:col>1</xdr:col>
      <xdr:colOff>272141</xdr:colOff>
      <xdr:row>0</xdr:row>
      <xdr:rowOff>328633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EAA00B4-9D93-4569-973E-DB4CF359235D}"/>
            </a:ext>
          </a:extLst>
        </xdr:cNvPr>
        <xdr:cNvSpPr/>
      </xdr:nvSpPr>
      <xdr:spPr>
        <a:xfrm>
          <a:off x="81641" y="54429"/>
          <a:ext cx="914400" cy="274204"/>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5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91D9DE-AD2D-4050-B8AF-ADF53D77A85E}"/>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339DD74-B500-44D6-B156-0461CA87F133}"/>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39C9061-BAD9-4B47-AEF5-099EA3F9CBAE}"/>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50CE87D-6CF7-42A8-BF02-1284A5FDDDBE}"/>
            </a:ext>
          </a:extLst>
        </xdr:cNvPr>
        <xdr:cNvSpPr/>
      </xdr:nvSpPr>
      <xdr:spPr>
        <a:xfrm>
          <a:off x="12058650"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59C61DB-37D0-4D33-93BD-0502B191D5CA}"/>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F17884D-8365-4ACE-A63C-7BA9327A75AC}"/>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8A0DDBE-5BFB-464B-AC41-0DACD3E4B55F}"/>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8333C93-A174-4F0E-B172-0BFFDAB4B1B5}"/>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xdr:colOff>
      <xdr:row>0</xdr:row>
      <xdr:rowOff>38100</xdr:rowOff>
    </xdr:from>
    <xdr:to>
      <xdr:col>0</xdr:col>
      <xdr:colOff>533400</xdr:colOff>
      <xdr:row>0</xdr:row>
      <xdr:rowOff>266700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0D9FF2A-27E6-4539-8D4C-9189899083D9}"/>
            </a:ext>
          </a:extLst>
        </xdr:cNvPr>
        <xdr:cNvSpPr/>
      </xdr:nvSpPr>
      <xdr:spPr>
        <a:xfrm>
          <a:off x="1" y="38100"/>
          <a:ext cx="533399"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0</xdr:row>
      <xdr:rowOff>0</xdr:rowOff>
    </xdr:from>
    <xdr:to>
      <xdr:col>3</xdr:col>
      <xdr:colOff>432955</xdr:colOff>
      <xdr:row>1</xdr:row>
      <xdr:rowOff>29441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D57A50B-C999-4E48-AC5F-35AD9EBECF12}"/>
            </a:ext>
          </a:extLst>
        </xdr:cNvPr>
        <xdr:cNvSpPr/>
      </xdr:nvSpPr>
      <xdr:spPr>
        <a:xfrm>
          <a:off x="9144000" y="0"/>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Sandra Irene Leon Leon" id="{7B23A576-E8BC-4F7B-B7BE-482152CB3EAF}" userId="S::Sandra.LeonL@icbf.gov.co::d4051088-6ff2-42d7-b389-70c1bdc74f7a" providerId="AD"/>
  <person displayName="Vanessa Paola Caro Tapias" id="{19702C66-28AC-4009-951A-D43A03B35C49}" userId="S::Vanessa.Caro@icbf.gov.co::25ee7202-fd2e-4b16-ae39-4f3604e4f3ea" providerId="AD"/>
  <person displayName="Deicy Stella Veloza Salamanca" id="{4194E977-6EA4-4055-9325-CA159A2AE402}" userId="S::deicy.veloza@icbf.gov.co::10e954ce-e641-4812-b4f9-0f7174953b7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6" dataDxfId="465">
  <autoFilter ref="B89:B91" xr:uid="{00000000-0009-0000-0100-000001000000}"/>
  <tableColumns count="1">
    <tableColumn id="1" xr3:uid="{00000000-0010-0000-0000-000001000000}" name="SERVICIOS" dataDxfId="46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9" dataDxfId="438">
  <autoFilter ref="F10:F13" xr:uid="{00000000-0009-0000-0100-00000A000000}"/>
  <tableColumns count="1">
    <tableColumn id="1" xr3:uid="{00000000-0010-0000-0900-000001000000}" name="POB_RESTABLECIMIENTO_DE_DERECHOS" dataDxfId="43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84">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83">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82">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81">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80">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9">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8">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7">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6">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75" dataDxfId="174">
  <autoFilter ref="H19:H23" xr:uid="{00000000-0009-0000-0100-000070000000}"/>
  <tableColumns count="1">
    <tableColumn id="1" xr3:uid="{00000000-0010-0000-6C00-000001000000}" name="MOD_RESTABLECIMIENTO_DE_DERECHOS" dataDxfId="17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6" dataDxfId="435">
  <autoFilter ref="F34:F35" xr:uid="{00000000-0009-0000-0100-00000B000000}"/>
  <tableColumns count="1">
    <tableColumn id="1" xr3:uid="{00000000-0010-0000-0A00-000001000000}" name="POB_SISTEMA_DE_RESPONSABILIDAD_PENAL_ADOLESCENTES" dataDxfId="43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72" dataDxfId="171">
  <autoFilter ref="J64:J66" xr:uid="{00000000-0009-0000-0100-000071000000}"/>
  <tableColumns count="1">
    <tableColumn id="1" xr3:uid="{00000000-0010-0000-6D00-000001000000}" name="SERV_UBICACION INICIAL" dataDxfId="17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9" dataDxfId="168">
  <autoFilter ref="J68:J72" xr:uid="{00000000-0009-0000-0100-000072000000}"/>
  <tableColumns count="1">
    <tableColumn id="1" xr3:uid="{00000000-0010-0000-6E00-000001000000}" name="SERV_APOYO Y FORTALECIMIENTO A LA FAMILIA Y/O RED VINCULAR" dataDxfId="16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6" dataDxfId="165">
  <autoFilter ref="J74:J75" xr:uid="{00000000-0009-0000-0100-000073000000}"/>
  <tableColumns count="1">
    <tableColumn id="1" xr3:uid="{00000000-0010-0000-6F00-000001000000}" name="SERV_ACOGIMIENTO FAMILIAR" dataDxfId="16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63" dataDxfId="162">
  <autoFilter ref="J77:J81" xr:uid="{00000000-0009-0000-0100-000075000000}"/>
  <tableColumns count="1">
    <tableColumn id="1" xr3:uid="{00000000-0010-0000-7000-000001000000}" name="SERV_ACOGIMIENTO RESIDENCIAL" dataDxfId="16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492C9925-5B1D-4C5F-942F-81A54C95C200}" name="Tabla1117" displayName="Tabla1117" ref="A3:I33" totalsRowShown="0" headerRowDxfId="160" dataDxfId="158" headerRowBorderDxfId="159" tableBorderDxfId="157" totalsRowBorderDxfId="156">
  <tableColumns count="9">
    <tableColumn id="1" xr3:uid="{C977085A-D1B3-48F0-B3E8-6A65F8893FB7}" name="Ubicación" dataDxfId="155"/>
    <tableColumn id="7" xr3:uid="{4A5BDC32-5F15-49C3-B8F5-5D320C743E33}" name="Denominación del espacio pedagógico" dataDxfId="154"/>
    <tableColumn id="8" xr3:uid="{E33DB403-A2A3-47FB-AFA9-5AB044AA3DBE}" name="Rango de edad _x000a_(años)" dataDxfId="153"/>
    <tableColumn id="2" xr3:uid="{6E83DC13-3A8C-4EE8-9FEB-E067AC7F2FD2}" name="Área (m²)" dataDxfId="152"/>
    <tableColumn id="3" xr3:uid="{9F30C62D-FB42-49F5-885E-E8877669A371}" name="Índice (m²/niña-niño)" dataDxfId="151"/>
    <tableColumn id="4" xr3:uid="{752929B6-CFAF-428A-9312-F474FFABFAA3}" name="Capacidad máxima _x000a_(Área / Índice)" dataDxfId="150">
      <calculatedColumnFormula>IFERROR(ROUNDDOWN((Tabla1117[[#This Row],[Área (m²)]]/Tabla1117[[#This Row],[Índice (m²/niña-niño)]]),0)," ")</calculatedColumnFormula>
    </tableColumn>
    <tableColumn id="5" xr3:uid="{12D21425-B7A2-4446-8596-6815452D1BF1}" name="No. niñas y niños (Cupos ubicados)" dataDxfId="149"/>
    <tableColumn id="10" xr3:uid="{9DD19435-F869-41AB-AFAF-BBDBF5825AAF}" name="Cumple - No cumple - No aplica" dataDxfId="148">
      <calculatedColumnFormula>IF(OR(ISBLANK(Tabla1117[[#This Row],[Capacidad máxima 
(Área / Índice)]]),ISBLANK(Tabla1117[[#This Row],[No. niñas y niños (Cupos ubicados)]])),"No aplica",IF(Tabla1117[[#This Row],[No. niñas y niños (Cupos ubicados)]]&lt;=Tabla1117[[#This Row],[Capacidad máxima 
(Área / Índice)]],"Cumple","No cumple"))</calculatedColumnFormula>
    </tableColumn>
    <tableColumn id="6" xr3:uid="{71BCB586-F940-4AB1-B82B-2803E9A76B8A}" name="observaciones" dataDxfId="14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7CF102AA-F0A1-4A02-801F-9F3BACFF9464}" name="Tabla_Sanitarios_u_Orinales119" displayName="Tabla_Sanitarios_u_Orinales119" ref="E42:I43" totalsRowShown="0" headerRowDxfId="146" dataDxfId="144" headerRowBorderDxfId="145" tableBorderDxfId="143" totalsRowBorderDxfId="142">
  <tableColumns count="5">
    <tableColumn id="1" xr3:uid="{7F1E471F-B74E-40F6-A4F3-1087604A3FAD}" name="Cantidad de sanitarios u orinales infantiles requeridos" dataDxfId="141">
      <calculatedColumnFormula>IFERROR(ROUNDUP($D$39/20,0)," ")</calculatedColumnFormula>
    </tableColumn>
    <tableColumn id="2" xr3:uid="{83063492-F23B-4131-BDCD-63009B73BBDA}" name="Cantidad de sanitarios u orinales infantiles encontrados" dataDxfId="140"/>
    <tableColumn id="3" xr3:uid="{5A14E989-5889-4801-A897-356231B32966}" name="Cantidad de Sanitarios u Orinales infantiles faltantes" dataDxfId="139">
      <calculatedColumnFormula>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calculatedColumnFormula>
    </tableColumn>
    <tableColumn id="4" xr3:uid="{4E29CDCC-7A5D-4C31-91EA-6AB68273CDAA}" name="Cumple - No cumple - No aplica" dataDxfId="138">
      <calculatedColumnFormula>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calculatedColumnFormula>
    </tableColumn>
    <tableColumn id="5" xr3:uid="{2FBF69B3-870B-4B4A-954A-207AA2A786A3}" name="observaciones" dataDxfId="13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8F5E3C10-27EC-41E9-8FA6-117027643B98}" name="Tabla_Lavamanos120" displayName="Tabla_Lavamanos120" ref="E47:I48" totalsRowShown="0" headerRowDxfId="136" dataDxfId="134" headerRowBorderDxfId="135" tableBorderDxfId="133" totalsRowBorderDxfId="132">
  <tableColumns count="5">
    <tableColumn id="1" xr3:uid="{59901518-835B-4E6B-98FF-E26A0EE7AD23}" name="Cantidad de lavamanos infantiles requeridos" dataDxfId="131">
      <calculatedColumnFormula>IFERROR(ROUNDUP($D$39/20,0)," ")</calculatedColumnFormula>
    </tableColumn>
    <tableColumn id="2" xr3:uid="{8DA7D69E-C3B6-44C1-AB2C-5D174245E8EE}" name="Cantidad de lavamanos infantiles encontrados" dataDxfId="130"/>
    <tableColumn id="3" xr3:uid="{84AF98AA-665B-4550-AE3B-9666B3D3CE70}" name="Cantidad de lavamanos infantiles faltantes" dataDxfId="129">
      <calculatedColumnFormula>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calculatedColumnFormula>
    </tableColumn>
    <tableColumn id="4" xr3:uid="{2A85C061-A9A2-4927-B76E-7BD6D4026972}" name="Cumple - No cumple - No aplica" dataDxfId="128">
      <calculatedColumnFormula>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calculatedColumnFormula>
    </tableColumn>
    <tableColumn id="5" xr3:uid="{A8E98145-63B1-477E-AE3C-D05A7ABF23AB}" name="observaciones" dataDxfId="127"/>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81CEA79B-D8CD-42FD-A038-824076A8D32B}" name="Tabla_Lavamanos117121" displayName="Tabla_Lavamanos117121" ref="E52:I53" totalsRowShown="0" headerRowDxfId="126" dataDxfId="124" headerRowBorderDxfId="125" tableBorderDxfId="123" totalsRowBorderDxfId="122">
  <tableColumns count="5">
    <tableColumn id="1" xr3:uid="{A7B5BE4B-B47B-4802-9440-942A026C87D6}" name="Cantidad duchas tipo teléfono requeridas" dataDxfId="121">
      <calculatedColumnFormula>IFERROR(ROUNDUP($D$39/$D$39,0)," ")</calculatedColumnFormula>
    </tableColumn>
    <tableColumn id="2" xr3:uid="{E9DEAB58-3280-4CF6-9216-143836FF40F5}" name="Cantidad de duchas tipo teléfono encontradas" dataDxfId="120"/>
    <tableColumn id="3" xr3:uid="{48C48766-1701-4468-B755-450F9C7AF6B7}" name="Cantidad de duchas tipo teléfono faltantes" dataDxfId="119">
      <calculatedColumnFormula>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calculatedColumnFormula>
    </tableColumn>
    <tableColumn id="4" xr3:uid="{A7F9E725-1366-4DB1-BB74-993A1416855D}" name="Cumple - No cumple - No aplica" dataDxfId="118">
      <calculatedColumnFormula>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calculatedColumnFormula>
    </tableColumn>
    <tableColumn id="5" xr3:uid="{0538056C-DA02-4D58-863B-2702342EAAD2}" name="observaciones" dataDxfId="11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33" dataDxfId="432">
  <autoFilter ref="F84:F85" xr:uid="{00000000-0009-0000-0100-00000C000000}"/>
  <tableColumns count="1">
    <tableColumn id="1" xr3:uid="{00000000-0010-0000-0B00-000001000000}" name="POB_ADOPCIONES" dataDxfId="43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30" dataDxfId="429">
  <autoFilter ref="H102:H106" xr:uid="{00000000-0009-0000-0100-00000D000000}"/>
  <tableColumns count="1">
    <tableColumn id="1" xr3:uid="{00000000-0010-0000-0C00-000001000000}" name="MOD_PRIMERA_INFANCIA" dataDxfId="42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7" dataDxfId="426">
  <autoFilter ref="J95:J101" xr:uid="{00000000-0009-0000-0100-00000E000000}"/>
  <tableColumns count="1">
    <tableColumn id="1" xr3:uid="{00000000-0010-0000-0D00-000001000000}" name="SERV_INSTITUCIONAL" dataDxfId="42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24" dataDxfId="423">
  <autoFilter ref="J103:J106" xr:uid="{00000000-0009-0000-0100-00000F000000}"/>
  <tableColumns count="1">
    <tableColumn id="1" xr3:uid="{00000000-0010-0000-0E00-000001000000}" name="SERV_COMUNITARIA" dataDxfId="42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21" dataDxfId="420">
  <autoFilter ref="J108:J111" xr:uid="{00000000-0009-0000-0100-000010000000}"/>
  <tableColumns count="1">
    <tableColumn id="1" xr3:uid="{00000000-0010-0000-0F00-000001000000}" name="SERV_FAMILIAR" dataDxfId="41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8" dataDxfId="417">
  <autoFilter ref="J113:J114" xr:uid="{00000000-0009-0000-0100-000011000000}"/>
  <tableColumns count="1">
    <tableColumn id="1" xr3:uid="{00000000-0010-0000-1000-000001000000}" name="SERV_PROPIA_E_INTERCULTURAL" dataDxfId="41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15" dataDxfId="414">
  <autoFilter ref="H116:H117" xr:uid="{00000000-0009-0000-0100-000012000000}"/>
  <tableColumns count="1">
    <tableColumn id="1" xr3:uid="{00000000-0010-0000-1100-000001000000}" name="MOD_INFANCIA" dataDxfId="41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12" dataDxfId="411">
  <autoFilter ref="J117:J121" xr:uid="{00000000-0009-0000-0100-000013000000}"/>
  <tableColumns count="1">
    <tableColumn id="1" xr3:uid="{00000000-0010-0000-1200-000001000000}" name="SERV_ATRAPASUEÑOS" dataDxfId="4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63" dataDxfId="462">
  <autoFilter ref="D117:D123" xr:uid="{00000000-0009-0000-0100-000002000000}"/>
  <tableColumns count="1">
    <tableColumn id="1" xr3:uid="{00000000-0010-0000-0100-000001000000}" name="DIR_PROMOCIÓN_Y_PREVENCION" dataDxfId="46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9" dataDxfId="408">
  <autoFilter ref="H130:H133" xr:uid="{00000000-0009-0000-0100-000014000000}"/>
  <tableColumns count="1">
    <tableColumn id="1" xr3:uid="{00000000-0010-0000-1300-000001000000}" name="MOD_NUTRICION" dataDxfId="40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6" dataDxfId="405">
  <autoFilter ref="J128:J129" xr:uid="{00000000-0009-0000-0100-000015000000}"/>
  <tableColumns count="1">
    <tableColumn id="1" xr3:uid="{00000000-0010-0000-1400-000001000000}" name="SERV_CENTROS_DE_RECUPERACION_INSTITUCIONAL" dataDxfId="40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03" dataDxfId="402">
  <autoFilter ref="H144:H147" xr:uid="{00000000-0009-0000-0100-000016000000}"/>
  <tableColumns count="1">
    <tableColumn id="1" xr3:uid="{00000000-0010-0000-1500-000001000000}" name="MOD_FAMILIAS_Y_COMUNIDADES" dataDxfId="40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00" dataDxfId="399">
  <autoFilter ref="H10:H14" xr:uid="{00000000-0009-0000-0100-000017000000}"/>
  <tableColumns count="1">
    <tableColumn id="1" xr3:uid="{00000000-0010-0000-1600-000001000000}" name="MOD_RESTABLECIMIENTO_DE_DERECHOS" dataDxfId="39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7" dataDxfId="396">
  <autoFilter ref="J2:J6" xr:uid="{00000000-0009-0000-0100-000018000000}"/>
  <tableColumns count="1">
    <tableColumn id="1" xr3:uid="{00000000-0010-0000-1700-000001000000}" name="SERV_PRIVATIVAS_DE_LA_LIBERTAD" dataDxfId="39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94" dataDxfId="393">
  <autoFilter ref="J8:J11" xr:uid="{00000000-0009-0000-0100-000019000000}"/>
  <tableColumns count="1">
    <tableColumn id="1" xr3:uid="{00000000-0010-0000-1800-000001000000}" name="SERV_NO_PRIVATIVAS_DE_LA_LIBERTAD" dataDxfId="39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91" dataDxfId="390">
  <autoFilter ref="J13:J18" xr:uid="{00000000-0009-0000-0100-00001A000000}"/>
  <tableColumns count="1">
    <tableColumn id="1" xr3:uid="{00000000-0010-0000-1900-000001000000}" name="SERV_COMPLEMENTARIAS_Y_DE_RESTABLECIMIENTO_EN_ADMINISTRACION_DE_JUSTICIA" dataDxfId="38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8" dataDxfId="387">
  <autoFilter ref="J20:J22" xr:uid="{00000000-0009-0000-0100-00001B000000}"/>
  <tableColumns count="1">
    <tableColumn id="1" xr3:uid="{00000000-0010-0000-1A00-000001000000}" name="SERV_PROGRAMA_DE_INCLUSION_SOCIAL" dataDxfId="38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85" dataDxfId="384">
  <autoFilter ref="H32:H37" xr:uid="{00000000-0009-0000-0100-00001C000000}"/>
  <tableColumns count="1">
    <tableColumn id="1" xr3:uid="{00000000-0010-0000-1B00-000001000000}" name="MOD_SISTEMA_DE_RESPONSABILIDAD_PENAL_ADOLESCENTES" dataDxfId="38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82" dataDxfId="381">
  <autoFilter ref="J25:J26" xr:uid="{00000000-0009-0000-0100-00001D000000}"/>
  <tableColumns count="1">
    <tableColumn id="1" xr3:uid="{00000000-0010-0000-1C00-000001000000}" name="SERV_CENTRO_DE_EMERGENCIA" dataDxfId="38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60" dataDxfId="459">
  <autoFilter ref="D22:D25" xr:uid="{00000000-0009-0000-0100-000003000000}"/>
  <tableColumns count="1">
    <tableColumn id="1" xr3:uid="{00000000-0010-0000-0200-000001000000}" name="DIR_PROTECCION" dataDxfId="45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9" dataDxfId="378">
  <autoFilter ref="J28:J36" xr:uid="{00000000-0009-0000-0100-00001E000000}"/>
  <tableColumns count="1">
    <tableColumn id="1" xr3:uid="{00000000-0010-0000-1D00-000001000000}" name="SERV_SERVICIO_DE_APOYO_Y_FORTALECIMIENTO_A_LA_FAMILIA" dataDxfId="37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6" dataDxfId="375">
  <autoFilter ref="J38:J43" xr:uid="{00000000-0009-0000-0100-00001F000000}"/>
  <tableColumns count="1">
    <tableColumn id="1" xr3:uid="{00000000-0010-0000-1E00-000001000000}" name="SERV_ACOGIMIENTO_FAMILIAR" dataDxfId="37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73" dataDxfId="372">
  <autoFilter ref="J45:J58" xr:uid="{00000000-0009-0000-0100-000020000000}"/>
  <tableColumns count="1">
    <tableColumn id="1" xr3:uid="{00000000-0010-0000-1F00-000001000000}" name="SERV_ACOGIMIENTO_RESIDENCIAL" dataDxfId="37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70" dataDxfId="369">
  <autoFilter ref="J60:J61" xr:uid="{00000000-0009-0000-0100-000021000000}"/>
  <tableColumns count="1">
    <tableColumn id="1" xr3:uid="{00000000-0010-0000-2000-000001000000}" name="SERV_ESTRATEGIA_UNIDADES_MOVILES" dataDxfId="36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7" dataDxfId="366">
  <autoFilter ref="H119:H120" xr:uid="{00000000-0009-0000-0100-00002B000000}"/>
  <tableColumns count="1">
    <tableColumn id="1" xr3:uid="{00000000-0010-0000-2100-000001000000}" name="MOD_ADOLESCENCIA" dataDxfId="36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64" dataDxfId="363">
  <autoFilter ref="H122:H123" xr:uid="{00000000-0009-0000-0100-00002C000000}"/>
  <tableColumns count="1">
    <tableColumn id="1" xr3:uid="{00000000-0010-0000-2200-000001000000}" name="MOD_JUVENTUD" dataDxfId="36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61" dataDxfId="360">
  <autoFilter ref="J142:J143" xr:uid="{00000000-0009-0000-0100-00002D000000}"/>
  <tableColumns count="1">
    <tableColumn id="1" xr3:uid="{00000000-0010-0000-2300-000001000000}" name="SERV_SOMOS_FAMILIA_SOMOS_COMUNIDAD" dataDxfId="35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8" dataDxfId="357">
  <autoFilter ref="H84:H85" xr:uid="{00000000-0009-0000-0100-00002E000000}"/>
  <tableColumns count="1">
    <tableColumn id="1" xr3:uid="{00000000-0010-0000-2400-000001000000}" name="MOD_ADOPCIONES" dataDxfId="35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55" dataDxfId="354">
  <autoFilter ref="J84:J85" xr:uid="{00000000-0009-0000-0100-00002F000000}"/>
  <tableColumns count="1">
    <tableColumn id="1" xr3:uid="{00000000-0010-0000-2500-000001000000}" name="SERV_ADOPCIONES" dataDxfId="35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52" dataDxfId="351">
  <autoFilter ref="J131:J132" xr:uid="{00000000-0009-0000-0100-000022000000}"/>
  <tableColumns count="1">
    <tableColumn id="1" xr3:uid="{00000000-0010-0000-2600-000001000000}" name="SERV_1000_DÍAS_PARA_CAMBIAR_EL_MUNDO" dataDxfId="35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7" dataDxfId="456">
  <autoFilter ref="F104:F105" xr:uid="{00000000-0009-0000-0100-000004000000}"/>
  <tableColumns count="1">
    <tableColumn id="1" xr3:uid="{00000000-0010-0000-0300-000001000000}" name="POB_PRIMERA_INFANCIA" dataDxfId="45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9" dataDxfId="348">
  <autoFilter ref="J134:J135" xr:uid="{00000000-0009-0000-0100-000023000000}"/>
  <tableColumns count="1">
    <tableColumn id="1" xr3:uid="{00000000-0010-0000-2700-000001000000}" name="SERV_SERVICIOS_DE_UNIDADES_DE_BUSQUEDA_ACTIVA" dataDxfId="34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6" dataDxfId="345">
  <autoFilter ref="J145:J146" xr:uid="{00000000-0009-0000-0100-000024000000}"/>
  <tableColumns count="1">
    <tableColumn id="1" xr3:uid="{00000000-0010-0000-2800-000001000000}" name="SERV_SOMOS_FAMILIA_CONECTADAS" dataDxfId="34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43" dataDxfId="342">
  <autoFilter ref="J148:J149" xr:uid="{00000000-0009-0000-0100-000025000000}"/>
  <tableColumns count="1">
    <tableColumn id="1" xr3:uid="{00000000-0010-0000-2900-000001000000}" name="SERV_ACOMPAÑAMIENTO_INTERCULTURAL_ETNICA_Y_CAMPESINA_TEJIENDO_INTERCULTURALIDAD" dataDxfId="34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40" dataDxfId="339" tableBorderDxfId="338">
  <autoFilter ref="D171:D172" xr:uid="{00000000-0009-0000-0100-000026000000}"/>
  <tableColumns count="1">
    <tableColumn id="1" xr3:uid="{00000000-0010-0000-2A00-000001000000}" name="AMAZONAS." dataDxfId="33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6" dataDxfId="335" tableBorderDxfId="334">
  <autoFilter ref="E171:E189" xr:uid="{00000000-0009-0000-0100-000027000000}"/>
  <tableColumns count="1">
    <tableColumn id="1" xr3:uid="{00000000-0010-0000-2B00-000001000000}" name="ANTIOQUIA." dataDxfId="33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32" dataDxfId="331" tableBorderDxfId="330">
  <autoFilter ref="F171:F174" xr:uid="{00000000-0009-0000-0100-000028000000}"/>
  <tableColumns count="1">
    <tableColumn id="1" xr3:uid="{00000000-0010-0000-2C00-000001000000}" name="ARAUCA." dataDxfId="32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8" dataDxfId="327" tableBorderDxfId="326">
  <autoFilter ref="G171:G178" xr:uid="{00000000-0009-0000-0100-000029000000}"/>
  <tableColumns count="1">
    <tableColumn id="1" xr3:uid="{00000000-0010-0000-2D00-000001000000}" name="ATLANTICO." dataDxfId="32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24" dataDxfId="323" tableBorderDxfId="322">
  <autoFilter ref="H171:H189" xr:uid="{00000000-0009-0000-0100-00002A000000}"/>
  <tableColumns count="1">
    <tableColumn id="1" xr3:uid="{00000000-0010-0000-2E00-000001000000}" name="BOGOTA." dataDxfId="32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20" dataDxfId="319" tableBorderDxfId="318">
  <autoFilter ref="I171:I179" xr:uid="{00000000-0009-0000-0100-000030000000}"/>
  <tableColumns count="1">
    <tableColumn id="1" xr3:uid="{00000000-0010-0000-2F00-000001000000}" name="BOLIVAR." dataDxfId="31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6" dataDxfId="315" tableBorderDxfId="314">
  <autoFilter ref="J171:J183" xr:uid="{00000000-0009-0000-0100-000031000000}"/>
  <tableColumns count="1">
    <tableColumn id="1" xr3:uid="{00000000-0010-0000-3000-000001000000}" name="BOYACA." dataDxfId="31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54" dataDxfId="453">
  <autoFilter ref="F116:F117" xr:uid="{00000000-0009-0000-0100-000005000000}"/>
  <tableColumns count="1">
    <tableColumn id="1" xr3:uid="{00000000-0010-0000-0400-000001000000}" name="POB_INFANCIA" dataDxfId="45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12" dataDxfId="311" tableBorderDxfId="310">
  <autoFilter ref="K171:K178" xr:uid="{00000000-0009-0000-0100-000032000000}"/>
  <tableColumns count="1">
    <tableColumn id="1" xr3:uid="{00000000-0010-0000-3100-000001000000}" name="CALDAS." dataDxfId="30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8" dataDxfId="307" tableBorderDxfId="306">
  <autoFilter ref="L171:L175" xr:uid="{00000000-0009-0000-0100-000033000000}"/>
  <tableColumns count="1">
    <tableColumn id="1" xr3:uid="{00000000-0010-0000-3200-000001000000}" name="CAQUETA." dataDxfId="30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04" dataDxfId="303" tableBorderDxfId="302">
  <autoFilter ref="M171:M174" xr:uid="{00000000-0009-0000-0100-000034000000}"/>
  <tableColumns count="1">
    <tableColumn id="1" xr3:uid="{00000000-0010-0000-3300-000001000000}" name="CASANARE." dataDxfId="30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00" dataDxfId="299" tableBorderDxfId="298">
  <autoFilter ref="N171:N178" xr:uid="{00000000-0009-0000-0100-000035000000}"/>
  <tableColumns count="1">
    <tableColumn id="1" xr3:uid="{00000000-0010-0000-3400-000001000000}" name="CAUCA." dataDxfId="29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6" dataDxfId="295" tableBorderDxfId="294">
  <autoFilter ref="O171:O176" xr:uid="{00000000-0009-0000-0100-000036000000}"/>
  <tableColumns count="1">
    <tableColumn id="1" xr3:uid="{00000000-0010-0000-3500-000001000000}" name="CESAR." dataDxfId="29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92" dataDxfId="291" tableBorderDxfId="290">
  <autoFilter ref="P171:P177" xr:uid="{00000000-0009-0000-0100-000037000000}"/>
  <tableColumns count="1">
    <tableColumn id="1" xr3:uid="{00000000-0010-0000-3600-000001000000}" name="CHOCO." dataDxfId="28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8" dataDxfId="287" tableBorderDxfId="286">
  <autoFilter ref="Q171:Q179" xr:uid="{00000000-0009-0000-0100-000038000000}"/>
  <tableColumns count="1">
    <tableColumn id="1" xr3:uid="{00000000-0010-0000-3700-000001000000}" name="CORDOBA." dataDxfId="28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84" dataDxfId="283" tableBorderDxfId="282">
  <autoFilter ref="R171:R185" xr:uid="{00000000-0009-0000-0100-000039000000}"/>
  <tableColumns count="1">
    <tableColumn id="1" xr3:uid="{00000000-0010-0000-3800-000001000000}" name="CUNDINAMARCA." dataDxfId="28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80" dataDxfId="279" tableBorderDxfId="278">
  <autoFilter ref="S171:S172" xr:uid="{00000000-0009-0000-0100-00003A000000}"/>
  <tableColumns count="1">
    <tableColumn id="1" xr3:uid="{00000000-0010-0000-3900-000001000000}" name="GUAINIA." dataDxfId="27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6" dataDxfId="275" tableBorderDxfId="274">
  <autoFilter ref="T171:T178" xr:uid="{00000000-0009-0000-0100-00003B000000}"/>
  <tableColumns count="1">
    <tableColumn id="1" xr3:uid="{00000000-0010-0000-3A00-000001000000}" name="LA_GUAJIRA." dataDxfId="27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51" dataDxfId="450">
  <autoFilter ref="F119:F120" xr:uid="{00000000-0009-0000-0100-000006000000}"/>
  <tableColumns count="1">
    <tableColumn id="1" xr3:uid="{00000000-0010-0000-0500-000001000000}" name="POB_ADOLESCENCIA" dataDxfId="44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72" dataDxfId="271" tableBorderDxfId="270">
  <autoFilter ref="U171:U172" xr:uid="{00000000-0009-0000-0100-00003C000000}"/>
  <tableColumns count="1">
    <tableColumn id="1" xr3:uid="{00000000-0010-0000-3B00-000001000000}" name="GUAVIARE." dataDxfId="26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8" dataDxfId="267" tableBorderDxfId="266">
  <autoFilter ref="V171:V176" xr:uid="{00000000-0009-0000-0100-00003D000000}"/>
  <tableColumns count="1">
    <tableColumn id="1" xr3:uid="{00000000-0010-0000-3C00-000001000000}" name="HUILA." dataDxfId="26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64" dataDxfId="263" tableBorderDxfId="262">
  <autoFilter ref="W171:W179" xr:uid="{00000000-0009-0000-0100-00003E000000}"/>
  <tableColumns count="1">
    <tableColumn id="1" xr3:uid="{00000000-0010-0000-3D00-000001000000}" name="MAGDALENA." dataDxfId="26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60" dataDxfId="259" tableBorderDxfId="258">
  <autoFilter ref="X171:X176" xr:uid="{00000000-0009-0000-0100-00003F000000}"/>
  <tableColumns count="1">
    <tableColumn id="1" xr3:uid="{00000000-0010-0000-3E00-000001000000}" name="META." dataDxfId="25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6" dataDxfId="255" tableBorderDxfId="254">
  <autoFilter ref="Y171:Y179" xr:uid="{00000000-0009-0000-0100-000040000000}"/>
  <tableColumns count="1">
    <tableColumn id="1" xr3:uid="{00000000-0010-0000-3F00-000001000000}" name="NARIÑO." dataDxfId="25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52" dataDxfId="251" tableBorderDxfId="250">
  <autoFilter ref="Z171:Z177" xr:uid="{00000000-0009-0000-0100-000041000000}"/>
  <tableColumns count="1">
    <tableColumn id="1" xr3:uid="{00000000-0010-0000-4000-000001000000}" name="NORTE_DE_SANTANDER." dataDxfId="24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8" dataDxfId="247" tableBorderDxfId="246">
  <autoFilter ref="AA171:AA175" xr:uid="{00000000-0009-0000-0100-000042000000}"/>
  <tableColumns count="1">
    <tableColumn id="1" xr3:uid="{00000000-0010-0000-4100-000001000000}" name="PUTUMAYO." dataDxfId="24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44" dataDxfId="243" tableBorderDxfId="242">
  <autoFilter ref="AB171:AB174" xr:uid="{00000000-0009-0000-0100-000043000000}"/>
  <tableColumns count="1">
    <tableColumn id="1" xr3:uid="{00000000-0010-0000-4200-000001000000}" name="QUINDIO." dataDxfId="24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40" dataDxfId="239" tableBorderDxfId="238">
  <autoFilter ref="AC171:AC176" xr:uid="{00000000-0009-0000-0100-000044000000}"/>
  <tableColumns count="1">
    <tableColumn id="1" xr3:uid="{00000000-0010-0000-4300-000001000000}" name="RISARALDA." dataDxfId="23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6" dataDxfId="235" tableBorderDxfId="234">
  <autoFilter ref="AD171:AD173" xr:uid="{00000000-0009-0000-0100-000045000000}"/>
  <tableColumns count="1">
    <tableColumn id="1" xr3:uid="{00000000-0010-0000-4400-000001000000}" name="SAN_ANDRES." dataDxfId="23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8" dataDxfId="447">
  <autoFilter ref="F122:F123" xr:uid="{00000000-0009-0000-0100-000007000000}"/>
  <tableColumns count="1">
    <tableColumn id="1" xr3:uid="{00000000-0010-0000-0600-000001000000}" name="POB_JUVENTUD" dataDxfId="44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32" dataDxfId="231" tableBorderDxfId="230">
  <autoFilter ref="AE171:AE182" xr:uid="{00000000-0009-0000-0100-000046000000}"/>
  <tableColumns count="1">
    <tableColumn id="1" xr3:uid="{00000000-0010-0000-4500-000001000000}" name="SANTANDER." dataDxfId="22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8" dataDxfId="227" tableBorderDxfId="226">
  <autoFilter ref="AF171:AF175" xr:uid="{00000000-0009-0000-0100-000047000000}"/>
  <tableColumns count="1">
    <tableColumn id="1" xr3:uid="{00000000-0010-0000-4600-000001000000}" name="SUCRE." dataDxfId="22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24" dataDxfId="223" tableBorderDxfId="222">
  <autoFilter ref="AG171:AG181" xr:uid="{00000000-0009-0000-0100-000048000000}"/>
  <tableColumns count="1">
    <tableColumn id="1" xr3:uid="{00000000-0010-0000-4700-000001000000}" name="TOLIMA." dataDxfId="22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20" dataDxfId="219" tableBorderDxfId="218">
  <autoFilter ref="AH171:AH186" xr:uid="{00000000-0009-0000-0100-000049000000}"/>
  <tableColumns count="1">
    <tableColumn id="1" xr3:uid="{00000000-0010-0000-4800-000001000000}" name="VALLE_DEL_CAUCA." dataDxfId="21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6" dataDxfId="215" tableBorderDxfId="214">
  <autoFilter ref="AI171:AI172" xr:uid="{00000000-0009-0000-0100-00004A000000}"/>
  <tableColumns count="1">
    <tableColumn id="1" xr3:uid="{00000000-0010-0000-4900-000001000000}" name="VAUPES." dataDxfId="21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12" dataDxfId="211" tableBorderDxfId="210">
  <autoFilter ref="AJ171:AJ172" xr:uid="{00000000-0009-0000-0100-00004B000000}"/>
  <tableColumns count="1">
    <tableColumn id="1" xr3:uid="{00000000-0010-0000-4A00-000001000000}" name="VICHADA." dataDxfId="20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8">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7">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6">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05">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45" dataDxfId="444">
  <autoFilter ref="F130:F131" xr:uid="{00000000-0009-0000-0100-000008000000}"/>
  <tableColumns count="1">
    <tableColumn id="1" xr3:uid="{00000000-0010-0000-0700-000001000000}" name="POB_NUTRICION" dataDxfId="44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04">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03">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02">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01">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00">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9">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8">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7">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6">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95">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42" dataDxfId="441">
  <autoFilter ref="F145:F146" xr:uid="{00000000-0009-0000-0100-000009000000}"/>
  <tableColumns count="1">
    <tableColumn id="1" xr3:uid="{00000000-0010-0000-0800-000001000000}" name="POB_FAMILIAS_Y_COMUNIDADES" dataDxfId="44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94">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93">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92">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91">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90">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9">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8">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7">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6">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85">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S2" dT="2026-01-29T19:17:40.11" personId="{19702C66-28AC-4009-951A-D43A03B35C49}" id="{E297CBCB-FD06-4748-A10F-64BC7AB302D2}">
    <text xml:space="preserve">Insertar otra columna con  
“Certificado del Sistema Registro Nacional de Medidas Correctivas - RNMC de la Policía Nacional”.  Continuando con el formato SI y NO  
</text>
  </threadedComment>
</ThreadedComments>
</file>

<file path=xl/threadedComments/threadedComment2.xml><?xml version="1.0" encoding="utf-8"?>
<ThreadedComments xmlns="http://schemas.microsoft.com/office/spreadsheetml/2018/threadedcomments" xmlns:x="http://schemas.openxmlformats.org/spreadsheetml/2006/main">
  <threadedComment ref="A3" dT="2026-01-16T21:22:26.33" personId="{7B23A576-E8BC-4F7B-B7BE-482152CB3EAF}" id="{DD505982-2C99-4232-AC46-579C579CD20E}">
    <text xml:space="preserve">EJEMPLO
</text>
  </threadedComment>
</ThreadedComments>
</file>

<file path=xl/threadedComments/threadedComment3.xml><?xml version="1.0" encoding="utf-8"?>
<ThreadedComments xmlns="http://schemas.microsoft.com/office/spreadsheetml/2018/threadedcomments" xmlns:x="http://schemas.openxmlformats.org/spreadsheetml/2006/main">
  <threadedComment ref="LL3" dT="2026-01-28T04:01:07.43" personId="{4194E977-6EA4-4055-9325-CA159A2AE402}" id="{32085E01-332E-4250-ACFB-B0A9339389FF}">
    <text>1. Se sugiere eliminar esta condición, toda vez que ya se encuentra en la condición 4.1.1.</text>
  </threadedComment>
  <threadedComment ref="LN3" dT="2026-01-28T04:01:23.43" personId="{4194E977-6EA4-4055-9325-CA159A2AE402}" id="{6360C517-21D9-4D42-891E-8AD977B95153}">
    <text>1. Se sugiere eliminar esta condición, toda vez que ya se encuentra en la condición 4.1.1.</text>
  </threadedComment>
  <threadedComment ref="LR3" dT="2026-01-28T04:01:44.23" personId="{4194E977-6EA4-4055-9325-CA159A2AE402}" id="{9B10881D-DD8F-454E-AE5B-D29381096AB0}">
    <text>Se sugiere revisar conjuntamente esta condición, toda vez que la información registrada no se encuentra dentro del estándar 54 de la Guía, no logré identificar de donde se registra esta información.</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4.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4.v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vmlDrawing" Target="../drawings/vmlDrawing19.vml"/><Relationship Id="rId1" Type="http://schemas.openxmlformats.org/officeDocument/2006/relationships/printerSettings" Target="../printerSettings/printerSettings20.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22.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2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topLeftCell="A132" zoomScale="85" zoomScaleNormal="85" workbookViewId="0">
      <selection activeCell="D58" sqref="D58"/>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56" t="s">
        <v>63</v>
      </c>
      <c r="E48" s="4"/>
      <c r="G48" s="3"/>
      <c r="J48" s="4" t="s">
        <v>64</v>
      </c>
      <c r="T48" s="4"/>
    </row>
    <row r="49" spans="2:20" x14ac:dyDescent="0.2">
      <c r="B49" s="4"/>
      <c r="C49" s="4"/>
      <c r="D49" s="157" t="s">
        <v>65</v>
      </c>
      <c r="E49" s="4"/>
      <c r="F49" s="5"/>
      <c r="G49" s="3"/>
      <c r="J49" s="4" t="s">
        <v>66</v>
      </c>
      <c r="T49" s="4"/>
    </row>
    <row r="50" spans="2:20" x14ac:dyDescent="0.2">
      <c r="B50" s="4"/>
      <c r="C50" s="4"/>
      <c r="D50" s="158" t="s">
        <v>67</v>
      </c>
      <c r="E50" s="4"/>
      <c r="F50" s="5"/>
      <c r="G50" s="3"/>
      <c r="J50" s="4" t="s">
        <v>68</v>
      </c>
      <c r="T50" s="4"/>
    </row>
    <row r="51" spans="2:20" x14ac:dyDescent="0.2">
      <c r="B51" s="4"/>
      <c r="C51" s="4"/>
      <c r="D51" s="157"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56"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6:20" x14ac:dyDescent="0.2">
      <c r="F129" s="10"/>
      <c r="G129" s="3"/>
      <c r="J129" s="4" t="s">
        <v>147</v>
      </c>
      <c r="T129" s="4"/>
    </row>
    <row r="130" spans="6:20" x14ac:dyDescent="0.2">
      <c r="F130" s="3" t="s">
        <v>148</v>
      </c>
      <c r="G130" s="3"/>
      <c r="H130" s="3" t="s">
        <v>149</v>
      </c>
      <c r="T130" s="4"/>
    </row>
    <row r="131" spans="6:20" ht="22.5" x14ac:dyDescent="0.2">
      <c r="F131" s="10" t="s">
        <v>150</v>
      </c>
      <c r="G131" s="3"/>
      <c r="H131" s="4" t="s">
        <v>147</v>
      </c>
      <c r="J131" s="3" t="s">
        <v>151</v>
      </c>
      <c r="T131" s="4"/>
    </row>
    <row r="132" spans="6:20" x14ac:dyDescent="0.2">
      <c r="G132" s="5"/>
      <c r="H132" s="4" t="s">
        <v>152</v>
      </c>
      <c r="J132" s="4" t="s">
        <v>152</v>
      </c>
      <c r="T132" s="4"/>
    </row>
    <row r="133" spans="6:20" x14ac:dyDescent="0.2">
      <c r="H133" s="4" t="s">
        <v>153</v>
      </c>
      <c r="T133" s="4"/>
    </row>
    <row r="134" spans="6:20" x14ac:dyDescent="0.2">
      <c r="J134" s="3" t="s">
        <v>154</v>
      </c>
      <c r="T134" s="4"/>
    </row>
    <row r="135" spans="6:20" x14ac:dyDescent="0.2">
      <c r="J135" s="4" t="s">
        <v>155</v>
      </c>
      <c r="T135" s="4"/>
    </row>
    <row r="136" spans="6:20" x14ac:dyDescent="0.2">
      <c r="J136" s="4"/>
      <c r="T136" s="4"/>
    </row>
    <row r="137" spans="6:20" x14ac:dyDescent="0.2">
      <c r="J137" s="4"/>
      <c r="T137" s="4"/>
    </row>
    <row r="138" spans="6:20" x14ac:dyDescent="0.2">
      <c r="J138" s="4"/>
      <c r="T138" s="4"/>
    </row>
    <row r="139" spans="6:20" x14ac:dyDescent="0.2">
      <c r="T139" s="4"/>
    </row>
    <row r="140" spans="6:20" x14ac:dyDescent="0.2">
      <c r="L140" s="4"/>
      <c r="N140" s="4"/>
      <c r="P140" s="4"/>
      <c r="R140" s="4"/>
      <c r="T140" s="4"/>
    </row>
    <row r="141" spans="6:20" x14ac:dyDescent="0.2">
      <c r="L141" s="4"/>
      <c r="N141" s="4"/>
      <c r="P141" s="4"/>
      <c r="R141" s="4"/>
      <c r="T141" s="4"/>
    </row>
    <row r="142" spans="6:20" x14ac:dyDescent="0.2">
      <c r="J142" s="3" t="s">
        <v>156</v>
      </c>
      <c r="K142" s="4"/>
      <c r="L142" s="4"/>
      <c r="N142" s="4"/>
      <c r="P142" s="4"/>
      <c r="R142" s="4"/>
      <c r="T142" s="4"/>
    </row>
    <row r="143" spans="6:20" x14ac:dyDescent="0.2">
      <c r="J143" s="4" t="s">
        <v>157</v>
      </c>
      <c r="L143" s="4"/>
      <c r="M143" s="4"/>
      <c r="N143" s="4"/>
      <c r="P143" s="4"/>
      <c r="R143" s="4"/>
      <c r="T143" s="4"/>
    </row>
    <row r="144" spans="6:20" x14ac:dyDescent="0.2">
      <c r="H144" s="3" t="s">
        <v>158</v>
      </c>
      <c r="J144" s="4"/>
      <c r="L144" s="4"/>
      <c r="N144" s="4"/>
      <c r="O144" s="4"/>
      <c r="P144" s="4"/>
      <c r="R144" s="4"/>
      <c r="T144" s="4"/>
    </row>
    <row r="145" spans="6:20" x14ac:dyDescent="0.2">
      <c r="F145" s="3" t="s">
        <v>159</v>
      </c>
      <c r="H145" s="4" t="s">
        <v>157</v>
      </c>
      <c r="J145" s="3" t="s">
        <v>160</v>
      </c>
      <c r="L145" s="4"/>
      <c r="N145" s="4"/>
      <c r="O145" s="4"/>
      <c r="P145" s="4"/>
      <c r="R145" s="4"/>
      <c r="T145" s="4"/>
    </row>
    <row r="146" spans="6:20" ht="22.5" x14ac:dyDescent="0.2">
      <c r="F146" s="10" t="s">
        <v>161</v>
      </c>
      <c r="H146" s="4" t="s">
        <v>162</v>
      </c>
      <c r="I146" s="5"/>
      <c r="J146" s="4" t="s">
        <v>162</v>
      </c>
      <c r="L146" s="4"/>
      <c r="M146" s="4"/>
      <c r="N146" s="4"/>
      <c r="O146" s="4"/>
      <c r="P146" s="4"/>
      <c r="R146" s="4"/>
      <c r="T146" s="4"/>
    </row>
    <row r="147" spans="6:20" x14ac:dyDescent="0.2">
      <c r="H147" s="5" t="s">
        <v>163</v>
      </c>
      <c r="L147" s="4"/>
      <c r="M147" s="4"/>
      <c r="N147" s="4"/>
      <c r="O147" s="4"/>
      <c r="P147" s="4"/>
      <c r="R147" s="4"/>
      <c r="T147" s="4"/>
    </row>
    <row r="148" spans="6:20" x14ac:dyDescent="0.2">
      <c r="J148" s="3" t="s">
        <v>164</v>
      </c>
      <c r="K148" s="4"/>
      <c r="L148" s="4"/>
      <c r="M148" s="4"/>
      <c r="N148" s="4"/>
      <c r="O148" s="4"/>
      <c r="P148" s="4"/>
      <c r="R148" s="4"/>
      <c r="T148" s="4"/>
    </row>
    <row r="149" spans="6:20" x14ac:dyDescent="0.2">
      <c r="J149" s="5" t="s">
        <v>163</v>
      </c>
      <c r="K149" s="4"/>
      <c r="L149" s="4"/>
      <c r="M149" s="4"/>
      <c r="N149" s="4"/>
      <c r="O149" s="4"/>
      <c r="P149" s="4"/>
      <c r="R149" s="4"/>
      <c r="T149" s="4"/>
    </row>
    <row r="150" spans="6:20" x14ac:dyDescent="0.2">
      <c r="K150" s="4"/>
      <c r="L150" s="4"/>
      <c r="M150" s="4"/>
      <c r="N150" s="4"/>
      <c r="O150" s="4"/>
      <c r="P150" s="4"/>
      <c r="R150" s="4"/>
      <c r="T150" s="4"/>
    </row>
    <row r="151" spans="6:20" x14ac:dyDescent="0.2">
      <c r="K151" s="4"/>
      <c r="L151" s="4"/>
      <c r="M151" s="4"/>
      <c r="N151" s="4"/>
      <c r="O151" s="4"/>
      <c r="P151" s="4"/>
      <c r="R151" s="4"/>
      <c r="T151" s="4"/>
    </row>
    <row r="152" spans="6:20" x14ac:dyDescent="0.2">
      <c r="K152" s="4"/>
      <c r="L152" s="4"/>
      <c r="M152" s="4"/>
      <c r="N152" s="4"/>
      <c r="O152" s="4"/>
      <c r="P152" s="4"/>
      <c r="R152" s="4"/>
      <c r="T152" s="4"/>
    </row>
    <row r="153" spans="6:20" x14ac:dyDescent="0.2">
      <c r="K153" s="4"/>
      <c r="L153" s="4"/>
      <c r="M153" s="4"/>
      <c r="N153" s="4"/>
      <c r="O153" s="4"/>
      <c r="P153" s="4"/>
      <c r="R153" s="4"/>
      <c r="T153" s="4"/>
    </row>
    <row r="154" spans="6:20" x14ac:dyDescent="0.2">
      <c r="O154" s="4"/>
      <c r="P154" s="4"/>
      <c r="R154" s="4"/>
      <c r="T154" s="4"/>
    </row>
    <row r="155" spans="6:20" x14ac:dyDescent="0.2">
      <c r="O155" s="4"/>
      <c r="P155" s="4"/>
      <c r="R155" s="4"/>
      <c r="T155" s="4"/>
    </row>
    <row r="156" spans="6:20" x14ac:dyDescent="0.2">
      <c r="O156" s="4"/>
      <c r="P156" s="4"/>
      <c r="Q156" s="4"/>
      <c r="R156" s="4"/>
      <c r="T156" s="4"/>
    </row>
    <row r="157" spans="6:20" x14ac:dyDescent="0.2">
      <c r="O157" s="4"/>
      <c r="P157" s="4"/>
      <c r="R157" s="4"/>
      <c r="T157" s="4"/>
    </row>
    <row r="158" spans="6:20" x14ac:dyDescent="0.2">
      <c r="O158" s="4"/>
      <c r="P158" s="4"/>
      <c r="R158" s="4"/>
      <c r="T158" s="4"/>
    </row>
    <row r="159" spans="6:20" x14ac:dyDescent="0.2">
      <c r="O159" s="4"/>
      <c r="P159" s="4"/>
      <c r="R159" s="4"/>
      <c r="T159" s="4"/>
    </row>
    <row r="160" spans="6: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x14ac:dyDescent="0.2">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x14ac:dyDescent="0.2">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x14ac:dyDescent="0.2">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x14ac:dyDescent="0.2">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x14ac:dyDescent="0.2">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x14ac:dyDescent="0.2">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x14ac:dyDescent="0.2">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x14ac:dyDescent="0.2">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x14ac:dyDescent="0.2">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x14ac:dyDescent="0.2">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x14ac:dyDescent="0.2">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x14ac:dyDescent="0.2">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x14ac:dyDescent="0.2">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x14ac:dyDescent="0.2">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x14ac:dyDescent="0.2">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x14ac:dyDescent="0.2">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x14ac:dyDescent="0.2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x14ac:dyDescent="0.2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x14ac:dyDescent="0.2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x14ac:dyDescent="0.2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x14ac:dyDescent="0.2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x14ac:dyDescent="0.2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x14ac:dyDescent="0.2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x14ac:dyDescent="0.2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x14ac:dyDescent="0.2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x14ac:dyDescent="0.2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x14ac:dyDescent="0.2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x14ac:dyDescent="0.2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x14ac:dyDescent="0.2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x14ac:dyDescent="0.2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x14ac:dyDescent="0.2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x14ac:dyDescent="0.2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x14ac:dyDescent="0.2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x14ac:dyDescent="0.2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x14ac:dyDescent="0.2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x14ac:dyDescent="0.2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x14ac:dyDescent="0.2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x14ac:dyDescent="0.2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x14ac:dyDescent="0.2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x14ac:dyDescent="0.2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x14ac:dyDescent="0.2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x14ac:dyDescent="0.2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x14ac:dyDescent="0.2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x14ac:dyDescent="0.2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x14ac:dyDescent="0.2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x14ac:dyDescent="0.2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x14ac:dyDescent="0.2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x14ac:dyDescent="0.2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x14ac:dyDescent="0.2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x14ac:dyDescent="0.2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x14ac:dyDescent="0.2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x14ac:dyDescent="0.2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x14ac:dyDescent="0.2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x14ac:dyDescent="0.2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x14ac:dyDescent="0.2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x14ac:dyDescent="0.2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x14ac:dyDescent="0.2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x14ac:dyDescent="0.2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x14ac:dyDescent="0.2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x14ac:dyDescent="0.2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x14ac:dyDescent="0.2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x14ac:dyDescent="0.2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x14ac:dyDescent="0.2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x14ac:dyDescent="0.2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x14ac:dyDescent="0.2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x14ac:dyDescent="0.2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x14ac:dyDescent="0.2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x14ac:dyDescent="0.2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x14ac:dyDescent="0.2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x14ac:dyDescent="0.2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x14ac:dyDescent="0.2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x14ac:dyDescent="0.2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x14ac:dyDescent="0.2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x14ac:dyDescent="0.2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x14ac:dyDescent="0.2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x14ac:dyDescent="0.2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x14ac:dyDescent="0.2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x14ac:dyDescent="0.2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x14ac:dyDescent="0.2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x14ac:dyDescent="0.2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x14ac:dyDescent="0.2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x14ac:dyDescent="0.2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x14ac:dyDescent="0.2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x14ac:dyDescent="0.2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x14ac:dyDescent="0.2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x14ac:dyDescent="0.2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x14ac:dyDescent="0.2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x14ac:dyDescent="0.2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x14ac:dyDescent="0.2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x14ac:dyDescent="0.2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x14ac:dyDescent="0.2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x14ac:dyDescent="0.2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x14ac:dyDescent="0.2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x14ac:dyDescent="0.2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x14ac:dyDescent="0.2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x14ac:dyDescent="0.2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x14ac:dyDescent="0.2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x14ac:dyDescent="0.2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x14ac:dyDescent="0.2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x14ac:dyDescent="0.2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x14ac:dyDescent="0.2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x14ac:dyDescent="0.2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x14ac:dyDescent="0.2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x14ac:dyDescent="0.2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x14ac:dyDescent="0.2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x14ac:dyDescent="0.2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x14ac:dyDescent="0.2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x14ac:dyDescent="0.2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x14ac:dyDescent="0.2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x14ac:dyDescent="0.2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x14ac:dyDescent="0.2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x14ac:dyDescent="0.2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x14ac:dyDescent="0.2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x14ac:dyDescent="0.2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x14ac:dyDescent="0.2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x14ac:dyDescent="0.2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x14ac:dyDescent="0.2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x14ac:dyDescent="0.2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x14ac:dyDescent="0.2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x14ac:dyDescent="0.2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x14ac:dyDescent="0.2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x14ac:dyDescent="0.2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x14ac:dyDescent="0.2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x14ac:dyDescent="0.2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x14ac:dyDescent="0.2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x14ac:dyDescent="0.2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x14ac:dyDescent="0.2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x14ac:dyDescent="0.2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x14ac:dyDescent="0.2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x14ac:dyDescent="0.2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x14ac:dyDescent="0.2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x14ac:dyDescent="0.2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x14ac:dyDescent="0.2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9D4CC-D79B-4B42-A2DF-D6D5863A059E}">
  <sheetPr codeName="Hoja5">
    <tabColor theme="6" tint="0.59999389629810485"/>
    <pageSetUpPr fitToPage="1"/>
  </sheetPr>
  <dimension ref="A1:G23"/>
  <sheetViews>
    <sheetView zoomScaleNormal="100" workbookViewId="0">
      <selection activeCell="A18" sqref="A18:F19"/>
    </sheetView>
  </sheetViews>
  <sheetFormatPr baseColWidth="10" defaultColWidth="11.42578125" defaultRowHeight="15" x14ac:dyDescent="0.25"/>
  <cols>
    <col min="1" max="1" width="8.7109375" style="100" customWidth="1"/>
    <col min="2" max="2" width="9.140625" style="14" customWidth="1"/>
    <col min="3" max="3" width="83.28515625" style="29" customWidth="1"/>
    <col min="4" max="4" width="17" customWidth="1"/>
    <col min="5" max="5" width="68" customWidth="1"/>
    <col min="6" max="6" width="42.85546875" customWidth="1"/>
    <col min="7" max="7" width="11.42578125" hidden="1" customWidth="1"/>
  </cols>
  <sheetData>
    <row r="1" spans="1:7" s="34" customFormat="1" ht="21" customHeight="1" thickBot="1" x14ac:dyDescent="0.3">
      <c r="A1" s="267" t="s">
        <v>1778</v>
      </c>
      <c r="B1" s="633" t="s">
        <v>2331</v>
      </c>
      <c r="C1" s="634"/>
      <c r="D1" s="634"/>
      <c r="E1" s="635"/>
      <c r="F1" s="574"/>
      <c r="G1" s="30"/>
    </row>
    <row r="2" spans="1:7" s="32" customFormat="1" ht="74.25" customHeight="1" thickBot="1" x14ac:dyDescent="0.3">
      <c r="A2" s="268" t="s">
        <v>1644</v>
      </c>
      <c r="B2" s="61" t="s">
        <v>1645</v>
      </c>
      <c r="C2" s="62" t="s">
        <v>1646</v>
      </c>
      <c r="D2" s="63" t="s">
        <v>1647</v>
      </c>
      <c r="E2" s="576" t="s">
        <v>1648</v>
      </c>
      <c r="F2" s="575" t="s">
        <v>1649</v>
      </c>
    </row>
    <row r="3" spans="1:7" ht="38.25" customHeight="1" x14ac:dyDescent="0.25">
      <c r="A3" s="246"/>
      <c r="B3" s="45" t="s">
        <v>2332</v>
      </c>
      <c r="C3" s="223" t="s">
        <v>2333</v>
      </c>
      <c r="D3" s="70" t="str">
        <f>IF(COUNTIF(D4:D18,"NO CUMPLE")&gt;0,"NO CUMPLE CONDICIÓN",IF(COUNTIF(D4:D18,"CUMPLE")=0,"NO APLICA","CUMPLE"))</f>
        <v>NO APLICA</v>
      </c>
      <c r="E3" s="271"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f>
        <v/>
      </c>
      <c r="F3" s="272" t="s">
        <v>2334</v>
      </c>
      <c r="G3" s="14">
        <f>IF(D3="CUMPLE",1,IF(D3="NO CUMPLE CONDICIÓN",2,3))</f>
        <v>3</v>
      </c>
    </row>
    <row r="4" spans="1:7" ht="36" customHeight="1" x14ac:dyDescent="0.25">
      <c r="A4" s="247" t="s">
        <v>2800</v>
      </c>
      <c r="B4" s="273" t="s">
        <v>2335</v>
      </c>
      <c r="C4" s="47" t="s">
        <v>2336</v>
      </c>
      <c r="D4" s="114"/>
      <c r="E4" s="112"/>
      <c r="F4" s="274" t="s">
        <v>2337</v>
      </c>
      <c r="G4" s="14"/>
    </row>
    <row r="5" spans="1:7" ht="34.5" customHeight="1" x14ac:dyDescent="0.25">
      <c r="A5" s="247" t="s">
        <v>2800</v>
      </c>
      <c r="B5" s="273" t="s">
        <v>2338</v>
      </c>
      <c r="C5" s="275" t="s">
        <v>2339</v>
      </c>
      <c r="D5" s="114"/>
      <c r="E5" s="112"/>
      <c r="F5" s="274" t="s">
        <v>2340</v>
      </c>
      <c r="G5" s="14"/>
    </row>
    <row r="6" spans="1:7" ht="63" x14ac:dyDescent="0.25">
      <c r="A6" s="247" t="s">
        <v>2800</v>
      </c>
      <c r="B6" s="273" t="s">
        <v>2341</v>
      </c>
      <c r="C6" s="47" t="s">
        <v>2798</v>
      </c>
      <c r="D6" s="114"/>
      <c r="E6" s="113"/>
      <c r="F6" s="274" t="s">
        <v>2334</v>
      </c>
      <c r="G6" s="14"/>
    </row>
    <row r="7" spans="1:7" ht="58.5" customHeight="1" x14ac:dyDescent="0.25">
      <c r="A7" s="247" t="s">
        <v>2800</v>
      </c>
      <c r="B7" s="273" t="s">
        <v>2343</v>
      </c>
      <c r="C7" s="47" t="s">
        <v>2344</v>
      </c>
      <c r="D7" s="114"/>
      <c r="E7" s="112"/>
      <c r="F7" s="274" t="s">
        <v>2340</v>
      </c>
      <c r="G7" s="14"/>
    </row>
    <row r="8" spans="1:7" ht="63" x14ac:dyDescent="0.25">
      <c r="A8" s="247" t="s">
        <v>2800</v>
      </c>
      <c r="B8" s="273" t="s">
        <v>2345</v>
      </c>
      <c r="C8" s="47" t="s">
        <v>2799</v>
      </c>
      <c r="D8" s="114"/>
      <c r="E8" s="112"/>
      <c r="F8" s="274" t="s">
        <v>2334</v>
      </c>
      <c r="G8" s="14"/>
    </row>
    <row r="9" spans="1:7" ht="50.25" customHeight="1" x14ac:dyDescent="0.25">
      <c r="A9" s="247" t="s">
        <v>2800</v>
      </c>
      <c r="B9" s="273" t="s">
        <v>2347</v>
      </c>
      <c r="C9" s="47" t="s">
        <v>2348</v>
      </c>
      <c r="D9" s="114"/>
      <c r="E9" s="112"/>
      <c r="F9" s="274" t="s">
        <v>2334</v>
      </c>
      <c r="G9" s="14"/>
    </row>
    <row r="10" spans="1:7" ht="37.5" customHeight="1" x14ac:dyDescent="0.25">
      <c r="A10" s="247" t="s">
        <v>2800</v>
      </c>
      <c r="B10" s="273" t="s">
        <v>2349</v>
      </c>
      <c r="C10" s="47" t="s">
        <v>2350</v>
      </c>
      <c r="D10" s="114"/>
      <c r="E10" s="112"/>
      <c r="F10" s="274" t="s">
        <v>2334</v>
      </c>
      <c r="G10" s="14"/>
    </row>
    <row r="11" spans="1:7" ht="60.75" customHeight="1" x14ac:dyDescent="0.25">
      <c r="A11" s="247" t="s">
        <v>2800</v>
      </c>
      <c r="B11" s="273" t="s">
        <v>2351</v>
      </c>
      <c r="C11" s="47" t="s">
        <v>2352</v>
      </c>
      <c r="D11" s="114"/>
      <c r="E11" s="112"/>
      <c r="F11" s="274" t="s">
        <v>2334</v>
      </c>
      <c r="G11" s="14"/>
    </row>
    <row r="12" spans="1:7" ht="58.5" customHeight="1" x14ac:dyDescent="0.25">
      <c r="A12" s="247" t="s">
        <v>2800</v>
      </c>
      <c r="B12" s="273" t="s">
        <v>2353</v>
      </c>
      <c r="C12" s="47" t="s">
        <v>2354</v>
      </c>
      <c r="D12" s="114"/>
      <c r="E12" s="113"/>
      <c r="F12" s="274" t="s">
        <v>2355</v>
      </c>
      <c r="G12" s="14"/>
    </row>
    <row r="13" spans="1:7" ht="62.25" customHeight="1" x14ac:dyDescent="0.25">
      <c r="A13" s="247" t="s">
        <v>2800</v>
      </c>
      <c r="B13" s="273" t="s">
        <v>2356</v>
      </c>
      <c r="C13" s="47" t="s">
        <v>2357</v>
      </c>
      <c r="D13" s="114"/>
      <c r="E13" s="112"/>
      <c r="F13" s="274" t="s">
        <v>2358</v>
      </c>
      <c r="G13" s="14"/>
    </row>
    <row r="14" spans="1:7" ht="37.5" customHeight="1" x14ac:dyDescent="0.25">
      <c r="A14" s="247" t="s">
        <v>2800</v>
      </c>
      <c r="B14" s="273" t="s">
        <v>2359</v>
      </c>
      <c r="C14" s="47" t="s">
        <v>2360</v>
      </c>
      <c r="D14" s="114"/>
      <c r="E14" s="112"/>
      <c r="F14" s="274" t="s">
        <v>2361</v>
      </c>
      <c r="G14" s="14"/>
    </row>
    <row r="15" spans="1:7" ht="37.5" customHeight="1" x14ac:dyDescent="0.25">
      <c r="A15" s="247" t="s">
        <v>2800</v>
      </c>
      <c r="B15" s="273" t="s">
        <v>2362</v>
      </c>
      <c r="C15" s="47" t="s">
        <v>2363</v>
      </c>
      <c r="D15" s="114"/>
      <c r="E15" s="112"/>
      <c r="F15" s="274" t="s">
        <v>2364</v>
      </c>
      <c r="G15" s="14"/>
    </row>
    <row r="16" spans="1:7" ht="63" x14ac:dyDescent="0.25">
      <c r="A16" s="247" t="s">
        <v>2800</v>
      </c>
      <c r="B16" s="273" t="s">
        <v>2365</v>
      </c>
      <c r="C16" s="47" t="s">
        <v>2366</v>
      </c>
      <c r="D16" s="114"/>
      <c r="E16" s="112"/>
      <c r="F16" s="274" t="s">
        <v>2367</v>
      </c>
    </row>
    <row r="17" spans="1:6" ht="34.5" customHeight="1" x14ac:dyDescent="0.25">
      <c r="A17" s="247" t="s">
        <v>2800</v>
      </c>
      <c r="B17" s="273" t="s">
        <v>2368</v>
      </c>
      <c r="C17" s="47" t="s">
        <v>2369</v>
      </c>
      <c r="D17" s="114"/>
      <c r="E17" s="276"/>
      <c r="F17" s="274" t="s">
        <v>2370</v>
      </c>
    </row>
    <row r="18" spans="1:6" ht="65.25" customHeight="1" thickBot="1" x14ac:dyDescent="0.3">
      <c r="A18" s="247" t="s">
        <v>2800</v>
      </c>
      <c r="B18" s="277" t="s">
        <v>2371</v>
      </c>
      <c r="C18" s="242" t="s">
        <v>2372</v>
      </c>
      <c r="D18" s="115"/>
      <c r="E18" s="278"/>
      <c r="F18" s="274" t="s">
        <v>2373</v>
      </c>
    </row>
    <row r="21" spans="1:6" hidden="1" x14ac:dyDescent="0.25">
      <c r="C21" s="93" t="s">
        <v>1700</v>
      </c>
      <c r="D21">
        <f>COUNTIF(G3:G18,1)</f>
        <v>0</v>
      </c>
    </row>
    <row r="22" spans="1:6" hidden="1" x14ac:dyDescent="0.25">
      <c r="C22" s="93" t="s">
        <v>1701</v>
      </c>
      <c r="D22">
        <f>COUNTIF(G3:G18,2)</f>
        <v>0</v>
      </c>
    </row>
    <row r="23" spans="1:6" hidden="1" x14ac:dyDescent="0.25">
      <c r="C23" s="93" t="s">
        <v>1702</v>
      </c>
      <c r="D23">
        <f>COUNTIF(G3:G18,3)</f>
        <v>1</v>
      </c>
    </row>
  </sheetData>
  <sheetProtection algorithmName="SHA-512" hashValue="TS0JJosXfssPM8a6thzr3PbL38jaIzSc+VpdneAxCnh42EmMgpkgj7+7DyILtoDXDbBg2vulVjwk6bbH5gzSvw==" saltValue="W6D0d0Mm7Ca4L6NWMOwwKg==" spinCount="100000" sheet="1" objects="1" scenarios="1"/>
  <mergeCells count="1">
    <mergeCell ref="B1:E1"/>
  </mergeCells>
  <phoneticPr fontId="33" type="noConversion"/>
  <conditionalFormatting sqref="D3">
    <cfRule type="cellIs" dxfId="28" priority="1" operator="equal">
      <formula>"NO CUMPLE CONDICIÓN"</formula>
    </cfRule>
    <cfRule type="cellIs" dxfId="27" priority="2" operator="equal">
      <formula>"No Cumple"</formula>
    </cfRule>
  </conditionalFormatting>
  <dataValidations count="1">
    <dataValidation type="list" allowBlank="1" showInputMessage="1" showErrorMessage="1" sqref="D4:D18" xr:uid="{C1AF93E7-8D8E-4F3A-A384-1351B64D392B}">
      <formula1>"CUMPLE,NO CUMPLE"</formula1>
    </dataValidation>
  </dataValidations>
  <hyperlinks>
    <hyperlink ref="A1" location="PORTADA!A1" display="Portada" xr:uid="{D572572B-D9C3-43D3-8C78-E8E4A766560A}"/>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8F157-8B11-4145-AB5E-3260B732CE52}">
  <sheetPr codeName="Hoja4">
    <tabColor theme="6" tint="0.59999389629810485"/>
    <pageSetUpPr fitToPage="1"/>
  </sheetPr>
  <dimension ref="A1:G31"/>
  <sheetViews>
    <sheetView topLeftCell="A4" zoomScaleNormal="100" workbookViewId="0">
      <selection activeCell="A18" sqref="A18:F19"/>
    </sheetView>
  </sheetViews>
  <sheetFormatPr baseColWidth="10" defaultColWidth="11.42578125" defaultRowHeight="15" x14ac:dyDescent="0.25"/>
  <cols>
    <col min="1" max="1" width="8.7109375" style="100" customWidth="1"/>
    <col min="2" max="2" width="7.42578125" style="14" customWidth="1"/>
    <col min="3" max="3" width="86.28515625" style="29" customWidth="1"/>
    <col min="4" max="4" width="19.85546875" customWidth="1"/>
    <col min="5" max="5" width="74" customWidth="1"/>
    <col min="6" max="6" width="42" customWidth="1"/>
    <col min="7" max="7" width="6.140625" hidden="1" customWidth="1"/>
  </cols>
  <sheetData>
    <row r="1" spans="1:7" s="34" customFormat="1" ht="21" customHeight="1" thickBot="1" x14ac:dyDescent="0.3">
      <c r="A1" s="267" t="s">
        <v>1778</v>
      </c>
      <c r="B1" s="633" t="s">
        <v>2274</v>
      </c>
      <c r="C1" s="634"/>
      <c r="D1" s="634"/>
      <c r="E1" s="635"/>
      <c r="F1" s="279"/>
      <c r="G1" s="30"/>
    </row>
    <row r="2" spans="1:7" s="32" customFormat="1" ht="74.25" customHeight="1" thickBot="1" x14ac:dyDescent="0.3">
      <c r="A2" s="101" t="s">
        <v>1644</v>
      </c>
      <c r="B2" s="73" t="s">
        <v>1645</v>
      </c>
      <c r="C2" s="77" t="s">
        <v>1646</v>
      </c>
      <c r="D2" s="75" t="s">
        <v>1647</v>
      </c>
      <c r="E2" s="76" t="s">
        <v>1648</v>
      </c>
      <c r="F2" s="33" t="s">
        <v>1649</v>
      </c>
    </row>
    <row r="3" spans="1:7" ht="45" customHeight="1" x14ac:dyDescent="0.25">
      <c r="A3" s="246"/>
      <c r="B3" s="45" t="s">
        <v>2275</v>
      </c>
      <c r="C3" s="280" t="s">
        <v>2276</v>
      </c>
      <c r="D3" s="70" t="str">
        <f>IF(COUNTIF(D4:D5,"NO CUMPLE")&gt;0,"NO CUMPLE CONDICIÓN",IF(COUNTIF(D4:D5,"CUMPLE")=0,"NO APLICA","CUMPLE"))</f>
        <v>NO APLICA</v>
      </c>
      <c r="E3" s="271" t="str">
        <f>CONCATENATE(IF(D4="NO CUMPLE",CONCATENATE(E4," / "),""),(IF(D5="NO CUMPLE",CONCATENATE(E5," / "),"")))</f>
        <v/>
      </c>
      <c r="F3" s="281" t="s">
        <v>2277</v>
      </c>
      <c r="G3" s="14">
        <f>IF(D3="CUMPLE",1,IF(D3="NO CUMPLE CONDICIÓN",2,3))</f>
        <v>3</v>
      </c>
    </row>
    <row r="4" spans="1:7" ht="72" x14ac:dyDescent="0.25">
      <c r="A4" s="247" t="s">
        <v>2800</v>
      </c>
      <c r="B4" s="53" t="s">
        <v>2278</v>
      </c>
      <c r="C4" s="56" t="s">
        <v>2279</v>
      </c>
      <c r="D4" s="114"/>
      <c r="E4" s="276"/>
      <c r="F4" s="282" t="s">
        <v>2277</v>
      </c>
    </row>
    <row r="5" spans="1:7" ht="86.25" x14ac:dyDescent="0.25">
      <c r="A5" s="247" t="s">
        <v>2800</v>
      </c>
      <c r="B5" s="53" t="s">
        <v>2280</v>
      </c>
      <c r="C5" s="56" t="s">
        <v>2281</v>
      </c>
      <c r="D5" s="114"/>
      <c r="E5" s="276"/>
      <c r="F5" s="282" t="s">
        <v>2277</v>
      </c>
    </row>
    <row r="6" spans="1:7" ht="36" x14ac:dyDescent="0.25">
      <c r="B6" s="60" t="s">
        <v>2282</v>
      </c>
      <c r="C6" s="283" t="s">
        <v>2283</v>
      </c>
      <c r="D6" s="71" t="str">
        <f>IF(COUNTIF(D7:D11,"NO CUMPLE")&gt;0,"NO CUMPLE CONDICIÓN",IF(COUNTIF(D7:D11,"CUMPLE")=0,"NO APLICA","CUMPLE"))</f>
        <v>NO APLICA</v>
      </c>
      <c r="E6" s="64" t="str">
        <f>CONCATENATE(IF(D7="NO CUMPLE",CONCATENATE(E7," / "),""),IF(D8="NO CUMPLE",CONCATENATE(E8," / "),""),IF(D9="NO CUMPLE",CONCATENATE(E9," / "),""),IF(D10="NO CUMPLE",CONCATENATE(E10," / "),""),IF(D11="NO CUMPLE",CONCATENATE(E11," / "),""))</f>
        <v/>
      </c>
      <c r="F6" s="284" t="s">
        <v>2237</v>
      </c>
      <c r="G6" s="14">
        <f>IF(D6="CUMPLE",1,IF(D6="NO CUMPLE CONDICIÓN",2,3))</f>
        <v>3</v>
      </c>
    </row>
    <row r="7" spans="1:7" ht="96" customHeight="1" x14ac:dyDescent="0.25">
      <c r="A7" s="247" t="s">
        <v>2800</v>
      </c>
      <c r="B7" s="46" t="s">
        <v>2284</v>
      </c>
      <c r="C7" s="285" t="s">
        <v>2780</v>
      </c>
      <c r="D7" s="114"/>
      <c r="E7" s="276"/>
      <c r="F7" s="286" t="s">
        <v>2237</v>
      </c>
      <c r="G7" s="14"/>
    </row>
    <row r="8" spans="1:7" ht="36" x14ac:dyDescent="0.25">
      <c r="A8" s="247" t="s">
        <v>2800</v>
      </c>
      <c r="B8" s="46" t="s">
        <v>2285</v>
      </c>
      <c r="C8" s="287" t="s">
        <v>2286</v>
      </c>
      <c r="D8" s="114"/>
      <c r="E8" s="288"/>
      <c r="F8" s="286" t="s">
        <v>2237</v>
      </c>
      <c r="G8" s="14"/>
    </row>
    <row r="9" spans="1:7" ht="36" x14ac:dyDescent="0.25">
      <c r="A9" s="247" t="s">
        <v>2800</v>
      </c>
      <c r="B9" s="46" t="s">
        <v>2287</v>
      </c>
      <c r="C9" s="287" t="s">
        <v>2288</v>
      </c>
      <c r="D9" s="114"/>
      <c r="E9" s="276"/>
      <c r="F9" s="286" t="s">
        <v>2289</v>
      </c>
      <c r="G9" s="14"/>
    </row>
    <row r="10" spans="1:7" ht="99.75" x14ac:dyDescent="0.25">
      <c r="A10" s="247" t="s">
        <v>2800</v>
      </c>
      <c r="B10" s="46" t="s">
        <v>2290</v>
      </c>
      <c r="C10" s="287" t="s">
        <v>2291</v>
      </c>
      <c r="D10" s="114"/>
      <c r="E10" s="288"/>
      <c r="F10" s="286" t="s">
        <v>2289</v>
      </c>
      <c r="G10" s="14"/>
    </row>
    <row r="11" spans="1:7" ht="69" customHeight="1" x14ac:dyDescent="0.25">
      <c r="A11" s="247" t="s">
        <v>2800</v>
      </c>
      <c r="B11" s="46" t="s">
        <v>2781</v>
      </c>
      <c r="C11" s="285" t="s">
        <v>2292</v>
      </c>
      <c r="D11" s="114"/>
      <c r="E11" s="288"/>
      <c r="F11" s="79" t="s">
        <v>2237</v>
      </c>
      <c r="G11" s="14"/>
    </row>
    <row r="12" spans="1:7" ht="71.25" customHeight="1" x14ac:dyDescent="0.25">
      <c r="A12" s="249"/>
      <c r="B12" s="48" t="s">
        <v>2293</v>
      </c>
      <c r="C12" s="283" t="s">
        <v>2294</v>
      </c>
      <c r="D12" s="71" t="str">
        <f>IF(COUNTIF(D13:D13,"NO CUMPLE")&gt;0,"NO CUMPLE CONDICIÓN",IF(COUNTIF(D13:D13,"CUMPLE")=0,"NO APLICA","CUMPLE"))</f>
        <v>NO APLICA</v>
      </c>
      <c r="E12" s="64" t="str">
        <f>CONCATENATE(IF(D13="NO CUMPLE",CONCATENATE(E13," / "),""))</f>
        <v/>
      </c>
      <c r="F12" s="289" t="s">
        <v>2295</v>
      </c>
      <c r="G12" s="14">
        <f>IF(D12="CUMPLE",1,IF(D12="NO CUMPLE CONDICIÓN",2,3))</f>
        <v>3</v>
      </c>
    </row>
    <row r="13" spans="1:7" ht="187.5" x14ac:dyDescent="0.25">
      <c r="A13" s="247" t="s">
        <v>2800</v>
      </c>
      <c r="B13" s="53" t="s">
        <v>2296</v>
      </c>
      <c r="C13" s="290" t="s">
        <v>2297</v>
      </c>
      <c r="D13" s="114"/>
      <c r="E13" s="276"/>
      <c r="F13" s="291" t="s">
        <v>2295</v>
      </c>
      <c r="G13" s="14"/>
    </row>
    <row r="14" spans="1:7" ht="39.75" customHeight="1" x14ac:dyDescent="0.25">
      <c r="A14" s="249"/>
      <c r="B14" s="48" t="s">
        <v>2298</v>
      </c>
      <c r="C14" s="283" t="s">
        <v>2299</v>
      </c>
      <c r="D14" s="71" t="str">
        <f>IF(COUNTIF(D15:D16,"NO CUMPLE")&gt;0,"NO CUMPLE CONDICIÓN",IF(COUNTIF(D15:D16,"CUMPLE")=0,"NO APLICA","CUMPLE"))</f>
        <v>NO APLICA</v>
      </c>
      <c r="E14" s="64" t="str">
        <f>CONCATENATE(IF(D15="NO CUMPLE",CONCATENATE(E15," / "),""),(IF(D16="NO CUMPLE",CONCATENATE(E16," / "),"")))</f>
        <v/>
      </c>
      <c r="F14" s="289" t="s">
        <v>2300</v>
      </c>
      <c r="G14" s="14">
        <f>IF(D14="CUMPLE",1,IF(D14="NO CUMPLE CONDICIÓN",2,3))</f>
        <v>3</v>
      </c>
    </row>
    <row r="15" spans="1:7" ht="36" customHeight="1" x14ac:dyDescent="0.25">
      <c r="A15" s="247" t="s">
        <v>2800</v>
      </c>
      <c r="B15" s="53" t="s">
        <v>2301</v>
      </c>
      <c r="C15" s="287" t="s">
        <v>2302</v>
      </c>
      <c r="D15" s="248"/>
      <c r="E15" s="215"/>
      <c r="F15" s="291" t="s">
        <v>2303</v>
      </c>
      <c r="G15" s="14"/>
    </row>
    <row r="16" spans="1:7" ht="84" x14ac:dyDescent="0.25">
      <c r="A16" s="247" t="s">
        <v>2800</v>
      </c>
      <c r="B16" s="46" t="s">
        <v>2304</v>
      </c>
      <c r="C16" s="285" t="s">
        <v>2682</v>
      </c>
      <c r="D16" s="114"/>
      <c r="E16" s="276"/>
      <c r="F16" s="291" t="s">
        <v>2305</v>
      </c>
      <c r="G16" s="14"/>
    </row>
    <row r="17" spans="1:7" ht="42.75" x14ac:dyDescent="0.25">
      <c r="A17" s="249"/>
      <c r="B17" s="48" t="s">
        <v>2306</v>
      </c>
      <c r="C17" s="283" t="s">
        <v>2307</v>
      </c>
      <c r="D17" s="71" t="str">
        <f>IF(COUNTIF(D18:D23,"NO CUMPLE")&gt;0,"NO CUMPLE CONDICIÓN",IF(COUNTIF(D18:D23,"CUMPLE")=0,"NO APLICA","CUMPLE"))</f>
        <v>NO APLICA</v>
      </c>
      <c r="E17" s="64" t="str">
        <f>CONCATENATE(IF(D18="NO CUMPLE",CONCATENATE(E18," / "),""),IF(D19="NO CUMPLE",CONCATENATE(E19," / "),""),IF(D20="NO CUMPLE",CONCATENATE(E20," / "),""),IF(D21="NO CUMPLE",CONCATENATE(E21," / "),""),IF(D22="NO CUMPLE",CONCATENATE(E22," / "),""),IF(D23="NO CUMPLE",CONCATENATE(E23," / "),""))</f>
        <v/>
      </c>
      <c r="F17" s="292" t="s">
        <v>2308</v>
      </c>
      <c r="G17" s="14">
        <f>IF(D17="CUMPLE",1,IF(D17="NO CUMPLE CONDICIÓN",2,3))</f>
        <v>3</v>
      </c>
    </row>
    <row r="18" spans="1:7" ht="100.5" x14ac:dyDescent="0.25">
      <c r="A18" s="247" t="s">
        <v>2800</v>
      </c>
      <c r="B18" s="46" t="s">
        <v>2309</v>
      </c>
      <c r="C18" s="287" t="s">
        <v>2310</v>
      </c>
      <c r="D18" s="114"/>
      <c r="E18" s="288"/>
      <c r="F18" s="293" t="s">
        <v>2308</v>
      </c>
      <c r="G18" s="14"/>
    </row>
    <row r="19" spans="1:7" ht="42.95" customHeight="1" x14ac:dyDescent="0.25">
      <c r="A19" s="247" t="s">
        <v>2800</v>
      </c>
      <c r="B19" s="46" t="s">
        <v>2311</v>
      </c>
      <c r="C19" s="285" t="s">
        <v>2782</v>
      </c>
      <c r="D19" s="114"/>
      <c r="E19" s="276"/>
      <c r="F19" s="293" t="s">
        <v>2313</v>
      </c>
      <c r="G19" s="14"/>
    </row>
    <row r="20" spans="1:7" ht="285" customHeight="1" x14ac:dyDescent="0.25">
      <c r="A20" s="247" t="s">
        <v>2800</v>
      </c>
      <c r="B20" s="46" t="s">
        <v>2312</v>
      </c>
      <c r="C20" s="294" t="s">
        <v>2783</v>
      </c>
      <c r="D20" s="114"/>
      <c r="E20" s="288"/>
      <c r="F20" s="293" t="s">
        <v>2313</v>
      </c>
      <c r="G20" s="14"/>
    </row>
    <row r="21" spans="1:7" ht="36" x14ac:dyDescent="0.25">
      <c r="A21" s="247" t="s">
        <v>2800</v>
      </c>
      <c r="B21" s="46" t="s">
        <v>2314</v>
      </c>
      <c r="C21" s="295" t="s">
        <v>2316</v>
      </c>
      <c r="D21" s="114"/>
      <c r="E21" s="276"/>
      <c r="F21" s="293" t="s">
        <v>2317</v>
      </c>
      <c r="G21" s="14"/>
    </row>
    <row r="22" spans="1:7" ht="36" x14ac:dyDescent="0.25">
      <c r="A22" s="247" t="s">
        <v>2800</v>
      </c>
      <c r="B22" s="46" t="s">
        <v>2315</v>
      </c>
      <c r="C22" s="296" t="s">
        <v>2319</v>
      </c>
      <c r="D22" s="114"/>
      <c r="E22" s="297"/>
      <c r="F22" s="293" t="s">
        <v>2320</v>
      </c>
      <c r="G22" s="14"/>
    </row>
    <row r="23" spans="1:7" ht="36" x14ac:dyDescent="0.25">
      <c r="A23" s="247" t="s">
        <v>2800</v>
      </c>
      <c r="B23" s="46" t="s">
        <v>2318</v>
      </c>
      <c r="C23" s="298" t="s">
        <v>2322</v>
      </c>
      <c r="D23" s="114"/>
      <c r="E23" s="276"/>
      <c r="F23" s="293" t="s">
        <v>2323</v>
      </c>
    </row>
    <row r="24" spans="1:7" ht="60" x14ac:dyDescent="0.25">
      <c r="A24" s="246"/>
      <c r="B24" s="48" t="s">
        <v>2324</v>
      </c>
      <c r="C24" s="92" t="s">
        <v>2325</v>
      </c>
      <c r="D24" s="71" t="str">
        <f>IF(COUNTIF(D25:D26,"NO CUMPLE")&gt;0,"NO CUMPLE CONDICIÓN",IF(COUNTIF(D25:D26,"CUMPLE")=0,"NO APLICA","CUMPLE"))</f>
        <v>NO APLICA</v>
      </c>
      <c r="E24" s="64" t="str">
        <f>CONCATENATE(IF(D25="NO CUMPLE",CONCATENATE(E25," / "),""),(IF(D26="NO CUMPLE",CONCATENATE(E26," / "),"")))</f>
        <v/>
      </c>
      <c r="F24" s="299" t="s">
        <v>2326</v>
      </c>
      <c r="G24" s="14">
        <f>IF(D24="CUMPLE",1,IF(D24="NO CUMPLE CONDICIÓN",2,3))</f>
        <v>3</v>
      </c>
    </row>
    <row r="25" spans="1:7" ht="161.25" x14ac:dyDescent="0.25">
      <c r="A25" s="247" t="s">
        <v>2800</v>
      </c>
      <c r="B25" s="53" t="s">
        <v>2327</v>
      </c>
      <c r="C25" s="47" t="s">
        <v>2328</v>
      </c>
      <c r="D25" s="114"/>
      <c r="E25" s="276"/>
      <c r="F25" s="300" t="s">
        <v>2326</v>
      </c>
    </row>
    <row r="26" spans="1:7" ht="114.75" customHeight="1" thickBot="1" x14ac:dyDescent="0.3">
      <c r="A26" s="247" t="s">
        <v>2800</v>
      </c>
      <c r="B26" s="301" t="s">
        <v>2329</v>
      </c>
      <c r="C26" s="242" t="s">
        <v>2330</v>
      </c>
      <c r="D26" s="115"/>
      <c r="E26" s="278"/>
      <c r="F26" s="300" t="s">
        <v>2326</v>
      </c>
    </row>
    <row r="29" spans="1:7" hidden="1" x14ac:dyDescent="0.25">
      <c r="C29" s="93" t="s">
        <v>1700</v>
      </c>
      <c r="D29">
        <f>COUNTIF(G3:G26,1)</f>
        <v>0</v>
      </c>
    </row>
    <row r="30" spans="1:7" hidden="1" x14ac:dyDescent="0.25">
      <c r="C30" s="93" t="s">
        <v>1701</v>
      </c>
      <c r="D30">
        <f>COUNTIF(G3:G26,2)</f>
        <v>0</v>
      </c>
    </row>
    <row r="31" spans="1:7" hidden="1" x14ac:dyDescent="0.25">
      <c r="C31" s="93" t="s">
        <v>1702</v>
      </c>
      <c r="D31">
        <f>COUNTIF(G3:G26,3)</f>
        <v>6</v>
      </c>
    </row>
  </sheetData>
  <sheetProtection algorithmName="SHA-512" hashValue="Jgiui++iC7cjYK0FkoMavEDymjPeS370TCOI/mzQgtIUkr/bbrV8gQTmprMR7sfoumN/fkwOjHwzu6075xoz/g==" saltValue="ynAGucSwRdTmact+1diHpQ==" spinCount="100000" sheet="1" objects="1" scenarios="1"/>
  <mergeCells count="1">
    <mergeCell ref="B1:E1"/>
  </mergeCells>
  <phoneticPr fontId="33" type="noConversion"/>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xr:uid="{06FE2624-5F10-4016-AA97-B332BA41D6BC}">
      <formula1>"CUMPLE,NO CUMPLE,NO APLICA"</formula1>
    </dataValidation>
    <dataValidation type="list" allowBlank="1" showInputMessage="1" showErrorMessage="1" sqref="D4:D5 D25:D26 D13 D7:D11 D16 D18:D23" xr:uid="{65CF3D8D-B912-49BA-BD30-38FBD4F1F83C}">
      <formula1>"CUMPLE,NO CUMPLE"</formula1>
    </dataValidation>
  </dataValidations>
  <hyperlinks>
    <hyperlink ref="A1" location="PORTADA!A1" display="Portada" xr:uid="{4A2AC206-7980-4B97-8692-87459B06C904}"/>
  </hyperlink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92C45-5CCB-4425-A97C-71A8A1146F30}">
  <sheetPr codeName="Hoja17">
    <tabColor rgb="FFFFFF00"/>
    <pageSetUpPr fitToPage="1"/>
  </sheetPr>
  <dimension ref="A1:M53"/>
  <sheetViews>
    <sheetView zoomScale="90" zoomScaleNormal="90" zoomScaleSheetLayoutView="100" workbookViewId="0">
      <selection activeCell="A18" sqref="A18:F19"/>
    </sheetView>
  </sheetViews>
  <sheetFormatPr baseColWidth="10" defaultColWidth="11.42578125" defaultRowHeight="14.25" x14ac:dyDescent="0.2"/>
  <cols>
    <col min="1" max="1" width="15.42578125" style="228" customWidth="1"/>
    <col min="2" max="4" width="17.42578125" style="228" customWidth="1"/>
    <col min="5" max="5" width="14.85546875" style="228" customWidth="1"/>
    <col min="6" max="6" width="21.5703125" style="228" customWidth="1"/>
    <col min="7" max="7" width="19.7109375" style="228" customWidth="1"/>
    <col min="8" max="8" width="20.28515625" style="228" customWidth="1"/>
    <col min="9" max="9" width="38.85546875" style="228" customWidth="1"/>
    <col min="10" max="12" width="11.42578125" style="228"/>
    <col min="13" max="13" width="0" style="228" hidden="1" customWidth="1"/>
    <col min="14" max="16384" width="11.42578125" style="228"/>
  </cols>
  <sheetData>
    <row r="1" spans="1:13" ht="21.6" customHeight="1" thickBot="1" x14ac:dyDescent="0.25">
      <c r="A1" s="637" t="s">
        <v>2374</v>
      </c>
      <c r="B1" s="638"/>
      <c r="C1" s="638"/>
      <c r="D1" s="638"/>
      <c r="E1" s="638"/>
      <c r="F1" s="638"/>
      <c r="G1" s="638"/>
      <c r="H1" s="638"/>
      <c r="I1" s="639"/>
      <c r="J1" s="571" t="s">
        <v>1778</v>
      </c>
      <c r="M1" s="229">
        <v>2</v>
      </c>
    </row>
    <row r="2" spans="1:13" ht="18" customHeight="1" x14ac:dyDescent="0.25">
      <c r="B2" s="230"/>
      <c r="C2" s="231"/>
      <c r="D2" s="231"/>
      <c r="E2" s="231"/>
      <c r="F2" s="231"/>
      <c r="G2" s="231"/>
      <c r="H2" s="231"/>
      <c r="I2" s="231"/>
      <c r="J2" s="572" t="s">
        <v>1869</v>
      </c>
      <c r="M2" s="232">
        <v>1.2</v>
      </c>
    </row>
    <row r="3" spans="1:13" ht="51.95" customHeight="1" x14ac:dyDescent="0.2">
      <c r="A3" s="233" t="s">
        <v>2375</v>
      </c>
      <c r="B3" s="234" t="s">
        <v>2376</v>
      </c>
      <c r="C3" s="234" t="s">
        <v>2377</v>
      </c>
      <c r="D3" s="234" t="s">
        <v>2378</v>
      </c>
      <c r="E3" s="234" t="s">
        <v>2379</v>
      </c>
      <c r="F3" s="234" t="s">
        <v>2380</v>
      </c>
      <c r="G3" s="234" t="s">
        <v>2381</v>
      </c>
      <c r="H3" s="234" t="s">
        <v>2382</v>
      </c>
      <c r="I3" s="235" t="s">
        <v>2383</v>
      </c>
    </row>
    <row r="4" spans="1:13" x14ac:dyDescent="0.2">
      <c r="A4" s="138"/>
      <c r="B4" s="118"/>
      <c r="C4" s="118"/>
      <c r="D4" s="134"/>
      <c r="E4" s="117"/>
      <c r="F4" s="137" t="str">
        <f>IFERROR(ROUNDDOWN((Tabla1117[[#This Row],[Área (m²)]]/Tabla1117[[#This Row],[Índice (m²/niña-niño)]]),0)," ")</f>
        <v xml:space="preserve"> </v>
      </c>
      <c r="G4" s="117"/>
      <c r="H4" s="106" t="str">
        <f>IF(OR(ISBLANK(Tabla1117[[#This Row],[Capacidad máxima 
(Área / Índice)]]),ISBLANK(Tabla1117[[#This Row],[No. niñas y niños (Cupos ubicados)]])),"No aplica",IF(Tabla1117[[#This Row],[No. niñas y niños (Cupos ubicados)]]&lt;=Tabla1117[[#This Row],[Capacidad máxima 
(Área / Índice)]],"Cumple","No cumple"))</f>
        <v>No aplica</v>
      </c>
      <c r="I4" s="133"/>
    </row>
    <row r="5" spans="1:13" x14ac:dyDescent="0.2">
      <c r="A5" s="138"/>
      <c r="B5" s="118"/>
      <c r="C5" s="118"/>
      <c r="D5" s="134"/>
      <c r="E5" s="117"/>
      <c r="F5" s="137" t="str">
        <f>IFERROR(ROUNDDOWN((Tabla1117[[#This Row],[Área (m²)]]/Tabla1117[[#This Row],[Índice (m²/niña-niño)]]),0)," ")</f>
        <v xml:space="preserve"> </v>
      </c>
      <c r="G5" s="117"/>
      <c r="H5" s="106" t="str">
        <f>IF(OR(ISBLANK(Tabla1117[[#This Row],[Capacidad máxima 
(Área / Índice)]]),ISBLANK(Tabla1117[[#This Row],[No. niñas y niños (Cupos ubicados)]])),"No aplica",IF(Tabla1117[[#This Row],[No. niñas y niños (Cupos ubicados)]]&lt;=Tabla1117[[#This Row],[Capacidad máxima 
(Área / Índice)]],"Cumple","No cumple"))</f>
        <v>No aplica</v>
      </c>
      <c r="I5" s="133"/>
    </row>
    <row r="6" spans="1:13" x14ac:dyDescent="0.2">
      <c r="A6" s="138"/>
      <c r="B6" s="118"/>
      <c r="C6" s="118"/>
      <c r="D6" s="134"/>
      <c r="E6" s="117"/>
      <c r="F6" s="137" t="str">
        <f>IFERROR(ROUNDDOWN((Tabla1117[[#This Row],[Área (m²)]]/Tabla1117[[#This Row],[Índice (m²/niña-niño)]]),0)," ")</f>
        <v xml:space="preserve"> </v>
      </c>
      <c r="G6" s="117"/>
      <c r="H6" s="106" t="str">
        <f>IF(OR(ISBLANK(Tabla1117[[#This Row],[Capacidad máxima 
(Área / Índice)]]),ISBLANK(Tabla1117[[#This Row],[No. niñas y niños (Cupos ubicados)]])),"No aplica",IF(Tabla1117[[#This Row],[No. niñas y niños (Cupos ubicados)]]&lt;=Tabla1117[[#This Row],[Capacidad máxima 
(Área / Índice)]],"Cumple","No cumple"))</f>
        <v>No aplica</v>
      </c>
      <c r="I6" s="133"/>
    </row>
    <row r="7" spans="1:13" x14ac:dyDescent="0.2">
      <c r="A7" s="138"/>
      <c r="B7" s="118"/>
      <c r="C7" s="118"/>
      <c r="D7" s="134"/>
      <c r="E7" s="117"/>
      <c r="F7" s="137" t="str">
        <f>IFERROR(ROUNDDOWN((Tabla1117[[#This Row],[Área (m²)]]/Tabla1117[[#This Row],[Índice (m²/niña-niño)]]),0)," ")</f>
        <v xml:space="preserve"> </v>
      </c>
      <c r="G7" s="117"/>
      <c r="H7" s="106" t="str">
        <f>IF(OR(ISBLANK(Tabla1117[[#This Row],[Capacidad máxima 
(Área / Índice)]]),ISBLANK(Tabla1117[[#This Row],[No. niñas y niños (Cupos ubicados)]])),"No aplica",IF(Tabla1117[[#This Row],[No. niñas y niños (Cupos ubicados)]]&lt;=Tabla1117[[#This Row],[Capacidad máxima 
(Área / Índice)]],"Cumple","No cumple"))</f>
        <v>No aplica</v>
      </c>
      <c r="I7" s="133"/>
    </row>
    <row r="8" spans="1:13" x14ac:dyDescent="0.2">
      <c r="A8" s="138"/>
      <c r="B8" s="118"/>
      <c r="C8" s="118"/>
      <c r="D8" s="134"/>
      <c r="E8" s="117"/>
      <c r="F8" s="137" t="str">
        <f>IFERROR(ROUNDDOWN((Tabla1117[[#This Row],[Área (m²)]]/Tabla1117[[#This Row],[Índice (m²/niña-niño)]]),0)," ")</f>
        <v xml:space="preserve"> </v>
      </c>
      <c r="G8" s="117"/>
      <c r="H8" s="106" t="str">
        <f>IF(OR(ISBLANK(Tabla1117[[#This Row],[Capacidad máxima 
(Área / Índice)]]),ISBLANK(Tabla1117[[#This Row],[No. niñas y niños (Cupos ubicados)]])),"No aplica",IF(Tabla1117[[#This Row],[No. niñas y niños (Cupos ubicados)]]&lt;=Tabla1117[[#This Row],[Capacidad máxima 
(Área / Índice)]],"Cumple","No cumple"))</f>
        <v>No aplica</v>
      </c>
      <c r="I8" s="133"/>
    </row>
    <row r="9" spans="1:13" x14ac:dyDescent="0.2">
      <c r="A9" s="138"/>
      <c r="B9" s="118"/>
      <c r="C9" s="118"/>
      <c r="D9" s="134"/>
      <c r="E9" s="117"/>
      <c r="F9" s="137" t="str">
        <f>IFERROR(ROUNDDOWN((Tabla1117[[#This Row],[Área (m²)]]/Tabla1117[[#This Row],[Índice (m²/niña-niño)]]),0)," ")</f>
        <v xml:space="preserve"> </v>
      </c>
      <c r="G9" s="117"/>
      <c r="H9" s="106" t="str">
        <f>IF(OR(ISBLANK(Tabla1117[[#This Row],[Capacidad máxima 
(Área / Índice)]]),ISBLANK(Tabla1117[[#This Row],[No. niñas y niños (Cupos ubicados)]])),"No aplica",IF(Tabla1117[[#This Row],[No. niñas y niños (Cupos ubicados)]]&lt;=Tabla1117[[#This Row],[Capacidad máxima 
(Área / Índice)]],"Cumple","No cumple"))</f>
        <v>No aplica</v>
      </c>
      <c r="I9" s="133"/>
    </row>
    <row r="10" spans="1:13" x14ac:dyDescent="0.2">
      <c r="A10" s="138"/>
      <c r="B10" s="118"/>
      <c r="C10" s="118"/>
      <c r="D10" s="134"/>
      <c r="E10" s="117"/>
      <c r="F10" s="137" t="str">
        <f>IFERROR(ROUNDDOWN((Tabla1117[[#This Row],[Área (m²)]]/Tabla1117[[#This Row],[Índice (m²/niña-niño)]]),0)," ")</f>
        <v xml:space="preserve"> </v>
      </c>
      <c r="G10" s="117"/>
      <c r="H10" s="106" t="str">
        <f>IF(OR(ISBLANK(Tabla1117[[#This Row],[Capacidad máxima 
(Área / Índice)]]),ISBLANK(Tabla1117[[#This Row],[No. niñas y niños (Cupos ubicados)]])),"No aplica",IF(Tabla1117[[#This Row],[No. niñas y niños (Cupos ubicados)]]&lt;=Tabla1117[[#This Row],[Capacidad máxima 
(Área / Índice)]],"Cumple","No cumple"))</f>
        <v>No aplica</v>
      </c>
      <c r="I10" s="133"/>
    </row>
    <row r="11" spans="1:13" x14ac:dyDescent="0.2">
      <c r="A11" s="138"/>
      <c r="B11" s="118"/>
      <c r="C11" s="118"/>
      <c r="D11" s="134"/>
      <c r="E11" s="117"/>
      <c r="F11" s="137" t="str">
        <f>IFERROR(ROUNDDOWN((Tabla1117[[#This Row],[Área (m²)]]/Tabla1117[[#This Row],[Índice (m²/niña-niño)]]),0)," ")</f>
        <v xml:space="preserve"> </v>
      </c>
      <c r="G11" s="117"/>
      <c r="H11" s="106" t="str">
        <f>IF(OR(ISBLANK(Tabla1117[[#This Row],[Capacidad máxima 
(Área / Índice)]]),ISBLANK(Tabla1117[[#This Row],[No. niñas y niños (Cupos ubicados)]])),"No aplica",IF(Tabla1117[[#This Row],[No. niñas y niños (Cupos ubicados)]]&lt;=Tabla1117[[#This Row],[Capacidad máxima 
(Área / Índice)]],"Cumple","No cumple"))</f>
        <v>No aplica</v>
      </c>
      <c r="I11" s="133"/>
    </row>
    <row r="12" spans="1:13" x14ac:dyDescent="0.2">
      <c r="A12" s="138"/>
      <c r="B12" s="118"/>
      <c r="C12" s="118"/>
      <c r="D12" s="134"/>
      <c r="E12" s="117"/>
      <c r="F12" s="137" t="str">
        <f>IFERROR(ROUNDDOWN((Tabla1117[[#This Row],[Área (m²)]]/Tabla1117[[#This Row],[Índice (m²/niña-niño)]]),0)," ")</f>
        <v xml:space="preserve"> </v>
      </c>
      <c r="G12" s="117"/>
      <c r="H12" s="106" t="str">
        <f>IF(OR(ISBLANK(Tabla1117[[#This Row],[Capacidad máxima 
(Área / Índice)]]),ISBLANK(Tabla1117[[#This Row],[No. niñas y niños (Cupos ubicados)]])),"No aplica",IF(Tabla1117[[#This Row],[No. niñas y niños (Cupos ubicados)]]&lt;=Tabla1117[[#This Row],[Capacidad máxima 
(Área / Índice)]],"Cumple","No cumple"))</f>
        <v>No aplica</v>
      </c>
      <c r="I12" s="133"/>
    </row>
    <row r="13" spans="1:13" x14ac:dyDescent="0.2">
      <c r="A13" s="138"/>
      <c r="B13" s="118"/>
      <c r="C13" s="118"/>
      <c r="D13" s="134"/>
      <c r="E13" s="117"/>
      <c r="F13" s="137" t="str">
        <f>IFERROR(ROUNDDOWN((Tabla1117[[#This Row],[Área (m²)]]/Tabla1117[[#This Row],[Índice (m²/niña-niño)]]),0)," ")</f>
        <v xml:space="preserve"> </v>
      </c>
      <c r="G13" s="117"/>
      <c r="H13" s="106" t="str">
        <f>IF(OR(ISBLANK(Tabla1117[[#This Row],[Capacidad máxima 
(Área / Índice)]]),ISBLANK(Tabla1117[[#This Row],[No. niñas y niños (Cupos ubicados)]])),"No aplica",IF(Tabla1117[[#This Row],[No. niñas y niños (Cupos ubicados)]]&lt;=Tabla1117[[#This Row],[Capacidad máxima 
(Área / Índice)]],"Cumple","No cumple"))</f>
        <v>No aplica</v>
      </c>
      <c r="I13" s="133"/>
    </row>
    <row r="14" spans="1:13" x14ac:dyDescent="0.2">
      <c r="A14" s="138"/>
      <c r="B14" s="118"/>
      <c r="C14" s="118"/>
      <c r="D14" s="134"/>
      <c r="E14" s="117"/>
      <c r="F14" s="137" t="str">
        <f>IFERROR(ROUNDDOWN((Tabla1117[[#This Row],[Área (m²)]]/Tabla1117[[#This Row],[Índice (m²/niña-niño)]]),0)," ")</f>
        <v xml:space="preserve"> </v>
      </c>
      <c r="G14" s="117"/>
      <c r="H14" s="106" t="str">
        <f>IF(OR(ISBLANK(Tabla1117[[#This Row],[Capacidad máxima 
(Área / Índice)]]),ISBLANK(Tabla1117[[#This Row],[No. niñas y niños (Cupos ubicados)]])),"No aplica",IF(Tabla1117[[#This Row],[No. niñas y niños (Cupos ubicados)]]&lt;=Tabla1117[[#This Row],[Capacidad máxima 
(Área / Índice)]],"Cumple","No cumple"))</f>
        <v>No aplica</v>
      </c>
      <c r="I14" s="133"/>
    </row>
    <row r="15" spans="1:13" x14ac:dyDescent="0.2">
      <c r="A15" s="138"/>
      <c r="B15" s="118"/>
      <c r="C15" s="118"/>
      <c r="D15" s="134"/>
      <c r="E15" s="117"/>
      <c r="F15" s="137" t="str">
        <f>IFERROR(ROUNDDOWN((Tabla1117[[#This Row],[Área (m²)]]/Tabla1117[[#This Row],[Índice (m²/niña-niño)]]),0)," ")</f>
        <v xml:space="preserve"> </v>
      </c>
      <c r="G15" s="117"/>
      <c r="H15" s="106" t="str">
        <f>IF(OR(ISBLANK(Tabla1117[[#This Row],[Capacidad máxima 
(Área / Índice)]]),ISBLANK(Tabla1117[[#This Row],[No. niñas y niños (Cupos ubicados)]])),"No aplica",IF(Tabla1117[[#This Row],[No. niñas y niños (Cupos ubicados)]]&lt;=Tabla1117[[#This Row],[Capacidad máxima 
(Área / Índice)]],"Cumple","No cumple"))</f>
        <v>No aplica</v>
      </c>
      <c r="I15" s="133"/>
    </row>
    <row r="16" spans="1:13" x14ac:dyDescent="0.2">
      <c r="A16" s="138"/>
      <c r="B16" s="118"/>
      <c r="C16" s="118"/>
      <c r="D16" s="134"/>
      <c r="E16" s="117"/>
      <c r="F16" s="137" t="str">
        <f>IFERROR(ROUNDDOWN((Tabla1117[[#This Row],[Área (m²)]]/Tabla1117[[#This Row],[Índice (m²/niña-niño)]]),0)," ")</f>
        <v xml:space="preserve"> </v>
      </c>
      <c r="G16" s="117"/>
      <c r="H16" s="106" t="str">
        <f>IF(OR(ISBLANK(Tabla1117[[#This Row],[Capacidad máxima 
(Área / Índice)]]),ISBLANK(Tabla1117[[#This Row],[No. niñas y niños (Cupos ubicados)]])),"No aplica",IF(Tabla1117[[#This Row],[No. niñas y niños (Cupos ubicados)]]&lt;=Tabla1117[[#This Row],[Capacidad máxima 
(Área / Índice)]],"Cumple","No cumple"))</f>
        <v>No aplica</v>
      </c>
      <c r="I16" s="133"/>
    </row>
    <row r="17" spans="1:9" x14ac:dyDescent="0.2">
      <c r="A17" s="138"/>
      <c r="B17" s="118"/>
      <c r="C17" s="118"/>
      <c r="D17" s="134"/>
      <c r="E17" s="117"/>
      <c r="F17" s="137" t="str">
        <f>IFERROR(ROUNDDOWN((Tabla1117[[#This Row],[Área (m²)]]/Tabla1117[[#This Row],[Índice (m²/niña-niño)]]),0)," ")</f>
        <v xml:space="preserve"> </v>
      </c>
      <c r="G17" s="117"/>
      <c r="H17" s="106" t="str">
        <f>IF(OR(ISBLANK(Tabla1117[[#This Row],[Capacidad máxima 
(Área / Índice)]]),ISBLANK(Tabla1117[[#This Row],[No. niñas y niños (Cupos ubicados)]])),"No aplica",IF(Tabla1117[[#This Row],[No. niñas y niños (Cupos ubicados)]]&lt;=Tabla1117[[#This Row],[Capacidad máxima 
(Área / Índice)]],"Cumple","No cumple"))</f>
        <v>No aplica</v>
      </c>
      <c r="I17" s="133"/>
    </row>
    <row r="18" spans="1:9" x14ac:dyDescent="0.2">
      <c r="A18" s="138"/>
      <c r="B18" s="118"/>
      <c r="C18" s="118"/>
      <c r="D18" s="118"/>
      <c r="E18" s="117"/>
      <c r="F18" s="137" t="str">
        <f>IFERROR(ROUNDDOWN((Tabla1117[[#This Row],[Área (m²)]]/Tabla1117[[#This Row],[Índice (m²/niña-niño)]]),0)," ")</f>
        <v xml:space="preserve"> </v>
      </c>
      <c r="G18" s="117"/>
      <c r="H18" s="106" t="str">
        <f>IF(OR(ISBLANK(Tabla1117[[#This Row],[Capacidad máxima 
(Área / Índice)]]),ISBLANK(Tabla1117[[#This Row],[No. niñas y niños (Cupos ubicados)]])),"No aplica",IF(Tabla1117[[#This Row],[No. niñas y niños (Cupos ubicados)]]&lt;=Tabla1117[[#This Row],[Capacidad máxima 
(Área / Índice)]],"Cumple","No cumple"))</f>
        <v>No aplica</v>
      </c>
      <c r="I18" s="133"/>
    </row>
    <row r="19" spans="1:9" x14ac:dyDescent="0.2">
      <c r="A19" s="138"/>
      <c r="B19" s="118"/>
      <c r="C19" s="118"/>
      <c r="D19" s="118"/>
      <c r="E19" s="117"/>
      <c r="F19" s="137" t="str">
        <f>IFERROR(ROUNDDOWN((Tabla1117[[#This Row],[Área (m²)]]/Tabla1117[[#This Row],[Índice (m²/niña-niño)]]),0)," ")</f>
        <v xml:space="preserve"> </v>
      </c>
      <c r="G19" s="117"/>
      <c r="H19" s="106" t="str">
        <f>IF(OR(ISBLANK(Tabla1117[[#This Row],[Capacidad máxima 
(Área / Índice)]]),ISBLANK(Tabla1117[[#This Row],[No. niñas y niños (Cupos ubicados)]])),"No aplica",IF(Tabla1117[[#This Row],[No. niñas y niños (Cupos ubicados)]]&lt;=Tabla1117[[#This Row],[Capacidad máxima 
(Área / Índice)]],"Cumple","No cumple"))</f>
        <v>No aplica</v>
      </c>
      <c r="I19" s="133"/>
    </row>
    <row r="20" spans="1:9" x14ac:dyDescent="0.2">
      <c r="A20" s="138"/>
      <c r="B20" s="118"/>
      <c r="C20" s="118"/>
      <c r="D20" s="118"/>
      <c r="E20" s="117"/>
      <c r="F20" s="137" t="str">
        <f>IFERROR(ROUNDDOWN((Tabla1117[[#This Row],[Área (m²)]]/Tabla1117[[#This Row],[Índice (m²/niña-niño)]]),0)," ")</f>
        <v xml:space="preserve"> </v>
      </c>
      <c r="G20" s="117"/>
      <c r="H20" s="106" t="str">
        <f>IF(OR(ISBLANK(Tabla1117[[#This Row],[Capacidad máxima 
(Área / Índice)]]),ISBLANK(Tabla1117[[#This Row],[No. niñas y niños (Cupos ubicados)]])),"No aplica",IF(Tabla1117[[#This Row],[No. niñas y niños (Cupos ubicados)]]&lt;=Tabla1117[[#This Row],[Capacidad máxima 
(Área / Índice)]],"Cumple","No cumple"))</f>
        <v>No aplica</v>
      </c>
      <c r="I20" s="133"/>
    </row>
    <row r="21" spans="1:9" x14ac:dyDescent="0.2">
      <c r="A21" s="138"/>
      <c r="B21" s="118"/>
      <c r="C21" s="118"/>
      <c r="D21" s="118"/>
      <c r="E21" s="117"/>
      <c r="F21" s="137" t="str">
        <f>IFERROR(ROUNDDOWN((Tabla1117[[#This Row],[Área (m²)]]/Tabla1117[[#This Row],[Índice (m²/niña-niño)]]),0)," ")</f>
        <v xml:space="preserve"> </v>
      </c>
      <c r="G21" s="117"/>
      <c r="H21" s="106" t="str">
        <f>IF(OR(ISBLANK(Tabla1117[[#This Row],[Capacidad máxima 
(Área / Índice)]]),ISBLANK(Tabla1117[[#This Row],[No. niñas y niños (Cupos ubicados)]])),"No aplica",IF(Tabla1117[[#This Row],[No. niñas y niños (Cupos ubicados)]]&lt;=Tabla1117[[#This Row],[Capacidad máxima 
(Área / Índice)]],"Cumple","No cumple"))</f>
        <v>No aplica</v>
      </c>
      <c r="I21" s="133"/>
    </row>
    <row r="22" spans="1:9" x14ac:dyDescent="0.2">
      <c r="A22" s="138"/>
      <c r="B22" s="118"/>
      <c r="C22" s="118"/>
      <c r="D22" s="118"/>
      <c r="E22" s="117"/>
      <c r="F22" s="137" t="str">
        <f>IFERROR(ROUNDDOWN((Tabla1117[[#This Row],[Área (m²)]]/Tabla1117[[#This Row],[Índice (m²/niña-niño)]]),0)," ")</f>
        <v xml:space="preserve"> </v>
      </c>
      <c r="G22" s="117"/>
      <c r="H22" s="106" t="str">
        <f>IF(OR(ISBLANK(Tabla1117[[#This Row],[Capacidad máxima 
(Área / Índice)]]),ISBLANK(Tabla1117[[#This Row],[No. niñas y niños (Cupos ubicados)]])),"No aplica",IF(Tabla1117[[#This Row],[No. niñas y niños (Cupos ubicados)]]&lt;=Tabla1117[[#This Row],[Capacidad máxima 
(Área / Índice)]],"Cumple","No cumple"))</f>
        <v>No aplica</v>
      </c>
      <c r="I22" s="133"/>
    </row>
    <row r="23" spans="1:9" x14ac:dyDescent="0.2">
      <c r="A23" s="138"/>
      <c r="B23" s="118"/>
      <c r="C23" s="118"/>
      <c r="D23" s="118"/>
      <c r="E23" s="117"/>
      <c r="F23" s="137" t="str">
        <f>IFERROR(ROUNDDOWN((Tabla1117[[#This Row],[Área (m²)]]/Tabla1117[[#This Row],[Índice (m²/niña-niño)]]),0)," ")</f>
        <v xml:space="preserve"> </v>
      </c>
      <c r="G23" s="117"/>
      <c r="H23" s="106" t="str">
        <f>IF(OR(ISBLANK(Tabla1117[[#This Row],[Capacidad máxima 
(Área / Índice)]]),ISBLANK(Tabla1117[[#This Row],[No. niñas y niños (Cupos ubicados)]])),"No aplica",IF(Tabla1117[[#This Row],[No. niñas y niños (Cupos ubicados)]]&lt;=Tabla1117[[#This Row],[Capacidad máxima 
(Área / Índice)]],"Cumple","No cumple"))</f>
        <v>No aplica</v>
      </c>
      <c r="I23" s="133"/>
    </row>
    <row r="24" spans="1:9" x14ac:dyDescent="0.2">
      <c r="A24" s="138"/>
      <c r="B24" s="118"/>
      <c r="C24" s="118"/>
      <c r="D24" s="118"/>
      <c r="E24" s="117"/>
      <c r="F24" s="137" t="str">
        <f>IFERROR(ROUNDDOWN((Tabla1117[[#This Row],[Área (m²)]]/Tabla1117[[#This Row],[Índice (m²/niña-niño)]]),0)," ")</f>
        <v xml:space="preserve"> </v>
      </c>
      <c r="G24" s="117"/>
      <c r="H24" s="106" t="str">
        <f>IF(OR(ISBLANK(Tabla1117[[#This Row],[Capacidad máxima 
(Área / Índice)]]),ISBLANK(Tabla1117[[#This Row],[No. niñas y niños (Cupos ubicados)]])),"No aplica",IF(Tabla1117[[#This Row],[No. niñas y niños (Cupos ubicados)]]&lt;=Tabla1117[[#This Row],[Capacidad máxima 
(Área / Índice)]],"Cumple","No cumple"))</f>
        <v>No aplica</v>
      </c>
      <c r="I24" s="133"/>
    </row>
    <row r="25" spans="1:9" x14ac:dyDescent="0.2">
      <c r="A25" s="138"/>
      <c r="B25" s="118"/>
      <c r="C25" s="118"/>
      <c r="D25" s="118"/>
      <c r="E25" s="117"/>
      <c r="F25" s="137" t="str">
        <f>IFERROR(ROUNDDOWN((Tabla1117[[#This Row],[Área (m²)]]/Tabla1117[[#This Row],[Índice (m²/niña-niño)]]),0)," ")</f>
        <v xml:space="preserve"> </v>
      </c>
      <c r="G25" s="117"/>
      <c r="H25" s="106" t="str">
        <f>IF(OR(ISBLANK(Tabla1117[[#This Row],[Capacidad máxima 
(Área / Índice)]]),ISBLANK(Tabla1117[[#This Row],[No. niñas y niños (Cupos ubicados)]])),"No aplica",IF(Tabla1117[[#This Row],[No. niñas y niños (Cupos ubicados)]]&lt;=Tabla1117[[#This Row],[Capacidad máxima 
(Área / Índice)]],"Cumple","No cumple"))</f>
        <v>No aplica</v>
      </c>
      <c r="I25" s="133"/>
    </row>
    <row r="26" spans="1:9" x14ac:dyDescent="0.2">
      <c r="A26" s="138"/>
      <c r="B26" s="118"/>
      <c r="C26" s="118"/>
      <c r="D26" s="118"/>
      <c r="E26" s="117"/>
      <c r="F26" s="137" t="str">
        <f>IFERROR(ROUNDDOWN((Tabla1117[[#This Row],[Área (m²)]]/Tabla1117[[#This Row],[Índice (m²/niña-niño)]]),0)," ")</f>
        <v xml:space="preserve"> </v>
      </c>
      <c r="G26" s="117"/>
      <c r="H26" s="106" t="str">
        <f>IF(OR(ISBLANK(Tabla1117[[#This Row],[Capacidad máxima 
(Área / Índice)]]),ISBLANK(Tabla1117[[#This Row],[No. niñas y niños (Cupos ubicados)]])),"No aplica",IF(Tabla1117[[#This Row],[No. niñas y niños (Cupos ubicados)]]&lt;=Tabla1117[[#This Row],[Capacidad máxima 
(Área / Índice)]],"Cumple","No cumple"))</f>
        <v>No aplica</v>
      </c>
      <c r="I26" s="133"/>
    </row>
    <row r="27" spans="1:9" x14ac:dyDescent="0.2">
      <c r="A27" s="138"/>
      <c r="B27" s="118"/>
      <c r="C27" s="118"/>
      <c r="D27" s="118"/>
      <c r="E27" s="117"/>
      <c r="F27" s="137" t="str">
        <f>IFERROR(ROUNDDOWN((Tabla1117[[#This Row],[Área (m²)]]/Tabla1117[[#This Row],[Índice (m²/niña-niño)]]),0)," ")</f>
        <v xml:space="preserve"> </v>
      </c>
      <c r="G27" s="117"/>
      <c r="H27" s="106" t="str">
        <f>IF(OR(ISBLANK(Tabla1117[[#This Row],[Capacidad máxima 
(Área / Índice)]]),ISBLANK(Tabla1117[[#This Row],[No. niñas y niños (Cupos ubicados)]])),"No aplica",IF(Tabla1117[[#This Row],[No. niñas y niños (Cupos ubicados)]]&lt;=Tabla1117[[#This Row],[Capacidad máxima 
(Área / Índice)]],"Cumple","No cumple"))</f>
        <v>No aplica</v>
      </c>
      <c r="I27" s="133"/>
    </row>
    <row r="28" spans="1:9" x14ac:dyDescent="0.2">
      <c r="A28" s="138"/>
      <c r="B28" s="132"/>
      <c r="C28" s="132"/>
      <c r="D28" s="132"/>
      <c r="E28" s="117"/>
      <c r="F28" s="137" t="str">
        <f>IFERROR(ROUNDDOWN((Tabla1117[[#This Row],[Área (m²)]]/Tabla1117[[#This Row],[Índice (m²/niña-niño)]]),0)," ")</f>
        <v xml:space="preserve"> </v>
      </c>
      <c r="G28" s="136"/>
      <c r="H28" s="135" t="str">
        <f>IF(OR(ISBLANK(Tabla1117[[#This Row],[Capacidad máxima 
(Área / Índice)]]),ISBLANK(Tabla1117[[#This Row],[No. niñas y niños (Cupos ubicados)]])),"No aplica",IF(Tabla1117[[#This Row],[No. niñas y niños (Cupos ubicados)]]&lt;=Tabla1117[[#This Row],[Capacidad máxima 
(Área / Índice)]],"Cumple","No cumple"))</f>
        <v>No aplica</v>
      </c>
      <c r="I28" s="131"/>
    </row>
    <row r="29" spans="1:9" x14ac:dyDescent="0.2">
      <c r="A29" s="138"/>
      <c r="B29" s="132"/>
      <c r="C29" s="132"/>
      <c r="D29" s="132"/>
      <c r="E29" s="117"/>
      <c r="F29" s="137" t="str">
        <f>IFERROR(ROUNDDOWN((Tabla1117[[#This Row],[Área (m²)]]/Tabla1117[[#This Row],[Índice (m²/niña-niño)]]),0)," ")</f>
        <v xml:space="preserve"> </v>
      </c>
      <c r="G29" s="136"/>
      <c r="H29" s="135" t="str">
        <f>IF(OR(ISBLANK(Tabla1117[[#This Row],[Capacidad máxima 
(Área / Índice)]]),ISBLANK(Tabla1117[[#This Row],[No. niñas y niños (Cupos ubicados)]])),"No aplica",IF(Tabla1117[[#This Row],[No. niñas y niños (Cupos ubicados)]]&lt;=Tabla1117[[#This Row],[Capacidad máxima 
(Área / Índice)]],"Cumple","No cumple"))</f>
        <v>No aplica</v>
      </c>
      <c r="I29" s="131"/>
    </row>
    <row r="30" spans="1:9" x14ac:dyDescent="0.2">
      <c r="A30" s="138"/>
      <c r="B30" s="132"/>
      <c r="C30" s="132"/>
      <c r="D30" s="132"/>
      <c r="E30" s="117"/>
      <c r="F30" s="137" t="str">
        <f>IFERROR(ROUNDDOWN((Tabla1117[[#This Row],[Área (m²)]]/Tabla1117[[#This Row],[Índice (m²/niña-niño)]]),0)," ")</f>
        <v xml:space="preserve"> </v>
      </c>
      <c r="G30" s="136"/>
      <c r="H30" s="135" t="str">
        <f>IF(OR(ISBLANK(Tabla1117[[#This Row],[Capacidad máxima 
(Área / Índice)]]),ISBLANK(Tabla1117[[#This Row],[No. niñas y niños (Cupos ubicados)]])),"No aplica",IF(Tabla1117[[#This Row],[No. niñas y niños (Cupos ubicados)]]&lt;=Tabla1117[[#This Row],[Capacidad máxima 
(Área / Índice)]],"Cumple","No cumple"))</f>
        <v>No aplica</v>
      </c>
      <c r="I30" s="131"/>
    </row>
    <row r="31" spans="1:9" x14ac:dyDescent="0.2">
      <c r="A31" s="138"/>
      <c r="B31" s="132"/>
      <c r="C31" s="132"/>
      <c r="D31" s="132"/>
      <c r="E31" s="117"/>
      <c r="F31" s="137" t="str">
        <f>IFERROR(ROUNDDOWN((Tabla1117[[#This Row],[Área (m²)]]/Tabla1117[[#This Row],[Índice (m²/niña-niño)]]),0)," ")</f>
        <v xml:space="preserve"> </v>
      </c>
      <c r="G31" s="136"/>
      <c r="H31" s="135" t="str">
        <f>IF(OR(ISBLANK(Tabla1117[[#This Row],[Capacidad máxima 
(Área / Índice)]]),ISBLANK(Tabla1117[[#This Row],[No. niñas y niños (Cupos ubicados)]])),"No aplica",IF(Tabla1117[[#This Row],[No. niñas y niños (Cupos ubicados)]]&lt;=Tabla1117[[#This Row],[Capacidad máxima 
(Área / Índice)]],"Cumple","No cumple"))</f>
        <v>No aplica</v>
      </c>
      <c r="I31" s="131"/>
    </row>
    <row r="32" spans="1:9" x14ac:dyDescent="0.2">
      <c r="A32" s="138"/>
      <c r="B32" s="132"/>
      <c r="C32" s="132"/>
      <c r="D32" s="132"/>
      <c r="E32" s="117"/>
      <c r="F32" s="137" t="str">
        <f>IFERROR(ROUNDDOWN((Tabla1117[[#This Row],[Área (m²)]]/Tabla1117[[#This Row],[Índice (m²/niña-niño)]]),0)," ")</f>
        <v xml:space="preserve"> </v>
      </c>
      <c r="G32" s="136"/>
      <c r="H32" s="135" t="str">
        <f>IF(OR(ISBLANK(Tabla1117[[#This Row],[Capacidad máxima 
(Área / Índice)]]),ISBLANK(Tabla1117[[#This Row],[No. niñas y niños (Cupos ubicados)]])),"No aplica",IF(Tabla1117[[#This Row],[No. niñas y niños (Cupos ubicados)]]&lt;=Tabla1117[[#This Row],[Capacidad máxima 
(Área / Índice)]],"Cumple","No cumple"))</f>
        <v>No aplica</v>
      </c>
      <c r="I32" s="131"/>
    </row>
    <row r="33" spans="1:9" x14ac:dyDescent="0.2">
      <c r="A33" s="138"/>
      <c r="B33" s="118"/>
      <c r="C33" s="118"/>
      <c r="D33" s="118"/>
      <c r="E33" s="117"/>
      <c r="F33" s="137" t="str">
        <f>IFERROR(ROUNDDOWN((Tabla1117[[#This Row],[Área (m²)]]/Tabla1117[[#This Row],[Índice (m²/niña-niño)]]),0)," ")</f>
        <v xml:space="preserve"> </v>
      </c>
      <c r="G33" s="117"/>
      <c r="H33" s="106" t="str">
        <f>IF(OR(ISBLANK(Tabla1117[[#This Row],[Capacidad máxima 
(Área / Índice)]]),ISBLANK(Tabla1117[[#This Row],[No. niñas y niños (Cupos ubicados)]])),"No aplica",IF(Tabla1117[[#This Row],[No. niñas y niños (Cupos ubicados)]]&lt;=Tabla1117[[#This Row],[Capacidad máxima 
(Área / Índice)]],"Cumple","No cumple"))</f>
        <v>No aplica</v>
      </c>
      <c r="I33" s="133"/>
    </row>
    <row r="36" spans="1:9" ht="15" thickBot="1" x14ac:dyDescent="0.25"/>
    <row r="37" spans="1:9" ht="20.100000000000001" customHeight="1" thickBot="1" x14ac:dyDescent="0.25">
      <c r="A37" s="637" t="s">
        <v>2384</v>
      </c>
      <c r="B37" s="638"/>
      <c r="C37" s="638"/>
      <c r="D37" s="638"/>
      <c r="E37" s="638"/>
      <c r="F37" s="638"/>
      <c r="G37" s="638"/>
      <c r="H37" s="638"/>
      <c r="I37" s="639"/>
    </row>
    <row r="39" spans="1:9" ht="24.6" customHeight="1" x14ac:dyDescent="0.2">
      <c r="A39" s="640" t="s">
        <v>2385</v>
      </c>
      <c r="B39" s="640"/>
      <c r="C39" s="640"/>
      <c r="D39" s="236">
        <v>0</v>
      </c>
    </row>
    <row r="41" spans="1:9" ht="20.45" customHeight="1" x14ac:dyDescent="0.2">
      <c r="E41" s="636" t="s">
        <v>2386</v>
      </c>
      <c r="F41" s="636"/>
      <c r="G41" s="636"/>
      <c r="H41" s="636"/>
      <c r="I41" s="636"/>
    </row>
    <row r="42" spans="1:9" ht="55.5" customHeight="1" x14ac:dyDescent="0.2">
      <c r="E42" s="238" t="s">
        <v>2387</v>
      </c>
      <c r="F42" s="238" t="s">
        <v>2388</v>
      </c>
      <c r="G42" s="238" t="s">
        <v>2389</v>
      </c>
      <c r="H42" s="237" t="s">
        <v>2382</v>
      </c>
      <c r="I42" s="237" t="s">
        <v>2383</v>
      </c>
    </row>
    <row r="43" spans="1:9" ht="40.5" customHeight="1" x14ac:dyDescent="0.2">
      <c r="E43" s="239">
        <f>IFERROR(ROUNDUP($D$39/20,0)," ")</f>
        <v>0</v>
      </c>
      <c r="F43" s="116"/>
      <c r="G43" s="239" t="str">
        <f>IFERROR(IF((Tabla_Sanitarios_u_Orinales119[[#This Row],[Cantidad de sanitarios u orinales infantiles requeridos]]-Tabla_Sanitarios_u_Orinales119[[#This Row],[Cantidad de sanitarios u orinales infantiles encontrados]])&lt;=0," ",Tabla_Sanitarios_u_Orinales119[[#This Row],[Cantidad de sanitarios u orinales infantiles requeridos]]-Tabla_Sanitarios_u_Orinales119[[#This Row],[Cantidad de sanitarios u orinales infantiles encontrados]])," ")</f>
        <v xml:space="preserve"> </v>
      </c>
      <c r="H43" s="106" t="str">
        <f>IF(OR(ISBLANK(Tabla_Sanitarios_u_Orinales119[[#This Row],[Cantidad de sanitarios u orinales infantiles requeridos]]),ISBLANK(Tabla_Sanitarios_u_Orinales119[[#This Row],[Cantidad de sanitarios u orinales infantiles encontrados]])),"No aplica",IF(Tabla_Sanitarios_u_Orinales119[[#This Row],[Cantidad de sanitarios u orinales infantiles encontrados]]&gt;=Tabla_Sanitarios_u_Orinales119[[#This Row],[Cantidad de sanitarios u orinales infantiles requeridos]],"Cumple","No cumple"))</f>
        <v>No aplica</v>
      </c>
      <c r="I43" s="240"/>
    </row>
    <row r="46" spans="1:9" ht="20.45" customHeight="1" x14ac:dyDescent="0.2">
      <c r="E46" s="636" t="s">
        <v>2390</v>
      </c>
      <c r="F46" s="636"/>
      <c r="G46" s="636"/>
      <c r="H46" s="636"/>
      <c r="I46" s="636"/>
    </row>
    <row r="47" spans="1:9" ht="51.6" customHeight="1" x14ac:dyDescent="0.2">
      <c r="C47" s="241"/>
      <c r="E47" s="238" t="s">
        <v>2391</v>
      </c>
      <c r="F47" s="238" t="s">
        <v>2392</v>
      </c>
      <c r="G47" s="238" t="s">
        <v>2393</v>
      </c>
      <c r="H47" s="237" t="s">
        <v>2382</v>
      </c>
      <c r="I47" s="237" t="s">
        <v>2383</v>
      </c>
    </row>
    <row r="48" spans="1:9" ht="40.5" customHeight="1" x14ac:dyDescent="0.2">
      <c r="E48" s="239">
        <f>IFERROR(ROUNDUP($D$39/20,0)," ")</f>
        <v>0</v>
      </c>
      <c r="F48" s="116"/>
      <c r="G48" s="239" t="str">
        <f>IFERROR(IF((Tabla_Lavamanos120[[#This Row],[Cantidad de lavamanos infantiles requeridos]]-Tabla_Lavamanos120[[#This Row],[Cantidad de lavamanos infantiles encontrados]])&lt;=0," ",Tabla_Lavamanos120[[#This Row],[Cantidad de lavamanos infantiles requeridos]]-Tabla_Lavamanos120[[#This Row],[Cantidad de lavamanos infantiles encontrados]])," ")</f>
        <v xml:space="preserve"> </v>
      </c>
      <c r="H48" s="106" t="str">
        <f>IF(OR(ISBLANK(Tabla_Lavamanos120[[#This Row],[Cantidad de lavamanos infantiles requeridos]]),ISBLANK(Tabla_Lavamanos120[[#This Row],[Cantidad de lavamanos infantiles encontrados]])),"No aplica",IF(Tabla_Lavamanos120[[#This Row],[Cantidad de lavamanos infantiles encontrados]]&gt;=Tabla_Lavamanos120[[#This Row],[Cantidad de lavamanos infantiles requeridos]],"Cumple","No cumple"))</f>
        <v>No aplica</v>
      </c>
      <c r="I48" s="240"/>
    </row>
    <row r="51" spans="5:9" ht="14.1" customHeight="1" x14ac:dyDescent="0.2">
      <c r="E51" s="636" t="s">
        <v>2394</v>
      </c>
      <c r="F51" s="636"/>
      <c r="G51" s="636"/>
      <c r="H51" s="636"/>
      <c r="I51" s="636"/>
    </row>
    <row r="52" spans="5:9" ht="45.95" customHeight="1" x14ac:dyDescent="0.2">
      <c r="E52" s="238" t="s">
        <v>2395</v>
      </c>
      <c r="F52" s="238" t="s">
        <v>2396</v>
      </c>
      <c r="G52" s="238" t="s">
        <v>2397</v>
      </c>
      <c r="H52" s="237" t="s">
        <v>2382</v>
      </c>
      <c r="I52" s="237" t="s">
        <v>2383</v>
      </c>
    </row>
    <row r="53" spans="5:9" ht="37.5" customHeight="1" x14ac:dyDescent="0.2">
      <c r="E53" s="239" t="str">
        <f>IFERROR(ROUNDUP($D$39/$D$39,0)," ")</f>
        <v xml:space="preserve"> </v>
      </c>
      <c r="F53" s="116"/>
      <c r="G53" s="239" t="str">
        <f>IFERROR(IF((Tabla_Lavamanos117121[[#This Row],[Cantidad duchas tipo teléfono requeridas]]-Tabla_Lavamanos117121[[#This Row],[Cantidad de duchas tipo teléfono encontradas]])&lt;=0," ",Tabla_Lavamanos117121[[#This Row],[Cantidad duchas tipo teléfono requeridas]]-Tabla_Lavamanos117121[[#This Row],[Cantidad de duchas tipo teléfono encontradas]])," ")</f>
        <v xml:space="preserve"> </v>
      </c>
      <c r="H53" s="106" t="str">
        <f>IF(OR(ISBLANK(Tabla_Lavamanos117121[[#This Row],[Cantidad duchas tipo teléfono requeridas]]),ISBLANK(Tabla_Lavamanos117121[[#This Row],[Cantidad de duchas tipo teléfono encontradas]])),"No aplica",IF(Tabla_Lavamanos117121[[#This Row],[Cantidad de duchas tipo teléfono encontradas]]&gt;=Tabla_Lavamanos117121[[#This Row],[Cantidad duchas tipo teléfono requeridas]],"Cumple","No cumple"))</f>
        <v>No aplica</v>
      </c>
      <c r="I53" s="240"/>
    </row>
  </sheetData>
  <sheetProtection algorithmName="SHA-512" hashValue="HNs1GFsXezVWL3y5NtwF6kj6AmBXQ6CW3/A7xmY+H8mditvv7pEtwRrxSvCPeVG/Wu4ziCcKT7cixNGf/Hw7PA==" saltValue="9UcOW85PpHRllCZpgIKSUg=="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4">
    <dataValidation type="list" allowBlank="1" showInputMessage="1" showErrorMessage="1" promptTitle="⚠️Índice (m²/niña-niño)⚠️" prompt="Seleccione el indice correspondiente:_x000a__x000a_🚨 2,0 m²/niño para la atención de niños menores de 2 años._x000a__x000a_🚨 1,2 m²/niño para la atención de niños entre 2 a 5 años." sqref="E4:E33" xr:uid="{F1B14FF7-8522-479E-A755-16CD7B601FB8}">
      <formula1>$M$1:$M$2</formula1>
    </dataValidation>
    <dataValidation type="whole" operator="greaterThanOrEqual" allowBlank="1" showInputMessage="1" showErrorMessage="1" errorTitle="ERROR DE DIGITACIÓN !" error="Asegurese de digitar únicamente números ENTEROS POSITIVOS." sqref="F43 F48 F53 D39" xr:uid="{55C28969-C22F-48A4-A699-8DF24877E39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B94A3BD2-E51B-443D-82A6-506B19F403C8}">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7829B82B-1D57-4568-B444-4AEA43A526BE}">
      <formula1>0</formula1>
    </dataValidation>
  </dataValidations>
  <hyperlinks>
    <hyperlink ref="J1" location="PORTADA!A1" display="Portada" xr:uid="{7A67EBD1-954B-4686-8C20-CBC936EBB4ED}"/>
    <hyperlink ref="J2" location="'2.Ambientes Edu. y Protecto'!A1" display="Click" xr:uid="{E5FC6D02-8B7F-4155-AEC0-AAEA62AED46C}"/>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BC9DF-5665-4C46-822C-82F1C2BE45EE}">
  <sheetPr codeName="Hoja29">
    <tabColor rgb="FFFFCCCC"/>
    <pageSetUpPr fitToPage="1"/>
  </sheetPr>
  <dimension ref="A1:AN12"/>
  <sheetViews>
    <sheetView zoomScaleNormal="100" workbookViewId="0">
      <selection activeCell="A18" sqref="A18:F19"/>
    </sheetView>
  </sheetViews>
  <sheetFormatPr baseColWidth="10" defaultColWidth="11.42578125" defaultRowHeight="15" x14ac:dyDescent="0.2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x14ac:dyDescent="0.3">
      <c r="A1" s="338"/>
      <c r="B1" s="641" t="s">
        <v>2398</v>
      </c>
      <c r="C1" s="641"/>
      <c r="D1" s="641"/>
      <c r="E1" s="641"/>
      <c r="F1" s="641"/>
      <c r="G1" s="641"/>
      <c r="H1" s="641"/>
      <c r="I1" s="641"/>
      <c r="J1" s="641"/>
      <c r="K1" s="641"/>
      <c r="L1" s="641"/>
      <c r="M1" s="641"/>
      <c r="N1" s="641"/>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40"/>
    </row>
    <row r="2" spans="1:40" ht="45.75" thickBot="1" x14ac:dyDescent="0.3">
      <c r="A2" s="341" t="s">
        <v>1644</v>
      </c>
      <c r="B2" s="342" t="s">
        <v>1645</v>
      </c>
      <c r="C2" s="343" t="s">
        <v>2399</v>
      </c>
      <c r="D2" s="343" t="s">
        <v>2400</v>
      </c>
      <c r="E2" s="343" t="s">
        <v>2401</v>
      </c>
      <c r="F2" s="343" t="s">
        <v>2402</v>
      </c>
      <c r="G2" s="343" t="s">
        <v>2403</v>
      </c>
      <c r="H2" s="343" t="s">
        <v>2404</v>
      </c>
      <c r="I2" s="343" t="s">
        <v>2405</v>
      </c>
      <c r="J2" s="343" t="s">
        <v>2406</v>
      </c>
      <c r="K2" s="343" t="s">
        <v>2407</v>
      </c>
      <c r="L2" s="343" t="s">
        <v>2408</v>
      </c>
      <c r="M2" s="343" t="s">
        <v>2409</v>
      </c>
      <c r="N2" s="344" t="s">
        <v>2410</v>
      </c>
    </row>
    <row r="3" spans="1:40" ht="24.75" x14ac:dyDescent="0.25">
      <c r="A3" s="345" t="s">
        <v>2411</v>
      </c>
      <c r="B3" s="346"/>
      <c r="C3" s="347"/>
      <c r="D3" s="348"/>
      <c r="E3" s="348"/>
      <c r="F3" s="349"/>
      <c r="G3" s="347"/>
      <c r="H3" s="347"/>
      <c r="I3" s="347"/>
      <c r="J3" s="347"/>
      <c r="K3" s="350"/>
      <c r="L3" s="350"/>
      <c r="M3" s="351"/>
      <c r="N3" s="352"/>
    </row>
    <row r="4" spans="1:40" ht="24.75" x14ac:dyDescent="0.25">
      <c r="A4" s="345" t="s">
        <v>2411</v>
      </c>
      <c r="B4" s="353"/>
      <c r="C4" s="354"/>
      <c r="D4" s="355"/>
      <c r="E4" s="355"/>
      <c r="F4" s="356"/>
      <c r="G4" s="354"/>
      <c r="H4" s="354"/>
      <c r="I4" s="354"/>
      <c r="J4" s="354"/>
      <c r="K4" s="350"/>
      <c r="L4" s="350"/>
      <c r="M4" s="357"/>
      <c r="N4" s="358"/>
    </row>
    <row r="5" spans="1:40" ht="24.75" x14ac:dyDescent="0.25">
      <c r="A5" s="345" t="s">
        <v>2411</v>
      </c>
      <c r="B5" s="353"/>
      <c r="C5" s="354"/>
      <c r="D5" s="355"/>
      <c r="E5" s="355"/>
      <c r="F5" s="356"/>
      <c r="G5" s="354"/>
      <c r="H5" s="354"/>
      <c r="I5" s="354"/>
      <c r="J5" s="354"/>
      <c r="K5" s="350"/>
      <c r="L5" s="350"/>
      <c r="M5" s="357"/>
      <c r="N5" s="358"/>
    </row>
    <row r="6" spans="1:40" ht="24.75" x14ac:dyDescent="0.25">
      <c r="A6" s="345" t="s">
        <v>2411</v>
      </c>
      <c r="B6" s="353"/>
      <c r="C6" s="354"/>
      <c r="D6" s="355"/>
      <c r="E6" s="355"/>
      <c r="F6" s="356"/>
      <c r="G6" s="354"/>
      <c r="H6" s="354"/>
      <c r="I6" s="354"/>
      <c r="J6" s="354"/>
      <c r="K6" s="350"/>
      <c r="L6" s="350"/>
      <c r="M6" s="357"/>
      <c r="N6" s="358"/>
    </row>
    <row r="7" spans="1:40" ht="24.75" x14ac:dyDescent="0.25">
      <c r="A7" s="345" t="s">
        <v>2411</v>
      </c>
      <c r="B7" s="353"/>
      <c r="C7" s="354"/>
      <c r="D7" s="355"/>
      <c r="E7" s="355"/>
      <c r="F7" s="356"/>
      <c r="G7" s="354"/>
      <c r="H7" s="354"/>
      <c r="I7" s="354"/>
      <c r="J7" s="354"/>
      <c r="K7" s="350"/>
      <c r="L7" s="350"/>
      <c r="M7" s="357"/>
      <c r="N7" s="358"/>
    </row>
    <row r="8" spans="1:40" ht="24.75" x14ac:dyDescent="0.25">
      <c r="A8" s="345" t="s">
        <v>2411</v>
      </c>
      <c r="B8" s="353"/>
      <c r="C8" s="354"/>
      <c r="D8" s="355"/>
      <c r="E8" s="355"/>
      <c r="F8" s="356"/>
      <c r="G8" s="354"/>
      <c r="H8" s="354"/>
      <c r="I8" s="354"/>
      <c r="J8" s="354"/>
      <c r="K8" s="350"/>
      <c r="L8" s="350"/>
      <c r="M8" s="357"/>
      <c r="N8" s="358"/>
    </row>
    <row r="9" spans="1:40" ht="24.75" x14ac:dyDescent="0.25">
      <c r="A9" s="345" t="s">
        <v>2411</v>
      </c>
      <c r="B9" s="353"/>
      <c r="C9" s="354"/>
      <c r="D9" s="355"/>
      <c r="E9" s="355"/>
      <c r="F9" s="356"/>
      <c r="G9" s="354"/>
      <c r="H9" s="354"/>
      <c r="I9" s="354"/>
      <c r="J9" s="354"/>
      <c r="K9" s="350"/>
      <c r="L9" s="350"/>
      <c r="M9" s="357"/>
      <c r="N9" s="358"/>
    </row>
    <row r="10" spans="1:40" ht="24.75" x14ac:dyDescent="0.25">
      <c r="A10" s="345" t="s">
        <v>2411</v>
      </c>
      <c r="B10" s="353"/>
      <c r="C10" s="354"/>
      <c r="D10" s="355"/>
      <c r="E10" s="355"/>
      <c r="F10" s="356"/>
      <c r="G10" s="354"/>
      <c r="H10" s="354"/>
      <c r="I10" s="354"/>
      <c r="J10" s="354"/>
      <c r="K10" s="350"/>
      <c r="L10" s="350"/>
      <c r="M10" s="357"/>
      <c r="N10" s="358"/>
    </row>
    <row r="11" spans="1:40" ht="24.75" x14ac:dyDescent="0.25">
      <c r="A11" s="345" t="s">
        <v>2411</v>
      </c>
      <c r="B11" s="353"/>
      <c r="C11" s="354"/>
      <c r="D11" s="355"/>
      <c r="E11" s="355"/>
      <c r="F11" s="356"/>
      <c r="G11" s="354"/>
      <c r="H11" s="354"/>
      <c r="I11" s="354"/>
      <c r="J11" s="354"/>
      <c r="K11" s="350"/>
      <c r="L11" s="350"/>
      <c r="M11" s="357"/>
      <c r="N11" s="358"/>
    </row>
    <row r="12" spans="1:40" ht="25.5" thickBot="1" x14ac:dyDescent="0.3">
      <c r="A12" s="345" t="s">
        <v>2411</v>
      </c>
      <c r="B12" s="359"/>
      <c r="C12" s="360"/>
      <c r="D12" s="361"/>
      <c r="E12" s="361"/>
      <c r="F12" s="362"/>
      <c r="G12" s="360"/>
      <c r="H12" s="360"/>
      <c r="I12" s="360"/>
      <c r="J12" s="360"/>
      <c r="K12" s="363"/>
      <c r="L12" s="363"/>
      <c r="M12" s="364"/>
      <c r="N12" s="365"/>
    </row>
  </sheetData>
  <sheetProtection algorithmName="SHA-512" hashValue="bETMxpBBSlwQ4/Sd2oMUjkww18YYNmHoRWcaWEGlBljDERlyEDuefVTXPZoUVS/YnldE8df2J46HiRIkfPoi4w==" saltValue="nMyRKGn4Oikz83G+dMiaGw==" spinCount="100000" sheet="1" formatRows="0"/>
  <mergeCells count="1">
    <mergeCell ref="B1:N1"/>
  </mergeCells>
  <dataValidations disablePrompts="1" count="1">
    <dataValidation type="list" allowBlank="1" showInputMessage="1" showErrorMessage="1" sqref="K3:L12" xr:uid="{2441293A-480C-46A3-88CC-E61C990BA591}">
      <formula1>"SI, NO"</formula1>
    </dataValidation>
  </dataValidation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2DEE-5EFB-4DAF-9989-DAE637B1C65E}">
  <sheetPr>
    <tabColor theme="6" tint="0.59999389629810485"/>
    <pageSetUpPr fitToPage="1"/>
  </sheetPr>
  <dimension ref="A1:I21"/>
  <sheetViews>
    <sheetView zoomScale="93" zoomScaleNormal="60" workbookViewId="0">
      <selection activeCell="A18" sqref="A18:F19"/>
    </sheetView>
  </sheetViews>
  <sheetFormatPr baseColWidth="10" defaultColWidth="11.42578125" defaultRowHeight="15" x14ac:dyDescent="0.25"/>
  <cols>
    <col min="1" max="1" width="42.28515625" customWidth="1"/>
    <col min="2" max="2" width="47.42578125" customWidth="1"/>
    <col min="3" max="3" width="29.85546875" customWidth="1"/>
    <col min="4" max="4" width="29" customWidth="1"/>
    <col min="5" max="5" width="39.85546875" bestFit="1" customWidth="1"/>
    <col min="6" max="6" width="38.140625" bestFit="1" customWidth="1"/>
    <col min="7" max="7" width="34.28515625" bestFit="1" customWidth="1"/>
  </cols>
  <sheetData>
    <row r="1" spans="1:9" ht="14.45" customHeight="1" x14ac:dyDescent="0.25">
      <c r="A1" s="643" t="s">
        <v>2412</v>
      </c>
      <c r="B1" s="645" t="s">
        <v>2413</v>
      </c>
      <c r="C1" s="646"/>
    </row>
    <row r="2" spans="1:9" ht="44.45" customHeight="1" x14ac:dyDescent="0.25">
      <c r="A2" s="644"/>
      <c r="B2" s="645"/>
      <c r="C2" s="646"/>
      <c r="D2" s="69"/>
      <c r="E2" s="69"/>
    </row>
    <row r="3" spans="1:9" ht="30" x14ac:dyDescent="0.25">
      <c r="A3" s="68" t="s">
        <v>2414</v>
      </c>
      <c r="B3" s="569">
        <f>$B$13/100</f>
        <v>2</v>
      </c>
      <c r="C3" s="415"/>
    </row>
    <row r="4" spans="1:9" ht="30" x14ac:dyDescent="0.25">
      <c r="A4" s="68" t="s">
        <v>2415</v>
      </c>
      <c r="B4" s="569">
        <f>$B$13/99</f>
        <v>2.0202020202020203</v>
      </c>
      <c r="C4" s="415"/>
    </row>
    <row r="5" spans="1:9" ht="30" x14ac:dyDescent="0.25">
      <c r="A5" s="68" t="s">
        <v>2416</v>
      </c>
      <c r="B5" s="569">
        <f t="shared" ref="B5" si="0">$B$13/100</f>
        <v>2</v>
      </c>
      <c r="C5" s="415"/>
    </row>
    <row r="6" spans="1:9" ht="45" x14ac:dyDescent="0.3">
      <c r="A6" s="68" t="s">
        <v>2417</v>
      </c>
      <c r="B6" s="569">
        <f>$B$13/50</f>
        <v>4</v>
      </c>
      <c r="C6" s="415"/>
      <c r="D6" s="337"/>
      <c r="I6">
        <v>20</v>
      </c>
    </row>
    <row r="7" spans="1:9" x14ac:dyDescent="0.25">
      <c r="A7" s="68" t="s">
        <v>2418</v>
      </c>
      <c r="B7" s="569">
        <f>$B$13/200</f>
        <v>1</v>
      </c>
      <c r="C7" s="415"/>
      <c r="I7">
        <v>20</v>
      </c>
    </row>
    <row r="8" spans="1:9" x14ac:dyDescent="0.25">
      <c r="A8" s="68" t="s">
        <v>2419</v>
      </c>
      <c r="B8" s="569">
        <f>$B$13/200</f>
        <v>1</v>
      </c>
      <c r="C8" s="415"/>
      <c r="I8">
        <v>60</v>
      </c>
    </row>
    <row r="9" spans="1:9" x14ac:dyDescent="0.25">
      <c r="A9" s="68" t="s">
        <v>2420</v>
      </c>
      <c r="B9" s="569">
        <f>$B$13/75</f>
        <v>2.6666666666666665</v>
      </c>
      <c r="C9" s="415"/>
    </row>
    <row r="10" spans="1:9" x14ac:dyDescent="0.25">
      <c r="A10" s="68" t="s">
        <v>2421</v>
      </c>
      <c r="B10" s="569">
        <f>$B$13/50</f>
        <v>4</v>
      </c>
      <c r="C10" s="415"/>
    </row>
    <row r="11" spans="1:9" ht="27" customHeight="1" x14ac:dyDescent="0.25">
      <c r="A11" s="647" t="s">
        <v>2422</v>
      </c>
      <c r="B11" s="647"/>
      <c r="C11" s="648"/>
    </row>
    <row r="12" spans="1:9" ht="15.75" thickBot="1" x14ac:dyDescent="0.3"/>
    <row r="13" spans="1:9" ht="42" customHeight="1" thickBot="1" x14ac:dyDescent="0.3">
      <c r="A13" s="335" t="s">
        <v>2423</v>
      </c>
      <c r="B13" s="336">
        <v>200</v>
      </c>
      <c r="C13" s="243"/>
    </row>
    <row r="15" spans="1:9" x14ac:dyDescent="0.25">
      <c r="B15" s="649" t="s">
        <v>2424</v>
      </c>
      <c r="C15" s="649"/>
      <c r="D15" s="649"/>
      <c r="E15" s="642"/>
      <c r="F15" s="642"/>
      <c r="G15" s="642"/>
    </row>
    <row r="16" spans="1:9" ht="30" x14ac:dyDescent="0.25">
      <c r="A16" s="416" t="s">
        <v>2425</v>
      </c>
      <c r="B16" s="577" t="s">
        <v>2426</v>
      </c>
      <c r="C16" s="577" t="s">
        <v>2427</v>
      </c>
      <c r="D16" s="577" t="s">
        <v>2428</v>
      </c>
      <c r="E16" s="78"/>
      <c r="F16" s="78"/>
      <c r="G16" s="78"/>
    </row>
    <row r="17" spans="1:4" x14ac:dyDescent="0.25">
      <c r="A17" s="69"/>
      <c r="B17" s="570">
        <f>+$B$21/10</f>
        <v>2</v>
      </c>
      <c r="C17" s="570">
        <f>+$C$21/25</f>
        <v>1.4</v>
      </c>
      <c r="D17" s="570">
        <f>+$D$21/30</f>
        <v>1.6666666666666667</v>
      </c>
    </row>
    <row r="20" spans="1:4" ht="15.75" thickBot="1" x14ac:dyDescent="0.3"/>
    <row r="21" spans="1:4" ht="41.25" customHeight="1" thickBot="1" x14ac:dyDescent="0.3">
      <c r="A21" s="335" t="s">
        <v>2423</v>
      </c>
      <c r="B21" s="336">
        <v>20</v>
      </c>
      <c r="C21" s="336">
        <v>35</v>
      </c>
      <c r="D21" s="336">
        <v>50</v>
      </c>
    </row>
  </sheetData>
  <sheetProtection algorithmName="SHA-512" hashValue="J99e5uV9BXQMJMgtuJ/ovW0ovP08OiIwa35G2A+k6S4mDqpbl32S20EuG+1jEG5hOrValEa7e9DPvx9djQTBeA==" saltValue="Bw5QkpBvKUyrKCViZ5XhTg==" spinCount="100000" sheet="1" objects="1" scenarios="1"/>
  <mergeCells count="6">
    <mergeCell ref="E15:G15"/>
    <mergeCell ref="A1:A2"/>
    <mergeCell ref="B1:B2"/>
    <mergeCell ref="C1:C2"/>
    <mergeCell ref="A11:C11"/>
    <mergeCell ref="B15:D15"/>
  </mergeCells>
  <hyperlinks>
    <hyperlink ref="B3" location="'5. Talento Humano'!Área_de_impresión" display="'5. Talento Humano'!Área_de_impresión" xr:uid="{C3AED280-7B97-4152-94D2-CE9C59CD1D75}"/>
    <hyperlink ref="B4:B10" location="'5. Talento Humano'!Área_de_impresión" display="'5. Talento Humano'!Área_de_impresión" xr:uid="{F716386B-36F0-4BF7-95F2-95137719FBFC}"/>
  </hyperlinks>
  <printOptions horizontalCentered="1"/>
  <pageMargins left="0.31496062992125984" right="0.31496062992125984" top="1.1417322834645669" bottom="0.74803149606299213" header="0.31496062992125984" footer="0.31496062992125984"/>
  <pageSetup scale="89"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ignoredErrors>
    <ignoredError sqref="B4" formula="1"/>
  </ignoredErrors>
  <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91F92-9D63-432A-8A98-F016D4E6BC06}">
  <sheetPr codeName="Hoja3">
    <tabColor theme="6" tint="0.59999389629810485"/>
    <pageSetUpPr fitToPage="1"/>
  </sheetPr>
  <dimension ref="A1:AO83"/>
  <sheetViews>
    <sheetView zoomScale="70" zoomScaleNormal="70" workbookViewId="0">
      <selection activeCell="A18" sqref="A18:F19"/>
    </sheetView>
  </sheetViews>
  <sheetFormatPr baseColWidth="10" defaultColWidth="10.85546875" defaultRowHeight="12.75" x14ac:dyDescent="0.2"/>
  <cols>
    <col min="1" max="1" width="10.85546875" style="310"/>
    <col min="2" max="2" width="43.5703125" style="312" customWidth="1"/>
    <col min="3" max="4" width="17.42578125" style="313" customWidth="1"/>
    <col min="5" max="8" width="14.5703125" style="313" customWidth="1"/>
    <col min="9" max="9" width="13.28515625" style="313" customWidth="1"/>
    <col min="10" max="10" width="13.28515625" style="310" customWidth="1"/>
    <col min="11" max="40" width="7.7109375" style="310" customWidth="1"/>
    <col min="41" max="41" width="46" style="310" customWidth="1"/>
    <col min="42" max="16384" width="10.85546875" style="310"/>
  </cols>
  <sheetData>
    <row r="1" spans="1:41" s="302" customFormat="1" ht="28.5" customHeight="1" x14ac:dyDescent="0.2">
      <c r="A1" s="656" t="s">
        <v>2429</v>
      </c>
      <c r="B1" s="656"/>
      <c r="C1" s="656"/>
      <c r="D1" s="656"/>
      <c r="E1" s="656"/>
      <c r="F1" s="656"/>
      <c r="G1" s="656"/>
      <c r="H1" s="656"/>
      <c r="I1" s="656"/>
      <c r="J1" s="656"/>
      <c r="K1" s="656"/>
      <c r="L1" s="656"/>
      <c r="M1" s="656"/>
      <c r="N1" s="656"/>
      <c r="O1" s="656"/>
      <c r="P1" s="656"/>
      <c r="Q1" s="656"/>
      <c r="R1" s="656"/>
      <c r="S1" s="656"/>
      <c r="T1" s="656"/>
      <c r="U1" s="656"/>
      <c r="V1" s="656"/>
      <c r="W1" s="656"/>
      <c r="X1" s="656"/>
      <c r="Y1" s="656"/>
      <c r="Z1" s="656"/>
      <c r="AA1" s="656"/>
      <c r="AB1" s="656"/>
      <c r="AC1" s="656"/>
      <c r="AD1" s="656"/>
      <c r="AE1" s="656"/>
      <c r="AF1" s="656"/>
      <c r="AG1" s="656"/>
      <c r="AH1" s="656"/>
      <c r="AI1" s="656"/>
      <c r="AJ1" s="656"/>
      <c r="AK1" s="656"/>
      <c r="AL1" s="656"/>
      <c r="AM1" s="656"/>
      <c r="AN1" s="656"/>
      <c r="AO1" s="656"/>
    </row>
    <row r="2" spans="1:41" s="302" customFormat="1" ht="104.25" customHeight="1" x14ac:dyDescent="0.2">
      <c r="A2" s="653" t="s">
        <v>2430</v>
      </c>
      <c r="B2" s="653" t="s">
        <v>2431</v>
      </c>
      <c r="C2" s="653" t="s">
        <v>2432</v>
      </c>
      <c r="D2" s="653" t="s">
        <v>2433</v>
      </c>
      <c r="E2" s="653" t="s">
        <v>2434</v>
      </c>
      <c r="F2" s="653" t="s">
        <v>2435</v>
      </c>
      <c r="G2" s="653" t="s">
        <v>1564</v>
      </c>
      <c r="H2" s="653" t="s">
        <v>2436</v>
      </c>
      <c r="I2" s="653" t="s">
        <v>2437</v>
      </c>
      <c r="J2" s="653" t="s">
        <v>2438</v>
      </c>
      <c r="K2" s="652" t="s">
        <v>2439</v>
      </c>
      <c r="L2" s="652"/>
      <c r="M2" s="652" t="s">
        <v>2440</v>
      </c>
      <c r="N2" s="652"/>
      <c r="O2" s="654" t="s">
        <v>2441</v>
      </c>
      <c r="P2" s="655"/>
      <c r="Q2" s="654" t="s">
        <v>2442</v>
      </c>
      <c r="R2" s="655"/>
      <c r="S2" s="654" t="s">
        <v>2443</v>
      </c>
      <c r="T2" s="655"/>
      <c r="U2" s="652" t="s">
        <v>2444</v>
      </c>
      <c r="V2" s="652"/>
      <c r="W2" s="652"/>
      <c r="X2" s="652" t="s">
        <v>2445</v>
      </c>
      <c r="Y2" s="652"/>
      <c r="Z2" s="652"/>
      <c r="AA2" s="652" t="s">
        <v>2446</v>
      </c>
      <c r="AB2" s="652"/>
      <c r="AC2" s="652" t="s">
        <v>2447</v>
      </c>
      <c r="AD2" s="652"/>
      <c r="AE2" s="652"/>
      <c r="AF2" s="652" t="s">
        <v>2448</v>
      </c>
      <c r="AG2" s="652"/>
      <c r="AH2" s="652"/>
      <c r="AI2" s="652" t="s">
        <v>2449</v>
      </c>
      <c r="AJ2" s="652"/>
      <c r="AK2" s="652" t="s">
        <v>2450</v>
      </c>
      <c r="AL2" s="652"/>
      <c r="AM2" s="652" t="s">
        <v>2451</v>
      </c>
      <c r="AN2" s="652"/>
      <c r="AO2" s="657" t="s">
        <v>2452</v>
      </c>
    </row>
    <row r="3" spans="1:41" s="302" customFormat="1" ht="39.75" customHeight="1" x14ac:dyDescent="0.2">
      <c r="A3" s="653"/>
      <c r="B3" s="653"/>
      <c r="C3" s="653"/>
      <c r="D3" s="653"/>
      <c r="E3" s="653"/>
      <c r="F3" s="653"/>
      <c r="G3" s="653"/>
      <c r="H3" s="653"/>
      <c r="I3" s="653"/>
      <c r="J3" s="653"/>
      <c r="K3" s="303" t="s">
        <v>2453</v>
      </c>
      <c r="L3" s="303" t="s">
        <v>2454</v>
      </c>
      <c r="M3" s="303" t="s">
        <v>2453</v>
      </c>
      <c r="N3" s="303" t="s">
        <v>2454</v>
      </c>
      <c r="O3" s="303" t="s">
        <v>2453</v>
      </c>
      <c r="P3" s="303" t="s">
        <v>2454</v>
      </c>
      <c r="Q3" s="303" t="s">
        <v>2453</v>
      </c>
      <c r="R3" s="303" t="s">
        <v>2454</v>
      </c>
      <c r="S3" s="303" t="s">
        <v>2453</v>
      </c>
      <c r="T3" s="303" t="s">
        <v>2454</v>
      </c>
      <c r="U3" s="303" t="s">
        <v>2453</v>
      </c>
      <c r="V3" s="303" t="s">
        <v>2454</v>
      </c>
      <c r="W3" s="303" t="s">
        <v>79</v>
      </c>
      <c r="X3" s="303" t="s">
        <v>2453</v>
      </c>
      <c r="Y3" s="303" t="s">
        <v>2454</v>
      </c>
      <c r="Z3" s="303" t="s">
        <v>79</v>
      </c>
      <c r="AA3" s="303" t="s">
        <v>2453</v>
      </c>
      <c r="AB3" s="303" t="s">
        <v>2454</v>
      </c>
      <c r="AC3" s="303" t="s">
        <v>2453</v>
      </c>
      <c r="AD3" s="303" t="s">
        <v>2454</v>
      </c>
      <c r="AE3" s="303" t="s">
        <v>79</v>
      </c>
      <c r="AF3" s="303" t="s">
        <v>2453</v>
      </c>
      <c r="AG3" s="303" t="s">
        <v>2454</v>
      </c>
      <c r="AH3" s="303" t="s">
        <v>79</v>
      </c>
      <c r="AI3" s="303" t="s">
        <v>2453</v>
      </c>
      <c r="AJ3" s="303" t="s">
        <v>2454</v>
      </c>
      <c r="AK3" s="303" t="s">
        <v>2453</v>
      </c>
      <c r="AL3" s="303" t="s">
        <v>2454</v>
      </c>
      <c r="AM3" s="303" t="s">
        <v>2453</v>
      </c>
      <c r="AN3" s="303" t="s">
        <v>2454</v>
      </c>
      <c r="AO3" s="658"/>
    </row>
    <row r="4" spans="1:41" s="302" customFormat="1" ht="39.75" customHeight="1" x14ac:dyDescent="0.2">
      <c r="A4" s="304">
        <v>1</v>
      </c>
      <c r="B4" s="305"/>
      <c r="C4" s="305"/>
      <c r="D4" s="305"/>
      <c r="E4" s="305"/>
      <c r="F4" s="306"/>
      <c r="G4" s="307"/>
      <c r="H4" s="305"/>
      <c r="I4" s="305"/>
      <c r="J4" s="305"/>
      <c r="K4" s="305"/>
      <c r="L4" s="305"/>
      <c r="M4" s="305"/>
      <c r="N4" s="305"/>
      <c r="O4" s="305"/>
      <c r="P4" s="305"/>
      <c r="Q4" s="305"/>
      <c r="R4" s="305"/>
      <c r="S4" s="305"/>
      <c r="T4" s="305"/>
      <c r="U4" s="305"/>
      <c r="V4" s="305"/>
      <c r="W4" s="305"/>
      <c r="X4" s="305"/>
      <c r="Y4" s="305"/>
      <c r="Z4" s="305"/>
      <c r="AA4" s="305"/>
      <c r="AB4" s="305"/>
      <c r="AC4" s="305"/>
      <c r="AD4" s="305"/>
      <c r="AE4" s="305"/>
      <c r="AF4" s="305"/>
      <c r="AG4" s="305"/>
      <c r="AH4" s="305"/>
      <c r="AI4" s="305"/>
      <c r="AJ4" s="305"/>
      <c r="AK4" s="305"/>
      <c r="AL4" s="305"/>
      <c r="AM4" s="305"/>
      <c r="AN4" s="305"/>
      <c r="AO4" s="308"/>
    </row>
    <row r="5" spans="1:41" s="302" customFormat="1" ht="39.75" customHeight="1" x14ac:dyDescent="0.2">
      <c r="A5" s="304">
        <v>2</v>
      </c>
      <c r="B5" s="305"/>
      <c r="C5" s="305"/>
      <c r="D5" s="305"/>
      <c r="E5" s="305"/>
      <c r="F5" s="306"/>
      <c r="G5" s="307"/>
      <c r="H5" s="307"/>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05"/>
      <c r="AL5" s="305"/>
      <c r="AM5" s="305"/>
      <c r="AN5" s="305"/>
      <c r="AO5" s="308"/>
    </row>
    <row r="6" spans="1:41" s="302" customFormat="1" ht="39.75" customHeight="1" x14ac:dyDescent="0.2">
      <c r="A6" s="304">
        <v>3</v>
      </c>
      <c r="B6" s="305"/>
      <c r="C6" s="305"/>
      <c r="D6" s="305"/>
      <c r="E6" s="305"/>
      <c r="F6" s="306"/>
      <c r="G6" s="307"/>
      <c r="H6" s="307"/>
      <c r="I6" s="305"/>
      <c r="J6" s="305"/>
      <c r="K6" s="305"/>
      <c r="L6" s="305"/>
      <c r="M6" s="305"/>
      <c r="N6" s="305"/>
      <c r="O6" s="305"/>
      <c r="P6" s="305"/>
      <c r="Q6" s="305"/>
      <c r="R6" s="305"/>
      <c r="S6" s="305"/>
      <c r="T6" s="305"/>
      <c r="U6" s="305"/>
      <c r="V6" s="305"/>
      <c r="W6" s="305"/>
      <c r="X6" s="305"/>
      <c r="Y6" s="305"/>
      <c r="Z6" s="305"/>
      <c r="AA6" s="305"/>
      <c r="AB6" s="305"/>
      <c r="AC6" s="305"/>
      <c r="AD6" s="305"/>
      <c r="AE6" s="305"/>
      <c r="AF6" s="305"/>
      <c r="AG6" s="305"/>
      <c r="AH6" s="305"/>
      <c r="AI6" s="305"/>
      <c r="AJ6" s="305"/>
      <c r="AK6" s="305"/>
      <c r="AL6" s="305"/>
      <c r="AM6" s="305"/>
      <c r="AN6" s="305"/>
      <c r="AO6" s="308"/>
    </row>
    <row r="7" spans="1:41" s="302" customFormat="1" ht="39.75" customHeight="1" x14ac:dyDescent="0.2">
      <c r="A7" s="304">
        <v>4</v>
      </c>
      <c r="B7" s="305"/>
      <c r="C7" s="305"/>
      <c r="D7" s="305"/>
      <c r="E7" s="305"/>
      <c r="F7" s="306"/>
      <c r="G7" s="307"/>
      <c r="H7" s="307"/>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c r="AM7" s="305"/>
      <c r="AN7" s="305"/>
      <c r="AO7" s="308"/>
    </row>
    <row r="8" spans="1:41" s="302" customFormat="1" ht="39.75" customHeight="1" x14ac:dyDescent="0.2">
      <c r="A8" s="304">
        <v>5</v>
      </c>
      <c r="B8" s="305"/>
      <c r="C8" s="305"/>
      <c r="D8" s="305"/>
      <c r="E8" s="305"/>
      <c r="F8" s="306"/>
      <c r="G8" s="307"/>
      <c r="H8" s="307"/>
      <c r="I8" s="305"/>
      <c r="J8" s="305"/>
      <c r="K8" s="305"/>
      <c r="L8" s="305"/>
      <c r="M8" s="305"/>
      <c r="N8" s="305"/>
      <c r="O8" s="305"/>
      <c r="P8" s="305"/>
      <c r="Q8" s="305"/>
      <c r="R8" s="305"/>
      <c r="S8" s="305"/>
      <c r="T8" s="305"/>
      <c r="U8" s="305"/>
      <c r="V8" s="305"/>
      <c r="W8" s="305"/>
      <c r="X8" s="305"/>
      <c r="Y8" s="305"/>
      <c r="Z8" s="305"/>
      <c r="AA8" s="305"/>
      <c r="AB8" s="305"/>
      <c r="AC8" s="305"/>
      <c r="AD8" s="305"/>
      <c r="AE8" s="305"/>
      <c r="AF8" s="305"/>
      <c r="AG8" s="305"/>
      <c r="AH8" s="305"/>
      <c r="AI8" s="305"/>
      <c r="AJ8" s="305"/>
      <c r="AK8" s="305"/>
      <c r="AL8" s="305"/>
      <c r="AM8" s="305"/>
      <c r="AN8" s="305"/>
      <c r="AO8" s="308"/>
    </row>
    <row r="9" spans="1:41" s="302" customFormat="1" ht="39.75" customHeight="1" x14ac:dyDescent="0.2">
      <c r="A9" s="304">
        <v>6</v>
      </c>
      <c r="B9" s="305"/>
      <c r="C9" s="305"/>
      <c r="D9" s="305"/>
      <c r="E9" s="305"/>
      <c r="F9" s="306"/>
      <c r="G9" s="307"/>
      <c r="H9" s="307"/>
      <c r="I9" s="305"/>
      <c r="J9" s="305"/>
      <c r="K9" s="305"/>
      <c r="L9" s="305"/>
      <c r="M9" s="305"/>
      <c r="N9" s="305"/>
      <c r="O9" s="305"/>
      <c r="P9" s="305"/>
      <c r="Q9" s="305"/>
      <c r="R9" s="305"/>
      <c r="S9" s="305"/>
      <c r="T9" s="305"/>
      <c r="U9" s="305"/>
      <c r="V9" s="305"/>
      <c r="W9" s="305"/>
      <c r="X9" s="305"/>
      <c r="Y9" s="305"/>
      <c r="Z9" s="305"/>
      <c r="AA9" s="305"/>
      <c r="AB9" s="305"/>
      <c r="AC9" s="305"/>
      <c r="AD9" s="305"/>
      <c r="AE9" s="305"/>
      <c r="AF9" s="305"/>
      <c r="AG9" s="305"/>
      <c r="AH9" s="305"/>
      <c r="AI9" s="305"/>
      <c r="AJ9" s="305"/>
      <c r="AK9" s="305"/>
      <c r="AL9" s="305"/>
      <c r="AM9" s="305"/>
      <c r="AN9" s="305"/>
      <c r="AO9" s="308"/>
    </row>
    <row r="10" spans="1:41" s="302" customFormat="1" ht="39.75" customHeight="1" x14ac:dyDescent="0.2">
      <c r="A10" s="304">
        <v>7</v>
      </c>
      <c r="B10" s="305"/>
      <c r="C10" s="305"/>
      <c r="D10" s="305"/>
      <c r="E10" s="305"/>
      <c r="F10" s="306"/>
      <c r="G10" s="307"/>
      <c r="H10" s="307"/>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05"/>
      <c r="AL10" s="305"/>
      <c r="AM10" s="305"/>
      <c r="AN10" s="305"/>
      <c r="AO10" s="308"/>
    </row>
    <row r="11" spans="1:41" s="302" customFormat="1" ht="39.75" customHeight="1" x14ac:dyDescent="0.2">
      <c r="A11" s="304">
        <v>8</v>
      </c>
      <c r="B11" s="305"/>
      <c r="C11" s="305"/>
      <c r="D11" s="305"/>
      <c r="E11" s="305"/>
      <c r="F11" s="306"/>
      <c r="G11" s="307"/>
      <c r="H11" s="307"/>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8"/>
    </row>
    <row r="12" spans="1:41" s="302" customFormat="1" ht="39.75" customHeight="1" x14ac:dyDescent="0.2">
      <c r="A12" s="304">
        <v>9</v>
      </c>
      <c r="B12" s="305"/>
      <c r="C12" s="305"/>
      <c r="D12" s="305"/>
      <c r="E12" s="305"/>
      <c r="F12" s="306"/>
      <c r="G12" s="307"/>
      <c r="H12" s="307"/>
      <c r="I12" s="305"/>
      <c r="J12" s="305"/>
      <c r="K12" s="305"/>
      <c r="L12" s="305"/>
      <c r="M12" s="305"/>
      <c r="N12" s="305"/>
      <c r="O12" s="305"/>
      <c r="P12" s="305"/>
      <c r="Q12" s="305"/>
      <c r="R12" s="305"/>
      <c r="S12" s="305"/>
      <c r="T12" s="305"/>
      <c r="U12" s="305"/>
      <c r="V12" s="305"/>
      <c r="W12" s="305"/>
      <c r="X12" s="305"/>
      <c r="Y12" s="305"/>
      <c r="Z12" s="305"/>
      <c r="AA12" s="305"/>
      <c r="AB12" s="305"/>
      <c r="AC12" s="305"/>
      <c r="AD12" s="305"/>
      <c r="AE12" s="305"/>
      <c r="AF12" s="305"/>
      <c r="AG12" s="305"/>
      <c r="AH12" s="305"/>
      <c r="AI12" s="305"/>
      <c r="AJ12" s="305"/>
      <c r="AK12" s="305"/>
      <c r="AL12" s="305"/>
      <c r="AM12" s="305"/>
      <c r="AN12" s="305"/>
      <c r="AO12" s="308"/>
    </row>
    <row r="13" spans="1:41" s="302" customFormat="1" ht="39.75" customHeight="1" x14ac:dyDescent="0.2">
      <c r="A13" s="304">
        <v>10</v>
      </c>
      <c r="B13" s="305"/>
      <c r="C13" s="305"/>
      <c r="D13" s="305"/>
      <c r="E13" s="305"/>
      <c r="F13" s="306"/>
      <c r="G13" s="307"/>
      <c r="H13" s="307"/>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8"/>
    </row>
    <row r="14" spans="1:41" s="302" customFormat="1" ht="15" x14ac:dyDescent="0.2">
      <c r="B14" s="309"/>
      <c r="C14" s="309"/>
      <c r="D14" s="309"/>
      <c r="E14" s="309"/>
      <c r="F14" s="309"/>
      <c r="G14" s="309"/>
      <c r="H14" s="309"/>
      <c r="I14" s="309"/>
      <c r="J14" s="309"/>
      <c r="K14" s="309"/>
      <c r="L14" s="309"/>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09"/>
      <c r="AM14" s="309"/>
      <c r="AN14" s="309"/>
      <c r="AO14" s="309"/>
    </row>
    <row r="15" spans="1:41" s="302" customFormat="1" ht="15" customHeight="1" x14ac:dyDescent="0.2">
      <c r="B15" s="650" t="s">
        <v>2455</v>
      </c>
      <c r="C15" s="651"/>
      <c r="D15" s="651"/>
      <c r="E15" s="651"/>
      <c r="F15" s="651"/>
      <c r="G15" s="651"/>
      <c r="H15" s="651"/>
      <c r="I15" s="651"/>
      <c r="J15" s="651"/>
      <c r="K15" s="651"/>
      <c r="L15" s="651"/>
      <c r="M15" s="651"/>
      <c r="N15" s="651"/>
      <c r="O15" s="651"/>
      <c r="P15" s="651"/>
      <c r="Q15" s="651"/>
      <c r="R15" s="651"/>
      <c r="S15" s="651"/>
      <c r="T15" s="651"/>
      <c r="U15" s="651"/>
      <c r="V15" s="651"/>
      <c r="W15" s="651"/>
      <c r="X15" s="651"/>
      <c r="Y15" s="651"/>
      <c r="Z15" s="651"/>
      <c r="AA15" s="651"/>
      <c r="AB15" s="651"/>
      <c r="AC15" s="651"/>
      <c r="AD15" s="651"/>
      <c r="AE15" s="651"/>
      <c r="AF15" s="651"/>
      <c r="AG15" s="651"/>
      <c r="AH15" s="651"/>
      <c r="AI15" s="651"/>
      <c r="AJ15" s="651"/>
      <c r="AK15" s="651"/>
      <c r="AL15" s="651"/>
      <c r="AM15" s="651"/>
      <c r="AN15" s="651"/>
      <c r="AO15" s="309"/>
    </row>
    <row r="16" spans="1:41" ht="17.25" customHeight="1" x14ac:dyDescent="0.2">
      <c r="B16" s="311"/>
      <c r="C16" s="311"/>
      <c r="D16" s="311"/>
      <c r="E16" s="311"/>
      <c r="F16" s="311"/>
      <c r="G16" s="311"/>
      <c r="H16" s="311"/>
      <c r="I16" s="311"/>
      <c r="J16" s="311"/>
      <c r="K16" s="309"/>
      <c r="L16" s="309"/>
      <c r="M16" s="309"/>
      <c r="N16" s="309"/>
      <c r="O16" s="309"/>
      <c r="P16" s="309"/>
      <c r="Q16" s="309"/>
      <c r="R16" s="309"/>
      <c r="S16" s="309"/>
      <c r="T16" s="309"/>
      <c r="U16" s="309"/>
      <c r="V16" s="309"/>
      <c r="W16" s="309"/>
      <c r="X16" s="309"/>
      <c r="Y16" s="309"/>
      <c r="Z16" s="311"/>
      <c r="AA16" s="311"/>
      <c r="AB16" s="311"/>
      <c r="AC16" s="311"/>
      <c r="AD16" s="311"/>
      <c r="AE16" s="311"/>
      <c r="AF16" s="311"/>
      <c r="AG16" s="311"/>
      <c r="AH16" s="311"/>
      <c r="AI16" s="311"/>
      <c r="AJ16" s="311"/>
      <c r="AK16" s="311"/>
      <c r="AL16" s="311"/>
      <c r="AM16" s="311"/>
      <c r="AN16" s="311"/>
    </row>
    <row r="17" spans="2:25" x14ac:dyDescent="0.2">
      <c r="B17" s="310"/>
      <c r="C17" s="310"/>
      <c r="D17" s="310"/>
      <c r="E17" s="310"/>
      <c r="F17" s="310"/>
      <c r="G17" s="310"/>
      <c r="H17" s="310"/>
      <c r="I17" s="310"/>
      <c r="K17" s="302"/>
      <c r="L17" s="302"/>
      <c r="M17" s="302"/>
      <c r="N17" s="302"/>
      <c r="O17" s="302"/>
      <c r="P17" s="302"/>
      <c r="Q17" s="302"/>
      <c r="R17" s="302"/>
      <c r="S17" s="302"/>
      <c r="T17" s="302"/>
      <c r="U17" s="302"/>
      <c r="V17" s="302"/>
      <c r="W17" s="302"/>
      <c r="X17" s="302"/>
      <c r="Y17" s="302"/>
    </row>
    <row r="18" spans="2:25" x14ac:dyDescent="0.2">
      <c r="B18" s="310"/>
      <c r="C18" s="310"/>
      <c r="D18" s="310"/>
      <c r="E18" s="310"/>
      <c r="F18" s="310"/>
      <c r="G18" s="310"/>
      <c r="H18" s="310"/>
      <c r="I18" s="310"/>
      <c r="K18" s="302"/>
      <c r="L18" s="302"/>
      <c r="M18" s="302"/>
      <c r="N18" s="302"/>
      <c r="O18" s="302"/>
      <c r="P18" s="302"/>
      <c r="Q18" s="302"/>
      <c r="R18" s="302"/>
      <c r="S18" s="302"/>
      <c r="T18" s="302"/>
      <c r="U18" s="302"/>
      <c r="V18" s="302"/>
      <c r="W18" s="302"/>
      <c r="X18" s="302"/>
      <c r="Y18" s="302"/>
    </row>
    <row r="19" spans="2:25" x14ac:dyDescent="0.2">
      <c r="B19" s="310"/>
      <c r="C19" s="310"/>
      <c r="D19" s="310"/>
      <c r="E19" s="310"/>
      <c r="F19" s="310"/>
      <c r="G19" s="310"/>
      <c r="H19" s="310"/>
      <c r="I19" s="310"/>
    </row>
    <row r="20" spans="2:25" x14ac:dyDescent="0.2">
      <c r="B20" s="310"/>
      <c r="C20" s="310"/>
      <c r="D20" s="310"/>
      <c r="E20" s="310"/>
      <c r="F20" s="310"/>
      <c r="G20" s="310"/>
      <c r="H20" s="310"/>
      <c r="I20" s="310"/>
    </row>
    <row r="21" spans="2:25" x14ac:dyDescent="0.2">
      <c r="B21" s="310"/>
      <c r="C21" s="310"/>
      <c r="D21" s="310"/>
      <c r="E21" s="310"/>
      <c r="F21" s="310"/>
      <c r="G21" s="310"/>
      <c r="H21" s="310"/>
      <c r="I21" s="310"/>
    </row>
    <row r="22" spans="2:25" x14ac:dyDescent="0.2">
      <c r="B22" s="310"/>
      <c r="C22" s="310"/>
      <c r="D22" s="310"/>
      <c r="E22" s="310"/>
      <c r="F22" s="310"/>
      <c r="G22" s="310"/>
      <c r="H22" s="310"/>
      <c r="I22" s="310"/>
    </row>
    <row r="23" spans="2:25" x14ac:dyDescent="0.2">
      <c r="B23" s="310"/>
      <c r="C23" s="310"/>
      <c r="D23" s="310"/>
      <c r="E23" s="310"/>
      <c r="F23" s="310"/>
      <c r="G23" s="310"/>
      <c r="H23" s="310"/>
      <c r="I23" s="310"/>
    </row>
    <row r="24" spans="2:25" x14ac:dyDescent="0.2">
      <c r="B24" s="310"/>
      <c r="C24" s="310"/>
      <c r="D24" s="310"/>
      <c r="E24" s="310"/>
      <c r="F24" s="310"/>
      <c r="G24" s="310"/>
      <c r="H24" s="310"/>
      <c r="I24" s="310"/>
    </row>
    <row r="25" spans="2:25" x14ac:dyDescent="0.2">
      <c r="B25" s="310"/>
      <c r="C25" s="310"/>
      <c r="D25" s="310"/>
      <c r="E25" s="310"/>
      <c r="F25" s="310"/>
      <c r="G25" s="310"/>
      <c r="H25" s="310"/>
      <c r="I25" s="310"/>
    </row>
    <row r="26" spans="2:25" x14ac:dyDescent="0.2">
      <c r="B26" s="310"/>
      <c r="C26" s="310"/>
      <c r="D26" s="310"/>
      <c r="E26" s="310"/>
      <c r="F26" s="310"/>
      <c r="G26" s="310"/>
      <c r="H26" s="310"/>
      <c r="I26" s="310"/>
    </row>
    <row r="27" spans="2:25" x14ac:dyDescent="0.2">
      <c r="B27" s="310"/>
      <c r="C27" s="310"/>
      <c r="D27" s="310"/>
      <c r="E27" s="310"/>
      <c r="F27" s="310"/>
      <c r="G27" s="310"/>
      <c r="H27" s="310"/>
      <c r="I27" s="310"/>
    </row>
    <row r="28" spans="2:25" x14ac:dyDescent="0.2">
      <c r="B28" s="310"/>
      <c r="C28" s="310"/>
      <c r="D28" s="310"/>
      <c r="E28" s="310"/>
      <c r="F28" s="310"/>
      <c r="G28" s="310"/>
      <c r="H28" s="310"/>
      <c r="I28" s="310"/>
    </row>
    <row r="29" spans="2:25" x14ac:dyDescent="0.2">
      <c r="B29" s="310"/>
      <c r="C29" s="310"/>
      <c r="D29" s="310"/>
      <c r="E29" s="310"/>
      <c r="F29" s="310"/>
      <c r="G29" s="310"/>
      <c r="H29" s="310"/>
      <c r="I29" s="310"/>
    </row>
    <row r="30" spans="2:25" x14ac:dyDescent="0.2">
      <c r="B30" s="310"/>
      <c r="C30" s="310"/>
      <c r="D30" s="310"/>
      <c r="E30" s="310"/>
      <c r="F30" s="310"/>
      <c r="G30" s="310"/>
      <c r="H30" s="310"/>
      <c r="I30" s="310"/>
    </row>
    <row r="31" spans="2:25" x14ac:dyDescent="0.2">
      <c r="B31" s="310"/>
      <c r="C31" s="310"/>
      <c r="D31" s="310"/>
      <c r="E31" s="310"/>
      <c r="F31" s="310"/>
      <c r="G31" s="310"/>
      <c r="H31" s="310"/>
      <c r="I31" s="310"/>
    </row>
    <row r="32" spans="2:25" x14ac:dyDescent="0.2">
      <c r="B32" s="310"/>
      <c r="C32" s="310"/>
      <c r="D32" s="310"/>
      <c r="E32" s="310"/>
      <c r="F32" s="310"/>
      <c r="G32" s="310"/>
      <c r="H32" s="310"/>
      <c r="I32" s="310"/>
    </row>
    <row r="33" s="310" customFormat="1" x14ac:dyDescent="0.2"/>
    <row r="34" s="310" customFormat="1" x14ac:dyDescent="0.2"/>
    <row r="35" s="310" customFormat="1" x14ac:dyDescent="0.2"/>
    <row r="36" s="310" customFormat="1" x14ac:dyDescent="0.2"/>
    <row r="37" s="310" customFormat="1" x14ac:dyDescent="0.2"/>
    <row r="38" s="310" customFormat="1" x14ac:dyDescent="0.2"/>
    <row r="39" s="310" customFormat="1" x14ac:dyDescent="0.2"/>
    <row r="40" s="310" customFormat="1" x14ac:dyDescent="0.2"/>
    <row r="41" s="310" customFormat="1" x14ac:dyDescent="0.2"/>
    <row r="42" s="310" customFormat="1" x14ac:dyDescent="0.2"/>
    <row r="43" s="310" customFormat="1" x14ac:dyDescent="0.2"/>
    <row r="44" s="310" customFormat="1" x14ac:dyDescent="0.2"/>
    <row r="45" s="310" customFormat="1" x14ac:dyDescent="0.2"/>
    <row r="46" s="310" customFormat="1" x14ac:dyDescent="0.2"/>
    <row r="47" s="310" customFormat="1" x14ac:dyDescent="0.2"/>
    <row r="48" s="310" customFormat="1" x14ac:dyDescent="0.2"/>
    <row r="49" s="310" customFormat="1" x14ac:dyDescent="0.2"/>
    <row r="50" s="310" customFormat="1" x14ac:dyDescent="0.2"/>
    <row r="51" s="310" customFormat="1" x14ac:dyDescent="0.2"/>
    <row r="52" s="310" customFormat="1" x14ac:dyDescent="0.2"/>
    <row r="53" s="310" customFormat="1" x14ac:dyDescent="0.2"/>
    <row r="54" s="310" customFormat="1" x14ac:dyDescent="0.2"/>
    <row r="55" s="310" customFormat="1" x14ac:dyDescent="0.2"/>
    <row r="56" s="310" customFormat="1" x14ac:dyDescent="0.2"/>
    <row r="57" s="310" customFormat="1" x14ac:dyDescent="0.2"/>
    <row r="58" s="310" customFormat="1" x14ac:dyDescent="0.2"/>
    <row r="59" s="310" customFormat="1" x14ac:dyDescent="0.2"/>
    <row r="60" s="310" customFormat="1" x14ac:dyDescent="0.2"/>
    <row r="61" s="310" customFormat="1" x14ac:dyDescent="0.2"/>
    <row r="62" s="310" customFormat="1" x14ac:dyDescent="0.2"/>
    <row r="63" s="310" customFormat="1" x14ac:dyDescent="0.2"/>
    <row r="64" s="310" customFormat="1" x14ac:dyDescent="0.2"/>
    <row r="65" s="310" customFormat="1" x14ac:dyDescent="0.2"/>
    <row r="66" s="310" customFormat="1" x14ac:dyDescent="0.2"/>
    <row r="67" s="310" customFormat="1" x14ac:dyDescent="0.2"/>
    <row r="68" s="310" customFormat="1" x14ac:dyDescent="0.2"/>
    <row r="69" s="310" customFormat="1" x14ac:dyDescent="0.2"/>
    <row r="70" s="310" customFormat="1" x14ac:dyDescent="0.2"/>
    <row r="71" s="310" customFormat="1" x14ac:dyDescent="0.2"/>
    <row r="72" s="310" customFormat="1" x14ac:dyDescent="0.2"/>
    <row r="73" s="310" customFormat="1" x14ac:dyDescent="0.2"/>
    <row r="74" s="310" customFormat="1" x14ac:dyDescent="0.2"/>
    <row r="75" s="310" customFormat="1" x14ac:dyDescent="0.2"/>
    <row r="76" s="310" customFormat="1" x14ac:dyDescent="0.2"/>
    <row r="77" s="310" customFormat="1" x14ac:dyDescent="0.2"/>
    <row r="78" s="310" customFormat="1" x14ac:dyDescent="0.2"/>
    <row r="79" s="310" customFormat="1" x14ac:dyDescent="0.2"/>
    <row r="80" s="310" customFormat="1" x14ac:dyDescent="0.2"/>
    <row r="81" s="310" customFormat="1" x14ac:dyDescent="0.2"/>
    <row r="82" s="310" customFormat="1" x14ac:dyDescent="0.2"/>
    <row r="83" s="310" customFormat="1" x14ac:dyDescent="0.2"/>
  </sheetData>
  <sheetProtection algorithmName="SHA-512" hashValue="hzrU1DDuVTN6Ex+BgbT/STL04JUILy7UuHs4oUCERNXZ0suLLKuiLj3wEfLD9njpKXFJvXo7xxjH1fmi/zyHjg==" saltValue="iy/yp1NXw1WHmtG702ygKg==" spinCount="100000" sheet="1" objects="1" scenarios="1"/>
  <mergeCells count="26">
    <mergeCell ref="A1:AO1"/>
    <mergeCell ref="A2:A3"/>
    <mergeCell ref="B2:B3"/>
    <mergeCell ref="C2:C3"/>
    <mergeCell ref="D2:D3"/>
    <mergeCell ref="E2:E3"/>
    <mergeCell ref="F2:F3"/>
    <mergeCell ref="G2:G3"/>
    <mergeCell ref="H2:H3"/>
    <mergeCell ref="I2:I3"/>
    <mergeCell ref="AK2:AL2"/>
    <mergeCell ref="AM2:AN2"/>
    <mergeCell ref="AO2:AO3"/>
    <mergeCell ref="B15:AN15"/>
    <mergeCell ref="U2:W2"/>
    <mergeCell ref="X2:Z2"/>
    <mergeCell ref="AA2:AB2"/>
    <mergeCell ref="AC2:AE2"/>
    <mergeCell ref="AF2:AH2"/>
    <mergeCell ref="AI2:AJ2"/>
    <mergeCell ref="J2:J3"/>
    <mergeCell ref="K2:L2"/>
    <mergeCell ref="M2:N2"/>
    <mergeCell ref="O2:P2"/>
    <mergeCell ref="Q2:R2"/>
    <mergeCell ref="S2:T2"/>
  </mergeCells>
  <printOptions horizontalCentered="1"/>
  <pageMargins left="0.31496062992125984" right="0.31496062992125984" top="1.1417322834645669" bottom="0.74803149606299213" header="0.31496062992125984" footer="0.31496062992125984"/>
  <pageSetup scale="29"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drawing r:id="rId2"/>
  <legacyDrawing r:id="rId3"/>
  <legacyDrawingHF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A0489-16ED-46AC-8589-B5B0D5B6EEC3}">
  <sheetPr codeName="Hoja2">
    <tabColor theme="6" tint="0.59999389629810485"/>
    <pageSetUpPr fitToPage="1"/>
  </sheetPr>
  <dimension ref="A1:F16"/>
  <sheetViews>
    <sheetView zoomScale="80" zoomScaleNormal="80" workbookViewId="0">
      <selection activeCell="A18" sqref="A18:F19"/>
    </sheetView>
  </sheetViews>
  <sheetFormatPr baseColWidth="10" defaultColWidth="11.42578125" defaultRowHeight="15" x14ac:dyDescent="0.25"/>
  <cols>
    <col min="1" max="1" width="11.42578125" style="35"/>
    <col min="2" max="2" width="29.7109375" style="324" bestFit="1" customWidth="1"/>
    <col min="3" max="3" width="15.140625" style="334" bestFit="1" customWidth="1"/>
    <col min="4" max="4" width="47" style="324" customWidth="1"/>
    <col min="5" max="5" width="51.85546875" style="324" customWidth="1"/>
    <col min="6" max="6" width="13.85546875" style="35" customWidth="1"/>
    <col min="7" max="16384" width="11.42578125" style="35"/>
  </cols>
  <sheetData>
    <row r="1" spans="1:6" ht="15.75" thickBot="1" x14ac:dyDescent="0.3">
      <c r="B1" s="659" t="s">
        <v>2779</v>
      </c>
      <c r="C1" s="659"/>
      <c r="D1" s="659"/>
      <c r="E1" s="659"/>
      <c r="F1" s="659"/>
    </row>
    <row r="2" spans="1:6" ht="30.75" thickBot="1" x14ac:dyDescent="0.3">
      <c r="A2" s="267" t="s">
        <v>1778</v>
      </c>
      <c r="B2" s="314" t="s">
        <v>2456</v>
      </c>
      <c r="C2" s="315" t="s">
        <v>2457</v>
      </c>
      <c r="D2" s="315" t="s">
        <v>2458</v>
      </c>
      <c r="E2" s="316" t="s">
        <v>2459</v>
      </c>
      <c r="F2" s="317" t="s">
        <v>2460</v>
      </c>
    </row>
    <row r="3" spans="1:6" s="324" customFormat="1" ht="75" x14ac:dyDescent="0.25">
      <c r="A3" s="318" t="s">
        <v>2206</v>
      </c>
      <c r="B3" s="319" t="s">
        <v>2461</v>
      </c>
      <c r="C3" s="320" t="s">
        <v>2457</v>
      </c>
      <c r="D3" s="321" t="s">
        <v>2462</v>
      </c>
      <c r="E3" s="322" t="s">
        <v>2463</v>
      </c>
      <c r="F3" s="323"/>
    </row>
    <row r="4" spans="1:6" ht="72.75" customHeight="1" x14ac:dyDescent="0.25">
      <c r="A4" s="660" t="s">
        <v>2206</v>
      </c>
      <c r="B4" s="662" t="s">
        <v>2425</v>
      </c>
      <c r="C4" s="325" t="s">
        <v>2464</v>
      </c>
      <c r="D4" s="326" t="s">
        <v>2465</v>
      </c>
      <c r="E4" s="322" t="s">
        <v>2466</v>
      </c>
      <c r="F4" s="323"/>
    </row>
    <row r="5" spans="1:6" ht="30" x14ac:dyDescent="0.25">
      <c r="A5" s="661"/>
      <c r="B5" s="662"/>
      <c r="C5" s="325" t="s">
        <v>2467</v>
      </c>
      <c r="D5" s="326" t="s">
        <v>2468</v>
      </c>
      <c r="E5" s="322" t="s">
        <v>2469</v>
      </c>
      <c r="F5" s="323"/>
    </row>
    <row r="6" spans="1:6" ht="45" x14ac:dyDescent="0.25">
      <c r="A6" s="318" t="s">
        <v>2206</v>
      </c>
      <c r="B6" s="327" t="s">
        <v>2470</v>
      </c>
      <c r="C6" s="325" t="s">
        <v>2464</v>
      </c>
      <c r="D6" s="326" t="s">
        <v>2471</v>
      </c>
      <c r="E6" s="322" t="s">
        <v>2466</v>
      </c>
      <c r="F6" s="323"/>
    </row>
    <row r="7" spans="1:6" ht="30" x14ac:dyDescent="0.25">
      <c r="A7" s="660" t="s">
        <v>2206</v>
      </c>
      <c r="B7" s="664" t="s">
        <v>2472</v>
      </c>
      <c r="C7" s="325" t="s">
        <v>2464</v>
      </c>
      <c r="D7" s="326" t="s">
        <v>2473</v>
      </c>
      <c r="E7" s="322" t="s">
        <v>2474</v>
      </c>
      <c r="F7" s="323"/>
    </row>
    <row r="8" spans="1:6" ht="45" x14ac:dyDescent="0.25">
      <c r="A8" s="663"/>
      <c r="B8" s="664"/>
      <c r="C8" s="325" t="s">
        <v>2475</v>
      </c>
      <c r="D8" s="326" t="s">
        <v>2476</v>
      </c>
      <c r="E8" s="322" t="s">
        <v>2477</v>
      </c>
      <c r="F8" s="323"/>
    </row>
    <row r="9" spans="1:6" ht="45" x14ac:dyDescent="0.25">
      <c r="A9" s="663"/>
      <c r="B9" s="664"/>
      <c r="C9" s="325" t="s">
        <v>2467</v>
      </c>
      <c r="D9" s="326" t="s">
        <v>2478</v>
      </c>
      <c r="E9" s="322" t="s">
        <v>2479</v>
      </c>
      <c r="F9" s="323"/>
    </row>
    <row r="10" spans="1:6" ht="30" x14ac:dyDescent="0.25">
      <c r="A10" s="661"/>
      <c r="B10" s="664"/>
      <c r="C10" s="325" t="s">
        <v>2480</v>
      </c>
      <c r="D10" s="326" t="s">
        <v>2481</v>
      </c>
      <c r="E10" s="322" t="s">
        <v>2469</v>
      </c>
      <c r="F10" s="323"/>
    </row>
    <row r="11" spans="1:6" ht="30" x14ac:dyDescent="0.25">
      <c r="A11" s="318" t="s">
        <v>2206</v>
      </c>
      <c r="B11" s="328" t="s">
        <v>2482</v>
      </c>
      <c r="C11" s="325" t="s">
        <v>2464</v>
      </c>
      <c r="D11" s="326" t="s">
        <v>2468</v>
      </c>
      <c r="E11" s="322" t="s">
        <v>2483</v>
      </c>
      <c r="F11" s="323"/>
    </row>
    <row r="12" spans="1:6" ht="45" x14ac:dyDescent="0.25">
      <c r="A12" s="318" t="s">
        <v>2206</v>
      </c>
      <c r="B12" s="328" t="s">
        <v>2421</v>
      </c>
      <c r="C12" s="325" t="s">
        <v>2464</v>
      </c>
      <c r="D12" s="326" t="s">
        <v>2484</v>
      </c>
      <c r="E12" s="322" t="s">
        <v>2485</v>
      </c>
      <c r="F12" s="323"/>
    </row>
    <row r="13" spans="1:6" ht="45" x14ac:dyDescent="0.25">
      <c r="A13" s="318" t="s">
        <v>2206</v>
      </c>
      <c r="B13" s="328" t="s">
        <v>2486</v>
      </c>
      <c r="C13" s="325" t="s">
        <v>2464</v>
      </c>
      <c r="D13" s="326" t="s">
        <v>2484</v>
      </c>
      <c r="E13" s="322" t="s">
        <v>2487</v>
      </c>
      <c r="F13" s="323"/>
    </row>
    <row r="14" spans="1:6" ht="45.75" thickBot="1" x14ac:dyDescent="0.3">
      <c r="A14" s="318" t="s">
        <v>2206</v>
      </c>
      <c r="B14" s="329" t="s">
        <v>2488</v>
      </c>
      <c r="C14" s="330" t="s">
        <v>2464</v>
      </c>
      <c r="D14" s="331" t="s">
        <v>2489</v>
      </c>
      <c r="E14" s="332" t="s">
        <v>2490</v>
      </c>
      <c r="F14" s="333"/>
    </row>
    <row r="15" spans="1:6" x14ac:dyDescent="0.25">
      <c r="A15" t="s">
        <v>2491</v>
      </c>
      <c r="D15" s="193"/>
      <c r="E15" s="193"/>
    </row>
    <row r="16" spans="1:6" x14ac:dyDescent="0.25">
      <c r="D16" s="193"/>
      <c r="E16" s="193"/>
    </row>
  </sheetData>
  <sheetProtection algorithmName="SHA-512" hashValue="hlVGKTKZJ4/s2Kn006rCf6dz3bZmCBUdcLCa8VuUChzhDxAnGfIVbmfW3Q7IpXc1VaxcLWqKHLkNDHbitL6+JQ==" saltValue="XK+8AfOcAkFSr2yx2RsMIw==" spinCount="100000" sheet="1" objects="1" scenarios="1"/>
  <mergeCells count="5">
    <mergeCell ref="B1:F1"/>
    <mergeCell ref="A4:A5"/>
    <mergeCell ref="B4:B5"/>
    <mergeCell ref="A7:A10"/>
    <mergeCell ref="B7:B10"/>
  </mergeCells>
  <dataValidations count="1">
    <dataValidation type="list" allowBlank="1" showInputMessage="1" showErrorMessage="1" sqref="F3:F14" xr:uid="{467279FE-123A-435F-9173-CF0864654811}">
      <formula1>"Cumple, No cumple"</formula1>
    </dataValidation>
  </dataValidations>
  <hyperlinks>
    <hyperlink ref="A2" location="PORTADA!A1" display="Portada" xr:uid="{B48C13F7-BAE9-49B5-B1CE-933DAAD57AEC}"/>
  </hyperlinks>
  <printOptions horizontalCentered="1"/>
  <pageMargins left="0.31496062992125984" right="0.31496062992125984" top="1.1417322834645669" bottom="0.74803149606299213" header="0.31496062992125984" footer="0.31496062992125984"/>
  <pageSetup scale="83"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7C187-9064-4C71-B811-4FC821CDCACD}">
  <sheetPr codeName="Hoja18">
    <tabColor theme="5" tint="0.79998168889431442"/>
    <pageSetUpPr fitToPage="1"/>
  </sheetPr>
  <dimension ref="A1:E21"/>
  <sheetViews>
    <sheetView zoomScale="110" zoomScaleNormal="110" workbookViewId="0">
      <selection activeCell="A18" sqref="A18:F19"/>
    </sheetView>
  </sheetViews>
  <sheetFormatPr baseColWidth="10" defaultColWidth="11.42578125" defaultRowHeight="15" x14ac:dyDescent="0.25"/>
  <cols>
    <col min="2" max="2" width="90.5703125" style="67" customWidth="1"/>
    <col min="3" max="3" width="15" style="67" customWidth="1"/>
    <col min="4" max="4" width="45" style="67" customWidth="1"/>
    <col min="5" max="5" width="11.42578125" style="67"/>
    <col min="6" max="6" width="69.28515625" customWidth="1"/>
  </cols>
  <sheetData>
    <row r="1" spans="1:4" x14ac:dyDescent="0.25">
      <c r="A1" s="513" t="s">
        <v>1778</v>
      </c>
      <c r="B1" s="666" t="s">
        <v>2786</v>
      </c>
      <c r="C1" s="666"/>
      <c r="D1" s="666"/>
    </row>
    <row r="2" spans="1:4" x14ac:dyDescent="0.25">
      <c r="B2" s="514" t="s">
        <v>2496</v>
      </c>
      <c r="C2" s="515" t="s">
        <v>1547</v>
      </c>
      <c r="D2" s="514" t="s">
        <v>2497</v>
      </c>
    </row>
    <row r="3" spans="1:4" ht="32.25" customHeight="1" x14ac:dyDescent="0.25">
      <c r="A3" s="516" t="s">
        <v>2240</v>
      </c>
      <c r="B3" s="198" t="s">
        <v>2498</v>
      </c>
      <c r="C3" s="517" t="s">
        <v>2499</v>
      </c>
      <c r="D3" s="198" t="s">
        <v>2500</v>
      </c>
    </row>
    <row r="4" spans="1:4" ht="28.5" x14ac:dyDescent="0.25">
      <c r="A4" s="516" t="s">
        <v>2240</v>
      </c>
      <c r="B4" s="198" t="s">
        <v>2501</v>
      </c>
      <c r="C4" s="517" t="s">
        <v>2499</v>
      </c>
      <c r="D4" s="198" t="s">
        <v>2502</v>
      </c>
    </row>
    <row r="5" spans="1:4" ht="42.75" x14ac:dyDescent="0.25">
      <c r="A5" s="516" t="s">
        <v>2240</v>
      </c>
      <c r="B5" s="198" t="s">
        <v>2503</v>
      </c>
      <c r="C5" s="517" t="s">
        <v>2499</v>
      </c>
      <c r="D5" s="198" t="s">
        <v>2500</v>
      </c>
    </row>
    <row r="6" spans="1:4" ht="28.5" x14ac:dyDescent="0.25">
      <c r="A6" s="516" t="s">
        <v>2240</v>
      </c>
      <c r="B6" s="198" t="s">
        <v>2504</v>
      </c>
      <c r="C6" s="517" t="s">
        <v>2499</v>
      </c>
      <c r="D6" s="198" t="s">
        <v>2505</v>
      </c>
    </row>
    <row r="7" spans="1:4" ht="34.5" customHeight="1" x14ac:dyDescent="0.25">
      <c r="A7" s="516" t="s">
        <v>2240</v>
      </c>
      <c r="B7" s="198" t="s">
        <v>2506</v>
      </c>
      <c r="C7" s="517" t="s">
        <v>2499</v>
      </c>
      <c r="D7" s="198" t="s">
        <v>2500</v>
      </c>
    </row>
    <row r="8" spans="1:4" ht="57" x14ac:dyDescent="0.25">
      <c r="A8" s="516" t="s">
        <v>2240</v>
      </c>
      <c r="B8" s="198" t="s">
        <v>2507</v>
      </c>
      <c r="C8" s="518" t="s">
        <v>2508</v>
      </c>
      <c r="D8" s="198" t="s">
        <v>2509</v>
      </c>
    </row>
    <row r="9" spans="1:4" ht="47.25" customHeight="1" x14ac:dyDescent="0.25">
      <c r="A9" s="516" t="s">
        <v>2240</v>
      </c>
      <c r="B9" s="198" t="s">
        <v>2787</v>
      </c>
      <c r="C9" s="518" t="s">
        <v>2508</v>
      </c>
      <c r="D9" s="198" t="s">
        <v>2510</v>
      </c>
    </row>
    <row r="10" spans="1:4" ht="57" x14ac:dyDescent="0.25">
      <c r="A10" s="516" t="s">
        <v>2240</v>
      </c>
      <c r="B10" s="198" t="s">
        <v>2511</v>
      </c>
      <c r="C10" s="518" t="s">
        <v>2508</v>
      </c>
      <c r="D10" s="198" t="s">
        <v>2512</v>
      </c>
    </row>
    <row r="11" spans="1:4" ht="57" x14ac:dyDescent="0.25">
      <c r="A11" s="516" t="s">
        <v>2240</v>
      </c>
      <c r="B11" s="198" t="s">
        <v>2513</v>
      </c>
      <c r="C11" s="518" t="s">
        <v>2508</v>
      </c>
      <c r="D11" s="198" t="s">
        <v>2514</v>
      </c>
    </row>
    <row r="12" spans="1:4" ht="42.75" x14ac:dyDescent="0.25">
      <c r="A12" s="516" t="s">
        <v>2240</v>
      </c>
      <c r="B12" s="198" t="s">
        <v>2788</v>
      </c>
      <c r="C12" s="518" t="s">
        <v>2508</v>
      </c>
      <c r="D12" s="198" t="s">
        <v>2515</v>
      </c>
    </row>
    <row r="13" spans="1:4" ht="42.75" x14ac:dyDescent="0.25">
      <c r="A13" s="516" t="s">
        <v>2240</v>
      </c>
      <c r="B13" s="198" t="s">
        <v>2516</v>
      </c>
      <c r="C13" s="518" t="s">
        <v>2508</v>
      </c>
      <c r="D13" s="198" t="s">
        <v>2515</v>
      </c>
    </row>
    <row r="14" spans="1:4" ht="31.5" customHeight="1" x14ac:dyDescent="0.25">
      <c r="A14" s="516" t="s">
        <v>2240</v>
      </c>
      <c r="B14" s="198" t="s">
        <v>2789</v>
      </c>
      <c r="C14" s="518" t="s">
        <v>2508</v>
      </c>
      <c r="D14" s="198" t="s">
        <v>2517</v>
      </c>
    </row>
    <row r="15" spans="1:4" x14ac:dyDescent="0.25">
      <c r="B15" s="667" t="s">
        <v>2790</v>
      </c>
      <c r="C15" s="667"/>
      <c r="D15" s="667"/>
    </row>
    <row r="16" spans="1:4" ht="15.75" customHeight="1" x14ac:dyDescent="0.25">
      <c r="B16" s="668"/>
      <c r="C16" s="668"/>
      <c r="D16" s="668"/>
    </row>
    <row r="19" spans="2:4" x14ac:dyDescent="0.25">
      <c r="B19" s="669" t="s">
        <v>2518</v>
      </c>
      <c r="C19" s="669"/>
      <c r="D19" s="669"/>
    </row>
    <row r="20" spans="2:4" ht="249.75" customHeight="1" x14ac:dyDescent="0.25">
      <c r="B20" s="670" t="s">
        <v>2519</v>
      </c>
      <c r="C20" s="670"/>
      <c r="D20" s="670"/>
    </row>
    <row r="21" spans="2:4" ht="30" customHeight="1" x14ac:dyDescent="0.25">
      <c r="B21" s="665" t="s">
        <v>2520</v>
      </c>
      <c r="C21" s="665"/>
      <c r="D21" s="665"/>
    </row>
  </sheetData>
  <sheetProtection algorithmName="SHA-512" hashValue="zxLDLqW2k6AAPB+a7EZYiR8+fVlFIlMBPYZJnw7WxXqJxYf0XXKDZ7C1qmDLFJDozevvLkJ70P8/0W78Cd7wBg==" saltValue="/pncKdko6QFiboFhGSxCFw==" spinCount="100000" sheet="1" objects="1" scenarios="1"/>
  <mergeCells count="6">
    <mergeCell ref="B21:D21"/>
    <mergeCell ref="B1:D1"/>
    <mergeCell ref="B15:D15"/>
    <mergeCell ref="B16:D16"/>
    <mergeCell ref="B19:D19"/>
    <mergeCell ref="B20:D20"/>
  </mergeCells>
  <hyperlinks>
    <hyperlink ref="A1" location="PORTADA!A1" display="Portada" xr:uid="{EB95795B-5720-49F0-BEDA-C2C39C9E0992}"/>
  </hyperlinks>
  <printOptions horizontalCentered="1"/>
  <pageMargins left="0.31496062992125984" right="0.31496062992125984" top="1.1417322834645669" bottom="0.74803149606299213" header="0.31496062992125984" footer="0.31496062992125984"/>
  <pageSetup scale="87"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2">
    <tabColor rgb="FFEE0000"/>
    <pageSetUpPr fitToPage="1"/>
  </sheetPr>
  <dimension ref="A1:Z62"/>
  <sheetViews>
    <sheetView topLeftCell="H36" zoomScaleNormal="100" zoomScalePageLayoutView="80" workbookViewId="0">
      <selection activeCell="I58" sqref="I58"/>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4" customFormat="1" x14ac:dyDescent="0.25">
      <c r="A1" s="31"/>
      <c r="B1" s="31"/>
      <c r="C1" s="31"/>
      <c r="D1" s="31"/>
    </row>
    <row r="2" spans="1:9" ht="30" customHeight="1" x14ac:dyDescent="0.25">
      <c r="A2" s="31"/>
      <c r="B2" s="80" t="s">
        <v>2618</v>
      </c>
      <c r="C2" s="78" t="s">
        <v>1645</v>
      </c>
      <c r="D2" s="78" t="s">
        <v>1646</v>
      </c>
      <c r="E2" s="78" t="s">
        <v>1647</v>
      </c>
      <c r="F2" s="78" t="s">
        <v>2619</v>
      </c>
      <c r="G2" s="78" t="s">
        <v>1649</v>
      </c>
    </row>
    <row r="3" spans="1:9" s="14" customFormat="1" x14ac:dyDescent="0.15">
      <c r="A3" s="31"/>
      <c r="B3" s="82" t="s">
        <v>1650</v>
      </c>
      <c r="C3" s="83" t="str" cm="1">
        <f t="array" ref="C3">_xlfn._xlws.FILTER('2.Ambientes Edu. y Protecto'!B3:F95,'2.Ambientes Edu. y Protecto'!D3:D95="NO CUMPLE CONDICIÓN","")</f>
        <v/>
      </c>
      <c r="D3" s="10"/>
      <c r="E3" s="83"/>
      <c r="F3" s="10"/>
      <c r="G3" s="10"/>
      <c r="H3" s="10" t="str">
        <f>CONCATENATE("No ",D3)</f>
        <v xml:space="preserve">No </v>
      </c>
      <c r="I3" s="14" t="s">
        <v>1779</v>
      </c>
    </row>
    <row r="4" spans="1:9" x14ac:dyDescent="0.25">
      <c r="A4" s="31"/>
      <c r="B4" s="82" t="s">
        <v>1653</v>
      </c>
      <c r="C4" s="83"/>
      <c r="D4" s="10"/>
      <c r="E4" s="83"/>
      <c r="F4" s="10"/>
      <c r="G4" s="10"/>
      <c r="H4" s="10" t="str">
        <f t="shared" ref="H4:H17" si="0">CONCATENATE("No ",D4)</f>
        <v xml:space="preserve">No </v>
      </c>
      <c r="I4" s="14" t="s">
        <v>1779</v>
      </c>
    </row>
    <row r="5" spans="1:9" x14ac:dyDescent="0.25">
      <c r="A5" s="31"/>
      <c r="B5" s="82" t="s">
        <v>1655</v>
      </c>
      <c r="C5" s="83"/>
      <c r="D5" s="10"/>
      <c r="E5" s="83"/>
      <c r="F5" s="10"/>
      <c r="G5" s="10"/>
      <c r="H5" s="10" t="str">
        <f t="shared" si="0"/>
        <v xml:space="preserve">No </v>
      </c>
      <c r="I5" s="14" t="s">
        <v>1779</v>
      </c>
    </row>
    <row r="6" spans="1:9" x14ac:dyDescent="0.25">
      <c r="A6" s="31"/>
      <c r="B6" s="82" t="s">
        <v>1657</v>
      </c>
      <c r="C6" s="83"/>
      <c r="D6" s="10"/>
      <c r="E6" s="83"/>
      <c r="F6" s="10"/>
      <c r="G6" s="10"/>
      <c r="H6" s="10" t="str">
        <f t="shared" si="0"/>
        <v xml:space="preserve">No </v>
      </c>
      <c r="I6" s="14" t="s">
        <v>1779</v>
      </c>
    </row>
    <row r="7" spans="1:9" x14ac:dyDescent="0.25">
      <c r="A7" s="31"/>
      <c r="B7" s="82" t="s">
        <v>1659</v>
      </c>
      <c r="C7" s="83"/>
      <c r="D7" s="10"/>
      <c r="E7" s="83"/>
      <c r="F7" s="10"/>
      <c r="G7" s="10"/>
      <c r="H7" s="10" t="str">
        <f t="shared" si="0"/>
        <v xml:space="preserve">No </v>
      </c>
      <c r="I7" s="14" t="s">
        <v>1779</v>
      </c>
    </row>
    <row r="8" spans="1:9" x14ac:dyDescent="0.25">
      <c r="A8" s="31"/>
      <c r="B8" s="82" t="s">
        <v>1662</v>
      </c>
      <c r="C8" s="83"/>
      <c r="D8" s="10"/>
      <c r="E8" s="83"/>
      <c r="F8" s="10"/>
      <c r="G8" s="10"/>
      <c r="H8" s="10" t="str">
        <f t="shared" si="0"/>
        <v xml:space="preserve">No </v>
      </c>
      <c r="I8" s="14" t="s">
        <v>1779</v>
      </c>
    </row>
    <row r="9" spans="1:9" x14ac:dyDescent="0.25">
      <c r="A9" s="31"/>
      <c r="B9" s="82" t="s">
        <v>1666</v>
      </c>
      <c r="C9" s="83"/>
      <c r="D9" s="10"/>
      <c r="E9" s="83"/>
      <c r="F9" s="10"/>
      <c r="G9" s="10"/>
      <c r="H9" s="10" t="str">
        <f t="shared" si="0"/>
        <v xml:space="preserve">No </v>
      </c>
      <c r="I9" s="14" t="s">
        <v>1779</v>
      </c>
    </row>
    <row r="10" spans="1:9" x14ac:dyDescent="0.25">
      <c r="B10" s="82" t="s">
        <v>1669</v>
      </c>
      <c r="D10" s="10"/>
      <c r="F10" s="139"/>
      <c r="G10" s="11"/>
      <c r="H10" s="10" t="str">
        <f t="shared" si="0"/>
        <v xml:space="preserve">No </v>
      </c>
      <c r="I10" s="14" t="s">
        <v>1779</v>
      </c>
    </row>
    <row r="11" spans="1:9" x14ac:dyDescent="0.25">
      <c r="B11" s="82" t="s">
        <v>1669</v>
      </c>
      <c r="D11" s="10"/>
      <c r="F11" s="139"/>
      <c r="G11" s="11"/>
      <c r="H11" s="10" t="str">
        <f>CONCATENATE("No ",D11)</f>
        <v xml:space="preserve">No </v>
      </c>
      <c r="I11" s="14" t="s">
        <v>1779</v>
      </c>
    </row>
    <row r="12" spans="1:9" x14ac:dyDescent="0.25">
      <c r="B12" s="82" t="s">
        <v>1669</v>
      </c>
      <c r="D12" s="10"/>
      <c r="F12" s="139"/>
      <c r="G12" s="11"/>
      <c r="H12" s="10" t="str">
        <f t="shared" si="0"/>
        <v xml:space="preserve">No </v>
      </c>
      <c r="I12" s="14" t="s">
        <v>1779</v>
      </c>
    </row>
    <row r="13" spans="1:9" x14ac:dyDescent="0.25">
      <c r="B13" s="82" t="s">
        <v>1856</v>
      </c>
      <c r="D13" s="10"/>
      <c r="F13" s="139"/>
      <c r="G13" s="11"/>
      <c r="H13" s="10" t="str">
        <f t="shared" si="0"/>
        <v xml:space="preserve">No </v>
      </c>
      <c r="I13" s="14" t="s">
        <v>1779</v>
      </c>
    </row>
    <row r="14" spans="1:9" x14ac:dyDescent="0.25">
      <c r="B14" s="82" t="s">
        <v>1870</v>
      </c>
      <c r="D14" s="10"/>
      <c r="F14" s="139"/>
      <c r="G14" s="11"/>
      <c r="H14" s="10" t="str">
        <f t="shared" si="0"/>
        <v xml:space="preserve">No </v>
      </c>
      <c r="I14" s="14" t="s">
        <v>1779</v>
      </c>
    </row>
    <row r="15" spans="1:9" x14ac:dyDescent="0.25">
      <c r="B15" s="82" t="s">
        <v>1870</v>
      </c>
      <c r="D15" s="10"/>
      <c r="F15" s="139"/>
      <c r="G15" s="11"/>
      <c r="H15" s="10" t="str">
        <f t="shared" si="0"/>
        <v xml:space="preserve">No </v>
      </c>
      <c r="I15" s="14" t="s">
        <v>1779</v>
      </c>
    </row>
    <row r="16" spans="1:9" x14ac:dyDescent="0.25">
      <c r="B16" s="82" t="s">
        <v>1908</v>
      </c>
      <c r="D16" s="10"/>
      <c r="F16" s="139"/>
      <c r="G16" s="11"/>
      <c r="H16" s="10" t="str">
        <f t="shared" si="0"/>
        <v xml:space="preserve">No </v>
      </c>
      <c r="I16" s="14" t="s">
        <v>1779</v>
      </c>
    </row>
    <row r="17" spans="2:9" x14ac:dyDescent="0.25">
      <c r="B17" s="82" t="s">
        <v>1923</v>
      </c>
      <c r="D17" s="10"/>
      <c r="F17" s="139"/>
      <c r="G17" s="11"/>
      <c r="H17" s="10" t="str">
        <f t="shared" si="0"/>
        <v xml:space="preserve">No </v>
      </c>
      <c r="I17" s="14" t="s">
        <v>1779</v>
      </c>
    </row>
    <row r="18" spans="2:9" x14ac:dyDescent="0.25">
      <c r="B18" s="82" t="s">
        <v>2620</v>
      </c>
      <c r="C18" s="83" t="str" cm="1">
        <f t="array" ref="C18">_xlfn._xlws.FILTER('3. Salud y Nutrición'!B3:F103,'3. Salud y Nutrición'!D3:D103="NO CUMPLE CONDICIÓN","")</f>
        <v/>
      </c>
      <c r="D18" s="10"/>
      <c r="E18" s="84"/>
      <c r="F18" s="5"/>
      <c r="G18" s="5"/>
      <c r="H18" s="10" t="str">
        <f t="shared" ref="H18:H60" si="1">CONCATENATE("No ",D18)</f>
        <v xml:space="preserve">No </v>
      </c>
      <c r="I18" s="14" t="s">
        <v>1929</v>
      </c>
    </row>
    <row r="19" spans="2:9" x14ac:dyDescent="0.25">
      <c r="B19" s="82" t="s">
        <v>1938</v>
      </c>
      <c r="C19" s="83"/>
      <c r="D19" s="10"/>
      <c r="E19" s="84"/>
      <c r="F19" s="5"/>
      <c r="G19" s="5"/>
      <c r="H19" s="10" t="str">
        <f t="shared" si="1"/>
        <v xml:space="preserve">No </v>
      </c>
      <c r="I19" s="14" t="s">
        <v>1929</v>
      </c>
    </row>
    <row r="20" spans="2:9" x14ac:dyDescent="0.25">
      <c r="B20" s="82" t="s">
        <v>1948</v>
      </c>
      <c r="C20" s="83"/>
      <c r="D20" s="10"/>
      <c r="E20" s="84"/>
      <c r="F20" s="5"/>
      <c r="G20" s="5"/>
      <c r="H20" s="10" t="str">
        <f t="shared" si="1"/>
        <v xml:space="preserve">No </v>
      </c>
      <c r="I20" s="14" t="s">
        <v>1929</v>
      </c>
    </row>
    <row r="21" spans="2:9" x14ac:dyDescent="0.25">
      <c r="B21" s="82" t="s">
        <v>1953</v>
      </c>
      <c r="C21" s="83"/>
      <c r="D21" s="10"/>
      <c r="E21" s="84"/>
      <c r="F21" s="5"/>
      <c r="G21" s="5"/>
      <c r="H21" s="10" t="str">
        <f t="shared" si="1"/>
        <v xml:space="preserve">No </v>
      </c>
      <c r="I21" s="14" t="s">
        <v>1929</v>
      </c>
    </row>
    <row r="22" spans="2:9" x14ac:dyDescent="0.25">
      <c r="B22" s="82" t="s">
        <v>1953</v>
      </c>
      <c r="D22" s="10"/>
      <c r="F22" s="139"/>
      <c r="G22" s="11"/>
      <c r="H22" s="10" t="str">
        <f t="shared" si="1"/>
        <v xml:space="preserve">No </v>
      </c>
      <c r="I22" s="14" t="s">
        <v>1929</v>
      </c>
    </row>
    <row r="23" spans="2:9" x14ac:dyDescent="0.25">
      <c r="B23" s="82" t="s">
        <v>1980</v>
      </c>
      <c r="D23" s="10"/>
      <c r="F23" s="139"/>
      <c r="G23" s="11"/>
      <c r="H23" s="10" t="str">
        <f t="shared" si="1"/>
        <v xml:space="preserve">No </v>
      </c>
      <c r="I23" s="14" t="s">
        <v>1929</v>
      </c>
    </row>
    <row r="24" spans="2:9" x14ac:dyDescent="0.25">
      <c r="B24" s="82" t="s">
        <v>1989</v>
      </c>
      <c r="D24" s="10"/>
      <c r="F24" s="139"/>
      <c r="G24" s="11"/>
      <c r="H24" s="10" t="str">
        <f t="shared" si="1"/>
        <v xml:space="preserve">No </v>
      </c>
      <c r="I24" s="14" t="s">
        <v>1929</v>
      </c>
    </row>
    <row r="25" spans="2:9" x14ac:dyDescent="0.25">
      <c r="B25" s="82" t="s">
        <v>1995</v>
      </c>
      <c r="D25" s="10"/>
      <c r="F25" s="139"/>
      <c r="G25" s="11"/>
      <c r="H25" s="10" t="str">
        <f t="shared" si="1"/>
        <v xml:space="preserve">No </v>
      </c>
      <c r="I25" s="14" t="s">
        <v>1929</v>
      </c>
    </row>
    <row r="26" spans="2:9" x14ac:dyDescent="0.25">
      <c r="B26" s="82" t="s">
        <v>2008</v>
      </c>
      <c r="D26" s="10"/>
      <c r="F26" s="139"/>
      <c r="G26" s="11"/>
      <c r="H26" s="10" t="str">
        <f t="shared" si="1"/>
        <v xml:space="preserve">No </v>
      </c>
      <c r="I26" s="14" t="s">
        <v>1929</v>
      </c>
    </row>
    <row r="27" spans="2:9" x14ac:dyDescent="0.25">
      <c r="B27" s="82" t="s">
        <v>2029</v>
      </c>
      <c r="D27" s="10"/>
      <c r="F27" s="139"/>
      <c r="G27" s="11"/>
      <c r="H27" s="10" t="str">
        <f t="shared" si="1"/>
        <v xml:space="preserve">No </v>
      </c>
      <c r="I27" s="14" t="s">
        <v>1929</v>
      </c>
    </row>
    <row r="28" spans="2:9" x14ac:dyDescent="0.25">
      <c r="B28" s="82" t="s">
        <v>2038</v>
      </c>
      <c r="D28" s="10"/>
      <c r="F28" s="139"/>
      <c r="G28" s="11"/>
      <c r="H28" s="10" t="str">
        <f t="shared" si="1"/>
        <v xml:space="preserve">No </v>
      </c>
      <c r="I28" s="14" t="s">
        <v>1929</v>
      </c>
    </row>
    <row r="29" spans="2:9" x14ac:dyDescent="0.25">
      <c r="B29" s="82" t="s">
        <v>2042</v>
      </c>
      <c r="D29" s="10"/>
      <c r="F29" s="139"/>
      <c r="G29" s="11"/>
      <c r="H29" s="10" t="str">
        <f t="shared" si="1"/>
        <v xml:space="preserve">No </v>
      </c>
      <c r="I29" s="14" t="s">
        <v>1929</v>
      </c>
    </row>
    <row r="30" spans="2:9" x14ac:dyDescent="0.25">
      <c r="B30" s="82" t="s">
        <v>2052</v>
      </c>
      <c r="D30" s="10"/>
      <c r="F30" s="139"/>
      <c r="G30" s="11"/>
      <c r="H30" s="10" t="str">
        <f t="shared" si="1"/>
        <v xml:space="preserve">No </v>
      </c>
      <c r="I30" s="14" t="s">
        <v>1929</v>
      </c>
    </row>
    <row r="31" spans="2:9" x14ac:dyDescent="0.25">
      <c r="B31" s="82" t="s">
        <v>2057</v>
      </c>
      <c r="D31" s="10"/>
      <c r="F31" s="139"/>
      <c r="G31" s="11"/>
      <c r="H31" s="10" t="str">
        <f t="shared" si="1"/>
        <v xml:space="preserve">No </v>
      </c>
      <c r="I31" s="14" t="s">
        <v>1929</v>
      </c>
    </row>
    <row r="32" spans="2:9" x14ac:dyDescent="0.25">
      <c r="B32" s="82" t="s">
        <v>2071</v>
      </c>
      <c r="D32" s="10"/>
      <c r="F32" s="139"/>
      <c r="G32" s="11"/>
      <c r="H32" s="10" t="str">
        <f t="shared" si="1"/>
        <v xml:space="preserve">No </v>
      </c>
      <c r="I32" s="14" t="s">
        <v>1929</v>
      </c>
    </row>
    <row r="33" spans="2:26" x14ac:dyDescent="0.25">
      <c r="B33" s="82" t="s">
        <v>2097</v>
      </c>
      <c r="D33" s="10"/>
      <c r="F33" s="139"/>
      <c r="G33" s="11"/>
      <c r="H33" s="10" t="str">
        <f t="shared" si="1"/>
        <v xml:space="preserve">No </v>
      </c>
      <c r="I33" s="14" t="s">
        <v>1929</v>
      </c>
    </row>
    <row r="34" spans="2:26" x14ac:dyDescent="0.25">
      <c r="B34" s="82" t="s">
        <v>2102</v>
      </c>
      <c r="D34" s="10"/>
      <c r="F34" s="139"/>
      <c r="G34" s="11"/>
      <c r="H34" s="10" t="str">
        <f t="shared" si="1"/>
        <v xml:space="preserve">No </v>
      </c>
      <c r="I34" s="14" t="s">
        <v>1929</v>
      </c>
    </row>
    <row r="35" spans="2:26" x14ac:dyDescent="0.25">
      <c r="B35" s="82" t="s">
        <v>2108</v>
      </c>
      <c r="D35" s="10"/>
      <c r="F35" s="139"/>
      <c r="G35" s="11"/>
      <c r="H35" s="10" t="str">
        <f t="shared" si="1"/>
        <v xml:space="preserve">No </v>
      </c>
      <c r="I35" s="14" t="s">
        <v>1929</v>
      </c>
    </row>
    <row r="36" spans="2:26" x14ac:dyDescent="0.25">
      <c r="B36" s="82" t="s">
        <v>2117</v>
      </c>
      <c r="C36" s="84" t="str" cm="1">
        <f t="array" ref="C36">_xlfn._xlws.FILTER('4. Familia, Comunidades y Redes'!B3:F35,'4. Familia, Comunidades y Redes'!D3:D35="NO CUMPLE CONDICIÓN","")</f>
        <v/>
      </c>
      <c r="D36" s="10"/>
      <c r="E36" s="84"/>
      <c r="F36" s="5"/>
      <c r="G36" s="11"/>
      <c r="H36" s="10" t="str">
        <f t="shared" si="1"/>
        <v xml:space="preserve">No </v>
      </c>
      <c r="I36" s="14" t="s">
        <v>2803</v>
      </c>
    </row>
    <row r="37" spans="2:26" x14ac:dyDescent="0.25">
      <c r="B37" s="82" t="s">
        <v>2123</v>
      </c>
      <c r="D37" s="10"/>
      <c r="F37" s="139"/>
      <c r="G37" s="11"/>
      <c r="H37" s="10" t="str">
        <f t="shared" si="1"/>
        <v xml:space="preserve">No </v>
      </c>
      <c r="I37" s="14" t="s">
        <v>2803</v>
      </c>
    </row>
    <row r="38" spans="2:26" x14ac:dyDescent="0.25">
      <c r="B38" s="82" t="s">
        <v>2137</v>
      </c>
      <c r="D38" s="10"/>
      <c r="F38" s="139"/>
      <c r="G38" s="11"/>
      <c r="H38" s="10" t="str">
        <f t="shared" si="1"/>
        <v xml:space="preserve">No </v>
      </c>
      <c r="I38" s="14" t="s">
        <v>2803</v>
      </c>
    </row>
    <row r="39" spans="2:26" x14ac:dyDescent="0.25">
      <c r="B39" s="82" t="s">
        <v>2150</v>
      </c>
      <c r="D39" s="10"/>
      <c r="F39" s="139"/>
      <c r="G39" s="11"/>
      <c r="H39" s="10" t="str">
        <f t="shared" si="1"/>
        <v xml:space="preserve">No </v>
      </c>
      <c r="I39" s="14" t="s">
        <v>2803</v>
      </c>
    </row>
    <row r="40" spans="2:26" x14ac:dyDescent="0.25">
      <c r="B40" s="82" t="s">
        <v>2159</v>
      </c>
      <c r="D40" s="10"/>
      <c r="F40" s="139"/>
      <c r="G40" s="11"/>
      <c r="H40" s="10" t="str">
        <f t="shared" si="1"/>
        <v xml:space="preserve">No </v>
      </c>
      <c r="I40" s="14" t="s">
        <v>2803</v>
      </c>
    </row>
    <row r="41" spans="2:26" x14ac:dyDescent="0.25">
      <c r="B41" s="82" t="s">
        <v>2168</v>
      </c>
      <c r="D41" s="10"/>
      <c r="F41" s="139"/>
      <c r="G41" s="11"/>
      <c r="H41" s="10" t="str">
        <f t="shared" si="1"/>
        <v xml:space="preserve">No </v>
      </c>
      <c r="I41" s="14" t="s">
        <v>2803</v>
      </c>
    </row>
    <row r="42" spans="2:26" x14ac:dyDescent="0.25">
      <c r="B42" s="82" t="s">
        <v>2181</v>
      </c>
      <c r="D42" s="10"/>
      <c r="F42" s="139"/>
      <c r="G42" s="11"/>
      <c r="H42" s="10" t="str">
        <f t="shared" si="1"/>
        <v xml:space="preserve">No </v>
      </c>
      <c r="I42" s="14" t="s">
        <v>2803</v>
      </c>
    </row>
    <row r="43" spans="2:26" x14ac:dyDescent="0.25">
      <c r="B43" s="82" t="s">
        <v>2191</v>
      </c>
      <c r="C43" s="84" t="str" cm="1">
        <f t="array" ref="C43">_xlfn._xlws.FILTER('5. Proceso Pedagógico'!B3:F28,'5. Proceso Pedagógico'!D3:D28="NO CUMPLE CONDICIÓN","")</f>
        <v/>
      </c>
      <c r="D43" s="10"/>
      <c r="E43" s="84"/>
      <c r="F43" s="5"/>
      <c r="G43" s="5"/>
      <c r="H43" s="10" t="str">
        <f t="shared" si="1"/>
        <v xml:space="preserve">No </v>
      </c>
      <c r="I43" s="82" t="s">
        <v>2190</v>
      </c>
      <c r="J43" s="81"/>
      <c r="K43" s="81"/>
      <c r="L43" s="81"/>
      <c r="M43" s="81"/>
      <c r="N43" s="81"/>
      <c r="O43" s="81"/>
      <c r="P43" s="81"/>
      <c r="Q43" s="81"/>
      <c r="R43" s="81"/>
      <c r="S43" s="81"/>
      <c r="T43" s="81"/>
      <c r="U43" s="81"/>
      <c r="V43" s="81"/>
      <c r="W43" s="81"/>
      <c r="X43" s="81"/>
      <c r="Y43" s="81"/>
      <c r="Z43" s="81"/>
    </row>
    <row r="44" spans="2:26" x14ac:dyDescent="0.25">
      <c r="B44" s="82" t="s">
        <v>2194</v>
      </c>
      <c r="C44" s="84"/>
      <c r="D44" s="10"/>
      <c r="E44" s="84"/>
      <c r="F44" s="5"/>
      <c r="G44" s="5"/>
      <c r="H44" s="10" t="str">
        <f t="shared" si="1"/>
        <v xml:space="preserve">No </v>
      </c>
      <c r="I44" s="82" t="s">
        <v>2190</v>
      </c>
      <c r="J44" s="81"/>
      <c r="K44" s="81"/>
      <c r="L44" s="81"/>
      <c r="M44" s="81"/>
      <c r="N44" s="81"/>
      <c r="O44" s="81"/>
      <c r="P44" s="81"/>
      <c r="Q44" s="81"/>
      <c r="R44" s="81"/>
      <c r="S44" s="81"/>
      <c r="T44" s="81"/>
      <c r="U44" s="81"/>
      <c r="V44" s="81"/>
      <c r="W44" s="81"/>
      <c r="X44" s="81"/>
      <c r="Y44" s="81"/>
      <c r="Z44" s="81"/>
    </row>
    <row r="45" spans="2:26" x14ac:dyDescent="0.25">
      <c r="B45" s="82" t="s">
        <v>2621</v>
      </c>
      <c r="C45" s="84"/>
      <c r="D45" s="10"/>
      <c r="E45" s="84"/>
      <c r="F45" s="5"/>
      <c r="G45" s="5"/>
      <c r="H45" s="10" t="str">
        <f t="shared" si="1"/>
        <v xml:space="preserve">No </v>
      </c>
      <c r="I45" s="82" t="s">
        <v>2190</v>
      </c>
      <c r="J45" s="81"/>
      <c r="K45" s="81"/>
      <c r="L45" s="81"/>
      <c r="M45" s="81"/>
      <c r="N45" s="81"/>
      <c r="O45" s="81"/>
      <c r="P45" s="81"/>
      <c r="Q45" s="81"/>
      <c r="R45" s="81"/>
      <c r="S45" s="81"/>
      <c r="T45" s="81"/>
      <c r="U45" s="81"/>
      <c r="V45" s="81"/>
      <c r="W45" s="81"/>
      <c r="X45" s="81"/>
      <c r="Y45" s="81"/>
      <c r="Z45" s="81"/>
    </row>
    <row r="46" spans="2:26" x14ac:dyDescent="0.25">
      <c r="B46" s="82" t="s">
        <v>2208</v>
      </c>
      <c r="C46" s="84"/>
      <c r="D46" s="10"/>
      <c r="E46" s="84"/>
      <c r="F46" s="5"/>
      <c r="G46" s="5"/>
      <c r="H46" s="10" t="str">
        <f t="shared" si="1"/>
        <v xml:space="preserve">No </v>
      </c>
      <c r="I46" s="82" t="s">
        <v>2190</v>
      </c>
      <c r="J46" s="81"/>
      <c r="K46" s="81"/>
      <c r="L46" s="81"/>
      <c r="M46" s="81"/>
      <c r="N46" s="81"/>
      <c r="O46" s="81"/>
      <c r="P46" s="81"/>
      <c r="Q46" s="81"/>
      <c r="R46" s="81"/>
      <c r="S46" s="81"/>
      <c r="T46" s="81"/>
      <c r="U46" s="81"/>
      <c r="V46" s="81"/>
      <c r="W46" s="81"/>
      <c r="X46" s="81"/>
      <c r="Y46" s="81"/>
      <c r="Z46" s="81"/>
    </row>
    <row r="47" spans="2:26" x14ac:dyDescent="0.25">
      <c r="B47" s="82" t="s">
        <v>2198</v>
      </c>
      <c r="C47" s="84"/>
      <c r="D47" s="10"/>
      <c r="E47" s="84"/>
      <c r="F47" s="5"/>
      <c r="G47" s="5"/>
      <c r="H47" s="10" t="str">
        <f t="shared" si="1"/>
        <v xml:space="preserve">No </v>
      </c>
      <c r="I47" s="82" t="s">
        <v>2190</v>
      </c>
      <c r="J47" s="81"/>
      <c r="K47" s="81"/>
      <c r="L47" s="81"/>
      <c r="M47" s="81"/>
      <c r="N47" s="81"/>
      <c r="O47" s="81"/>
      <c r="P47" s="81"/>
      <c r="Q47" s="81"/>
      <c r="R47" s="81"/>
      <c r="S47" s="81"/>
      <c r="T47" s="81"/>
      <c r="U47" s="81"/>
      <c r="V47" s="81"/>
      <c r="W47" s="81"/>
      <c r="X47" s="81"/>
      <c r="Y47" s="81"/>
      <c r="Z47" s="81"/>
    </row>
    <row r="48" spans="2:26" x14ac:dyDescent="0.25">
      <c r="B48" s="82" t="s">
        <v>2222</v>
      </c>
      <c r="C48" s="84"/>
      <c r="D48" s="10"/>
      <c r="E48" s="84"/>
      <c r="F48" s="5"/>
      <c r="G48" s="5"/>
      <c r="H48" s="10" t="str">
        <f t="shared" si="1"/>
        <v xml:space="preserve">No </v>
      </c>
      <c r="I48" s="82" t="s">
        <v>2190</v>
      </c>
      <c r="J48" s="81"/>
      <c r="K48" s="81"/>
      <c r="L48" s="81"/>
      <c r="M48" s="81"/>
      <c r="N48" s="81"/>
      <c r="O48" s="81"/>
      <c r="P48" s="81"/>
      <c r="Q48" s="81"/>
      <c r="R48" s="81"/>
      <c r="S48" s="81"/>
      <c r="T48" s="81"/>
      <c r="U48" s="81"/>
      <c r="V48" s="81"/>
      <c r="W48" s="81"/>
      <c r="X48" s="81"/>
      <c r="Y48" s="81"/>
      <c r="Z48" s="81"/>
    </row>
    <row r="49" spans="2:26" x14ac:dyDescent="0.25">
      <c r="B49" s="82" t="s">
        <v>2230</v>
      </c>
      <c r="C49" s="84" t="str" cm="1">
        <f t="array" ref="C49">_xlfn._xlws.FILTER('6. Administrativo y Gestión'!B3:F20,'6. Administrativo y Gestión'!D3:D20="NO CUMPLE CONDICIÓN","")</f>
        <v/>
      </c>
      <c r="D49" s="10"/>
      <c r="E49" s="84"/>
      <c r="F49" s="5"/>
      <c r="G49" s="5"/>
      <c r="H49" s="10" t="str">
        <f t="shared" si="1"/>
        <v xml:space="preserve">No </v>
      </c>
      <c r="I49" s="82" t="s">
        <v>2801</v>
      </c>
      <c r="J49" s="81"/>
      <c r="K49" s="81"/>
      <c r="L49" s="81"/>
      <c r="M49" s="81"/>
      <c r="N49" s="81"/>
      <c r="O49" s="81"/>
      <c r="P49" s="81"/>
      <c r="Q49" s="81"/>
      <c r="R49" s="81"/>
      <c r="S49" s="81"/>
      <c r="T49" s="81"/>
      <c r="U49" s="81"/>
      <c r="V49" s="81"/>
      <c r="W49" s="81"/>
      <c r="X49" s="81"/>
      <c r="Y49" s="81"/>
      <c r="Z49" s="81"/>
    </row>
    <row r="50" spans="2:26" x14ac:dyDescent="0.25">
      <c r="B50" s="82" t="s">
        <v>2238</v>
      </c>
      <c r="C50" s="84"/>
      <c r="D50" s="10"/>
      <c r="E50" s="84"/>
      <c r="F50" s="5"/>
      <c r="G50" s="5"/>
      <c r="H50" s="10" t="str">
        <f t="shared" si="1"/>
        <v xml:space="preserve">No </v>
      </c>
      <c r="I50" s="82" t="s">
        <v>2801</v>
      </c>
      <c r="J50" s="81"/>
      <c r="K50" s="81"/>
      <c r="L50" s="81"/>
      <c r="M50" s="81"/>
      <c r="N50" s="81"/>
      <c r="O50" s="81"/>
      <c r="P50" s="81"/>
      <c r="Q50" s="81"/>
      <c r="R50" s="81"/>
      <c r="S50" s="81"/>
      <c r="T50" s="81"/>
      <c r="U50" s="81"/>
      <c r="V50" s="81"/>
      <c r="W50" s="81"/>
      <c r="X50" s="81"/>
      <c r="Y50" s="81"/>
      <c r="Z50" s="81"/>
    </row>
    <row r="51" spans="2:26" x14ac:dyDescent="0.25">
      <c r="B51" s="82" t="s">
        <v>2252</v>
      </c>
      <c r="C51" s="84"/>
      <c r="D51" s="10"/>
      <c r="E51" s="84"/>
      <c r="F51" s="5"/>
      <c r="G51" s="5"/>
      <c r="H51" s="10" t="str">
        <f t="shared" si="1"/>
        <v xml:space="preserve">No </v>
      </c>
      <c r="I51" s="82" t="s">
        <v>2801</v>
      </c>
      <c r="J51" s="81"/>
      <c r="K51" s="81"/>
      <c r="L51" s="81"/>
      <c r="M51" s="81"/>
      <c r="N51" s="81"/>
      <c r="O51" s="81"/>
      <c r="P51" s="81"/>
      <c r="Q51" s="81"/>
      <c r="R51" s="81"/>
      <c r="S51" s="81"/>
      <c r="T51" s="81"/>
      <c r="U51" s="81"/>
      <c r="V51" s="81"/>
      <c r="W51" s="81"/>
      <c r="X51" s="81"/>
      <c r="Y51" s="81"/>
      <c r="Z51" s="81"/>
    </row>
    <row r="52" spans="2:26" x14ac:dyDescent="0.25">
      <c r="B52" s="82" t="s">
        <v>2259</v>
      </c>
      <c r="C52" s="84"/>
      <c r="D52" s="10"/>
      <c r="E52" s="84"/>
      <c r="F52" s="5"/>
      <c r="G52" s="5"/>
      <c r="H52" s="10" t="str">
        <f t="shared" si="1"/>
        <v xml:space="preserve">No </v>
      </c>
      <c r="I52" s="82" t="s">
        <v>2801</v>
      </c>
      <c r="J52" s="81"/>
      <c r="K52" s="81"/>
      <c r="L52" s="81"/>
      <c r="M52" s="81"/>
      <c r="N52" s="81"/>
      <c r="O52" s="81"/>
      <c r="P52" s="81"/>
      <c r="Q52" s="81"/>
      <c r="R52" s="81"/>
      <c r="S52" s="81"/>
      <c r="T52" s="81"/>
      <c r="U52" s="81"/>
      <c r="V52" s="81"/>
      <c r="W52" s="81"/>
      <c r="X52" s="81"/>
      <c r="Y52" s="81"/>
      <c r="Z52" s="81"/>
    </row>
    <row r="53" spans="2:26" x14ac:dyDescent="0.25">
      <c r="B53" s="82" t="s">
        <v>2265</v>
      </c>
      <c r="C53" s="84"/>
      <c r="D53" s="10"/>
      <c r="E53" s="84"/>
      <c r="F53" s="5"/>
      <c r="G53" s="5"/>
      <c r="H53" s="10" t="str">
        <f t="shared" si="1"/>
        <v xml:space="preserve">No </v>
      </c>
      <c r="I53" s="82" t="s">
        <v>2801</v>
      </c>
      <c r="J53" s="81"/>
      <c r="K53" s="81"/>
      <c r="L53" s="81"/>
      <c r="M53" s="81"/>
      <c r="N53" s="81"/>
      <c r="O53" s="81"/>
      <c r="P53" s="81"/>
      <c r="Q53" s="81"/>
      <c r="R53" s="81"/>
      <c r="S53" s="81"/>
      <c r="T53" s="81"/>
      <c r="U53" s="81"/>
      <c r="V53" s="81"/>
      <c r="W53" s="81"/>
      <c r="X53" s="81"/>
      <c r="Y53" s="81"/>
      <c r="Z53" s="81"/>
    </row>
    <row r="54" spans="2:26" x14ac:dyDescent="0.25">
      <c r="B54" s="82" t="s">
        <v>2332</v>
      </c>
      <c r="C54" s="84" t="str" cm="1">
        <f t="array" ref="C54">_xlfn._xlws.FILTER('7. Financiero '!B3:F18,'7. Financiero '!D3:D18="NO CUMPLE CONDICIÓN","")</f>
        <v/>
      </c>
      <c r="D54" s="10"/>
      <c r="E54" s="84"/>
      <c r="F54" s="5"/>
      <c r="G54" s="5"/>
      <c r="H54" s="10" t="str">
        <f t="shared" si="1"/>
        <v xml:space="preserve">No </v>
      </c>
      <c r="I54" s="82" t="s">
        <v>2804</v>
      </c>
    </row>
    <row r="55" spans="2:26" x14ac:dyDescent="0.25">
      <c r="B55" s="82" t="s">
        <v>2275</v>
      </c>
      <c r="C55" s="84" t="str" cm="1">
        <f t="array" ref="C55">_xlfn._xlws.FILTER('8. Talento Humano'!B3:F26,'8. Talento Humano'!D3:D26="NO CUMPLE CONDICIÓN","")</f>
        <v/>
      </c>
      <c r="D55" s="10"/>
      <c r="E55" s="84"/>
      <c r="F55" s="5"/>
      <c r="G55" s="5"/>
      <c r="H55" s="10" t="str">
        <f t="shared" si="1"/>
        <v xml:space="preserve">No </v>
      </c>
      <c r="I55" s="82" t="s">
        <v>2805</v>
      </c>
    </row>
    <row r="56" spans="2:26" x14ac:dyDescent="0.25">
      <c r="B56" s="82" t="s">
        <v>2282</v>
      </c>
      <c r="C56" s="84"/>
      <c r="D56" s="10"/>
      <c r="E56" s="84"/>
      <c r="F56" s="5"/>
      <c r="G56" s="5"/>
      <c r="H56" s="10" t="str">
        <f t="shared" si="1"/>
        <v xml:space="preserve">No </v>
      </c>
      <c r="I56" s="82" t="s">
        <v>2805</v>
      </c>
    </row>
    <row r="57" spans="2:26" x14ac:dyDescent="0.25">
      <c r="B57" s="82" t="s">
        <v>2293</v>
      </c>
      <c r="C57" s="84"/>
      <c r="D57" s="10"/>
      <c r="E57" s="84"/>
      <c r="F57" s="5"/>
      <c r="G57" s="5"/>
      <c r="H57" s="10" t="str">
        <f t="shared" si="1"/>
        <v xml:space="preserve">No </v>
      </c>
      <c r="I57" s="82" t="s">
        <v>2805</v>
      </c>
    </row>
    <row r="58" spans="2:26" x14ac:dyDescent="0.25">
      <c r="B58" s="82" t="s">
        <v>2298</v>
      </c>
      <c r="C58" s="84"/>
      <c r="D58" s="10"/>
      <c r="E58" s="84"/>
      <c r="F58" s="5"/>
      <c r="G58" s="5"/>
      <c r="H58" s="10" t="str">
        <f t="shared" si="1"/>
        <v xml:space="preserve">No </v>
      </c>
      <c r="I58" s="82" t="s">
        <v>2805</v>
      </c>
    </row>
    <row r="59" spans="2:26" x14ac:dyDescent="0.25">
      <c r="B59" s="82" t="s">
        <v>2306</v>
      </c>
      <c r="C59" s="84"/>
      <c r="D59" s="10"/>
      <c r="E59" s="84"/>
      <c r="F59" s="5"/>
      <c r="G59" s="5"/>
      <c r="H59" s="10" t="str">
        <f t="shared" si="1"/>
        <v xml:space="preserve">No </v>
      </c>
      <c r="I59" s="82" t="s">
        <v>2805</v>
      </c>
    </row>
    <row r="60" spans="2:26" x14ac:dyDescent="0.25">
      <c r="B60" s="82" t="s">
        <v>2324</v>
      </c>
      <c r="C60" s="84"/>
      <c r="D60" s="10"/>
      <c r="E60" s="84"/>
      <c r="F60" s="5"/>
      <c r="G60" s="5"/>
      <c r="H60" s="10" t="str">
        <f t="shared" si="1"/>
        <v xml:space="preserve">No </v>
      </c>
      <c r="I60" s="82" t="s">
        <v>2805</v>
      </c>
    </row>
    <row r="61" spans="2:26" x14ac:dyDescent="0.25">
      <c r="I61" s="82"/>
    </row>
    <row r="62" spans="2:26" x14ac:dyDescent="0.25">
      <c r="I62" s="82"/>
    </row>
  </sheetData>
  <sheetProtection algorithmName="SHA-512" hashValue="wOc9AOjhteHZ9I94GcrCDkwzUY8BdwOSZkOEAZ9t3yiI5AqDTWvfXCRhn/GXhXCoQyoMpbRMIUBIBe+oTAdLLw==" saltValue="KwlKv/eLOwcx7GO2DFLvJg==" spinCount="100000" sheet="1" objects="1" scenarios="1"/>
  <phoneticPr fontId="33"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593D-DAF6-4879-84C3-DC889128D8B2}">
  <sheetPr codeName="Hoja30">
    <tabColor rgb="FFFF0000"/>
    <pageSetUpPr fitToPage="1"/>
  </sheetPr>
  <dimension ref="A1:G40"/>
  <sheetViews>
    <sheetView zoomScaleNormal="100" workbookViewId="0">
      <selection activeCell="A18" sqref="A18:F19"/>
    </sheetView>
  </sheetViews>
  <sheetFormatPr baseColWidth="10" defaultColWidth="11.42578125" defaultRowHeight="15.75" x14ac:dyDescent="0.25"/>
  <cols>
    <col min="1" max="1" width="11.140625" style="153"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x14ac:dyDescent="0.25">
      <c r="A1" s="630" t="s">
        <v>2492</v>
      </c>
      <c r="B1" s="631"/>
      <c r="C1" s="631"/>
      <c r="D1" s="631"/>
      <c r="E1" s="631"/>
      <c r="F1" s="631"/>
      <c r="G1" s="632"/>
    </row>
    <row r="2" spans="1:7" ht="45.75" thickBot="1" x14ac:dyDescent="0.3">
      <c r="A2" s="150" t="s">
        <v>2493</v>
      </c>
      <c r="B2" s="85" t="s">
        <v>1646</v>
      </c>
      <c r="C2" s="85" t="s">
        <v>1647</v>
      </c>
      <c r="D2" s="85" t="s">
        <v>1648</v>
      </c>
      <c r="E2" s="85" t="s">
        <v>1649</v>
      </c>
      <c r="F2" s="85" t="s">
        <v>2494</v>
      </c>
      <c r="G2" s="86" t="s">
        <v>2495</v>
      </c>
    </row>
    <row r="3" spans="1:7" ht="27" x14ac:dyDescent="0.25">
      <c r="A3" s="151" t="str" cm="1">
        <f t="array" ref="A3">_xlfn._xlws.FILTER(TEMP!C3:I60,TEMP!E3:E60="NO CUMPLE CONDICIÓN","")</f>
        <v/>
      </c>
      <c r="B3" s="140"/>
      <c r="C3" s="141"/>
      <c r="D3" s="144"/>
      <c r="E3" s="154"/>
      <c r="F3" s="145"/>
      <c r="G3" s="146"/>
    </row>
    <row r="4" spans="1:7" ht="27" x14ac:dyDescent="0.25">
      <c r="A4" s="152"/>
      <c r="B4" s="142"/>
      <c r="C4" s="143"/>
      <c r="D4" s="147"/>
      <c r="E4" s="155"/>
      <c r="F4" s="148"/>
      <c r="G4" s="149"/>
    </row>
    <row r="5" spans="1:7" ht="27" x14ac:dyDescent="0.25">
      <c r="A5" s="152"/>
      <c r="B5" s="142"/>
      <c r="C5" s="143"/>
      <c r="D5" s="147"/>
      <c r="E5" s="155"/>
      <c r="F5" s="148"/>
      <c r="G5" s="149"/>
    </row>
    <row r="6" spans="1:7" ht="27" x14ac:dyDescent="0.25">
      <c r="A6" s="152"/>
      <c r="B6" s="142"/>
      <c r="C6" s="143"/>
      <c r="D6" s="147"/>
      <c r="E6" s="155"/>
      <c r="F6" s="148"/>
      <c r="G6" s="149"/>
    </row>
    <row r="7" spans="1:7" ht="27" x14ac:dyDescent="0.25">
      <c r="A7" s="152"/>
      <c r="B7" s="142"/>
      <c r="C7" s="143"/>
      <c r="D7" s="147"/>
      <c r="E7" s="155"/>
      <c r="F7" s="148"/>
      <c r="G7" s="149"/>
    </row>
    <row r="8" spans="1:7" ht="27" x14ac:dyDescent="0.25">
      <c r="A8" s="152"/>
      <c r="B8" s="142"/>
      <c r="C8" s="143"/>
      <c r="D8" s="147"/>
      <c r="E8" s="155"/>
      <c r="F8" s="148"/>
      <c r="G8" s="149"/>
    </row>
    <row r="9" spans="1:7" ht="27" x14ac:dyDescent="0.25">
      <c r="A9" s="152"/>
      <c r="B9" s="142"/>
      <c r="C9" s="143"/>
      <c r="D9" s="147"/>
      <c r="E9" s="155"/>
      <c r="F9" s="148"/>
      <c r="G9" s="149"/>
    </row>
    <row r="10" spans="1:7" ht="27" x14ac:dyDescent="0.25">
      <c r="A10" s="152"/>
      <c r="B10" s="142"/>
      <c r="C10" s="143"/>
      <c r="D10" s="147"/>
      <c r="E10" s="155"/>
      <c r="F10" s="148"/>
      <c r="G10" s="149"/>
    </row>
    <row r="11" spans="1:7" ht="27" x14ac:dyDescent="0.25">
      <c r="A11" s="152"/>
      <c r="B11" s="142"/>
      <c r="C11" s="143"/>
      <c r="D11" s="147"/>
      <c r="E11" s="155"/>
      <c r="F11" s="148"/>
      <c r="G11" s="149"/>
    </row>
    <row r="12" spans="1:7" ht="27" x14ac:dyDescent="0.25">
      <c r="A12" s="152"/>
      <c r="B12" s="142"/>
      <c r="C12" s="143"/>
      <c r="D12" s="147"/>
      <c r="E12" s="155"/>
      <c r="F12" s="148"/>
      <c r="G12" s="149"/>
    </row>
    <row r="13" spans="1:7" ht="27" x14ac:dyDescent="0.25">
      <c r="A13" s="152"/>
      <c r="B13" s="142"/>
      <c r="C13" s="143"/>
      <c r="D13" s="147"/>
      <c r="E13" s="155"/>
      <c r="F13" s="148"/>
      <c r="G13" s="149"/>
    </row>
    <row r="14" spans="1:7" ht="27" x14ac:dyDescent="0.25">
      <c r="A14" s="152"/>
      <c r="B14" s="142"/>
      <c r="C14" s="143"/>
      <c r="D14" s="147"/>
      <c r="E14" s="155"/>
      <c r="F14" s="148"/>
      <c r="G14" s="149"/>
    </row>
    <row r="15" spans="1:7" ht="27" x14ac:dyDescent="0.25">
      <c r="A15" s="152"/>
      <c r="B15" s="142"/>
      <c r="C15" s="143"/>
      <c r="D15" s="147"/>
      <c r="E15" s="155"/>
      <c r="F15" s="148"/>
      <c r="G15" s="149"/>
    </row>
    <row r="16" spans="1:7" ht="27" x14ac:dyDescent="0.25">
      <c r="A16" s="152"/>
      <c r="B16" s="142"/>
      <c r="C16" s="143"/>
      <c r="D16" s="147"/>
      <c r="E16" s="155"/>
      <c r="F16" s="148"/>
      <c r="G16" s="149"/>
    </row>
    <row r="17" spans="1:7" ht="27" x14ac:dyDescent="0.25">
      <c r="A17" s="152"/>
      <c r="B17" s="142"/>
      <c r="C17" s="143"/>
      <c r="D17" s="147"/>
      <c r="E17" s="155"/>
      <c r="F17" s="148"/>
      <c r="G17" s="149"/>
    </row>
    <row r="18" spans="1:7" ht="27" x14ac:dyDescent="0.25">
      <c r="A18" s="152"/>
      <c r="B18" s="142"/>
      <c r="C18" s="143"/>
      <c r="D18" s="147"/>
      <c r="E18" s="155"/>
      <c r="F18" s="148"/>
      <c r="G18" s="149"/>
    </row>
    <row r="19" spans="1:7" ht="50.1" customHeight="1" x14ac:dyDescent="0.25">
      <c r="A19" s="152"/>
      <c r="B19" s="142"/>
      <c r="C19" s="143"/>
      <c r="D19" s="147"/>
      <c r="E19" s="155"/>
      <c r="F19" s="148"/>
      <c r="G19" s="149"/>
    </row>
    <row r="20" spans="1:7" ht="50.1" customHeight="1" x14ac:dyDescent="0.25">
      <c r="A20" s="152"/>
      <c r="B20" s="142"/>
      <c r="C20" s="143"/>
      <c r="D20" s="147"/>
      <c r="E20" s="155"/>
      <c r="F20" s="148"/>
      <c r="G20" s="149"/>
    </row>
    <row r="21" spans="1:7" ht="50.1" customHeight="1" x14ac:dyDescent="0.25">
      <c r="A21" s="152"/>
      <c r="B21" s="142"/>
      <c r="C21" s="143"/>
      <c r="D21" s="147"/>
      <c r="E21" s="155"/>
      <c r="F21" s="148"/>
      <c r="G21" s="149"/>
    </row>
    <row r="22" spans="1:7" ht="50.1" customHeight="1" x14ac:dyDescent="0.25">
      <c r="A22" s="152"/>
      <c r="B22" s="142"/>
      <c r="C22" s="143"/>
      <c r="D22" s="147"/>
      <c r="E22" s="155"/>
      <c r="F22" s="148"/>
      <c r="G22" s="149"/>
    </row>
    <row r="23" spans="1:7" ht="50.1" customHeight="1" x14ac:dyDescent="0.25">
      <c r="A23" s="152"/>
      <c r="B23" s="142"/>
      <c r="C23" s="143"/>
      <c r="D23" s="147"/>
      <c r="E23" s="155"/>
      <c r="F23" s="148"/>
      <c r="G23" s="149"/>
    </row>
    <row r="24" spans="1:7" ht="50.1" customHeight="1" x14ac:dyDescent="0.25">
      <c r="A24" s="152"/>
      <c r="B24" s="142"/>
      <c r="C24" s="143"/>
      <c r="D24" s="147"/>
      <c r="E24" s="155"/>
      <c r="F24" s="148"/>
      <c r="G24" s="149"/>
    </row>
    <row r="25" spans="1:7" ht="50.1" customHeight="1" x14ac:dyDescent="0.25">
      <c r="A25" s="152"/>
      <c r="B25" s="142"/>
      <c r="C25" s="143"/>
      <c r="D25" s="147"/>
      <c r="E25" s="155"/>
      <c r="F25" s="148"/>
      <c r="G25" s="149"/>
    </row>
    <row r="26" spans="1:7" ht="50.1" customHeight="1" x14ac:dyDescent="0.25">
      <c r="A26" s="152"/>
      <c r="B26" s="142"/>
      <c r="C26" s="143"/>
      <c r="D26" s="147"/>
      <c r="E26" s="155"/>
      <c r="F26" s="148"/>
      <c r="G26" s="149"/>
    </row>
    <row r="27" spans="1:7" ht="50.1" customHeight="1" x14ac:dyDescent="0.25">
      <c r="A27" s="152"/>
      <c r="B27" s="142"/>
      <c r="C27" s="143"/>
      <c r="D27" s="147"/>
      <c r="E27" s="155"/>
      <c r="F27" s="148"/>
      <c r="G27" s="149"/>
    </row>
    <row r="28" spans="1:7" ht="50.1" customHeight="1" x14ac:dyDescent="0.25">
      <c r="A28" s="152"/>
      <c r="B28" s="142"/>
      <c r="C28" s="143"/>
      <c r="D28" s="147"/>
      <c r="E28" s="155"/>
      <c r="F28" s="148"/>
      <c r="G28" s="149"/>
    </row>
    <row r="29" spans="1:7" ht="50.1" customHeight="1" x14ac:dyDescent="0.25">
      <c r="A29" s="152"/>
      <c r="B29" s="142"/>
      <c r="C29" s="143"/>
      <c r="D29" s="147"/>
      <c r="E29" s="155"/>
      <c r="F29" s="148"/>
      <c r="G29" s="149"/>
    </row>
    <row r="30" spans="1:7" ht="50.1" customHeight="1" x14ac:dyDescent="0.25">
      <c r="A30" s="152"/>
      <c r="B30" s="142"/>
      <c r="C30" s="143"/>
      <c r="D30" s="147"/>
      <c r="E30" s="155"/>
      <c r="F30" s="148"/>
      <c r="G30" s="149"/>
    </row>
    <row r="31" spans="1:7" ht="50.1" customHeight="1" x14ac:dyDescent="0.25">
      <c r="A31" s="152"/>
      <c r="B31" s="142"/>
      <c r="C31" s="143"/>
      <c r="D31" s="147"/>
      <c r="E31" s="155"/>
      <c r="F31" s="148"/>
      <c r="G31" s="149"/>
    </row>
    <row r="32" spans="1:7" ht="50.1" customHeight="1" x14ac:dyDescent="0.25">
      <c r="A32" s="152"/>
      <c r="B32" s="142"/>
      <c r="C32" s="143"/>
      <c r="D32" s="147"/>
      <c r="E32" s="155"/>
      <c r="F32" s="148"/>
      <c r="G32" s="149"/>
    </row>
    <row r="33" spans="1:7" ht="50.1" customHeight="1" x14ac:dyDescent="0.25">
      <c r="A33" s="152"/>
      <c r="B33" s="142"/>
      <c r="C33" s="143"/>
      <c r="D33" s="147"/>
      <c r="E33" s="155"/>
      <c r="F33" s="148"/>
      <c r="G33" s="149"/>
    </row>
    <row r="34" spans="1:7" ht="50.1" customHeight="1" x14ac:dyDescent="0.25">
      <c r="A34" s="152"/>
      <c r="B34" s="142"/>
      <c r="C34" s="143"/>
      <c r="D34" s="147"/>
      <c r="E34" s="155"/>
      <c r="F34" s="148"/>
      <c r="G34" s="149"/>
    </row>
    <row r="35" spans="1:7" ht="50.1" customHeight="1" x14ac:dyDescent="0.25">
      <c r="A35" s="152"/>
      <c r="B35" s="142"/>
      <c r="C35" s="143"/>
      <c r="D35" s="147"/>
      <c r="E35" s="155"/>
      <c r="F35" s="148"/>
      <c r="G35" s="149"/>
    </row>
    <row r="36" spans="1:7" ht="50.1" customHeight="1" x14ac:dyDescent="0.25">
      <c r="A36" s="152"/>
      <c r="B36" s="142"/>
      <c r="C36" s="143"/>
      <c r="D36" s="147"/>
      <c r="E36" s="155"/>
      <c r="F36" s="148"/>
      <c r="G36" s="149"/>
    </row>
    <row r="37" spans="1:7" ht="50.1" customHeight="1" x14ac:dyDescent="0.25">
      <c r="A37" s="152"/>
      <c r="B37" s="142"/>
      <c r="C37" s="143"/>
      <c r="D37" s="147"/>
      <c r="E37" s="155"/>
      <c r="F37" s="148"/>
      <c r="G37" s="149"/>
    </row>
    <row r="38" spans="1:7" ht="50.1" customHeight="1" x14ac:dyDescent="0.25">
      <c r="A38" s="152"/>
      <c r="B38" s="142"/>
      <c r="C38" s="143"/>
      <c r="D38" s="147"/>
      <c r="E38" s="155"/>
      <c r="F38" s="148"/>
      <c r="G38" s="149"/>
    </row>
    <row r="39" spans="1:7" ht="50.1" customHeight="1" x14ac:dyDescent="0.25">
      <c r="A39" s="152"/>
      <c r="B39" s="142"/>
      <c r="C39" s="143"/>
      <c r="D39" s="147"/>
      <c r="E39" s="155"/>
      <c r="F39" s="148"/>
      <c r="G39" s="149"/>
    </row>
    <row r="40" spans="1:7" ht="50.1" customHeight="1" x14ac:dyDescent="0.25">
      <c r="A40" s="152"/>
      <c r="B40" s="142"/>
      <c r="C40" s="143"/>
      <c r="D40" s="147"/>
      <c r="E40" s="155"/>
      <c r="F40" s="148"/>
      <c r="G40" s="149"/>
    </row>
  </sheetData>
  <sheetProtection algorithmName="SHA-512" hashValue="WFNT1vzgVmmj8RCJlM0zc2suSFncq5T40COmSTb0AkdyM2WL+3poeJ0rN4rivX2MDsSutg4i+T7/+lSprgYqLA==" saltValue="xYmQQ4KFXmvPw7slpwO4Wg=="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90" zoomScaleNormal="90" workbookViewId="0">
      <selection activeCell="E11" sqref="E11"/>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582" t="s">
        <v>2813</v>
      </c>
    </row>
    <row r="2" spans="1:5" ht="23.25" customHeight="1" x14ac:dyDescent="0.25">
      <c r="A2" s="1"/>
      <c r="B2" s="584" t="s">
        <v>1468</v>
      </c>
      <c r="C2" s="584"/>
      <c r="D2" s="584"/>
      <c r="E2" s="583"/>
    </row>
    <row r="3" spans="1:5" x14ac:dyDescent="0.25">
      <c r="B3" s="584"/>
      <c r="C3" s="584"/>
      <c r="D3" s="584"/>
      <c r="E3" s="583"/>
    </row>
    <row r="4" spans="1:5" ht="24" customHeight="1" x14ac:dyDescent="0.25">
      <c r="A4" s="1"/>
      <c r="B4" s="584"/>
      <c r="C4" s="584"/>
      <c r="D4" s="584"/>
      <c r="E4" s="583"/>
    </row>
    <row r="5" spans="1:5" ht="30.6" customHeight="1" x14ac:dyDescent="0.25">
      <c r="A5" s="1"/>
      <c r="B5" s="1"/>
      <c r="C5" s="1"/>
      <c r="D5" s="1"/>
      <c r="E5" s="583"/>
    </row>
    <row r="6" spans="1:5" ht="15.6" customHeight="1" x14ac:dyDescent="0.25">
      <c r="A6" s="1"/>
      <c r="B6" s="1"/>
      <c r="C6" s="1"/>
      <c r="D6" s="1"/>
      <c r="E6" s="583"/>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585"/>
      <c r="B35" s="586"/>
      <c r="C35" s="586"/>
      <c r="D35" s="586"/>
      <c r="E35" s="586"/>
    </row>
    <row r="38" spans="1:5" ht="54" customHeight="1" x14ac:dyDescent="0.25">
      <c r="A38" s="585" t="s">
        <v>1469</v>
      </c>
      <c r="B38" s="586"/>
      <c r="C38" s="586"/>
      <c r="D38" s="586"/>
      <c r="E38" s="586"/>
    </row>
  </sheetData>
  <sheetProtection algorithmName="SHA-512" hashValue="QlgJ3BB3WVJVZbdoJEFY97bauRG1UvL2yIkNaKa5hzSn+elJ7VHhOpaFi5AqYRguNnB7uW/oK4qzdvPiKMZqmQ==" saltValue="d+BRLVSPlopjyjPfIxZJ3w=="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23CEF-34B6-4F9A-A8C7-EF60060F50CE}">
  <sheetPr codeName="Hoja31">
    <tabColor rgb="FF00B0F0"/>
    <pageSetUpPr fitToPage="1"/>
  </sheetPr>
  <dimension ref="A1:J48"/>
  <sheetViews>
    <sheetView zoomScaleNormal="100" workbookViewId="0">
      <selection activeCell="A18" sqref="A18:F19"/>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x14ac:dyDescent="0.3">
      <c r="A1" s="708" t="s">
        <v>2521</v>
      </c>
      <c r="B1" s="709"/>
      <c r="C1" s="709"/>
      <c r="D1" s="709"/>
      <c r="E1" s="709"/>
      <c r="F1" s="710"/>
    </row>
    <row r="2" spans="1:10" s="34" customFormat="1" ht="23.25" customHeight="1" x14ac:dyDescent="0.25">
      <c r="A2" s="711" t="s">
        <v>2806</v>
      </c>
      <c r="B2" s="712"/>
      <c r="C2" s="712"/>
      <c r="D2" s="712"/>
      <c r="E2" s="712"/>
      <c r="F2" s="713"/>
      <c r="G2" s="31"/>
      <c r="H2" s="30"/>
    </row>
    <row r="3" spans="1:10" s="34" customFormat="1" ht="16.5" customHeight="1" x14ac:dyDescent="0.25">
      <c r="A3" s="714"/>
      <c r="B3" s="715"/>
      <c r="C3" s="715"/>
      <c r="D3" s="715"/>
      <c r="E3" s="715"/>
      <c r="F3" s="716"/>
      <c r="G3" s="31"/>
      <c r="H3" s="30"/>
    </row>
    <row r="4" spans="1:10" s="34" customFormat="1" ht="168" customHeight="1" thickBot="1" x14ac:dyDescent="0.3">
      <c r="A4" s="717"/>
      <c r="B4" s="718"/>
      <c r="C4" s="718"/>
      <c r="D4" s="718"/>
      <c r="E4" s="718"/>
      <c r="F4" s="719"/>
      <c r="G4" s="31"/>
      <c r="H4" s="30"/>
    </row>
    <row r="5" spans="1:10" ht="33" customHeight="1" thickBot="1" x14ac:dyDescent="0.3">
      <c r="A5" s="720" t="s">
        <v>2522</v>
      </c>
      <c r="B5" s="721"/>
      <c r="C5" s="722" t="s">
        <v>2523</v>
      </c>
      <c r="D5" s="722"/>
      <c r="E5" s="722"/>
      <c r="F5" s="723"/>
    </row>
    <row r="6" spans="1:10" s="34" customFormat="1" ht="15.75" customHeight="1" x14ac:dyDescent="0.25">
      <c r="A6" s="724" t="s">
        <v>2524</v>
      </c>
      <c r="B6" s="725"/>
      <c r="C6" s="726" t="s">
        <v>2525</v>
      </c>
      <c r="D6" s="726"/>
      <c r="E6" s="726"/>
      <c r="F6" s="727"/>
      <c r="G6" s="31"/>
      <c r="H6" s="31"/>
      <c r="I6" s="31"/>
      <c r="J6" s="31"/>
    </row>
    <row r="7" spans="1:10" ht="14.25" customHeight="1" x14ac:dyDescent="0.25">
      <c r="A7" s="724"/>
      <c r="B7" s="725"/>
      <c r="C7" s="119" t="s">
        <v>2526</v>
      </c>
      <c r="D7" s="119" t="s">
        <v>1782</v>
      </c>
      <c r="E7" s="119" t="s">
        <v>2527</v>
      </c>
      <c r="F7" s="120" t="s">
        <v>2528</v>
      </c>
      <c r="G7" s="31"/>
      <c r="H7" s="31"/>
      <c r="I7" s="31"/>
      <c r="J7" s="31"/>
    </row>
    <row r="8" spans="1:10" s="14" customFormat="1" ht="15.75" customHeight="1" x14ac:dyDescent="0.15">
      <c r="A8" s="687" t="s">
        <v>2807</v>
      </c>
      <c r="B8" s="688"/>
      <c r="C8" s="38">
        <f>+'2.Ambientes Edu. y Protecto'!D98</f>
        <v>0</v>
      </c>
      <c r="D8" s="38">
        <f>+'2.Ambientes Edu. y Protecto'!D99</f>
        <v>0</v>
      </c>
      <c r="E8" s="38">
        <f>+'2.Ambientes Edu. y Protecto'!D100</f>
        <v>15</v>
      </c>
      <c r="F8" s="121">
        <f>SUM(C8:E8)</f>
        <v>15</v>
      </c>
      <c r="G8" s="31"/>
      <c r="H8" s="31"/>
      <c r="I8" s="31"/>
      <c r="J8" s="31"/>
    </row>
    <row r="9" spans="1:10" x14ac:dyDescent="0.25">
      <c r="A9" s="687" t="s">
        <v>2808</v>
      </c>
      <c r="B9" s="688"/>
      <c r="C9" s="94">
        <f>+'3. Salud y Nutrición'!D106</f>
        <v>0</v>
      </c>
      <c r="D9" s="94">
        <f>+'3. Salud y Nutrición'!D107</f>
        <v>0</v>
      </c>
      <c r="E9" s="94">
        <f>+'3. Salud y Nutrición'!D108</f>
        <v>18</v>
      </c>
      <c r="F9" s="121">
        <f t="shared" ref="F9:F14" si="0">SUM(C9:E9)</f>
        <v>18</v>
      </c>
      <c r="G9" s="31"/>
      <c r="H9" s="31"/>
      <c r="I9" s="31"/>
      <c r="J9" s="31"/>
    </row>
    <row r="10" spans="1:10" x14ac:dyDescent="0.25">
      <c r="A10" s="687" t="s">
        <v>2809</v>
      </c>
      <c r="B10" s="688"/>
      <c r="C10" s="94">
        <f>+'4. Familia, Comunidades y Redes'!D38</f>
        <v>0</v>
      </c>
      <c r="D10" s="94">
        <f>+'4. Familia, Comunidades y Redes'!D39</f>
        <v>0</v>
      </c>
      <c r="E10" s="94">
        <f>+'4. Familia, Comunidades y Redes'!D40</f>
        <v>7</v>
      </c>
      <c r="F10" s="121">
        <f t="shared" si="0"/>
        <v>7</v>
      </c>
      <c r="G10" s="31"/>
      <c r="H10" s="31"/>
      <c r="I10" s="31"/>
      <c r="J10" s="31"/>
    </row>
    <row r="11" spans="1:10" x14ac:dyDescent="0.25">
      <c r="A11" s="687" t="s">
        <v>2530</v>
      </c>
      <c r="B11" s="688"/>
      <c r="C11" s="94">
        <f>+'5. Proceso Pedagógico'!D31</f>
        <v>0</v>
      </c>
      <c r="D11" s="94">
        <f>+'5. Proceso Pedagógico'!D32</f>
        <v>0</v>
      </c>
      <c r="E11" s="94">
        <f>+'5. Proceso Pedagógico'!D33</f>
        <v>6</v>
      </c>
      <c r="F11" s="121">
        <f t="shared" si="0"/>
        <v>6</v>
      </c>
      <c r="G11" s="31"/>
      <c r="H11" s="31"/>
      <c r="I11" s="31"/>
      <c r="J11" s="31"/>
    </row>
    <row r="12" spans="1:10" x14ac:dyDescent="0.25">
      <c r="A12" s="687" t="s">
        <v>2810</v>
      </c>
      <c r="B12" s="688"/>
      <c r="C12" s="94">
        <f>+'6. Administrativo y Gestión'!D23</f>
        <v>0</v>
      </c>
      <c r="D12" s="94">
        <f>+'6. Administrativo y Gestión'!D24</f>
        <v>0</v>
      </c>
      <c r="E12" s="94">
        <f>+'6. Administrativo y Gestión'!D25</f>
        <v>5</v>
      </c>
      <c r="F12" s="121">
        <f t="shared" si="0"/>
        <v>5</v>
      </c>
      <c r="G12" s="31"/>
      <c r="H12" s="31"/>
      <c r="I12" s="31"/>
      <c r="J12" s="31"/>
    </row>
    <row r="13" spans="1:10" x14ac:dyDescent="0.25">
      <c r="A13" s="687" t="s">
        <v>2531</v>
      </c>
      <c r="B13" s="688"/>
      <c r="C13" s="94">
        <f>+'7. Financiero '!D21</f>
        <v>0</v>
      </c>
      <c r="D13" s="94">
        <f>+'7. Financiero '!D22</f>
        <v>0</v>
      </c>
      <c r="E13" s="94">
        <f>+'7. Financiero '!D23</f>
        <v>1</v>
      </c>
      <c r="F13" s="121">
        <f t="shared" si="0"/>
        <v>1</v>
      </c>
      <c r="G13" s="31"/>
      <c r="H13" s="31"/>
      <c r="I13" s="31"/>
      <c r="J13" s="31"/>
    </row>
    <row r="14" spans="1:10" x14ac:dyDescent="0.25">
      <c r="A14" s="687" t="s">
        <v>2532</v>
      </c>
      <c r="B14" s="688"/>
      <c r="C14" s="94">
        <f>+'8. Talento Humano'!D29</f>
        <v>0</v>
      </c>
      <c r="D14" s="94">
        <f>+'8. Talento Humano'!D30</f>
        <v>0</v>
      </c>
      <c r="E14" s="94">
        <f>+'8. Talento Humano'!D31</f>
        <v>6</v>
      </c>
      <c r="F14" s="121">
        <f t="shared" si="0"/>
        <v>6</v>
      </c>
      <c r="G14" s="31"/>
      <c r="H14" s="31"/>
      <c r="I14" s="31"/>
      <c r="J14" s="31"/>
    </row>
    <row r="15" spans="1:10" x14ac:dyDescent="0.25">
      <c r="A15" s="689" t="s">
        <v>2533</v>
      </c>
      <c r="B15" s="690"/>
      <c r="C15" s="122">
        <f>SUM(C8:C14)</f>
        <v>0</v>
      </c>
      <c r="D15" s="122">
        <f>SUM(D8:D14)</f>
        <v>0</v>
      </c>
      <c r="E15" s="122">
        <f>SUM(E8:E14)</f>
        <v>58</v>
      </c>
      <c r="F15" s="123">
        <f>SUM(F8:F14)</f>
        <v>58</v>
      </c>
    </row>
    <row r="16" spans="1:10" ht="30.75" thickBot="1" x14ac:dyDescent="0.3">
      <c r="A16" s="124"/>
      <c r="B16" s="125"/>
      <c r="C16" s="126" t="s">
        <v>2534</v>
      </c>
      <c r="D16" s="127" t="s">
        <v>2535</v>
      </c>
      <c r="E16" s="126" t="s">
        <v>2534</v>
      </c>
      <c r="F16" s="128"/>
    </row>
    <row r="17" spans="1:6" x14ac:dyDescent="0.25">
      <c r="A17" s="691" t="s">
        <v>1611</v>
      </c>
      <c r="B17" s="692"/>
      <c r="C17" s="692"/>
      <c r="D17" s="692"/>
      <c r="E17" s="692"/>
      <c r="F17" s="693"/>
    </row>
    <row r="18" spans="1:6" x14ac:dyDescent="0.25">
      <c r="A18" s="694"/>
      <c r="B18" s="695"/>
      <c r="C18" s="695"/>
      <c r="D18" s="695"/>
      <c r="E18" s="695"/>
      <c r="F18" s="696"/>
    </row>
    <row r="19" spans="1:6" ht="109.5" customHeight="1" thickBot="1" x14ac:dyDescent="0.3">
      <c r="A19" s="697"/>
      <c r="B19" s="698"/>
      <c r="C19" s="698"/>
      <c r="D19" s="698"/>
      <c r="E19" s="698"/>
      <c r="F19" s="699"/>
    </row>
    <row r="20" spans="1:6" ht="25.5" customHeight="1" x14ac:dyDescent="0.25">
      <c r="A20" s="691" t="s">
        <v>1613</v>
      </c>
      <c r="B20" s="692"/>
      <c r="C20" s="692"/>
      <c r="D20" s="692"/>
      <c r="E20" s="692"/>
      <c r="F20" s="693"/>
    </row>
    <row r="21" spans="1:6" x14ac:dyDescent="0.25">
      <c r="A21" s="700"/>
      <c r="B21" s="701"/>
      <c r="C21" s="701"/>
      <c r="D21" s="701"/>
      <c r="E21" s="701"/>
      <c r="F21" s="702"/>
    </row>
    <row r="22" spans="1:6" x14ac:dyDescent="0.25">
      <c r="A22" s="700"/>
      <c r="B22" s="701"/>
      <c r="C22" s="701"/>
      <c r="D22" s="701"/>
      <c r="E22" s="701"/>
      <c r="F22" s="702"/>
    </row>
    <row r="23" spans="1:6" x14ac:dyDescent="0.25">
      <c r="A23" s="700"/>
      <c r="B23" s="701"/>
      <c r="C23" s="701"/>
      <c r="D23" s="701"/>
      <c r="E23" s="701"/>
      <c r="F23" s="702"/>
    </row>
    <row r="24" spans="1:6" x14ac:dyDescent="0.25">
      <c r="A24" s="700"/>
      <c r="B24" s="701"/>
      <c r="C24" s="701"/>
      <c r="D24" s="701"/>
      <c r="E24" s="701"/>
      <c r="F24" s="702"/>
    </row>
    <row r="25" spans="1:6" x14ac:dyDescent="0.25">
      <c r="A25" s="700"/>
      <c r="B25" s="701"/>
      <c r="C25" s="701"/>
      <c r="D25" s="701"/>
      <c r="E25" s="701"/>
      <c r="F25" s="702"/>
    </row>
    <row r="26" spans="1:6" x14ac:dyDescent="0.25">
      <c r="A26" s="700"/>
      <c r="B26" s="701"/>
      <c r="C26" s="701"/>
      <c r="D26" s="701"/>
      <c r="E26" s="701"/>
      <c r="F26" s="702"/>
    </row>
    <row r="27" spans="1:6" x14ac:dyDescent="0.25">
      <c r="A27" s="700"/>
      <c r="B27" s="701"/>
      <c r="C27" s="701"/>
      <c r="D27" s="701"/>
      <c r="E27" s="701"/>
      <c r="F27" s="702"/>
    </row>
    <row r="28" spans="1:6" ht="18" customHeight="1" x14ac:dyDescent="0.25">
      <c r="A28" s="700"/>
      <c r="B28" s="701"/>
      <c r="C28" s="701"/>
      <c r="D28" s="701"/>
      <c r="E28" s="701"/>
      <c r="F28" s="702"/>
    </row>
    <row r="29" spans="1:6" ht="18" customHeight="1" x14ac:dyDescent="0.25">
      <c r="A29" s="700"/>
      <c r="B29" s="701"/>
      <c r="C29" s="701"/>
      <c r="D29" s="701"/>
      <c r="E29" s="701"/>
      <c r="F29" s="702"/>
    </row>
    <row r="30" spans="1:6" x14ac:dyDescent="0.25">
      <c r="A30" s="700"/>
      <c r="B30" s="701"/>
      <c r="C30" s="701"/>
      <c r="D30" s="701"/>
      <c r="E30" s="701"/>
      <c r="F30" s="702"/>
    </row>
    <row r="31" spans="1:6" x14ac:dyDescent="0.25">
      <c r="A31" s="700"/>
      <c r="B31" s="701"/>
      <c r="C31" s="701"/>
      <c r="D31" s="701"/>
      <c r="E31" s="701"/>
      <c r="F31" s="702"/>
    </row>
    <row r="32" spans="1:6" ht="15" customHeight="1" x14ac:dyDescent="0.25">
      <c r="A32" s="700"/>
      <c r="B32" s="701"/>
      <c r="C32" s="701"/>
      <c r="D32" s="701"/>
      <c r="E32" s="701"/>
      <c r="F32" s="702"/>
    </row>
    <row r="33" spans="1:10" ht="68.25" customHeight="1" x14ac:dyDescent="0.25">
      <c r="A33" s="703" t="s">
        <v>2536</v>
      </c>
      <c r="B33" s="703"/>
      <c r="C33" s="704" t="s">
        <v>2537</v>
      </c>
      <c r="D33" s="704"/>
      <c r="E33" s="704"/>
      <c r="F33" s="704"/>
    </row>
    <row r="34" spans="1:10" ht="29.45" customHeight="1" x14ac:dyDescent="0.25">
      <c r="A34" s="705" t="s">
        <v>2538</v>
      </c>
      <c r="B34" s="706"/>
      <c r="C34" s="706"/>
      <c r="D34" s="706"/>
      <c r="E34" s="706"/>
      <c r="F34" s="707"/>
      <c r="G34" s="40"/>
    </row>
    <row r="35" spans="1:10" ht="19.350000000000001" customHeight="1" x14ac:dyDescent="0.25">
      <c r="A35" s="679" t="s">
        <v>2539</v>
      </c>
      <c r="B35" s="680"/>
      <c r="C35" s="681" t="s">
        <v>2540</v>
      </c>
      <c r="D35" s="682"/>
      <c r="E35" s="680"/>
      <c r="F35" s="41" t="s">
        <v>2541</v>
      </c>
      <c r="G35" s="40"/>
    </row>
    <row r="36" spans="1:10" ht="30" customHeight="1" x14ac:dyDescent="0.25">
      <c r="A36" s="671"/>
      <c r="B36" s="672"/>
      <c r="C36" s="673"/>
      <c r="D36" s="674"/>
      <c r="E36" s="672"/>
      <c r="F36" s="129"/>
      <c r="G36" s="40"/>
      <c r="H36" s="39"/>
      <c r="I36" s="39"/>
      <c r="J36" s="39"/>
    </row>
    <row r="37" spans="1:10" ht="30" customHeight="1" x14ac:dyDescent="0.25">
      <c r="A37" s="671"/>
      <c r="B37" s="672"/>
      <c r="C37" s="673"/>
      <c r="D37" s="674"/>
      <c r="E37" s="672"/>
      <c r="F37" s="129"/>
      <c r="G37" s="40"/>
    </row>
    <row r="38" spans="1:10" ht="30" customHeight="1" x14ac:dyDescent="0.25">
      <c r="A38" s="671"/>
      <c r="B38" s="672"/>
      <c r="C38" s="673"/>
      <c r="D38" s="674"/>
      <c r="E38" s="672"/>
      <c r="F38" s="129"/>
      <c r="G38" s="40"/>
    </row>
    <row r="39" spans="1:10" ht="30" customHeight="1" x14ac:dyDescent="0.25">
      <c r="A39" s="671"/>
      <c r="B39" s="672"/>
      <c r="C39" s="673"/>
      <c r="D39" s="674"/>
      <c r="E39" s="672"/>
      <c r="F39" s="129"/>
      <c r="G39" s="40"/>
    </row>
    <row r="40" spans="1:10" ht="30" customHeight="1" thickBot="1" x14ac:dyDescent="0.3">
      <c r="A40" s="675"/>
      <c r="B40" s="676"/>
      <c r="C40" s="677"/>
      <c r="D40" s="678"/>
      <c r="E40" s="676"/>
      <c r="F40" s="130"/>
      <c r="G40" s="40"/>
    </row>
    <row r="41" spans="1:10" ht="15.75" thickBot="1" x14ac:dyDescent="0.3">
      <c r="A41" s="683"/>
      <c r="B41" s="683"/>
      <c r="C41" s="683"/>
      <c r="D41" s="683"/>
      <c r="E41" s="683"/>
      <c r="F41" s="42"/>
      <c r="G41" s="40"/>
    </row>
    <row r="42" spans="1:10" x14ac:dyDescent="0.25">
      <c r="A42" s="684" t="s">
        <v>2542</v>
      </c>
      <c r="B42" s="685"/>
      <c r="C42" s="685"/>
      <c r="D42" s="685"/>
      <c r="E42" s="685"/>
      <c r="F42" s="686"/>
      <c r="G42" s="40"/>
    </row>
    <row r="43" spans="1:10" x14ac:dyDescent="0.25">
      <c r="A43" s="679" t="s">
        <v>2539</v>
      </c>
      <c r="B43" s="680"/>
      <c r="C43" s="681" t="s">
        <v>2540</v>
      </c>
      <c r="D43" s="682"/>
      <c r="E43" s="680"/>
      <c r="F43" s="41" t="s">
        <v>2541</v>
      </c>
      <c r="G43" s="40"/>
    </row>
    <row r="44" spans="1:10" ht="30" customHeight="1" x14ac:dyDescent="0.25">
      <c r="A44" s="671"/>
      <c r="B44" s="672"/>
      <c r="C44" s="673"/>
      <c r="D44" s="674"/>
      <c r="E44" s="672"/>
      <c r="F44" s="129"/>
      <c r="G44" s="40"/>
    </row>
    <row r="45" spans="1:10" ht="30" customHeight="1" x14ac:dyDescent="0.25">
      <c r="A45" s="671"/>
      <c r="B45" s="672"/>
      <c r="C45" s="673"/>
      <c r="D45" s="674"/>
      <c r="E45" s="672"/>
      <c r="F45" s="129"/>
      <c r="G45" s="40"/>
    </row>
    <row r="46" spans="1:10" ht="30" customHeight="1" x14ac:dyDescent="0.25">
      <c r="A46" s="671"/>
      <c r="B46" s="672"/>
      <c r="C46" s="673"/>
      <c r="D46" s="674"/>
      <c r="E46" s="672"/>
      <c r="F46" s="129"/>
      <c r="G46" s="40"/>
    </row>
    <row r="47" spans="1:10" ht="30" customHeight="1" x14ac:dyDescent="0.25">
      <c r="A47" s="671"/>
      <c r="B47" s="672"/>
      <c r="C47" s="673"/>
      <c r="D47" s="674"/>
      <c r="E47" s="672"/>
      <c r="F47" s="129"/>
      <c r="G47" s="40"/>
    </row>
    <row r="48" spans="1:10" ht="30" customHeight="1" thickBot="1" x14ac:dyDescent="0.3">
      <c r="A48" s="675"/>
      <c r="B48" s="676"/>
      <c r="C48" s="677"/>
      <c r="D48" s="678"/>
      <c r="E48" s="676"/>
      <c r="F48" s="130"/>
      <c r="G48" s="40"/>
    </row>
  </sheetData>
  <sheetProtection algorithmName="SHA-512" hashValue="V5RzIjYW9WoU8bWVbkXKrDT+MMnO2NNVAlZncclR8+ICnRm12kF8D9vUAPt42N1ieaj3Hh2mg7sMn87jNRGjIA==" saltValue="4qrYUhoLJOPI0rqUVYIMoQ==" spinCount="100000" sheet="1" formatRows="0"/>
  <mergeCells count="49">
    <mergeCell ref="A13:B13"/>
    <mergeCell ref="A1:F1"/>
    <mergeCell ref="A2:F2"/>
    <mergeCell ref="A3:F4"/>
    <mergeCell ref="A5:B5"/>
    <mergeCell ref="C5:F5"/>
    <mergeCell ref="A6:B7"/>
    <mergeCell ref="C6:F6"/>
    <mergeCell ref="A8:B8"/>
    <mergeCell ref="A9:B9"/>
    <mergeCell ref="A10:B10"/>
    <mergeCell ref="A11:B11"/>
    <mergeCell ref="A12:B12"/>
    <mergeCell ref="A36:B36"/>
    <mergeCell ref="C36:E36"/>
    <mergeCell ref="A14:B14"/>
    <mergeCell ref="A15:B15"/>
    <mergeCell ref="A17:F17"/>
    <mergeCell ref="A18:F19"/>
    <mergeCell ref="A20:F20"/>
    <mergeCell ref="A21:F32"/>
    <mergeCell ref="A33:B33"/>
    <mergeCell ref="C33:F33"/>
    <mergeCell ref="A34:F34"/>
    <mergeCell ref="A35:B35"/>
    <mergeCell ref="C35:E35"/>
    <mergeCell ref="A43:B43"/>
    <mergeCell ref="C43:E43"/>
    <mergeCell ref="A37:B37"/>
    <mergeCell ref="C37:E37"/>
    <mergeCell ref="A38:B38"/>
    <mergeCell ref="C38:E38"/>
    <mergeCell ref="A39:B39"/>
    <mergeCell ref="C39:E39"/>
    <mergeCell ref="A40:B40"/>
    <mergeCell ref="C40:E40"/>
    <mergeCell ref="A41:B41"/>
    <mergeCell ref="C41:E41"/>
    <mergeCell ref="A42:F42"/>
    <mergeCell ref="A47:B47"/>
    <mergeCell ref="C47:E47"/>
    <mergeCell ref="A48:B48"/>
    <mergeCell ref="C48:E48"/>
    <mergeCell ref="A44:B44"/>
    <mergeCell ref="C44:E44"/>
    <mergeCell ref="A45:B45"/>
    <mergeCell ref="C45:E45"/>
    <mergeCell ref="A46:B46"/>
    <mergeCell ref="C46:E46"/>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BFC5F-5BF7-4EB0-800A-26DD3665FCD2}">
  <sheetPr>
    <pageSetUpPr fitToPage="1"/>
  </sheetPr>
  <dimension ref="A1:D89"/>
  <sheetViews>
    <sheetView zoomScale="70" zoomScaleNormal="70" workbookViewId="0">
      <selection activeCell="A18" sqref="A18:F19"/>
    </sheetView>
  </sheetViews>
  <sheetFormatPr baseColWidth="10" defaultColWidth="11.42578125" defaultRowHeight="15" x14ac:dyDescent="0.25"/>
  <cols>
    <col min="1" max="1" width="5.28515625" customWidth="1"/>
    <col min="2" max="2" width="34.5703125" style="67" customWidth="1"/>
    <col min="3" max="3" width="22.5703125" style="367" customWidth="1"/>
    <col min="4" max="4" width="61.42578125" style="29" customWidth="1"/>
  </cols>
  <sheetData>
    <row r="1" spans="1:4" ht="35.25" customHeight="1" x14ac:dyDescent="0.25">
      <c r="A1" s="728" t="s">
        <v>2543</v>
      </c>
      <c r="B1" s="728"/>
      <c r="C1" s="728"/>
      <c r="D1" s="728"/>
    </row>
    <row r="2" spans="1:4" ht="15" customHeight="1" x14ac:dyDescent="0.25">
      <c r="A2" s="578" t="s">
        <v>1580</v>
      </c>
      <c r="B2" s="368" t="s">
        <v>2544</v>
      </c>
      <c r="C2" s="368" t="s">
        <v>2545</v>
      </c>
      <c r="D2" s="368" t="s">
        <v>2496</v>
      </c>
    </row>
    <row r="3" spans="1:4" ht="75" customHeight="1" x14ac:dyDescent="0.25">
      <c r="A3" s="436">
        <v>2</v>
      </c>
      <c r="B3" s="437" t="s">
        <v>2546</v>
      </c>
      <c r="C3" s="438" t="s">
        <v>1652</v>
      </c>
      <c r="D3" s="501" t="s">
        <v>2547</v>
      </c>
    </row>
    <row r="4" spans="1:4" ht="75" customHeight="1" x14ac:dyDescent="0.25">
      <c r="A4" s="436">
        <v>2</v>
      </c>
      <c r="B4" s="437" t="s">
        <v>2546</v>
      </c>
      <c r="C4" s="439" t="s">
        <v>1653</v>
      </c>
      <c r="D4" s="502" t="s">
        <v>2548</v>
      </c>
    </row>
    <row r="5" spans="1:4" ht="75" customHeight="1" x14ac:dyDescent="0.25">
      <c r="A5" s="436">
        <v>2</v>
      </c>
      <c r="B5" s="437" t="s">
        <v>2546</v>
      </c>
      <c r="C5" s="439" t="s">
        <v>1655</v>
      </c>
      <c r="D5" s="502" t="s">
        <v>2549</v>
      </c>
    </row>
    <row r="6" spans="1:4" ht="75" customHeight="1" x14ac:dyDescent="0.25">
      <c r="A6" s="436">
        <v>2</v>
      </c>
      <c r="B6" s="437" t="s">
        <v>2546</v>
      </c>
      <c r="C6" s="439" t="s">
        <v>1793</v>
      </c>
      <c r="D6" s="502" t="s">
        <v>2550</v>
      </c>
    </row>
    <row r="7" spans="1:4" ht="75" customHeight="1" x14ac:dyDescent="0.25">
      <c r="A7" s="436">
        <v>2</v>
      </c>
      <c r="B7" s="437" t="s">
        <v>2546</v>
      </c>
      <c r="C7" s="439" t="s">
        <v>1795</v>
      </c>
      <c r="D7" s="502" t="s">
        <v>2551</v>
      </c>
    </row>
    <row r="8" spans="1:4" ht="75" customHeight="1" x14ac:dyDescent="0.25">
      <c r="A8" s="436">
        <v>2</v>
      </c>
      <c r="B8" s="437" t="s">
        <v>2546</v>
      </c>
      <c r="C8" s="439" t="s">
        <v>1805</v>
      </c>
      <c r="D8" s="502" t="s">
        <v>2552</v>
      </c>
    </row>
    <row r="9" spans="1:4" ht="75" customHeight="1" x14ac:dyDescent="0.25">
      <c r="A9" s="436">
        <v>2</v>
      </c>
      <c r="B9" s="437" t="s">
        <v>2546</v>
      </c>
      <c r="C9" s="439" t="s">
        <v>1658</v>
      </c>
      <c r="D9" s="502" t="s">
        <v>2553</v>
      </c>
    </row>
    <row r="10" spans="1:4" ht="75" customHeight="1" x14ac:dyDescent="0.25">
      <c r="A10" s="436">
        <v>2</v>
      </c>
      <c r="B10" s="437" t="s">
        <v>2546</v>
      </c>
      <c r="C10" s="439" t="s">
        <v>1659</v>
      </c>
      <c r="D10" s="502" t="s">
        <v>2554</v>
      </c>
    </row>
    <row r="11" spans="1:4" ht="75" customHeight="1" x14ac:dyDescent="0.25">
      <c r="A11" s="436">
        <v>2</v>
      </c>
      <c r="B11" s="437" t="s">
        <v>2546</v>
      </c>
      <c r="C11" s="439" t="s">
        <v>1662</v>
      </c>
      <c r="D11" s="502" t="s">
        <v>2555</v>
      </c>
    </row>
    <row r="12" spans="1:4" ht="75" customHeight="1" x14ac:dyDescent="0.25">
      <c r="A12" s="436">
        <v>2</v>
      </c>
      <c r="B12" s="437" t="s">
        <v>2546</v>
      </c>
      <c r="C12" s="439" t="s">
        <v>1870</v>
      </c>
      <c r="D12" s="502" t="s">
        <v>2556</v>
      </c>
    </row>
    <row r="13" spans="1:4" ht="51.75" customHeight="1" x14ac:dyDescent="0.25">
      <c r="A13" s="440">
        <v>2</v>
      </c>
      <c r="B13" s="441" t="s">
        <v>2546</v>
      </c>
      <c r="C13" s="442" t="s">
        <v>1908</v>
      </c>
      <c r="D13" s="503" t="s">
        <v>2557</v>
      </c>
    </row>
    <row r="14" spans="1:4" ht="135" x14ac:dyDescent="0.25">
      <c r="A14" s="446">
        <v>2</v>
      </c>
      <c r="B14" s="446" t="s">
        <v>2546</v>
      </c>
      <c r="C14" s="446" t="s">
        <v>1800</v>
      </c>
      <c r="D14" s="504" t="s">
        <v>2558</v>
      </c>
    </row>
    <row r="15" spans="1:4" ht="44.25" customHeight="1" x14ac:dyDescent="0.25">
      <c r="A15" s="447">
        <v>2</v>
      </c>
      <c r="B15" s="447" t="s">
        <v>2546</v>
      </c>
      <c r="C15" s="447" t="s">
        <v>1802</v>
      </c>
      <c r="D15" s="505" t="s">
        <v>2559</v>
      </c>
    </row>
    <row r="16" spans="1:4" ht="60" x14ac:dyDescent="0.25">
      <c r="A16" s="452" t="s">
        <v>2620</v>
      </c>
      <c r="B16" s="453" t="s">
        <v>2529</v>
      </c>
      <c r="C16" s="453" t="s">
        <v>2683</v>
      </c>
      <c r="D16" s="506" t="s">
        <v>2684</v>
      </c>
    </row>
    <row r="17" spans="1:4" ht="119.25" customHeight="1" x14ac:dyDescent="0.25">
      <c r="A17" s="454" t="s">
        <v>1938</v>
      </c>
      <c r="B17" s="453" t="s">
        <v>2529</v>
      </c>
      <c r="C17" s="453" t="s">
        <v>2685</v>
      </c>
      <c r="D17" s="506" t="s">
        <v>2785</v>
      </c>
    </row>
    <row r="18" spans="1:4" ht="42" customHeight="1" x14ac:dyDescent="0.25">
      <c r="A18" s="452" t="s">
        <v>1948</v>
      </c>
      <c r="B18" s="453" t="s">
        <v>2529</v>
      </c>
      <c r="C18" s="454" t="s">
        <v>1710</v>
      </c>
      <c r="D18" s="506" t="s">
        <v>2686</v>
      </c>
    </row>
    <row r="19" spans="1:4" ht="45" x14ac:dyDescent="0.25">
      <c r="A19" s="454" t="s">
        <v>1953</v>
      </c>
      <c r="B19" s="453" t="s">
        <v>2529</v>
      </c>
      <c r="C19" s="453" t="s">
        <v>2687</v>
      </c>
      <c r="D19" s="507" t="s">
        <v>2688</v>
      </c>
    </row>
    <row r="20" spans="1:4" ht="47.25" customHeight="1" x14ac:dyDescent="0.25">
      <c r="A20" s="454" t="s">
        <v>1953</v>
      </c>
      <c r="B20" s="453" t="s">
        <v>2529</v>
      </c>
      <c r="C20" s="453" t="s">
        <v>2689</v>
      </c>
      <c r="D20" s="507" t="s">
        <v>2690</v>
      </c>
    </row>
    <row r="21" spans="1:4" ht="60" customHeight="1" x14ac:dyDescent="0.25">
      <c r="A21" s="454" t="s">
        <v>1953</v>
      </c>
      <c r="B21" s="453" t="s">
        <v>2529</v>
      </c>
      <c r="C21" s="453" t="s">
        <v>2691</v>
      </c>
      <c r="D21" s="507" t="s">
        <v>2692</v>
      </c>
    </row>
    <row r="22" spans="1:4" ht="75" x14ac:dyDescent="0.25">
      <c r="A22" s="454" t="s">
        <v>1953</v>
      </c>
      <c r="B22" s="453" t="s">
        <v>2529</v>
      </c>
      <c r="C22" s="453" t="s">
        <v>2693</v>
      </c>
      <c r="D22" s="507" t="s">
        <v>2694</v>
      </c>
    </row>
    <row r="23" spans="1:4" ht="75" x14ac:dyDescent="0.25">
      <c r="A23" s="454" t="s">
        <v>1953</v>
      </c>
      <c r="B23" s="453" t="s">
        <v>2529</v>
      </c>
      <c r="C23" s="453" t="s">
        <v>2695</v>
      </c>
      <c r="D23" s="507" t="s">
        <v>2696</v>
      </c>
    </row>
    <row r="24" spans="1:4" ht="75" x14ac:dyDescent="0.25">
      <c r="A24" s="454" t="s">
        <v>1953</v>
      </c>
      <c r="B24" s="453" t="s">
        <v>2529</v>
      </c>
      <c r="C24" s="453" t="s">
        <v>2697</v>
      </c>
      <c r="D24" s="507" t="s">
        <v>2698</v>
      </c>
    </row>
    <row r="25" spans="1:4" ht="60" x14ac:dyDescent="0.25">
      <c r="A25" s="454" t="s">
        <v>1953</v>
      </c>
      <c r="B25" s="453" t="s">
        <v>2529</v>
      </c>
      <c r="C25" s="453" t="s">
        <v>2699</v>
      </c>
      <c r="D25" s="507" t="s">
        <v>2700</v>
      </c>
    </row>
    <row r="26" spans="1:4" ht="105" x14ac:dyDescent="0.25">
      <c r="A26" s="455" t="s">
        <v>1980</v>
      </c>
      <c r="B26" s="453" t="s">
        <v>2529</v>
      </c>
      <c r="C26" s="453" t="s">
        <v>2701</v>
      </c>
      <c r="D26" s="507" t="s">
        <v>2702</v>
      </c>
    </row>
    <row r="27" spans="1:4" ht="60" x14ac:dyDescent="0.25">
      <c r="A27" s="454" t="s">
        <v>1725</v>
      </c>
      <c r="B27" s="453" t="s">
        <v>2529</v>
      </c>
      <c r="C27" s="453" t="s">
        <v>2703</v>
      </c>
      <c r="D27" s="507" t="s">
        <v>2704</v>
      </c>
    </row>
    <row r="28" spans="1:4" ht="75" x14ac:dyDescent="0.25">
      <c r="A28" s="454" t="s">
        <v>1725</v>
      </c>
      <c r="B28" s="453" t="s">
        <v>2529</v>
      </c>
      <c r="C28" s="453" t="s">
        <v>2703</v>
      </c>
      <c r="D28" s="507" t="s">
        <v>2705</v>
      </c>
    </row>
    <row r="29" spans="1:4" ht="45" x14ac:dyDescent="0.25">
      <c r="A29" s="454" t="s">
        <v>1725</v>
      </c>
      <c r="B29" s="453" t="s">
        <v>2529</v>
      </c>
      <c r="C29" s="453" t="s">
        <v>2703</v>
      </c>
      <c r="D29" s="507" t="s">
        <v>2706</v>
      </c>
    </row>
    <row r="30" spans="1:4" ht="60" x14ac:dyDescent="0.25">
      <c r="A30" s="454" t="s">
        <v>2008</v>
      </c>
      <c r="B30" s="453" t="s">
        <v>2529</v>
      </c>
      <c r="C30" s="453" t="s">
        <v>2707</v>
      </c>
      <c r="D30" s="507" t="s">
        <v>2708</v>
      </c>
    </row>
    <row r="31" spans="1:4" x14ac:dyDescent="0.25">
      <c r="A31" s="454" t="s">
        <v>2008</v>
      </c>
      <c r="B31" s="453" t="s">
        <v>2529</v>
      </c>
      <c r="C31" s="453" t="s">
        <v>2709</v>
      </c>
      <c r="D31" s="508" t="s">
        <v>2710</v>
      </c>
    </row>
    <row r="32" spans="1:4" ht="30" x14ac:dyDescent="0.25">
      <c r="A32" s="454" t="s">
        <v>2008</v>
      </c>
      <c r="B32" s="453" t="s">
        <v>2529</v>
      </c>
      <c r="C32" s="453" t="s">
        <v>2711</v>
      </c>
      <c r="D32" s="507" t="s">
        <v>2712</v>
      </c>
    </row>
    <row r="33" spans="1:4" x14ac:dyDescent="0.25">
      <c r="A33" s="454" t="s">
        <v>2008</v>
      </c>
      <c r="B33" s="453" t="s">
        <v>2529</v>
      </c>
      <c r="C33" s="453" t="s">
        <v>2713</v>
      </c>
      <c r="D33" s="508" t="s">
        <v>2714</v>
      </c>
    </row>
    <row r="34" spans="1:4" x14ac:dyDescent="0.25">
      <c r="A34" s="452" t="s">
        <v>2008</v>
      </c>
      <c r="B34" s="453" t="s">
        <v>2529</v>
      </c>
      <c r="C34" s="453" t="s">
        <v>2715</v>
      </c>
      <c r="D34" s="508" t="s">
        <v>2716</v>
      </c>
    </row>
    <row r="35" spans="1:4" ht="45" x14ac:dyDescent="0.25">
      <c r="A35" s="452" t="s">
        <v>2008</v>
      </c>
      <c r="B35" s="453" t="s">
        <v>2529</v>
      </c>
      <c r="C35" s="453" t="s">
        <v>2717</v>
      </c>
      <c r="D35" s="507" t="s">
        <v>2718</v>
      </c>
    </row>
    <row r="36" spans="1:4" x14ac:dyDescent="0.25">
      <c r="A36" s="454" t="s">
        <v>2042</v>
      </c>
      <c r="B36" s="453" t="s">
        <v>2529</v>
      </c>
      <c r="C36" s="453" t="s">
        <v>2719</v>
      </c>
      <c r="D36" s="508" t="s">
        <v>2720</v>
      </c>
    </row>
    <row r="37" spans="1:4" ht="30" x14ac:dyDescent="0.25">
      <c r="A37" s="454" t="s">
        <v>2042</v>
      </c>
      <c r="B37" s="453" t="s">
        <v>2529</v>
      </c>
      <c r="C37" s="453" t="s">
        <v>2719</v>
      </c>
      <c r="D37" s="507" t="s">
        <v>2721</v>
      </c>
    </row>
    <row r="38" spans="1:4" x14ac:dyDescent="0.25">
      <c r="A38" s="454" t="s">
        <v>2052</v>
      </c>
      <c r="B38" s="453" t="s">
        <v>2529</v>
      </c>
      <c r="C38" s="453" t="s">
        <v>1764</v>
      </c>
      <c r="D38" s="507" t="s">
        <v>2722</v>
      </c>
    </row>
    <row r="39" spans="1:4" ht="30" x14ac:dyDescent="0.25">
      <c r="A39" s="454" t="s">
        <v>2052</v>
      </c>
      <c r="B39" s="453" t="s">
        <v>2529</v>
      </c>
      <c r="C39" s="453" t="s">
        <v>1764</v>
      </c>
      <c r="D39" s="507" t="s">
        <v>2723</v>
      </c>
    </row>
    <row r="40" spans="1:4" x14ac:dyDescent="0.25">
      <c r="A40" s="456" t="s">
        <v>2097</v>
      </c>
      <c r="B40" s="453" t="s">
        <v>2529</v>
      </c>
      <c r="C40" s="457" t="s">
        <v>2099</v>
      </c>
      <c r="D40" s="507" t="s">
        <v>2724</v>
      </c>
    </row>
    <row r="41" spans="1:4" ht="30" x14ac:dyDescent="0.25">
      <c r="A41" s="456" t="s">
        <v>2102</v>
      </c>
      <c r="B41" s="453" t="s">
        <v>2529</v>
      </c>
      <c r="C41" s="457" t="s">
        <v>2103</v>
      </c>
      <c r="D41" s="507" t="s">
        <v>2725</v>
      </c>
    </row>
    <row r="42" spans="1:4" ht="45" x14ac:dyDescent="0.25">
      <c r="A42" s="448">
        <v>4</v>
      </c>
      <c r="B42" s="447" t="s">
        <v>2560</v>
      </c>
      <c r="C42" s="447" t="s">
        <v>2130</v>
      </c>
      <c r="D42" s="505" t="s">
        <v>2561</v>
      </c>
    </row>
    <row r="43" spans="1:4" ht="90" x14ac:dyDescent="0.25">
      <c r="A43" s="448">
        <v>4</v>
      </c>
      <c r="B43" s="447" t="s">
        <v>2560</v>
      </c>
      <c r="C43" s="447" t="s">
        <v>2140</v>
      </c>
      <c r="D43" s="505" t="s">
        <v>2562</v>
      </c>
    </row>
    <row r="44" spans="1:4" ht="45" x14ac:dyDescent="0.25">
      <c r="A44" s="448">
        <v>4</v>
      </c>
      <c r="B44" s="447" t="s">
        <v>2560</v>
      </c>
      <c r="C44" s="447" t="s">
        <v>2142</v>
      </c>
      <c r="D44" s="505" t="s">
        <v>2563</v>
      </c>
    </row>
    <row r="45" spans="1:4" ht="60" x14ac:dyDescent="0.25">
      <c r="A45" s="447">
        <v>4</v>
      </c>
      <c r="B45" s="447" t="s">
        <v>2560</v>
      </c>
      <c r="C45" s="447" t="s">
        <v>2144</v>
      </c>
      <c r="D45" s="505" t="s">
        <v>2564</v>
      </c>
    </row>
    <row r="46" spans="1:4" ht="60" x14ac:dyDescent="0.25">
      <c r="A46" s="447">
        <v>4</v>
      </c>
      <c r="B46" s="447" t="s">
        <v>2560</v>
      </c>
      <c r="C46" s="447" t="s">
        <v>2146</v>
      </c>
      <c r="D46" s="505" t="s">
        <v>2565</v>
      </c>
    </row>
    <row r="47" spans="1:4" ht="30" x14ac:dyDescent="0.25">
      <c r="A47" s="447">
        <v>4</v>
      </c>
      <c r="B47" s="447" t="s">
        <v>2560</v>
      </c>
      <c r="C47" s="447" t="s">
        <v>2153</v>
      </c>
      <c r="D47" s="505" t="s">
        <v>2566</v>
      </c>
    </row>
    <row r="48" spans="1:4" ht="45" x14ac:dyDescent="0.25">
      <c r="A48" s="447">
        <v>4</v>
      </c>
      <c r="B48" s="447" t="s">
        <v>2560</v>
      </c>
      <c r="C48" s="447" t="s">
        <v>2155</v>
      </c>
      <c r="D48" s="505" t="s">
        <v>2567</v>
      </c>
    </row>
    <row r="49" spans="1:4" ht="30" x14ac:dyDescent="0.25">
      <c r="A49" s="447">
        <v>4</v>
      </c>
      <c r="B49" s="447" t="s">
        <v>2560</v>
      </c>
      <c r="C49" s="447" t="s">
        <v>2157</v>
      </c>
      <c r="D49" s="505" t="s">
        <v>2568</v>
      </c>
    </row>
    <row r="50" spans="1:4" ht="30" x14ac:dyDescent="0.25">
      <c r="A50" s="447">
        <v>4</v>
      </c>
      <c r="B50" s="447" t="s">
        <v>2560</v>
      </c>
      <c r="C50" s="447" t="s">
        <v>2162</v>
      </c>
      <c r="D50" s="505" t="s">
        <v>2569</v>
      </c>
    </row>
    <row r="51" spans="1:4" ht="30" x14ac:dyDescent="0.25">
      <c r="A51" s="447">
        <v>4</v>
      </c>
      <c r="B51" s="447" t="s">
        <v>2560</v>
      </c>
      <c r="C51" s="447" t="s">
        <v>2164</v>
      </c>
      <c r="D51" s="505" t="s">
        <v>2570</v>
      </c>
    </row>
    <row r="52" spans="1:4" ht="30" x14ac:dyDescent="0.25">
      <c r="A52" s="447">
        <v>4</v>
      </c>
      <c r="B52" s="447" t="s">
        <v>2560</v>
      </c>
      <c r="C52" s="447" t="s">
        <v>2171</v>
      </c>
      <c r="D52" s="505" t="s">
        <v>2571</v>
      </c>
    </row>
    <row r="53" spans="1:4" ht="45" x14ac:dyDescent="0.25">
      <c r="A53" s="447">
        <v>4</v>
      </c>
      <c r="B53" s="447" t="s">
        <v>2560</v>
      </c>
      <c r="C53" s="447" t="s">
        <v>2173</v>
      </c>
      <c r="D53" s="505" t="s">
        <v>2572</v>
      </c>
    </row>
    <row r="54" spans="1:4" ht="45" x14ac:dyDescent="0.25">
      <c r="A54" s="447">
        <v>4</v>
      </c>
      <c r="B54" s="447" t="s">
        <v>2560</v>
      </c>
      <c r="C54" s="447" t="s">
        <v>2175</v>
      </c>
      <c r="D54" s="505" t="s">
        <v>2573</v>
      </c>
    </row>
    <row r="55" spans="1:4" ht="45" x14ac:dyDescent="0.25">
      <c r="A55" s="447">
        <v>4</v>
      </c>
      <c r="B55" s="447" t="s">
        <v>2560</v>
      </c>
      <c r="C55" s="447" t="s">
        <v>2177</v>
      </c>
      <c r="D55" s="505" t="s">
        <v>2574</v>
      </c>
    </row>
    <row r="56" spans="1:4" ht="30" x14ac:dyDescent="0.25">
      <c r="A56" s="447">
        <v>4</v>
      </c>
      <c r="B56" s="447" t="s">
        <v>2560</v>
      </c>
      <c r="C56" s="447" t="s">
        <v>2184</v>
      </c>
      <c r="D56" s="505" t="s">
        <v>2575</v>
      </c>
    </row>
    <row r="57" spans="1:4" ht="30" x14ac:dyDescent="0.25">
      <c r="A57" s="447">
        <v>4</v>
      </c>
      <c r="B57" s="447" t="s">
        <v>2560</v>
      </c>
      <c r="C57" s="447" t="s">
        <v>2186</v>
      </c>
      <c r="D57" s="505" t="s">
        <v>2576</v>
      </c>
    </row>
    <row r="58" spans="1:4" ht="45" x14ac:dyDescent="0.25">
      <c r="A58" s="447">
        <v>4</v>
      </c>
      <c r="B58" s="447" t="s">
        <v>2560</v>
      </c>
      <c r="C58" s="447" t="s">
        <v>2188</v>
      </c>
      <c r="D58" s="505" t="s">
        <v>2577</v>
      </c>
    </row>
    <row r="59" spans="1:4" ht="30" x14ac:dyDescent="0.25">
      <c r="A59" s="447">
        <v>4</v>
      </c>
      <c r="B59" s="447" t="s">
        <v>2578</v>
      </c>
      <c r="C59" s="447" t="s">
        <v>2193</v>
      </c>
      <c r="D59" s="505" t="s">
        <v>2579</v>
      </c>
    </row>
    <row r="60" spans="1:4" x14ac:dyDescent="0.25">
      <c r="A60" s="447">
        <v>4</v>
      </c>
      <c r="B60" s="447" t="s">
        <v>2578</v>
      </c>
      <c r="C60" s="447" t="s">
        <v>2196</v>
      </c>
      <c r="D60" s="505" t="s">
        <v>2580</v>
      </c>
    </row>
    <row r="61" spans="1:4" x14ac:dyDescent="0.25">
      <c r="A61" s="447">
        <v>4</v>
      </c>
      <c r="B61" s="447" t="s">
        <v>2578</v>
      </c>
      <c r="C61" s="447" t="s">
        <v>2219</v>
      </c>
      <c r="D61" s="505" t="s">
        <v>2581</v>
      </c>
    </row>
    <row r="62" spans="1:4" ht="30" x14ac:dyDescent="0.25">
      <c r="A62" s="447">
        <v>5</v>
      </c>
      <c r="B62" s="447" t="s">
        <v>2578</v>
      </c>
      <c r="C62" s="447" t="s">
        <v>2201</v>
      </c>
      <c r="D62" s="505" t="s">
        <v>2582</v>
      </c>
    </row>
    <row r="63" spans="1:4" ht="45" x14ac:dyDescent="0.25">
      <c r="A63" s="447">
        <v>5</v>
      </c>
      <c r="B63" s="447" t="s">
        <v>2578</v>
      </c>
      <c r="C63" s="447" t="s">
        <v>2203</v>
      </c>
      <c r="D63" s="505" t="s">
        <v>2583</v>
      </c>
    </row>
    <row r="64" spans="1:4" ht="45" x14ac:dyDescent="0.25">
      <c r="A64" s="447">
        <v>5</v>
      </c>
      <c r="B64" s="447" t="s">
        <v>2578</v>
      </c>
      <c r="C64" s="447" t="s">
        <v>2205</v>
      </c>
      <c r="D64" s="505" t="s">
        <v>2584</v>
      </c>
    </row>
    <row r="65" spans="1:4" ht="30" x14ac:dyDescent="0.25">
      <c r="A65" s="447">
        <v>5</v>
      </c>
      <c r="B65" s="447" t="s">
        <v>2578</v>
      </c>
      <c r="C65" s="447" t="s">
        <v>2225</v>
      </c>
      <c r="D65" s="505" t="s">
        <v>2585</v>
      </c>
    </row>
    <row r="66" spans="1:4" ht="45" x14ac:dyDescent="0.25">
      <c r="A66" s="447">
        <v>5</v>
      </c>
      <c r="B66" s="447" t="s">
        <v>2578</v>
      </c>
      <c r="C66" s="447" t="s">
        <v>2226</v>
      </c>
      <c r="D66" s="505" t="s">
        <v>2586</v>
      </c>
    </row>
    <row r="67" spans="1:4" ht="30" x14ac:dyDescent="0.25">
      <c r="A67" s="447">
        <v>5</v>
      </c>
      <c r="B67" s="447" t="s">
        <v>2578</v>
      </c>
      <c r="C67" s="447" t="s">
        <v>2228</v>
      </c>
      <c r="D67" s="505" t="s">
        <v>2587</v>
      </c>
    </row>
    <row r="68" spans="1:4" x14ac:dyDescent="0.25">
      <c r="A68" s="458">
        <v>6</v>
      </c>
      <c r="B68" s="459" t="s">
        <v>2588</v>
      </c>
      <c r="C68" s="459" t="s">
        <v>2233</v>
      </c>
      <c r="D68" s="509" t="s">
        <v>2589</v>
      </c>
    </row>
    <row r="69" spans="1:4" ht="45" x14ac:dyDescent="0.25">
      <c r="A69" s="458">
        <v>6</v>
      </c>
      <c r="B69" s="459" t="s">
        <v>2588</v>
      </c>
      <c r="C69" s="459" t="s">
        <v>2249</v>
      </c>
      <c r="D69" s="509" t="s">
        <v>2590</v>
      </c>
    </row>
    <row r="70" spans="1:4" x14ac:dyDescent="0.25">
      <c r="A70" s="458">
        <v>6</v>
      </c>
      <c r="B70" s="458" t="s">
        <v>2591</v>
      </c>
      <c r="C70" s="458" t="s">
        <v>2592</v>
      </c>
      <c r="D70" s="510" t="s">
        <v>2593</v>
      </c>
    </row>
    <row r="71" spans="1:4" ht="180" x14ac:dyDescent="0.25">
      <c r="A71" s="458">
        <v>6</v>
      </c>
      <c r="B71" s="459" t="s">
        <v>2588</v>
      </c>
      <c r="C71" s="459" t="s">
        <v>2263</v>
      </c>
      <c r="D71" s="509" t="s">
        <v>2594</v>
      </c>
    </row>
    <row r="72" spans="1:4" ht="105" x14ac:dyDescent="0.25">
      <c r="A72" s="458">
        <v>6</v>
      </c>
      <c r="B72" s="459" t="s">
        <v>2588</v>
      </c>
      <c r="C72" s="459" t="s">
        <v>2268</v>
      </c>
      <c r="D72" s="509" t="s">
        <v>2269</v>
      </c>
    </row>
    <row r="73" spans="1:4" ht="45" x14ac:dyDescent="0.25">
      <c r="A73" s="460">
        <v>7</v>
      </c>
      <c r="B73" s="449" t="s">
        <v>2595</v>
      </c>
      <c r="C73" s="449" t="s">
        <v>2335</v>
      </c>
      <c r="D73" s="511" t="s">
        <v>2596</v>
      </c>
    </row>
    <row r="74" spans="1:4" ht="330" x14ac:dyDescent="0.25">
      <c r="A74" s="460">
        <v>7</v>
      </c>
      <c r="B74" s="449" t="s">
        <v>2595</v>
      </c>
      <c r="C74" s="449" t="s">
        <v>2343</v>
      </c>
      <c r="D74" s="511" t="s">
        <v>2597</v>
      </c>
    </row>
    <row r="75" spans="1:4" ht="105" x14ac:dyDescent="0.25">
      <c r="A75" s="460">
        <v>7</v>
      </c>
      <c r="B75" s="449" t="s">
        <v>2595</v>
      </c>
      <c r="C75" s="449" t="s">
        <v>2345</v>
      </c>
      <c r="D75" s="511" t="s">
        <v>2598</v>
      </c>
    </row>
    <row r="76" spans="1:4" ht="120" x14ac:dyDescent="0.25">
      <c r="A76" s="449">
        <v>7</v>
      </c>
      <c r="B76" s="449" t="s">
        <v>2595</v>
      </c>
      <c r="C76" s="449" t="s">
        <v>2349</v>
      </c>
      <c r="D76" s="511" t="s">
        <v>2599</v>
      </c>
    </row>
    <row r="77" spans="1:4" ht="75" x14ac:dyDescent="0.25">
      <c r="A77" s="449">
        <v>7</v>
      </c>
      <c r="B77" s="449" t="s">
        <v>2595</v>
      </c>
      <c r="C77" s="449" t="s">
        <v>2351</v>
      </c>
      <c r="D77" s="511" t="s">
        <v>2600</v>
      </c>
    </row>
    <row r="78" spans="1:4" ht="45" x14ac:dyDescent="0.25">
      <c r="A78" s="449">
        <v>7</v>
      </c>
      <c r="B78" s="449" t="s">
        <v>2595</v>
      </c>
      <c r="C78" s="449" t="s">
        <v>2353</v>
      </c>
      <c r="D78" s="511" t="s">
        <v>2601</v>
      </c>
    </row>
    <row r="79" spans="1:4" ht="210" x14ac:dyDescent="0.25">
      <c r="A79" s="449">
        <v>7</v>
      </c>
      <c r="B79" s="449" t="s">
        <v>2595</v>
      </c>
      <c r="C79" s="449" t="s">
        <v>2356</v>
      </c>
      <c r="D79" s="511" t="s">
        <v>2602</v>
      </c>
    </row>
    <row r="80" spans="1:4" ht="360" x14ac:dyDescent="0.25">
      <c r="A80" s="461">
        <v>8</v>
      </c>
      <c r="B80" s="461" t="s">
        <v>2603</v>
      </c>
      <c r="C80" s="461" t="s">
        <v>2278</v>
      </c>
      <c r="D80" s="512" t="s">
        <v>2604</v>
      </c>
    </row>
    <row r="81" spans="1:4" ht="29.25" customHeight="1" x14ac:dyDescent="0.25">
      <c r="A81" s="461">
        <v>8</v>
      </c>
      <c r="B81" s="461" t="s">
        <v>2603</v>
      </c>
      <c r="C81" s="461" t="s">
        <v>2280</v>
      </c>
      <c r="D81" s="512" t="s">
        <v>2605</v>
      </c>
    </row>
    <row r="82" spans="1:4" ht="60" x14ac:dyDescent="0.25">
      <c r="A82" s="461">
        <v>8</v>
      </c>
      <c r="B82" s="461" t="s">
        <v>2603</v>
      </c>
      <c r="C82" s="461" t="s">
        <v>2284</v>
      </c>
      <c r="D82" s="512" t="s">
        <v>2606</v>
      </c>
    </row>
    <row r="83" spans="1:4" ht="30" x14ac:dyDescent="0.25">
      <c r="A83" s="461">
        <v>8</v>
      </c>
      <c r="B83" s="461" t="s">
        <v>2603</v>
      </c>
      <c r="C83" s="461" t="s">
        <v>2285</v>
      </c>
      <c r="D83" s="512" t="s">
        <v>2607</v>
      </c>
    </row>
    <row r="84" spans="1:4" ht="60" x14ac:dyDescent="0.25">
      <c r="A84" s="461">
        <v>8</v>
      </c>
      <c r="B84" s="461" t="s">
        <v>2603</v>
      </c>
      <c r="C84" s="461" t="s">
        <v>2290</v>
      </c>
      <c r="D84" s="512" t="s">
        <v>2608</v>
      </c>
    </row>
    <row r="85" spans="1:4" ht="45" x14ac:dyDescent="0.25">
      <c r="A85" s="461">
        <v>8</v>
      </c>
      <c r="B85" s="461" t="s">
        <v>2603</v>
      </c>
      <c r="C85" s="461" t="s">
        <v>2301</v>
      </c>
      <c r="D85" s="512" t="s">
        <v>2609</v>
      </c>
    </row>
    <row r="86" spans="1:4" ht="30" x14ac:dyDescent="0.25">
      <c r="A86" s="461">
        <v>8</v>
      </c>
      <c r="B86" s="461" t="s">
        <v>2603</v>
      </c>
      <c r="C86" s="461" t="s">
        <v>2312</v>
      </c>
      <c r="D86" s="512" t="s">
        <v>2610</v>
      </c>
    </row>
    <row r="87" spans="1:4" ht="60" x14ac:dyDescent="0.25">
      <c r="A87" s="461">
        <v>8</v>
      </c>
      <c r="B87" s="461" t="s">
        <v>2603</v>
      </c>
      <c r="C87" s="461" t="s">
        <v>2315</v>
      </c>
      <c r="D87" s="512" t="s">
        <v>2611</v>
      </c>
    </row>
    <row r="88" spans="1:4" ht="30" x14ac:dyDescent="0.25">
      <c r="A88" s="461">
        <v>8</v>
      </c>
      <c r="B88" s="461" t="s">
        <v>2603</v>
      </c>
      <c r="C88" s="461" t="s">
        <v>2318</v>
      </c>
      <c r="D88" s="512" t="s">
        <v>2612</v>
      </c>
    </row>
    <row r="89" spans="1:4" ht="30" x14ac:dyDescent="0.25">
      <c r="A89" s="461">
        <v>8</v>
      </c>
      <c r="B89" s="461" t="s">
        <v>2603</v>
      </c>
      <c r="C89" s="461" t="s">
        <v>2321</v>
      </c>
      <c r="D89" s="512" t="s">
        <v>2613</v>
      </c>
    </row>
  </sheetData>
  <sheetProtection algorithmName="SHA-512" hashValue="UCfeuGUT1N4UHrqUuxWTvafHaTfXtB8hscw3ky1L80YGXUZePdjP3HMTE8PXgrn5sbeWuIIiZVRsWqsNQ8FsBQ==" saltValue="vTwrWRRLz3lvI5p6zuEsZg==" spinCount="100000" sheet="1" objects="1" scenarios="1"/>
  <mergeCells count="1">
    <mergeCell ref="A1:D1"/>
  </mergeCells>
  <printOptions horizontalCentered="1"/>
  <pageMargins left="0.31496062992125984" right="0.31496062992125984" top="1.1417322834645669" bottom="0.74803149606299213" header="0.31496062992125984" footer="0.31496062992125984"/>
  <pageSetup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sheetPr codeName="Hoja27"/>
  <dimension ref="A1:NL199"/>
  <sheetViews>
    <sheetView topLeftCell="AK1" zoomScale="85" zoomScaleNormal="85" workbookViewId="0">
      <selection activeCell="AN12" sqref="AN12"/>
    </sheetView>
  </sheetViews>
  <sheetFormatPr baseColWidth="10" defaultColWidth="11.4257812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38.85546875" customWidth="1"/>
    <col min="10" max="10" width="17.7109375" customWidth="1"/>
    <col min="11" max="11" width="17.28515625" customWidth="1"/>
    <col min="12" max="12" width="19.42578125" customWidth="1"/>
    <col min="13" max="13" width="30.28515625" customWidth="1"/>
    <col min="14" max="14" width="37" customWidth="1"/>
    <col min="15" max="15" width="18.140625" customWidth="1"/>
    <col min="16" max="16" width="21.28515625" customWidth="1"/>
    <col min="17" max="17" width="24.7109375" customWidth="1"/>
    <col min="18" max="18" width="34.140625" customWidth="1"/>
    <col min="19" max="19" width="20.140625" customWidth="1"/>
    <col min="20" max="20" width="25.85546875" customWidth="1"/>
    <col min="21" max="21" width="40.42578125" customWidth="1"/>
    <col min="22" max="22" width="23.85546875" customWidth="1"/>
    <col min="23" max="23" width="20.5703125" customWidth="1"/>
    <col min="24" max="24" width="23" customWidth="1"/>
    <col min="25" max="25" width="39.140625" customWidth="1"/>
    <col min="26" max="26" width="20.7109375" customWidth="1"/>
    <col min="27" max="27" width="18.42578125" customWidth="1"/>
    <col min="28" max="28" width="16.140625" customWidth="1"/>
    <col min="29" max="29" width="33.7109375" customWidth="1"/>
    <col min="30" max="30" width="45.42578125" customWidth="1"/>
    <col min="31" max="31" width="23.7109375" customWidth="1"/>
    <col min="32" max="32" width="28" customWidth="1"/>
    <col min="33" max="33" width="19.42578125" customWidth="1"/>
    <col min="34" max="34" width="23" customWidth="1"/>
    <col min="35" max="35" width="20" customWidth="1"/>
    <col min="36" max="36" width="31.42578125" customWidth="1"/>
    <col min="37" max="37" width="41.140625" customWidth="1"/>
    <col min="38" max="38" width="42" customWidth="1"/>
    <col min="39" max="39" width="49.85546875" customWidth="1"/>
    <col min="40" max="42" width="22.5703125" customWidth="1"/>
    <col min="43" max="43" width="23.42578125" customWidth="1"/>
    <col min="44" max="44" width="23.85546875" customWidth="1"/>
    <col min="45" max="45" width="23.42578125" customWidth="1"/>
    <col min="46" max="46" width="23.85546875" customWidth="1"/>
    <col min="47" max="47" width="42.42578125" customWidth="1"/>
    <col min="48" max="48" width="19.42578125" customWidth="1"/>
    <col min="49" max="49" width="18.28515625" customWidth="1"/>
    <col min="50" max="50" width="18.5703125" customWidth="1"/>
    <col min="51" max="51" width="32" customWidth="1"/>
    <col min="52" max="52" width="27" customWidth="1"/>
    <col min="55" max="55" width="15.140625" customWidth="1"/>
    <col min="56" max="56" width="30.5703125" customWidth="1"/>
    <col min="57" max="57" width="40.140625" customWidth="1"/>
    <col min="58" max="58" width="19.140625" customWidth="1"/>
    <col min="59" max="59" width="17.85546875" customWidth="1"/>
    <col min="60" max="60" width="17.5703125" customWidth="1"/>
    <col min="61" max="61" width="42.7109375" customWidth="1"/>
    <col min="62" max="62" width="35.140625" customWidth="1"/>
    <col min="65" max="65" width="26.140625" customWidth="1"/>
    <col min="159" max="159" width="21.140625" customWidth="1"/>
  </cols>
  <sheetData>
    <row r="1" spans="1:376" ht="15.75" customHeight="1" thickBot="1" x14ac:dyDescent="0.3">
      <c r="A1" s="733" t="s">
        <v>2622</v>
      </c>
      <c r="B1" s="733"/>
      <c r="C1" s="733"/>
      <c r="D1" s="733"/>
      <c r="E1" s="733"/>
      <c r="F1" s="733"/>
      <c r="G1" s="733"/>
      <c r="H1" s="733"/>
      <c r="I1" s="733"/>
      <c r="J1" s="733"/>
      <c r="K1" s="733"/>
      <c r="L1" s="733"/>
      <c r="M1" s="734"/>
      <c r="N1" s="735" t="s">
        <v>1617</v>
      </c>
      <c r="O1" s="735"/>
      <c r="P1" s="735"/>
      <c r="Q1" s="735"/>
      <c r="R1" s="735"/>
      <c r="S1" s="735"/>
      <c r="T1" s="735"/>
      <c r="U1" s="735"/>
      <c r="V1" s="735"/>
      <c r="W1" s="735"/>
      <c r="X1" s="735"/>
      <c r="Y1" s="735"/>
      <c r="Z1" s="735"/>
      <c r="AA1" s="735"/>
      <c r="AB1" s="735"/>
      <c r="AC1" s="735"/>
      <c r="AD1" s="735"/>
      <c r="AE1" s="735"/>
      <c r="AF1" s="736"/>
      <c r="AG1" s="737" t="s">
        <v>1626</v>
      </c>
      <c r="AH1" s="737"/>
      <c r="AI1" s="737"/>
      <c r="AJ1" s="737"/>
      <c r="AK1" s="737"/>
      <c r="AL1" s="737"/>
      <c r="AM1" s="737"/>
      <c r="AN1" s="581"/>
      <c r="AO1" s="581"/>
      <c r="AP1" s="581"/>
      <c r="AQ1" s="581"/>
      <c r="AR1" s="581"/>
      <c r="AS1" s="581"/>
      <c r="AT1" s="738" t="s">
        <v>1641</v>
      </c>
      <c r="AU1" s="739"/>
      <c r="AV1" s="739"/>
      <c r="AW1" s="739"/>
      <c r="AX1" s="739"/>
      <c r="AY1" s="739"/>
      <c r="AZ1" s="739"/>
      <c r="BA1" s="739"/>
      <c r="BB1" s="739"/>
      <c r="BC1" s="739"/>
      <c r="BD1" s="739"/>
      <c r="BE1" s="739"/>
      <c r="BF1" s="739"/>
      <c r="BG1" s="739"/>
      <c r="BH1" s="739"/>
      <c r="BI1" s="739"/>
      <c r="BJ1" s="739"/>
      <c r="BK1" s="739"/>
      <c r="BL1" s="739"/>
      <c r="BM1" s="739"/>
      <c r="BN1" s="740" t="s">
        <v>2784</v>
      </c>
      <c r="BO1" s="741"/>
      <c r="BP1" s="741"/>
      <c r="BQ1" s="741"/>
      <c r="BR1" s="741"/>
      <c r="BS1" s="741"/>
      <c r="BT1" s="741"/>
      <c r="BU1" s="741"/>
      <c r="BV1" s="741"/>
      <c r="BW1" s="741"/>
      <c r="BX1" s="741"/>
      <c r="BY1" s="741"/>
      <c r="BZ1" s="741"/>
      <c r="CA1" s="741"/>
      <c r="CB1" s="741"/>
      <c r="CC1" s="741"/>
      <c r="CD1" s="741"/>
      <c r="CE1" s="741"/>
      <c r="CF1" s="741"/>
      <c r="CG1" s="741"/>
      <c r="CH1" s="741"/>
      <c r="CI1" s="741"/>
      <c r="CJ1" s="741"/>
      <c r="CK1" s="741"/>
      <c r="CL1" s="741"/>
      <c r="CM1" s="741"/>
      <c r="CN1" s="741"/>
      <c r="CO1" s="741"/>
      <c r="CP1" s="741"/>
      <c r="CQ1" s="741"/>
      <c r="CR1" s="741"/>
      <c r="CS1" s="741"/>
      <c r="CT1" s="741"/>
      <c r="CU1" s="741"/>
      <c r="CV1" s="741"/>
      <c r="CW1" s="741"/>
      <c r="CX1" s="741"/>
      <c r="CY1" s="741"/>
      <c r="CZ1" s="741"/>
      <c r="DA1" s="741"/>
      <c r="DB1" s="741"/>
      <c r="DC1" s="741"/>
      <c r="DD1" s="741"/>
      <c r="DE1" s="741"/>
      <c r="DF1" s="741"/>
      <c r="DG1" s="741"/>
      <c r="DH1" s="741"/>
      <c r="DI1" s="741"/>
      <c r="DJ1" s="741"/>
      <c r="DK1" s="741"/>
      <c r="DL1" s="741"/>
      <c r="DM1" s="741"/>
      <c r="DN1" s="741"/>
      <c r="DO1" s="741"/>
      <c r="DP1" s="741"/>
      <c r="DQ1" s="741"/>
      <c r="DR1" s="741"/>
      <c r="DS1" s="741"/>
      <c r="DT1" s="741"/>
      <c r="DU1" s="741"/>
      <c r="DV1" s="741"/>
      <c r="DW1" s="741"/>
      <c r="DX1" s="741"/>
      <c r="DY1" s="741"/>
      <c r="DZ1" s="741"/>
      <c r="EA1" s="741"/>
      <c r="EB1" s="741"/>
      <c r="EC1" s="741"/>
      <c r="ED1" s="741"/>
      <c r="EE1" s="741"/>
      <c r="EF1" s="741"/>
      <c r="EG1" s="741"/>
      <c r="EH1" s="741"/>
      <c r="EI1" s="741"/>
      <c r="EJ1" s="741"/>
      <c r="EK1" s="741"/>
      <c r="EL1" s="741"/>
      <c r="EM1" s="741"/>
      <c r="EN1" s="741"/>
      <c r="EO1" s="741"/>
      <c r="EP1" s="741"/>
      <c r="EQ1" s="741"/>
      <c r="ER1" s="741"/>
      <c r="ES1" s="741"/>
      <c r="ET1" s="741"/>
      <c r="EU1" s="741"/>
      <c r="EV1" s="741"/>
      <c r="EW1" s="741"/>
      <c r="EX1" s="741"/>
      <c r="EY1" s="741"/>
      <c r="EZ1" s="741"/>
      <c r="FA1" s="741"/>
      <c r="FB1" s="741"/>
      <c r="FC1" s="742" t="s">
        <v>2623</v>
      </c>
      <c r="FD1" s="742"/>
      <c r="FE1" s="742"/>
      <c r="FF1" s="742"/>
      <c r="FG1" s="742"/>
      <c r="FH1" s="742"/>
      <c r="FI1" s="742"/>
      <c r="FJ1" s="742"/>
      <c r="FK1" s="742"/>
      <c r="FL1" s="742"/>
      <c r="FM1" s="742"/>
      <c r="FN1" s="742"/>
      <c r="FO1" s="742"/>
      <c r="FP1" s="742"/>
      <c r="FQ1" s="742"/>
      <c r="FR1" s="742"/>
      <c r="FS1" s="742"/>
      <c r="FT1" s="742"/>
      <c r="FU1" s="742"/>
      <c r="FV1" s="742"/>
      <c r="FW1" s="742"/>
      <c r="FX1" s="742"/>
      <c r="FY1" s="742"/>
      <c r="FZ1" s="742"/>
      <c r="GA1" s="742"/>
      <c r="GB1" s="742"/>
      <c r="GC1" s="742"/>
      <c r="GD1" s="742"/>
      <c r="GE1" s="742"/>
      <c r="GF1" s="742"/>
      <c r="GG1" s="742"/>
      <c r="GH1" s="742"/>
      <c r="GI1" s="742"/>
      <c r="GJ1" s="742"/>
      <c r="GK1" s="742"/>
      <c r="GL1" s="742"/>
      <c r="GM1" s="742"/>
      <c r="GN1" s="742"/>
      <c r="GO1" s="742"/>
      <c r="GP1" s="742"/>
      <c r="GQ1" s="742"/>
      <c r="GR1" s="742"/>
      <c r="GS1" s="742"/>
      <c r="GT1" s="742"/>
      <c r="GU1" s="742"/>
      <c r="GV1" s="742"/>
      <c r="GW1" s="742"/>
      <c r="GX1" s="742"/>
      <c r="GY1" s="742"/>
      <c r="GZ1" s="742"/>
      <c r="HA1" s="742"/>
      <c r="HB1" s="742"/>
      <c r="HC1" s="742"/>
      <c r="HD1" s="742"/>
      <c r="HE1" s="742"/>
      <c r="HF1" s="742"/>
      <c r="HG1" s="742"/>
      <c r="HH1" s="742"/>
      <c r="HI1" s="742"/>
      <c r="HJ1" s="742"/>
      <c r="HK1" s="742"/>
      <c r="HL1" s="742"/>
      <c r="HM1" s="742"/>
      <c r="HN1" s="742"/>
      <c r="HO1" s="742"/>
      <c r="HP1" s="742"/>
      <c r="HQ1" s="742"/>
      <c r="HR1" s="742"/>
      <c r="HS1" s="742"/>
      <c r="HT1" s="742"/>
      <c r="HU1" s="742"/>
      <c r="HV1" s="742"/>
      <c r="HW1" s="742"/>
      <c r="HX1" s="742"/>
      <c r="HY1" s="742"/>
      <c r="HZ1" s="742"/>
      <c r="IA1" s="742"/>
      <c r="IB1" s="742"/>
      <c r="IC1" s="742"/>
      <c r="ID1" s="742"/>
      <c r="IE1" s="742"/>
      <c r="IF1" s="742"/>
      <c r="IG1" s="742"/>
      <c r="IH1" s="742"/>
      <c r="II1" s="742"/>
      <c r="IJ1" s="742"/>
      <c r="IK1" s="742"/>
      <c r="IL1" s="742"/>
      <c r="IM1" s="742"/>
      <c r="IN1" s="742"/>
      <c r="IO1" s="742"/>
      <c r="IP1" s="742"/>
      <c r="IQ1" s="742"/>
      <c r="IR1" s="742"/>
      <c r="IS1" s="742"/>
      <c r="IT1" s="742"/>
      <c r="IU1" s="742"/>
      <c r="IV1" s="742"/>
      <c r="IW1" s="742"/>
      <c r="IX1" s="742"/>
      <c r="IY1" s="742"/>
      <c r="IZ1" s="450" t="s">
        <v>2624</v>
      </c>
      <c r="JA1" s="450"/>
      <c r="JB1" s="450"/>
      <c r="JC1" s="450"/>
      <c r="JD1" s="450"/>
      <c r="JE1" s="450"/>
      <c r="JF1" s="450"/>
      <c r="JG1" s="450"/>
      <c r="JH1" s="450"/>
      <c r="JI1" s="450"/>
      <c r="JJ1" s="450"/>
      <c r="JK1" s="450"/>
      <c r="JL1" s="450"/>
      <c r="JM1" s="450"/>
      <c r="JN1" s="450"/>
      <c r="JO1" s="450"/>
      <c r="JP1" s="450"/>
      <c r="JQ1" s="450"/>
      <c r="JR1" s="450"/>
      <c r="JS1" s="450"/>
      <c r="JT1" s="450"/>
      <c r="JU1" s="450"/>
      <c r="JV1" s="450"/>
      <c r="JW1" s="450"/>
      <c r="JX1" s="450"/>
      <c r="JY1" s="450"/>
      <c r="JZ1" s="450"/>
      <c r="KA1" s="450"/>
      <c r="KB1" s="450"/>
      <c r="KC1" s="450"/>
      <c r="KD1" s="450"/>
      <c r="KE1" s="450"/>
      <c r="KF1" s="451"/>
      <c r="KG1" s="420" t="s">
        <v>2625</v>
      </c>
      <c r="KH1" s="420"/>
      <c r="KI1" s="420"/>
      <c r="KJ1" s="420"/>
      <c r="KK1" s="420"/>
      <c r="KL1" s="420"/>
      <c r="KM1" s="420"/>
      <c r="KN1" s="420"/>
      <c r="KO1" s="420"/>
      <c r="KP1" s="420"/>
      <c r="KQ1" s="420"/>
      <c r="KR1" s="420"/>
      <c r="KS1" s="420"/>
      <c r="KT1" s="420"/>
      <c r="KU1" s="420"/>
      <c r="KV1" s="420"/>
      <c r="KW1" s="420"/>
      <c r="KX1" s="420"/>
      <c r="KY1" s="420"/>
      <c r="KZ1" s="420"/>
      <c r="LA1" s="420"/>
      <c r="LB1" s="420"/>
      <c r="LC1" s="420"/>
      <c r="LD1" s="420"/>
      <c r="LE1" s="420"/>
      <c r="LF1" s="421"/>
      <c r="LG1" s="729" t="s">
        <v>2626</v>
      </c>
      <c r="LH1" s="730"/>
      <c r="LI1" s="730"/>
      <c r="LJ1" s="730"/>
      <c r="LK1" s="730"/>
      <c r="LL1" s="730"/>
      <c r="LM1" s="730"/>
      <c r="LN1" s="730"/>
      <c r="LO1" s="730"/>
      <c r="LP1" s="730"/>
      <c r="LQ1" s="730"/>
      <c r="LR1" s="730"/>
      <c r="LS1" s="730"/>
      <c r="LT1" s="730"/>
      <c r="LU1" s="730"/>
      <c r="LV1" s="730"/>
      <c r="LW1" s="730"/>
      <c r="LX1" s="730"/>
      <c r="LY1" s="743" t="s">
        <v>2627</v>
      </c>
      <c r="LZ1" s="743"/>
      <c r="MA1" s="743"/>
      <c r="MB1" s="743"/>
      <c r="MC1" s="743"/>
      <c r="MD1" s="743"/>
      <c r="ME1" s="743"/>
      <c r="MF1" s="743"/>
      <c r="MG1" s="743"/>
      <c r="MH1" s="743"/>
      <c r="MI1" s="743"/>
      <c r="MJ1" s="743"/>
      <c r="MK1" s="743"/>
      <c r="ML1" s="743"/>
      <c r="MM1" s="743"/>
      <c r="MN1" s="743"/>
      <c r="MO1" s="731" t="s">
        <v>2628</v>
      </c>
      <c r="MP1" s="731"/>
      <c r="MQ1" s="731"/>
      <c r="MR1" s="731"/>
      <c r="MS1" s="731"/>
      <c r="MT1" s="731"/>
      <c r="MU1" s="731"/>
      <c r="MV1" s="731"/>
      <c r="MW1" s="731"/>
      <c r="MX1" s="731"/>
      <c r="MY1" s="731"/>
      <c r="MZ1" s="731"/>
      <c r="NA1" s="731"/>
      <c r="NB1" s="731"/>
      <c r="NC1" s="731"/>
      <c r="ND1" s="731"/>
      <c r="NE1" s="731"/>
      <c r="NF1" s="731"/>
      <c r="NG1" s="731"/>
      <c r="NH1" s="731"/>
      <c r="NI1" s="731"/>
      <c r="NJ1" s="732"/>
      <c r="NK1" s="732"/>
      <c r="NL1" s="732"/>
    </row>
    <row r="2" spans="1:376" ht="15.75" thickBot="1" x14ac:dyDescent="0.3">
      <c r="A2" t="s">
        <v>2629</v>
      </c>
      <c r="BN2" s="45" t="s">
        <v>1650</v>
      </c>
      <c r="BO2" s="46" t="s">
        <v>1652</v>
      </c>
      <c r="BP2" s="48" t="s">
        <v>1653</v>
      </c>
      <c r="BQ2" s="46" t="s">
        <v>1654</v>
      </c>
      <c r="BR2" s="46" t="s">
        <v>1786</v>
      </c>
      <c r="BS2" s="46" t="s">
        <v>1788</v>
      </c>
      <c r="BT2" s="48" t="s">
        <v>1655</v>
      </c>
      <c r="BU2" s="46" t="s">
        <v>1656</v>
      </c>
      <c r="BV2" s="46" t="s">
        <v>1793</v>
      </c>
      <c r="BW2" s="46" t="s">
        <v>1795</v>
      </c>
      <c r="BX2" s="46" t="s">
        <v>1797</v>
      </c>
      <c r="BY2" s="46" t="s">
        <v>1800</v>
      </c>
      <c r="BZ2" s="46" t="s">
        <v>1802</v>
      </c>
      <c r="CA2" s="46" t="s">
        <v>1805</v>
      </c>
      <c r="CB2" s="48" t="s">
        <v>1657</v>
      </c>
      <c r="CC2" s="46" t="s">
        <v>1658</v>
      </c>
      <c r="CD2" s="48" t="s">
        <v>1659</v>
      </c>
      <c r="CE2" s="46" t="s">
        <v>1660</v>
      </c>
      <c r="CF2" s="46" t="s">
        <v>1661</v>
      </c>
      <c r="CG2" s="48" t="s">
        <v>1662</v>
      </c>
      <c r="CH2" s="46" t="s">
        <v>1663</v>
      </c>
      <c r="CI2" s="46" t="s">
        <v>1664</v>
      </c>
      <c r="CJ2" s="46" t="s">
        <v>1665</v>
      </c>
      <c r="CK2" s="48" t="s">
        <v>1666</v>
      </c>
      <c r="CL2" s="46" t="s">
        <v>1667</v>
      </c>
      <c r="CM2" s="46" t="s">
        <v>1668</v>
      </c>
      <c r="CN2" s="48" t="s">
        <v>1669</v>
      </c>
      <c r="CO2" s="48" t="s">
        <v>1669</v>
      </c>
      <c r="CP2" s="48" t="s">
        <v>1669</v>
      </c>
      <c r="CQ2" s="46" t="s">
        <v>1670</v>
      </c>
      <c r="CR2" s="46" t="s">
        <v>1671</v>
      </c>
      <c r="CS2" s="46" t="s">
        <v>1672</v>
      </c>
      <c r="CT2" s="46" t="s">
        <v>1673</v>
      </c>
      <c r="CU2" s="46" t="s">
        <v>1674</v>
      </c>
      <c r="CV2" s="46" t="s">
        <v>1675</v>
      </c>
      <c r="CW2" s="46" t="s">
        <v>1676</v>
      </c>
      <c r="CX2" s="46" t="s">
        <v>1677</v>
      </c>
      <c r="CY2" s="46" t="s">
        <v>1678</v>
      </c>
      <c r="CZ2" s="46" t="s">
        <v>1679</v>
      </c>
      <c r="DA2" s="46" t="s">
        <v>1680</v>
      </c>
      <c r="DB2" s="46" t="s">
        <v>1681</v>
      </c>
      <c r="DC2" s="46" t="s">
        <v>1682</v>
      </c>
      <c r="DD2" s="46" t="s">
        <v>1683</v>
      </c>
      <c r="DE2" s="46" t="s">
        <v>1684</v>
      </c>
      <c r="DF2" s="46" t="s">
        <v>1685</v>
      </c>
      <c r="DG2" s="46" t="s">
        <v>1686</v>
      </c>
      <c r="DH2" s="46" t="s">
        <v>1687</v>
      </c>
      <c r="DI2" s="46" t="s">
        <v>1688</v>
      </c>
      <c r="DJ2" s="46" t="s">
        <v>1689</v>
      </c>
      <c r="DK2" s="46" t="s">
        <v>1690</v>
      </c>
      <c r="DL2" s="46" t="s">
        <v>1691</v>
      </c>
      <c r="DM2" s="46" t="s">
        <v>1692</v>
      </c>
      <c r="DN2" s="46" t="s">
        <v>1693</v>
      </c>
      <c r="DO2" s="46" t="s">
        <v>1694</v>
      </c>
      <c r="DP2" s="46" t="s">
        <v>1695</v>
      </c>
      <c r="DQ2" s="46" t="s">
        <v>1696</v>
      </c>
      <c r="DR2" s="46" t="s">
        <v>1697</v>
      </c>
      <c r="DS2" s="46" t="s">
        <v>1698</v>
      </c>
      <c r="DT2" s="46" t="s">
        <v>1699</v>
      </c>
      <c r="DU2" s="48" t="s">
        <v>1856</v>
      </c>
      <c r="DV2" s="46" t="s">
        <v>1859</v>
      </c>
      <c r="DW2" s="46" t="s">
        <v>1861</v>
      </c>
      <c r="DX2" s="46" t="s">
        <v>1863</v>
      </c>
      <c r="DY2" s="46" t="s">
        <v>1865</v>
      </c>
      <c r="DZ2" s="46" t="s">
        <v>1867</v>
      </c>
      <c r="EA2" s="48" t="s">
        <v>1870</v>
      </c>
      <c r="EB2" s="48" t="s">
        <v>1870</v>
      </c>
      <c r="EC2" s="46" t="s">
        <v>1873</v>
      </c>
      <c r="ED2" s="46" t="s">
        <v>1875</v>
      </c>
      <c r="EE2" s="46" t="s">
        <v>1877</v>
      </c>
      <c r="EF2" s="46" t="s">
        <v>1879</v>
      </c>
      <c r="EG2" s="46" t="s">
        <v>1881</v>
      </c>
      <c r="EH2" s="46" t="s">
        <v>1883</v>
      </c>
      <c r="EI2" s="46" t="s">
        <v>1885</v>
      </c>
      <c r="EJ2" s="46" t="s">
        <v>1888</v>
      </c>
      <c r="EK2" s="46" t="s">
        <v>1890</v>
      </c>
      <c r="EL2" s="46" t="s">
        <v>1892</v>
      </c>
      <c r="EM2" s="46" t="s">
        <v>1894</v>
      </c>
      <c r="EN2" s="46" t="s">
        <v>1896</v>
      </c>
      <c r="EO2" s="46" t="s">
        <v>1898</v>
      </c>
      <c r="EP2" s="46" t="s">
        <v>1900</v>
      </c>
      <c r="EQ2" s="46" t="s">
        <v>1902</v>
      </c>
      <c r="ER2" s="46" t="s">
        <v>1904</v>
      </c>
      <c r="ES2" s="46" t="s">
        <v>1906</v>
      </c>
      <c r="ET2" s="48" t="s">
        <v>1908</v>
      </c>
      <c r="EU2" s="46" t="s">
        <v>1911</v>
      </c>
      <c r="EV2" s="46" t="s">
        <v>1913</v>
      </c>
      <c r="EW2" s="46" t="s">
        <v>1915</v>
      </c>
      <c r="EX2" s="46" t="s">
        <v>1917</v>
      </c>
      <c r="EY2" s="46" t="s">
        <v>1919</v>
      </c>
      <c r="EZ2" s="46" t="s">
        <v>1921</v>
      </c>
      <c r="FA2" s="48" t="s">
        <v>1923</v>
      </c>
      <c r="FB2" s="50" t="s">
        <v>1926</v>
      </c>
      <c r="FC2" s="424" t="s">
        <v>1703</v>
      </c>
      <c r="FD2" s="424" t="s">
        <v>1932</v>
      </c>
      <c r="FE2" s="424" t="s">
        <v>1935</v>
      </c>
      <c r="FF2" s="424" t="s">
        <v>1938</v>
      </c>
      <c r="FG2" s="424" t="s">
        <v>1705</v>
      </c>
      <c r="FH2" s="424" t="s">
        <v>1706</v>
      </c>
      <c r="FI2" s="424" t="s">
        <v>1707</v>
      </c>
      <c r="FJ2" s="424" t="s">
        <v>1946</v>
      </c>
      <c r="FK2" s="424" t="s">
        <v>1948</v>
      </c>
      <c r="FL2" s="424" t="s">
        <v>1710</v>
      </c>
      <c r="FM2" s="424" t="s">
        <v>1953</v>
      </c>
      <c r="FN2" s="424" t="s">
        <v>1953</v>
      </c>
      <c r="FO2" s="424" t="s">
        <v>1714</v>
      </c>
      <c r="FP2" s="424" t="s">
        <v>1715</v>
      </c>
      <c r="FQ2" s="424" t="s">
        <v>1717</v>
      </c>
      <c r="FR2" s="424" t="s">
        <v>1960</v>
      </c>
      <c r="FS2" s="424" t="s">
        <v>1962</v>
      </c>
      <c r="FT2" s="424" t="s">
        <v>1964</v>
      </c>
      <c r="FU2" s="424" t="s">
        <v>1966</v>
      </c>
      <c r="FV2" s="424" t="s">
        <v>1968</v>
      </c>
      <c r="FW2" s="424" t="s">
        <v>1970</v>
      </c>
      <c r="FX2" s="424" t="s">
        <v>1972</v>
      </c>
      <c r="FY2" s="424" t="s">
        <v>1974</v>
      </c>
      <c r="FZ2" s="424" t="s">
        <v>1976</v>
      </c>
      <c r="GA2" s="424" t="s">
        <v>1978</v>
      </c>
      <c r="GB2" s="425" t="s">
        <v>1980</v>
      </c>
      <c r="GC2" s="424" t="s">
        <v>1719</v>
      </c>
      <c r="GD2" s="424" t="s">
        <v>1720</v>
      </c>
      <c r="GE2" s="424" t="s">
        <v>1722</v>
      </c>
      <c r="GF2" s="424" t="s">
        <v>1724</v>
      </c>
      <c r="GG2" s="424" t="s">
        <v>1989</v>
      </c>
      <c r="GH2" s="424" t="s">
        <v>1727</v>
      </c>
      <c r="GI2" s="424" t="s">
        <v>1728</v>
      </c>
      <c r="GJ2" s="424" t="s">
        <v>1729</v>
      </c>
      <c r="GK2" s="424" t="s">
        <v>1995</v>
      </c>
      <c r="GL2" s="424" t="s">
        <v>1804</v>
      </c>
      <c r="GM2" s="426" t="s">
        <v>1730</v>
      </c>
      <c r="GN2" s="426" t="s">
        <v>1998</v>
      </c>
      <c r="GO2" s="426" t="s">
        <v>2000</v>
      </c>
      <c r="GP2" s="426" t="s">
        <v>2003</v>
      </c>
      <c r="GQ2" s="426" t="s">
        <v>2005</v>
      </c>
      <c r="GR2" s="424" t="s">
        <v>2008</v>
      </c>
      <c r="GS2" s="426" t="s">
        <v>1731</v>
      </c>
      <c r="GT2" s="426" t="s">
        <v>1733</v>
      </c>
      <c r="GU2" s="426" t="s">
        <v>1734</v>
      </c>
      <c r="GV2" s="426" t="s">
        <v>1736</v>
      </c>
      <c r="GW2" s="426" t="s">
        <v>1738</v>
      </c>
      <c r="GX2" s="426" t="s">
        <v>2016</v>
      </c>
      <c r="GY2" s="426" t="s">
        <v>2019</v>
      </c>
      <c r="GZ2" s="426" t="s">
        <v>2022</v>
      </c>
      <c r="HA2" s="426" t="s">
        <v>2024</v>
      </c>
      <c r="HB2" s="426" t="s">
        <v>2026</v>
      </c>
      <c r="HC2" s="424" t="s">
        <v>2029</v>
      </c>
      <c r="HD2" s="424" t="s">
        <v>1741</v>
      </c>
      <c r="HE2" s="424" t="s">
        <v>1742</v>
      </c>
      <c r="HF2" s="424" t="s">
        <v>1743</v>
      </c>
      <c r="HG2" s="424" t="s">
        <v>1744</v>
      </c>
      <c r="HH2" s="424" t="s">
        <v>2038</v>
      </c>
      <c r="HI2" s="426" t="s">
        <v>1749</v>
      </c>
      <c r="HJ2" s="424" t="s">
        <v>2042</v>
      </c>
      <c r="HK2" s="426" t="s">
        <v>1759</v>
      </c>
      <c r="HL2" s="426" t="s">
        <v>1761</v>
      </c>
      <c r="HM2" s="426" t="s">
        <v>2047</v>
      </c>
      <c r="HN2" s="426" t="s">
        <v>2048</v>
      </c>
      <c r="HO2" s="426" t="s">
        <v>2050</v>
      </c>
      <c r="HP2" s="424" t="s">
        <v>2052</v>
      </c>
      <c r="HQ2" s="424" t="s">
        <v>1764</v>
      </c>
      <c r="HR2" s="424" t="s">
        <v>2057</v>
      </c>
      <c r="HS2" s="424" t="s">
        <v>1804</v>
      </c>
      <c r="HT2" s="426" t="s">
        <v>1766</v>
      </c>
      <c r="HU2" s="426" t="s">
        <v>1768</v>
      </c>
      <c r="HV2" s="426" t="s">
        <v>1770</v>
      </c>
      <c r="HW2" s="426" t="s">
        <v>1772</v>
      </c>
      <c r="HX2" s="426" t="s">
        <v>1774</v>
      </c>
      <c r="HY2" s="426" t="s">
        <v>1776</v>
      </c>
      <c r="HZ2" s="426" t="s">
        <v>2069</v>
      </c>
      <c r="IA2" s="424" t="s">
        <v>2071</v>
      </c>
      <c r="IB2" s="426" t="s">
        <v>2073</v>
      </c>
      <c r="IC2" s="426" t="s">
        <v>2075</v>
      </c>
      <c r="ID2" s="426" t="s">
        <v>2077</v>
      </c>
      <c r="IE2" s="426" t="s">
        <v>2079</v>
      </c>
      <c r="IF2" s="426" t="s">
        <v>2081</v>
      </c>
      <c r="IG2" s="426" t="s">
        <v>2084</v>
      </c>
      <c r="IH2" s="426" t="s">
        <v>2086</v>
      </c>
      <c r="II2" s="426" t="s">
        <v>2089</v>
      </c>
      <c r="IJ2" s="426" t="s">
        <v>2092</v>
      </c>
      <c r="IK2" s="426" t="s">
        <v>2094</v>
      </c>
      <c r="IL2" s="426" t="s">
        <v>2095</v>
      </c>
      <c r="IM2" s="424" t="s">
        <v>2097</v>
      </c>
      <c r="IN2" s="426" t="s">
        <v>2099</v>
      </c>
      <c r="IO2" s="426" t="s">
        <v>2101</v>
      </c>
      <c r="IP2" s="424" t="s">
        <v>2102</v>
      </c>
      <c r="IQ2" s="426" t="s">
        <v>2103</v>
      </c>
      <c r="IR2" s="426" t="s">
        <v>2105</v>
      </c>
      <c r="IS2" s="424" t="s">
        <v>2108</v>
      </c>
      <c r="IT2" s="426" t="s">
        <v>2110</v>
      </c>
      <c r="IU2" s="426" t="s">
        <v>2112</v>
      </c>
      <c r="IV2" s="426" t="s">
        <v>2113</v>
      </c>
      <c r="IW2" s="426" t="s">
        <v>2114</v>
      </c>
      <c r="IX2" s="426" t="s">
        <v>2115</v>
      </c>
      <c r="IY2" s="427" t="s">
        <v>2116</v>
      </c>
      <c r="IZ2" s="428" t="s">
        <v>2117</v>
      </c>
      <c r="JA2" s="429" t="s">
        <v>2121</v>
      </c>
      <c r="JB2" s="428" t="s">
        <v>2123</v>
      </c>
      <c r="JC2" s="429" t="s">
        <v>2126</v>
      </c>
      <c r="JD2" s="429" t="s">
        <v>2128</v>
      </c>
      <c r="JE2" s="429" t="s">
        <v>2130</v>
      </c>
      <c r="JF2" s="430" t="s">
        <v>1804</v>
      </c>
      <c r="JG2" s="431" t="s">
        <v>2133</v>
      </c>
      <c r="JH2" s="431" t="s">
        <v>2135</v>
      </c>
      <c r="JI2" s="428" t="s">
        <v>2137</v>
      </c>
      <c r="JJ2" s="428" t="s">
        <v>2140</v>
      </c>
      <c r="JK2" s="428" t="s">
        <v>2142</v>
      </c>
      <c r="JL2" s="428" t="s">
        <v>2144</v>
      </c>
      <c r="JM2" s="428" t="s">
        <v>2146</v>
      </c>
      <c r="JN2" s="428" t="s">
        <v>2148</v>
      </c>
      <c r="JO2" s="428" t="s">
        <v>2150</v>
      </c>
      <c r="JP2" s="429" t="s">
        <v>2153</v>
      </c>
      <c r="JQ2" s="429" t="s">
        <v>2155</v>
      </c>
      <c r="JR2" s="429" t="s">
        <v>2157</v>
      </c>
      <c r="JS2" s="428" t="s">
        <v>2159</v>
      </c>
      <c r="JT2" s="428" t="s">
        <v>2162</v>
      </c>
      <c r="JU2" s="428" t="s">
        <v>2164</v>
      </c>
      <c r="JV2" s="428" t="s">
        <v>2166</v>
      </c>
      <c r="JW2" s="428" t="s">
        <v>2168</v>
      </c>
      <c r="JX2" s="429" t="s">
        <v>2171</v>
      </c>
      <c r="JY2" s="429" t="s">
        <v>2173</v>
      </c>
      <c r="JZ2" s="429" t="s">
        <v>2175</v>
      </c>
      <c r="KA2" s="429" t="s">
        <v>2177</v>
      </c>
      <c r="KB2" s="429" t="s">
        <v>2179</v>
      </c>
      <c r="KC2" s="428" t="s">
        <v>2181</v>
      </c>
      <c r="KD2" s="429" t="s">
        <v>2184</v>
      </c>
      <c r="KE2" s="429" t="s">
        <v>2186</v>
      </c>
      <c r="KF2" s="429" t="s">
        <v>2188</v>
      </c>
      <c r="KG2" s="481" t="s">
        <v>2191</v>
      </c>
      <c r="KH2" s="482" t="s">
        <v>2193</v>
      </c>
      <c r="KI2" s="483" t="s">
        <v>2194</v>
      </c>
      <c r="KJ2" s="482" t="s">
        <v>2196</v>
      </c>
      <c r="KK2" s="482"/>
      <c r="KL2" s="482" t="s">
        <v>2769</v>
      </c>
      <c r="KM2" s="483" t="s">
        <v>2621</v>
      </c>
      <c r="KN2" s="484"/>
      <c r="KO2" s="485" t="s">
        <v>2614</v>
      </c>
      <c r="KP2" s="485" t="s">
        <v>2615</v>
      </c>
      <c r="KQ2" s="485" t="s">
        <v>2616</v>
      </c>
      <c r="KR2" s="483" t="s">
        <v>2208</v>
      </c>
      <c r="KS2" s="486" t="s">
        <v>1804</v>
      </c>
      <c r="KT2" s="482" t="s">
        <v>2212</v>
      </c>
      <c r="KU2" s="482" t="s">
        <v>2214</v>
      </c>
      <c r="KV2" s="482" t="s">
        <v>2770</v>
      </c>
      <c r="KW2" s="482" t="s">
        <v>2216</v>
      </c>
      <c r="KX2" s="483" t="s">
        <v>2198</v>
      </c>
      <c r="KY2" s="487" t="s">
        <v>2219</v>
      </c>
      <c r="KZ2" s="487" t="s">
        <v>2201</v>
      </c>
      <c r="LA2" s="487" t="s">
        <v>2617</v>
      </c>
      <c r="LB2" s="487" t="s">
        <v>2205</v>
      </c>
      <c r="LC2" s="483" t="s">
        <v>2222</v>
      </c>
      <c r="LD2" s="482" t="s">
        <v>2225</v>
      </c>
      <c r="LE2" s="482" t="s">
        <v>2226</v>
      </c>
      <c r="LF2" s="482" t="s">
        <v>2771</v>
      </c>
      <c r="LG2" s="432" t="s">
        <v>2230</v>
      </c>
      <c r="LH2" s="433" t="s">
        <v>2233</v>
      </c>
      <c r="LI2" s="433" t="s">
        <v>2235</v>
      </c>
      <c r="LJ2" s="434" t="s">
        <v>2238</v>
      </c>
      <c r="LK2" s="433" t="s">
        <v>2241</v>
      </c>
      <c r="LL2" s="433" t="s">
        <v>2243</v>
      </c>
      <c r="LM2" s="433" t="s">
        <v>2245</v>
      </c>
      <c r="LN2" s="433" t="s">
        <v>2247</v>
      </c>
      <c r="LO2" s="433" t="s">
        <v>2249</v>
      </c>
      <c r="LP2" s="433" t="s">
        <v>2252</v>
      </c>
      <c r="LQ2" s="433" t="s">
        <v>2255</v>
      </c>
      <c r="LR2" s="433" t="s">
        <v>2257</v>
      </c>
      <c r="LS2" s="433" t="s">
        <v>2259</v>
      </c>
      <c r="LT2" s="433" t="s">
        <v>2263</v>
      </c>
      <c r="LU2" s="433" t="s">
        <v>2265</v>
      </c>
      <c r="LV2" s="433" t="s">
        <v>2268</v>
      </c>
      <c r="LW2" s="435" t="s">
        <v>2270</v>
      </c>
      <c r="LX2" s="435" t="s">
        <v>2272</v>
      </c>
      <c r="LY2" s="495" t="s">
        <v>2332</v>
      </c>
      <c r="LZ2" s="496" t="s">
        <v>2335</v>
      </c>
      <c r="MA2" s="496" t="s">
        <v>2338</v>
      </c>
      <c r="MB2" s="496" t="s">
        <v>2341</v>
      </c>
      <c r="MC2" s="496" t="s">
        <v>2343</v>
      </c>
      <c r="MD2" s="496" t="s">
        <v>2345</v>
      </c>
      <c r="ME2" s="496" t="s">
        <v>2347</v>
      </c>
      <c r="MF2" s="496" t="s">
        <v>2349</v>
      </c>
      <c r="MG2" s="496" t="s">
        <v>2351</v>
      </c>
      <c r="MH2" s="496" t="s">
        <v>2353</v>
      </c>
      <c r="MI2" s="496" t="s">
        <v>2356</v>
      </c>
      <c r="MJ2" s="496" t="s">
        <v>2359</v>
      </c>
      <c r="MK2" s="496" t="s">
        <v>2362</v>
      </c>
      <c r="ML2" s="496" t="s">
        <v>2365</v>
      </c>
      <c r="MM2" s="496" t="s">
        <v>2368</v>
      </c>
      <c r="MN2" s="497" t="s">
        <v>2371</v>
      </c>
      <c r="MO2" s="498" t="s">
        <v>2275</v>
      </c>
      <c r="MP2" s="499" t="s">
        <v>2278</v>
      </c>
      <c r="MQ2" s="499" t="s">
        <v>2280</v>
      </c>
      <c r="MR2" s="500" t="s">
        <v>2282</v>
      </c>
      <c r="MS2" s="499" t="s">
        <v>2284</v>
      </c>
      <c r="MT2" s="499" t="s">
        <v>2285</v>
      </c>
      <c r="MU2" s="499" t="s">
        <v>2287</v>
      </c>
      <c r="MV2" s="499" t="s">
        <v>2290</v>
      </c>
      <c r="MW2" s="499" t="s">
        <v>2781</v>
      </c>
      <c r="MX2" s="499" t="s">
        <v>2293</v>
      </c>
      <c r="MY2" s="499" t="s">
        <v>2296</v>
      </c>
      <c r="MZ2" s="499" t="s">
        <v>2298</v>
      </c>
      <c r="NA2" s="499" t="s">
        <v>2301</v>
      </c>
      <c r="NB2" s="499" t="s">
        <v>2304</v>
      </c>
      <c r="NC2" s="499" t="s">
        <v>2306</v>
      </c>
      <c r="ND2" s="499" t="s">
        <v>2309</v>
      </c>
      <c r="NE2" s="499" t="s">
        <v>2311</v>
      </c>
      <c r="NF2" s="499" t="s">
        <v>2312</v>
      </c>
      <c r="NG2" s="499" t="s">
        <v>2314</v>
      </c>
      <c r="NH2" s="499" t="s">
        <v>2315</v>
      </c>
      <c r="NI2" s="499" t="s">
        <v>2318</v>
      </c>
      <c r="NJ2" s="48" t="s">
        <v>2324</v>
      </c>
      <c r="NK2" s="53" t="s">
        <v>2327</v>
      </c>
      <c r="NL2" s="301" t="s">
        <v>2329</v>
      </c>
    </row>
    <row r="3" spans="1:376" ht="409.6" customHeight="1" thickBot="1" x14ac:dyDescent="0.3">
      <c r="A3" s="179" t="s">
        <v>1616</v>
      </c>
      <c r="B3" s="179" t="s">
        <v>1483</v>
      </c>
      <c r="C3" s="179" t="s">
        <v>1485</v>
      </c>
      <c r="D3" s="179" t="s">
        <v>1487</v>
      </c>
      <c r="E3" s="179" t="s">
        <v>1489</v>
      </c>
      <c r="F3" s="179" t="s">
        <v>1491</v>
      </c>
      <c r="G3" s="179" t="s">
        <v>1493</v>
      </c>
      <c r="H3" s="179" t="s">
        <v>1495</v>
      </c>
      <c r="I3" s="179" t="s">
        <v>1497</v>
      </c>
      <c r="J3" s="179" t="s">
        <v>1529</v>
      </c>
      <c r="K3" s="179" t="s">
        <v>1499</v>
      </c>
      <c r="L3" s="179" t="s">
        <v>1501</v>
      </c>
      <c r="M3" s="180" t="s">
        <v>1503</v>
      </c>
      <c r="N3" s="179" t="s">
        <v>1618</v>
      </c>
      <c r="O3" s="179" t="s">
        <v>1619</v>
      </c>
      <c r="P3" s="179" t="s">
        <v>1620</v>
      </c>
      <c r="Q3" s="179" t="s">
        <v>1621</v>
      </c>
      <c r="R3" s="179" t="s">
        <v>1622</v>
      </c>
      <c r="S3" s="179" t="s">
        <v>1487</v>
      </c>
      <c r="T3" s="179" t="s">
        <v>1623</v>
      </c>
      <c r="U3" s="179" t="s">
        <v>1521</v>
      </c>
      <c r="V3" s="179" t="s">
        <v>1624</v>
      </c>
      <c r="W3" s="179" t="s">
        <v>1625</v>
      </c>
      <c r="X3" s="179" t="s">
        <v>1525</v>
      </c>
      <c r="Y3" s="179" t="s">
        <v>1527</v>
      </c>
      <c r="Z3" s="179" t="s">
        <v>1529</v>
      </c>
      <c r="AA3" s="179" t="s">
        <v>1499</v>
      </c>
      <c r="AB3" s="179" t="s">
        <v>1501</v>
      </c>
      <c r="AC3" s="179" t="s">
        <v>1533</v>
      </c>
      <c r="AD3" s="179" t="s">
        <v>1535</v>
      </c>
      <c r="AE3" s="181" t="s">
        <v>1537</v>
      </c>
      <c r="AF3" s="182" t="s">
        <v>1539</v>
      </c>
      <c r="AG3" s="179" t="s">
        <v>1541</v>
      </c>
      <c r="AH3" s="179" t="s">
        <v>1543</v>
      </c>
      <c r="AI3" s="179" t="s">
        <v>2630</v>
      </c>
      <c r="AJ3" s="179" t="s">
        <v>1547</v>
      </c>
      <c r="AK3" s="183" t="s">
        <v>1549</v>
      </c>
      <c r="AL3" s="179" t="s">
        <v>1553</v>
      </c>
      <c r="AM3" s="180" t="s">
        <v>1555</v>
      </c>
      <c r="AN3" s="180" t="str">
        <f>+'1. Información General'!C24</f>
        <v>Gestantes</v>
      </c>
      <c r="AO3" s="180" t="str">
        <f>+'1. Información General'!C25</f>
        <v>0 - 3 meses</v>
      </c>
      <c r="AP3" s="180" t="str">
        <f>+'1. Información General'!C26</f>
        <v>3 - 6 meses</v>
      </c>
      <c r="AQ3" s="180" t="str">
        <f>+'1. Información General'!C27</f>
        <v>6 meses - 4 años, 11 meses y 29 días</v>
      </c>
      <c r="AR3" s="180" t="str">
        <f>+'1. Información General'!C28</f>
        <v>5 años - 5 años, 11 meses y 29 días</v>
      </c>
      <c r="AS3" s="180" t="str">
        <f>+'1. Información General'!C29</f>
        <v>Otro</v>
      </c>
      <c r="AT3" s="179" t="s">
        <v>1642</v>
      </c>
      <c r="AU3" s="179" t="s">
        <v>1560</v>
      </c>
      <c r="AV3" s="179" t="s">
        <v>1562</v>
      </c>
      <c r="AW3" s="179" t="s">
        <v>1564</v>
      </c>
      <c r="AX3" s="179" t="s">
        <v>1566</v>
      </c>
      <c r="AY3" s="179" t="s">
        <v>1568</v>
      </c>
      <c r="AZ3" s="179" t="s">
        <v>1572</v>
      </c>
      <c r="BA3" s="179" t="s">
        <v>1574</v>
      </c>
      <c r="BB3" s="179" t="s">
        <v>1576</v>
      </c>
      <c r="BC3" s="179" t="s">
        <v>1525</v>
      </c>
      <c r="BD3" s="179" t="s">
        <v>1643</v>
      </c>
      <c r="BE3" s="179" t="s">
        <v>1560</v>
      </c>
      <c r="BF3" s="179" t="s">
        <v>1562</v>
      </c>
      <c r="BG3" s="179" t="s">
        <v>1564</v>
      </c>
      <c r="BH3" s="179" t="s">
        <v>1566</v>
      </c>
      <c r="BI3" s="179" t="s">
        <v>1568</v>
      </c>
      <c r="BJ3" s="179" t="s">
        <v>1572</v>
      </c>
      <c r="BK3" s="179" t="s">
        <v>1574</v>
      </c>
      <c r="BL3" s="179" t="s">
        <v>1576</v>
      </c>
      <c r="BM3" s="180" t="s">
        <v>1525</v>
      </c>
      <c r="BN3" s="223" t="s">
        <v>1780</v>
      </c>
      <c r="BO3" s="462" t="s">
        <v>2726</v>
      </c>
      <c r="BP3" s="92" t="s">
        <v>1783</v>
      </c>
      <c r="BQ3" s="422" t="s">
        <v>1785</v>
      </c>
      <c r="BR3" s="463" t="s">
        <v>1789</v>
      </c>
      <c r="BS3" s="422" t="s">
        <v>1787</v>
      </c>
      <c r="BT3" s="185" t="s">
        <v>1790</v>
      </c>
      <c r="BU3" s="224" t="s">
        <v>1792</v>
      </c>
      <c r="BV3" s="422" t="s">
        <v>1794</v>
      </c>
      <c r="BW3" s="47" t="s">
        <v>1796</v>
      </c>
      <c r="BX3" s="224" t="s">
        <v>1798</v>
      </c>
      <c r="BY3" s="224" t="s">
        <v>1801</v>
      </c>
      <c r="BZ3" s="224" t="s">
        <v>1803</v>
      </c>
      <c r="CA3" s="423" t="s">
        <v>1806</v>
      </c>
      <c r="CB3" s="185" t="s">
        <v>1807</v>
      </c>
      <c r="CC3" s="462" t="s">
        <v>1809</v>
      </c>
      <c r="CD3" s="92" t="s">
        <v>1810</v>
      </c>
      <c r="CE3" s="47" t="s">
        <v>1812</v>
      </c>
      <c r="CF3" s="47" t="s">
        <v>1813</v>
      </c>
      <c r="CG3" s="226" t="s">
        <v>1814</v>
      </c>
      <c r="CH3" s="49" t="s">
        <v>1816</v>
      </c>
      <c r="CI3" s="49" t="s">
        <v>1818</v>
      </c>
      <c r="CJ3" s="49" t="s">
        <v>1819</v>
      </c>
      <c r="CK3" s="226" t="s">
        <v>1820</v>
      </c>
      <c r="CL3" s="47" t="s">
        <v>1822</v>
      </c>
      <c r="CM3" s="47" t="s">
        <v>1823</v>
      </c>
      <c r="CN3" s="226" t="s">
        <v>1824</v>
      </c>
      <c r="CO3" s="226" t="s">
        <v>1824</v>
      </c>
      <c r="CP3" s="226" t="s">
        <v>1824</v>
      </c>
      <c r="CQ3" s="47" t="s">
        <v>1826</v>
      </c>
      <c r="CR3" s="47" t="s">
        <v>1827</v>
      </c>
      <c r="CS3" s="47" t="s">
        <v>1828</v>
      </c>
      <c r="CT3" s="47" t="s">
        <v>1829</v>
      </c>
      <c r="CU3" s="47" t="s">
        <v>1830</v>
      </c>
      <c r="CV3" s="47" t="s">
        <v>1831</v>
      </c>
      <c r="CW3" s="47" t="s">
        <v>1832</v>
      </c>
      <c r="CX3" s="47" t="s">
        <v>1833</v>
      </c>
      <c r="CY3" s="47" t="s">
        <v>1834</v>
      </c>
      <c r="CZ3" s="47" t="s">
        <v>1835</v>
      </c>
      <c r="DA3" s="47" t="s">
        <v>1836</v>
      </c>
      <c r="DB3" s="47" t="s">
        <v>1837</v>
      </c>
      <c r="DC3" s="47" t="s">
        <v>1838</v>
      </c>
      <c r="DD3" s="224" t="s">
        <v>1839</v>
      </c>
      <c r="DE3" s="224" t="s">
        <v>1840</v>
      </c>
      <c r="DF3" s="55" t="s">
        <v>1841</v>
      </c>
      <c r="DG3" s="224" t="s">
        <v>1842</v>
      </c>
      <c r="DH3" s="224" t="s">
        <v>1843</v>
      </c>
      <c r="DI3" s="224" t="s">
        <v>1844</v>
      </c>
      <c r="DJ3" s="224" t="s">
        <v>1845</v>
      </c>
      <c r="DK3" s="224" t="s">
        <v>1846</v>
      </c>
      <c r="DL3" s="224" t="s">
        <v>1847</v>
      </c>
      <c r="DM3" s="224" t="s">
        <v>1848</v>
      </c>
      <c r="DN3" s="224" t="s">
        <v>1849</v>
      </c>
      <c r="DO3" s="224" t="s">
        <v>1850</v>
      </c>
      <c r="DP3" s="224" t="s">
        <v>1851</v>
      </c>
      <c r="DQ3" s="224" t="s">
        <v>1852</v>
      </c>
      <c r="DR3" s="224" t="s">
        <v>1853</v>
      </c>
      <c r="DS3" s="224" t="s">
        <v>1854</v>
      </c>
      <c r="DT3" s="224" t="s">
        <v>1855</v>
      </c>
      <c r="DU3" s="226" t="s">
        <v>1857</v>
      </c>
      <c r="DV3" s="227" t="s">
        <v>1860</v>
      </c>
      <c r="DW3" s="224" t="s">
        <v>1862</v>
      </c>
      <c r="DX3" s="224" t="s">
        <v>1864</v>
      </c>
      <c r="DY3" s="224" t="s">
        <v>1866</v>
      </c>
      <c r="DZ3" s="224" t="s">
        <v>1868</v>
      </c>
      <c r="EA3" s="226" t="s">
        <v>1871</v>
      </c>
      <c r="EB3" s="226" t="s">
        <v>1871</v>
      </c>
      <c r="EC3" s="224" t="s">
        <v>1874</v>
      </c>
      <c r="ED3" s="224" t="s">
        <v>1876</v>
      </c>
      <c r="EE3" s="224" t="s">
        <v>1878</v>
      </c>
      <c r="EF3" s="224" t="s">
        <v>1880</v>
      </c>
      <c r="EG3" s="224" t="s">
        <v>1882</v>
      </c>
      <c r="EH3" s="224" t="s">
        <v>1884</v>
      </c>
      <c r="EI3" s="198" t="s">
        <v>1886</v>
      </c>
      <c r="EJ3" s="224" t="s">
        <v>1889</v>
      </c>
      <c r="EK3" s="224" t="s">
        <v>1891</v>
      </c>
      <c r="EL3" s="224" t="s">
        <v>1893</v>
      </c>
      <c r="EM3" s="224" t="s">
        <v>1895</v>
      </c>
      <c r="EN3" s="224" t="s">
        <v>1897</v>
      </c>
      <c r="EO3" s="224" t="s">
        <v>1899</v>
      </c>
      <c r="EP3" s="224" t="s">
        <v>1901</v>
      </c>
      <c r="EQ3" s="224" t="s">
        <v>1903</v>
      </c>
      <c r="ER3" s="224" t="s">
        <v>1905</v>
      </c>
      <c r="ES3" s="224" t="s">
        <v>1907</v>
      </c>
      <c r="ET3" s="92" t="s">
        <v>1909</v>
      </c>
      <c r="EU3" s="224" t="s">
        <v>1912</v>
      </c>
      <c r="EV3" s="224" t="s">
        <v>1914</v>
      </c>
      <c r="EW3" s="224" t="s">
        <v>1916</v>
      </c>
      <c r="EX3" s="224" t="s">
        <v>1918</v>
      </c>
      <c r="EY3" s="464" t="s">
        <v>1920</v>
      </c>
      <c r="EZ3" s="224" t="s">
        <v>1922</v>
      </c>
      <c r="FA3" s="226" t="s">
        <v>1924</v>
      </c>
      <c r="FB3" s="91" t="s">
        <v>1927</v>
      </c>
      <c r="FC3" s="393" t="s">
        <v>1930</v>
      </c>
      <c r="FD3" s="403" t="s">
        <v>2631</v>
      </c>
      <c r="FE3" s="403" t="s">
        <v>1936</v>
      </c>
      <c r="FF3" s="402" t="s">
        <v>1939</v>
      </c>
      <c r="FG3" s="404" t="s">
        <v>2632</v>
      </c>
      <c r="FH3" s="405" t="s">
        <v>2633</v>
      </c>
      <c r="FI3" s="405" t="s">
        <v>1944</v>
      </c>
      <c r="FJ3" s="405" t="s">
        <v>1947</v>
      </c>
      <c r="FK3" s="393" t="s">
        <v>1949</v>
      </c>
      <c r="FL3" s="404" t="s">
        <v>2634</v>
      </c>
      <c r="FM3" s="393" t="s">
        <v>1954</v>
      </c>
      <c r="FN3" s="393" t="s">
        <v>1954</v>
      </c>
      <c r="FO3" s="404" t="s">
        <v>2635</v>
      </c>
      <c r="FP3" s="405" t="s">
        <v>1958</v>
      </c>
      <c r="FQ3" s="405" t="s">
        <v>2636</v>
      </c>
      <c r="FR3" s="405" t="s">
        <v>1961</v>
      </c>
      <c r="FS3" s="405" t="s">
        <v>1963</v>
      </c>
      <c r="FT3" s="405" t="s">
        <v>2637</v>
      </c>
      <c r="FU3" s="406" t="s">
        <v>1967</v>
      </c>
      <c r="FV3" s="407" t="s">
        <v>2638</v>
      </c>
      <c r="FW3" s="408" t="s">
        <v>2639</v>
      </c>
      <c r="FX3" s="405" t="s">
        <v>1973</v>
      </c>
      <c r="FY3" s="408" t="s">
        <v>2640</v>
      </c>
      <c r="FZ3" s="405" t="s">
        <v>1977</v>
      </c>
      <c r="GA3" s="405" t="s">
        <v>1979</v>
      </c>
      <c r="GB3" s="393" t="s">
        <v>1981</v>
      </c>
      <c r="GC3" s="403" t="s">
        <v>2641</v>
      </c>
      <c r="GD3" s="403" t="s">
        <v>1983</v>
      </c>
      <c r="GE3" s="403" t="s">
        <v>1985</v>
      </c>
      <c r="GF3" s="403" t="s">
        <v>1987</v>
      </c>
      <c r="GG3" s="402" t="s">
        <v>1990</v>
      </c>
      <c r="GH3" s="409" t="s">
        <v>2642</v>
      </c>
      <c r="GI3" s="405" t="s">
        <v>2643</v>
      </c>
      <c r="GJ3" s="410" t="s">
        <v>2644</v>
      </c>
      <c r="GK3" s="393" t="s">
        <v>1708</v>
      </c>
      <c r="GL3" s="411" t="s">
        <v>1709</v>
      </c>
      <c r="GM3" s="403" t="s">
        <v>1711</v>
      </c>
      <c r="GN3" s="403" t="s">
        <v>1712</v>
      </c>
      <c r="GO3" s="403" t="s">
        <v>2001</v>
      </c>
      <c r="GP3" s="403" t="s">
        <v>1713</v>
      </c>
      <c r="GQ3" s="403" t="s">
        <v>2006</v>
      </c>
      <c r="GR3" s="402" t="s">
        <v>2009</v>
      </c>
      <c r="GS3" s="403" t="s">
        <v>2645</v>
      </c>
      <c r="GT3" s="399" t="s">
        <v>1716</v>
      </c>
      <c r="GU3" s="403" t="s">
        <v>1718</v>
      </c>
      <c r="GV3" s="403" t="s">
        <v>1721</v>
      </c>
      <c r="GW3" s="403" t="s">
        <v>1723</v>
      </c>
      <c r="GX3" s="403" t="s">
        <v>2017</v>
      </c>
      <c r="GY3" s="403" t="s">
        <v>2646</v>
      </c>
      <c r="GZ3" s="403" t="s">
        <v>2647</v>
      </c>
      <c r="HA3" s="403" t="s">
        <v>2648</v>
      </c>
      <c r="HB3" s="403" t="s">
        <v>2649</v>
      </c>
      <c r="HC3" s="402" t="s">
        <v>1726</v>
      </c>
      <c r="HD3" s="403" t="s">
        <v>2650</v>
      </c>
      <c r="HE3" s="403" t="s">
        <v>2033</v>
      </c>
      <c r="HF3" s="403" t="s">
        <v>2034</v>
      </c>
      <c r="HG3" s="412" t="s">
        <v>2036</v>
      </c>
      <c r="HH3" s="393" t="s">
        <v>2039</v>
      </c>
      <c r="HI3" s="399" t="s">
        <v>2651</v>
      </c>
      <c r="HJ3" s="402" t="s">
        <v>2043</v>
      </c>
      <c r="HK3" s="403" t="s">
        <v>2652</v>
      </c>
      <c r="HL3" s="403" t="s">
        <v>2045</v>
      </c>
      <c r="HM3" s="403" t="s">
        <v>1735</v>
      </c>
      <c r="HN3" s="403" t="s">
        <v>1737</v>
      </c>
      <c r="HO3" s="403" t="s">
        <v>1739</v>
      </c>
      <c r="HP3" s="402" t="s">
        <v>2053</v>
      </c>
      <c r="HQ3" s="403" t="s">
        <v>2055</v>
      </c>
      <c r="HR3" s="402" t="s">
        <v>2058</v>
      </c>
      <c r="HS3" s="411" t="s">
        <v>1740</v>
      </c>
      <c r="HT3" s="399" t="s">
        <v>2653</v>
      </c>
      <c r="HU3" s="403" t="s">
        <v>2654</v>
      </c>
      <c r="HV3" s="403" t="s">
        <v>2655</v>
      </c>
      <c r="HW3" s="403" t="s">
        <v>2656</v>
      </c>
      <c r="HX3" s="403" t="s">
        <v>1745</v>
      </c>
      <c r="HY3" s="403" t="s">
        <v>2657</v>
      </c>
      <c r="HZ3" s="403" t="s">
        <v>1747</v>
      </c>
      <c r="IA3" s="402" t="s">
        <v>1748</v>
      </c>
      <c r="IB3" s="403" t="s">
        <v>2658</v>
      </c>
      <c r="IC3" s="403" t="s">
        <v>2659</v>
      </c>
      <c r="ID3" s="403" t="s">
        <v>2660</v>
      </c>
      <c r="IE3" s="403" t="s">
        <v>2661</v>
      </c>
      <c r="IF3" s="403" t="s">
        <v>2662</v>
      </c>
      <c r="IG3" s="403" t="s">
        <v>2663</v>
      </c>
      <c r="IH3" s="403" t="s">
        <v>2664</v>
      </c>
      <c r="II3" s="403" t="s">
        <v>2665</v>
      </c>
      <c r="IJ3" s="403" t="s">
        <v>1755</v>
      </c>
      <c r="IK3" s="403" t="s">
        <v>1756</v>
      </c>
      <c r="IL3" s="413" t="s">
        <v>1757</v>
      </c>
      <c r="IM3" s="402" t="s">
        <v>1758</v>
      </c>
      <c r="IN3" s="403" t="s">
        <v>1760</v>
      </c>
      <c r="IO3" s="399" t="s">
        <v>1762</v>
      </c>
      <c r="IP3" s="402" t="s">
        <v>1763</v>
      </c>
      <c r="IQ3" s="403" t="s">
        <v>2666</v>
      </c>
      <c r="IR3" s="403" t="s">
        <v>2667</v>
      </c>
      <c r="IS3" s="402" t="s">
        <v>1765</v>
      </c>
      <c r="IT3" s="403" t="s">
        <v>1767</v>
      </c>
      <c r="IU3" s="403" t="s">
        <v>1769</v>
      </c>
      <c r="IV3" s="403" t="s">
        <v>1771</v>
      </c>
      <c r="IW3" s="403" t="s">
        <v>1773</v>
      </c>
      <c r="IX3" s="403" t="s">
        <v>1775</v>
      </c>
      <c r="IY3" s="414" t="s">
        <v>2668</v>
      </c>
      <c r="IZ3" s="395" t="s">
        <v>2118</v>
      </c>
      <c r="JA3" s="396" t="s">
        <v>2122</v>
      </c>
      <c r="JB3" s="395" t="s">
        <v>2124</v>
      </c>
      <c r="JC3" s="396" t="s">
        <v>2127</v>
      </c>
      <c r="JD3" s="396" t="s">
        <v>2129</v>
      </c>
      <c r="JE3" s="397" t="s">
        <v>2669</v>
      </c>
      <c r="JF3" s="398" t="s">
        <v>2132</v>
      </c>
      <c r="JG3" s="399" t="s">
        <v>2134</v>
      </c>
      <c r="JH3" s="399" t="s">
        <v>2136</v>
      </c>
      <c r="JI3" s="395" t="s">
        <v>2138</v>
      </c>
      <c r="JJ3" s="396" t="s">
        <v>2670</v>
      </c>
      <c r="JK3" s="396" t="s">
        <v>2143</v>
      </c>
      <c r="JL3" s="396" t="s">
        <v>2145</v>
      </c>
      <c r="JM3" s="400" t="s">
        <v>2671</v>
      </c>
      <c r="JN3" s="397" t="s">
        <v>2149</v>
      </c>
      <c r="JO3" s="395" t="s">
        <v>2151</v>
      </c>
      <c r="JP3" s="400" t="s">
        <v>2672</v>
      </c>
      <c r="JQ3" s="400" t="s">
        <v>2673</v>
      </c>
      <c r="JR3" s="400" t="s">
        <v>2674</v>
      </c>
      <c r="JS3" s="395" t="s">
        <v>2160</v>
      </c>
      <c r="JT3" s="397" t="s">
        <v>2675</v>
      </c>
      <c r="JU3" s="400" t="s">
        <v>2676</v>
      </c>
      <c r="JV3" s="400" t="s">
        <v>2167</v>
      </c>
      <c r="JW3" s="395" t="s">
        <v>2169</v>
      </c>
      <c r="JX3" s="396" t="s">
        <v>2172</v>
      </c>
      <c r="JY3" s="400" t="s">
        <v>2677</v>
      </c>
      <c r="JZ3" s="400" t="s">
        <v>2678</v>
      </c>
      <c r="KA3" s="396" t="s">
        <v>2679</v>
      </c>
      <c r="KB3" s="397" t="s">
        <v>2180</v>
      </c>
      <c r="KC3" s="395" t="s">
        <v>2182</v>
      </c>
      <c r="KD3" s="400" t="s">
        <v>2185</v>
      </c>
      <c r="KE3" s="400" t="s">
        <v>2680</v>
      </c>
      <c r="KF3" s="401" t="s">
        <v>2681</v>
      </c>
      <c r="KG3" s="380" t="s">
        <v>2192</v>
      </c>
      <c r="KH3" s="474" t="s">
        <v>2756</v>
      </c>
      <c r="KI3" s="475" t="s">
        <v>2757</v>
      </c>
      <c r="KJ3" s="474" t="s">
        <v>2758</v>
      </c>
      <c r="KK3" s="381" t="s">
        <v>2197</v>
      </c>
      <c r="KL3" s="474" t="s">
        <v>2759</v>
      </c>
      <c r="KM3" s="480" t="s">
        <v>2199</v>
      </c>
      <c r="KN3" s="383" t="s">
        <v>2202</v>
      </c>
      <c r="KO3" s="476" t="s">
        <v>2204</v>
      </c>
      <c r="KP3" s="476" t="s">
        <v>2761</v>
      </c>
      <c r="KQ3" s="384" t="s">
        <v>2207</v>
      </c>
      <c r="KR3" s="382" t="s">
        <v>2209</v>
      </c>
      <c r="KS3" s="385" t="s">
        <v>2211</v>
      </c>
      <c r="KT3" s="386" t="s">
        <v>2213</v>
      </c>
      <c r="KU3" s="387" t="s">
        <v>2760</v>
      </c>
      <c r="KV3" s="387" t="s">
        <v>2215</v>
      </c>
      <c r="KW3" s="477" t="s">
        <v>2762</v>
      </c>
      <c r="KX3" s="388" t="s">
        <v>2217</v>
      </c>
      <c r="KY3" s="389" t="s">
        <v>2220</v>
      </c>
      <c r="KZ3" s="476" t="s">
        <v>2763</v>
      </c>
      <c r="LA3" s="478" t="s">
        <v>2221</v>
      </c>
      <c r="LB3" s="476" t="s">
        <v>2764</v>
      </c>
      <c r="LC3" s="382" t="s">
        <v>2223</v>
      </c>
      <c r="LD3" s="479" t="s">
        <v>2765</v>
      </c>
      <c r="LE3" s="387" t="s">
        <v>2227</v>
      </c>
      <c r="LF3" s="390" t="s">
        <v>2229</v>
      </c>
      <c r="LG3" s="254" t="s">
        <v>2231</v>
      </c>
      <c r="LH3" s="366" t="s">
        <v>2234</v>
      </c>
      <c r="LI3" s="257" t="s">
        <v>2236</v>
      </c>
      <c r="LJ3" s="255" t="s">
        <v>2239</v>
      </c>
      <c r="LK3" s="256" t="s">
        <v>2242</v>
      </c>
      <c r="LL3" s="391" t="s">
        <v>2244</v>
      </c>
      <c r="LM3" s="392" t="s">
        <v>2246</v>
      </c>
      <c r="LN3" s="379" t="s">
        <v>2248</v>
      </c>
      <c r="LO3" s="392" t="s">
        <v>2250</v>
      </c>
      <c r="LP3" s="393" t="s">
        <v>2253</v>
      </c>
      <c r="LQ3" s="392" t="s">
        <v>2256</v>
      </c>
      <c r="LR3" s="394" t="s">
        <v>2258</v>
      </c>
      <c r="LS3" s="259" t="s">
        <v>2260</v>
      </c>
      <c r="LT3" s="258" t="s">
        <v>2264</v>
      </c>
      <c r="LU3" s="226" t="s">
        <v>2266</v>
      </c>
      <c r="LV3" s="258" t="s">
        <v>2269</v>
      </c>
      <c r="LW3" s="257" t="s">
        <v>2271</v>
      </c>
      <c r="LX3" s="260" t="s">
        <v>2273</v>
      </c>
      <c r="LY3" s="417" t="s">
        <v>2333</v>
      </c>
      <c r="LZ3" s="418" t="s">
        <v>2336</v>
      </c>
      <c r="MA3" s="260" t="s">
        <v>2339</v>
      </c>
      <c r="MB3" s="418" t="s">
        <v>2342</v>
      </c>
      <c r="MC3" s="418" t="s">
        <v>2344</v>
      </c>
      <c r="MD3" s="418" t="s">
        <v>2346</v>
      </c>
      <c r="ME3" s="418" t="s">
        <v>2348</v>
      </c>
      <c r="MF3" s="418" t="s">
        <v>2350</v>
      </c>
      <c r="MG3" s="418" t="s">
        <v>2352</v>
      </c>
      <c r="MH3" s="418" t="s">
        <v>2354</v>
      </c>
      <c r="MI3" s="418" t="s">
        <v>2357</v>
      </c>
      <c r="MJ3" s="418" t="s">
        <v>2360</v>
      </c>
      <c r="MK3" s="418" t="s">
        <v>2363</v>
      </c>
      <c r="ML3" s="418" t="s">
        <v>2366</v>
      </c>
      <c r="MM3" s="418" t="s">
        <v>2369</v>
      </c>
      <c r="MN3" s="419" t="s">
        <v>2372</v>
      </c>
      <c r="MO3" s="280" t="s">
        <v>2276</v>
      </c>
      <c r="MP3" s="56" t="s">
        <v>2279</v>
      </c>
      <c r="MQ3" s="56" t="s">
        <v>2281</v>
      </c>
      <c r="MR3" s="283" t="s">
        <v>2283</v>
      </c>
      <c r="MS3" s="285" t="s">
        <v>2780</v>
      </c>
      <c r="MT3" s="287" t="s">
        <v>2286</v>
      </c>
      <c r="MU3" s="287" t="s">
        <v>2288</v>
      </c>
      <c r="MV3" s="287" t="s">
        <v>2291</v>
      </c>
      <c r="MW3" s="285" t="s">
        <v>2292</v>
      </c>
      <c r="MX3" s="283" t="s">
        <v>2294</v>
      </c>
      <c r="MY3" s="290" t="s">
        <v>2297</v>
      </c>
      <c r="MZ3" s="283" t="s">
        <v>2299</v>
      </c>
      <c r="NA3" s="287" t="s">
        <v>2302</v>
      </c>
      <c r="NB3" s="285" t="s">
        <v>2682</v>
      </c>
      <c r="NC3" s="283" t="s">
        <v>2307</v>
      </c>
      <c r="ND3" s="287" t="s">
        <v>2310</v>
      </c>
      <c r="NE3" s="285" t="s">
        <v>2782</v>
      </c>
      <c r="NF3" s="294" t="s">
        <v>2783</v>
      </c>
      <c r="NG3" s="295" t="s">
        <v>2316</v>
      </c>
      <c r="NH3" s="296" t="s">
        <v>2319</v>
      </c>
      <c r="NI3" s="298" t="s">
        <v>2322</v>
      </c>
      <c r="NJ3" s="92" t="s">
        <v>2325</v>
      </c>
      <c r="NK3" s="47" t="s">
        <v>2328</v>
      </c>
      <c r="NL3" s="242" t="s">
        <v>2330</v>
      </c>
    </row>
    <row r="4" spans="1:376" x14ac:dyDescent="0.25">
      <c r="A4">
        <f>+'1. Información General'!B2</f>
        <v>0</v>
      </c>
      <c r="B4">
        <f>+'1. Información General'!F2</f>
        <v>0</v>
      </c>
      <c r="C4">
        <f>+'1. Información General'!B3</f>
        <v>0</v>
      </c>
      <c r="D4" s="579">
        <f>+'1. Información General'!F3</f>
        <v>0</v>
      </c>
      <c r="E4">
        <f>+'1. Información General'!B4</f>
        <v>0</v>
      </c>
      <c r="F4">
        <f>+'1. Información General'!D4</f>
        <v>0</v>
      </c>
      <c r="G4">
        <f>+'1. Información General'!B5</f>
        <v>0</v>
      </c>
      <c r="H4">
        <f>+'1. Información General'!D5</f>
        <v>0</v>
      </c>
      <c r="I4">
        <f>+'1. Información General'!B6</f>
        <v>0</v>
      </c>
      <c r="J4" s="579">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579">
        <f>+'1. Información General'!F12</f>
        <v>0</v>
      </c>
      <c r="T4">
        <f>+'1. Información General'!B13</f>
        <v>0</v>
      </c>
      <c r="U4">
        <f>+'1. Información General'!D13</f>
        <v>0</v>
      </c>
      <c r="V4">
        <f>+'1. Información General'!B14</f>
        <v>0</v>
      </c>
      <c r="W4">
        <f>+'1. Información General'!D14</f>
        <v>0</v>
      </c>
      <c r="X4">
        <f>+'1. Información General'!F14</f>
        <v>0</v>
      </c>
      <c r="Y4">
        <f>+'1. Información General'!B15</f>
        <v>0</v>
      </c>
      <c r="Z4" s="579">
        <f>+'1. Información General'!F15</f>
        <v>0</v>
      </c>
      <c r="AA4">
        <f>+'1. Información General'!B16</f>
        <v>0</v>
      </c>
      <c r="AB4">
        <f>+'1. Información General'!D16</f>
        <v>0</v>
      </c>
      <c r="AC4">
        <f>+'1. Información General'!F16</f>
        <v>0</v>
      </c>
      <c r="AD4">
        <f>+'1. Información General'!B17</f>
        <v>0</v>
      </c>
      <c r="AE4" t="str">
        <f>+'1. Información General'!D17</f>
        <v xml:space="preserve"> </v>
      </c>
      <c r="AF4" t="str">
        <f>+'1. Información General'!F17</f>
        <v xml:space="preserve"> </v>
      </c>
      <c r="AG4">
        <f>+'1. Información General'!B20</f>
        <v>0</v>
      </c>
      <c r="AH4" s="580">
        <f>+'1. Información General'!D20</f>
        <v>0</v>
      </c>
      <c r="AI4" s="580">
        <f>+'1. Información General'!F20</f>
        <v>0</v>
      </c>
      <c r="AJ4" t="str">
        <f>+'1. Información General'!B21</f>
        <v>PROMOCIÓN Y PREVENCIÓN</v>
      </c>
      <c r="AK4" t="str">
        <f>+'1. Información General'!D21</f>
        <v>PRIMERA INFANCIA</v>
      </c>
      <c r="AL4" t="str">
        <f>+'1. Información General'!B30</f>
        <v>Institucional</v>
      </c>
      <c r="AM4" t="str">
        <f>+'1. Información General'!E30</f>
        <v>Hogar Infantil</v>
      </c>
      <c r="AN4" t="b">
        <f>+'1. Información General'!B24</f>
        <v>0</v>
      </c>
      <c r="AO4" t="b">
        <f>+'1. Información General'!B25</f>
        <v>0</v>
      </c>
      <c r="AP4" t="b">
        <f>+'1. Información General'!B26</f>
        <v>0</v>
      </c>
      <c r="AQ4" t="b">
        <f>+'1. Información General'!B27</f>
        <v>0</v>
      </c>
      <c r="AR4" t="b">
        <f>+'1. Información General'!B28</f>
        <v>0</v>
      </c>
      <c r="AS4" t="b">
        <f>+'1. Información General'!B29</f>
        <v>0</v>
      </c>
      <c r="AT4">
        <f>+'1. Información General'!B33</f>
        <v>0</v>
      </c>
      <c r="AU4">
        <f>+'1. Información General'!D33</f>
        <v>0</v>
      </c>
      <c r="AV4">
        <f>+'1. Información General'!B34</f>
        <v>0</v>
      </c>
      <c r="AW4" s="580">
        <f>+'1. Información General'!D34</f>
        <v>0</v>
      </c>
      <c r="AX4" s="580">
        <f>+'1. Información General'!F34</f>
        <v>0</v>
      </c>
      <c r="AY4">
        <f>+'1. Información General'!B35</f>
        <v>0</v>
      </c>
      <c r="AZ4">
        <f>+'1. Información General'!F35</f>
        <v>0</v>
      </c>
      <c r="BA4">
        <f>+'1. Información General'!B36</f>
        <v>0</v>
      </c>
      <c r="BB4">
        <f>+'1. Información General'!D36</f>
        <v>0</v>
      </c>
      <c r="BC4">
        <f>+'1. Información General'!F36</f>
        <v>0</v>
      </c>
      <c r="BD4">
        <f>+'1. Información General'!B37</f>
        <v>0</v>
      </c>
      <c r="BE4">
        <f>+'1. Información General'!D37</f>
        <v>0</v>
      </c>
      <c r="BF4">
        <f>+'1. Información General'!B38</f>
        <v>0</v>
      </c>
      <c r="BG4" s="580">
        <f>+'1. Información General'!D38</f>
        <v>0</v>
      </c>
      <c r="BH4" s="580">
        <f>+'1. Información General'!F38</f>
        <v>0</v>
      </c>
      <c r="BI4">
        <f>+'1. Información General'!B39</f>
        <v>0</v>
      </c>
      <c r="BJ4">
        <f>+'1. Información General'!F39</f>
        <v>0</v>
      </c>
      <c r="BK4">
        <f>+'1. Información General'!B40</f>
        <v>0</v>
      </c>
      <c r="BL4">
        <f>+'1. Información General'!D40</f>
        <v>0</v>
      </c>
      <c r="BM4">
        <f>+'1. Información General'!F40</f>
        <v>0</v>
      </c>
      <c r="BN4" s="35" t="str">
        <f>'2.Ambientes Edu. y Protecto'!$D3</f>
        <v>NO APLICA</v>
      </c>
      <c r="BO4" s="35">
        <f>'2.Ambientes Edu. y Protecto'!$D4</f>
        <v>0</v>
      </c>
      <c r="BP4" s="35" t="str">
        <f>'2.Ambientes Edu. y Protecto'!$D5</f>
        <v>NO APLICA</v>
      </c>
      <c r="BQ4" s="35">
        <f>'2.Ambientes Edu. y Protecto'!$D6</f>
        <v>0</v>
      </c>
      <c r="BR4" s="35">
        <f>'2.Ambientes Edu. y Protecto'!$D7</f>
        <v>0</v>
      </c>
      <c r="BS4" s="35">
        <f>'2.Ambientes Edu. y Protecto'!$D8</f>
        <v>0</v>
      </c>
      <c r="BT4" s="35" t="str">
        <f>'2.Ambientes Edu. y Protecto'!$D9</f>
        <v>NO APLICA</v>
      </c>
      <c r="BU4" s="35">
        <f>'2.Ambientes Edu. y Protecto'!$D10</f>
        <v>0</v>
      </c>
      <c r="BV4" s="35">
        <f>'2.Ambientes Edu. y Protecto'!$D11</f>
        <v>0</v>
      </c>
      <c r="BW4" s="35">
        <f>'2.Ambientes Edu. y Protecto'!$D12</f>
        <v>0</v>
      </c>
      <c r="BX4" s="35">
        <f>'2.Ambientes Edu. y Protecto'!$D13</f>
        <v>0</v>
      </c>
      <c r="BY4" s="35">
        <f>'2.Ambientes Edu. y Protecto'!$D14</f>
        <v>0</v>
      </c>
      <c r="BZ4" s="35">
        <f>'2.Ambientes Edu. y Protecto'!$D15</f>
        <v>0</v>
      </c>
      <c r="CA4" s="35">
        <f>'2.Ambientes Edu. y Protecto'!$D16</f>
        <v>0</v>
      </c>
      <c r="CB4" s="35" t="str">
        <f>'2.Ambientes Edu. y Protecto'!$D17</f>
        <v>NO APLICA</v>
      </c>
      <c r="CC4" s="35">
        <f>'2.Ambientes Edu. y Protecto'!$D18</f>
        <v>0</v>
      </c>
      <c r="CD4" s="35" t="str">
        <f>'2.Ambientes Edu. y Protecto'!$D19</f>
        <v>NO APLICA</v>
      </c>
      <c r="CE4" s="35">
        <f>'2.Ambientes Edu. y Protecto'!$D20</f>
        <v>0</v>
      </c>
      <c r="CF4" s="35">
        <f>'2.Ambientes Edu. y Protecto'!$D21</f>
        <v>0</v>
      </c>
      <c r="CG4" s="35" t="str">
        <f>'2.Ambientes Edu. y Protecto'!$D22</f>
        <v>NO APLICA</v>
      </c>
      <c r="CH4" s="35">
        <f>'2.Ambientes Edu. y Protecto'!$D23</f>
        <v>0</v>
      </c>
      <c r="CI4" s="35">
        <f>'2.Ambientes Edu. y Protecto'!$D24</f>
        <v>0</v>
      </c>
      <c r="CJ4" s="35">
        <f>'2.Ambientes Edu. y Protecto'!$D25</f>
        <v>0</v>
      </c>
      <c r="CK4" s="35" t="str">
        <f>'2.Ambientes Edu. y Protecto'!$D26</f>
        <v>NO APLICA</v>
      </c>
      <c r="CL4" s="35">
        <f>'2.Ambientes Edu. y Protecto'!$D27</f>
        <v>0</v>
      </c>
      <c r="CM4" s="35">
        <f>'2.Ambientes Edu. y Protecto'!$D28</f>
        <v>0</v>
      </c>
      <c r="CN4" s="35" t="str">
        <f>'2.Ambientes Edu. y Protecto'!$D29</f>
        <v>NO APLICA</v>
      </c>
      <c r="CO4" s="35" t="str">
        <f>'2.Ambientes Edu. y Protecto'!$D30</f>
        <v>NO APLICA</v>
      </c>
      <c r="CP4" s="35" t="str">
        <f>'2.Ambientes Edu. y Protecto'!$D31</f>
        <v>NO APLICA</v>
      </c>
      <c r="CQ4" s="35">
        <f>'2.Ambientes Edu. y Protecto'!$D32</f>
        <v>0</v>
      </c>
      <c r="CR4" s="35">
        <f>'2.Ambientes Edu. y Protecto'!$D33</f>
        <v>0</v>
      </c>
      <c r="CS4" s="35">
        <f>'2.Ambientes Edu. y Protecto'!$D34</f>
        <v>0</v>
      </c>
      <c r="CT4" s="35">
        <f>'2.Ambientes Edu. y Protecto'!$D35</f>
        <v>0</v>
      </c>
      <c r="CU4" s="35">
        <f>'2.Ambientes Edu. y Protecto'!$D36</f>
        <v>0</v>
      </c>
      <c r="CV4" s="35">
        <f>'2.Ambientes Edu. y Protecto'!$D37</f>
        <v>0</v>
      </c>
      <c r="CW4" s="35">
        <f>'2.Ambientes Edu. y Protecto'!$D38</f>
        <v>0</v>
      </c>
      <c r="CX4" s="35">
        <f>'2.Ambientes Edu. y Protecto'!$D39</f>
        <v>0</v>
      </c>
      <c r="CY4" s="35">
        <f>'2.Ambientes Edu. y Protecto'!$D40</f>
        <v>0</v>
      </c>
      <c r="CZ4" s="35">
        <f>'2.Ambientes Edu. y Protecto'!$D41</f>
        <v>0</v>
      </c>
      <c r="DA4" s="35">
        <f>'2.Ambientes Edu. y Protecto'!$D42</f>
        <v>0</v>
      </c>
      <c r="DB4" s="35">
        <f>'2.Ambientes Edu. y Protecto'!$D43</f>
        <v>0</v>
      </c>
      <c r="DC4" s="35">
        <f>'2.Ambientes Edu. y Protecto'!$D44</f>
        <v>0</v>
      </c>
      <c r="DD4" s="35">
        <f>'2.Ambientes Edu. y Protecto'!$D45</f>
        <v>0</v>
      </c>
      <c r="DE4" s="35">
        <f>'2.Ambientes Edu. y Protecto'!$D46</f>
        <v>0</v>
      </c>
      <c r="DF4" s="35">
        <f>'2.Ambientes Edu. y Protecto'!$D47</f>
        <v>0</v>
      </c>
      <c r="DG4" s="35">
        <f>'2.Ambientes Edu. y Protecto'!$D48</f>
        <v>0</v>
      </c>
      <c r="DH4" s="35">
        <f>'2.Ambientes Edu. y Protecto'!$D49</f>
        <v>0</v>
      </c>
      <c r="DI4" s="35">
        <f>'2.Ambientes Edu. y Protecto'!$D50</f>
        <v>0</v>
      </c>
      <c r="DJ4" s="35">
        <f>'2.Ambientes Edu. y Protecto'!$D51</f>
        <v>0</v>
      </c>
      <c r="DK4" s="35">
        <f>'2.Ambientes Edu. y Protecto'!$D52</f>
        <v>0</v>
      </c>
      <c r="DL4" s="35">
        <f>'2.Ambientes Edu. y Protecto'!$D53</f>
        <v>0</v>
      </c>
      <c r="DM4" s="35">
        <f>'2.Ambientes Edu. y Protecto'!$D54</f>
        <v>0</v>
      </c>
      <c r="DN4" s="35">
        <f>'2.Ambientes Edu. y Protecto'!$D55</f>
        <v>0</v>
      </c>
      <c r="DO4" s="35">
        <f>'2.Ambientes Edu. y Protecto'!$D56</f>
        <v>0</v>
      </c>
      <c r="DP4" s="35">
        <f>'2.Ambientes Edu. y Protecto'!$D57</f>
        <v>0</v>
      </c>
      <c r="DQ4" s="35">
        <f>'2.Ambientes Edu. y Protecto'!$D58</f>
        <v>0</v>
      </c>
      <c r="DR4" s="35">
        <f>'2.Ambientes Edu. y Protecto'!$D59</f>
        <v>0</v>
      </c>
      <c r="DS4" s="35">
        <f>'2.Ambientes Edu. y Protecto'!$D60</f>
        <v>0</v>
      </c>
      <c r="DT4" s="35">
        <f>'2.Ambientes Edu. y Protecto'!$D61</f>
        <v>0</v>
      </c>
      <c r="DU4" s="35" t="str">
        <f>'2.Ambientes Edu. y Protecto'!$D62</f>
        <v>NO APLICA</v>
      </c>
      <c r="DV4" s="35">
        <f>'2.Ambientes Edu. y Protecto'!$D63</f>
        <v>0</v>
      </c>
      <c r="DW4" s="35">
        <f>'2.Ambientes Edu. y Protecto'!$D64</f>
        <v>0</v>
      </c>
      <c r="DX4" s="35">
        <f>'2.Ambientes Edu. y Protecto'!$D65</f>
        <v>0</v>
      </c>
      <c r="DY4" s="35">
        <f>'2.Ambientes Edu. y Protecto'!$D66</f>
        <v>0</v>
      </c>
      <c r="DZ4" s="35">
        <f>'2.Ambientes Edu. y Protecto'!$D67</f>
        <v>0</v>
      </c>
      <c r="EA4" s="35" t="str">
        <f>'2.Ambientes Edu. y Protecto'!$D68</f>
        <v>NO APLICA</v>
      </c>
      <c r="EB4" s="35" t="str">
        <f>'2.Ambientes Edu. y Protecto'!$D69</f>
        <v>NO APLICA</v>
      </c>
      <c r="EC4" s="35">
        <f>'2.Ambientes Edu. y Protecto'!$D70</f>
        <v>0</v>
      </c>
      <c r="ED4" s="35">
        <f>'2.Ambientes Edu. y Protecto'!$D71</f>
        <v>0</v>
      </c>
      <c r="EE4" s="35">
        <f>'2.Ambientes Edu. y Protecto'!$D72</f>
        <v>0</v>
      </c>
      <c r="EF4" s="35">
        <f>'2.Ambientes Edu. y Protecto'!$D73</f>
        <v>0</v>
      </c>
      <c r="EG4" s="35">
        <f>'2.Ambientes Edu. y Protecto'!$D74</f>
        <v>0</v>
      </c>
      <c r="EH4" s="35">
        <f>'2.Ambientes Edu. y Protecto'!$D75</f>
        <v>0</v>
      </c>
      <c r="EI4" s="35">
        <f>'2.Ambientes Edu. y Protecto'!$D76</f>
        <v>0</v>
      </c>
      <c r="EJ4" s="35">
        <f>'2.Ambientes Edu. y Protecto'!$D77</f>
        <v>0</v>
      </c>
      <c r="EK4" s="35">
        <f>'2.Ambientes Edu. y Protecto'!$D78</f>
        <v>0</v>
      </c>
      <c r="EL4" s="35">
        <f>'2.Ambientes Edu. y Protecto'!$D79</f>
        <v>0</v>
      </c>
      <c r="EM4" s="35">
        <f>'2.Ambientes Edu. y Protecto'!$D80</f>
        <v>0</v>
      </c>
      <c r="EN4" s="35">
        <f>'2.Ambientes Edu. y Protecto'!$D81</f>
        <v>0</v>
      </c>
      <c r="EO4" s="35">
        <f>'2.Ambientes Edu. y Protecto'!$D82</f>
        <v>0</v>
      </c>
      <c r="EP4" s="35">
        <f>'2.Ambientes Edu. y Protecto'!$D83</f>
        <v>0</v>
      </c>
      <c r="EQ4" s="35">
        <f>'2.Ambientes Edu. y Protecto'!$D84</f>
        <v>0</v>
      </c>
      <c r="ER4" s="35">
        <f>'2.Ambientes Edu. y Protecto'!$D85</f>
        <v>0</v>
      </c>
      <c r="ES4" s="35">
        <f>'2.Ambientes Edu. y Protecto'!$D86</f>
        <v>0</v>
      </c>
      <c r="ET4" s="35" t="str">
        <f>'2.Ambientes Edu. y Protecto'!$D87</f>
        <v>NO APLICA</v>
      </c>
      <c r="EU4" s="35">
        <f>'2.Ambientes Edu. y Protecto'!$D88</f>
        <v>0</v>
      </c>
      <c r="EV4" s="35">
        <f>'2.Ambientes Edu. y Protecto'!$D89</f>
        <v>0</v>
      </c>
      <c r="EW4" s="35">
        <f>'2.Ambientes Edu. y Protecto'!$D90</f>
        <v>0</v>
      </c>
      <c r="EX4" s="35">
        <f>'2.Ambientes Edu. y Protecto'!$D91</f>
        <v>0</v>
      </c>
      <c r="EY4" s="35">
        <f>'2.Ambientes Edu. y Protecto'!$D92</f>
        <v>0</v>
      </c>
      <c r="EZ4" s="35">
        <f>'2.Ambientes Edu. y Protecto'!$D93</f>
        <v>0</v>
      </c>
      <c r="FA4" s="35" t="str">
        <f>'2.Ambientes Edu. y Protecto'!$D94</f>
        <v>NO APLICA</v>
      </c>
      <c r="FB4" s="35">
        <f>'2.Ambientes Edu. y Protecto'!$D95</f>
        <v>0</v>
      </c>
      <c r="FC4" t="str">
        <f>'3. Salud y Nutrición'!D3</f>
        <v>NO APLICA</v>
      </c>
      <c r="FD4">
        <f>'3. Salud y Nutrición'!D4</f>
        <v>0</v>
      </c>
      <c r="FE4">
        <f>'3. Salud y Nutrición'!D5</f>
        <v>0</v>
      </c>
      <c r="FF4" t="str">
        <f>'3. Salud y Nutrición'!D6</f>
        <v>NO APLICA</v>
      </c>
      <c r="FG4">
        <f>'3. Salud y Nutrición'!D7</f>
        <v>0</v>
      </c>
      <c r="FH4">
        <f>'3. Salud y Nutrición'!D8</f>
        <v>0</v>
      </c>
      <c r="FI4">
        <f>'3. Salud y Nutrición'!D9</f>
        <v>0</v>
      </c>
      <c r="FJ4">
        <f>'3. Salud y Nutrición'!D10</f>
        <v>0</v>
      </c>
      <c r="FK4" t="str">
        <f>'3. Salud y Nutrición'!D11</f>
        <v>NO APLICA</v>
      </c>
      <c r="FL4">
        <f>'3. Salud y Nutrición'!D12</f>
        <v>0</v>
      </c>
      <c r="FM4" t="str">
        <f>'3. Salud y Nutrición'!D13</f>
        <v>NO APLICA</v>
      </c>
      <c r="FN4" t="str">
        <f>'3. Salud y Nutrición'!D14</f>
        <v>NO APLICA</v>
      </c>
      <c r="FO4">
        <f>'3. Salud y Nutrición'!D15</f>
        <v>0</v>
      </c>
      <c r="FP4">
        <f>'3. Salud y Nutrición'!D16</f>
        <v>0</v>
      </c>
      <c r="FQ4">
        <f>'3. Salud y Nutrición'!D17</f>
        <v>0</v>
      </c>
      <c r="FR4">
        <f>'3. Salud y Nutrición'!D18</f>
        <v>0</v>
      </c>
      <c r="FS4">
        <f>'3. Salud y Nutrición'!D19</f>
        <v>0</v>
      </c>
      <c r="FT4">
        <f>'3. Salud y Nutrición'!D20</f>
        <v>0</v>
      </c>
      <c r="FU4">
        <f>'3. Salud y Nutrición'!D21</f>
        <v>0</v>
      </c>
      <c r="FV4">
        <f>'3. Salud y Nutrición'!D22</f>
        <v>0</v>
      </c>
      <c r="FW4">
        <f>'3. Salud y Nutrición'!D23</f>
        <v>0</v>
      </c>
      <c r="FX4">
        <f>'3. Salud y Nutrición'!D24</f>
        <v>0</v>
      </c>
      <c r="FY4">
        <f>'3. Salud y Nutrición'!D25</f>
        <v>0</v>
      </c>
      <c r="FZ4">
        <f>'3. Salud y Nutrición'!D26</f>
        <v>0</v>
      </c>
      <c r="GA4">
        <f>'3. Salud y Nutrición'!D27</f>
        <v>0</v>
      </c>
      <c r="GB4" t="str">
        <f>'3. Salud y Nutrición'!D28</f>
        <v>NO APLICA</v>
      </c>
      <c r="GC4">
        <f>'3. Salud y Nutrición'!D29</f>
        <v>0</v>
      </c>
      <c r="GD4">
        <f>'3. Salud y Nutrición'!D30</f>
        <v>0</v>
      </c>
      <c r="GE4">
        <f>'3. Salud y Nutrición'!D31</f>
        <v>0</v>
      </c>
      <c r="GF4">
        <f>'3. Salud y Nutrición'!D32</f>
        <v>0</v>
      </c>
      <c r="GG4" t="str">
        <f>'3. Salud y Nutrición'!D33</f>
        <v>NO APLICA</v>
      </c>
      <c r="GH4">
        <f>'3. Salud y Nutrición'!D34</f>
        <v>0</v>
      </c>
      <c r="GI4">
        <f>'3. Salud y Nutrición'!D35</f>
        <v>0</v>
      </c>
      <c r="GJ4">
        <f>'3. Salud y Nutrición'!D36</f>
        <v>0</v>
      </c>
      <c r="GK4" t="str">
        <f>'3. Salud y Nutrición'!D37</f>
        <v>NO APLICA</v>
      </c>
      <c r="GL4">
        <f>'3. Salud y Nutrición'!D38</f>
        <v>0</v>
      </c>
      <c r="GM4">
        <f>'3. Salud y Nutrición'!D39</f>
        <v>0</v>
      </c>
      <c r="GN4">
        <f>'3. Salud y Nutrición'!D40</f>
        <v>0</v>
      </c>
      <c r="GO4">
        <f>'3. Salud y Nutrición'!D41</f>
        <v>0</v>
      </c>
      <c r="GP4">
        <f>'3. Salud y Nutrición'!D42</f>
        <v>0</v>
      </c>
      <c r="GQ4">
        <f>'3. Salud y Nutrición'!D43</f>
        <v>0</v>
      </c>
      <c r="GR4" t="str">
        <f>'3. Salud y Nutrición'!D44</f>
        <v>NO APLICA</v>
      </c>
      <c r="GS4">
        <f>'3. Salud y Nutrición'!D45</f>
        <v>0</v>
      </c>
      <c r="GT4">
        <f>'3. Salud y Nutrición'!D46</f>
        <v>0</v>
      </c>
      <c r="GU4">
        <f>'3. Salud y Nutrición'!D47</f>
        <v>0</v>
      </c>
      <c r="GV4">
        <f>'3. Salud y Nutrición'!D48</f>
        <v>0</v>
      </c>
      <c r="GW4">
        <f>'3. Salud y Nutrición'!D49</f>
        <v>0</v>
      </c>
      <c r="GX4">
        <f>'3. Salud y Nutrición'!D50</f>
        <v>0</v>
      </c>
      <c r="GY4">
        <f>'3. Salud y Nutrición'!D51</f>
        <v>0</v>
      </c>
      <c r="GZ4">
        <f>'3. Salud y Nutrición'!D52</f>
        <v>0</v>
      </c>
      <c r="HA4">
        <f>'3. Salud y Nutrición'!D53</f>
        <v>0</v>
      </c>
      <c r="HB4">
        <f>'3. Salud y Nutrición'!D54</f>
        <v>0</v>
      </c>
      <c r="HC4" t="str">
        <f>'3. Salud y Nutrición'!D55</f>
        <v>NO APLICA</v>
      </c>
      <c r="HD4">
        <f>'3. Salud y Nutrición'!D56</f>
        <v>0</v>
      </c>
      <c r="HE4">
        <f>'3. Salud y Nutrición'!D57</f>
        <v>0</v>
      </c>
      <c r="HF4">
        <f>'3. Salud y Nutrición'!D58</f>
        <v>0</v>
      </c>
      <c r="HG4">
        <f>'3. Salud y Nutrición'!D59</f>
        <v>0</v>
      </c>
      <c r="HH4" t="str">
        <f>'3. Salud y Nutrición'!D60</f>
        <v>NO APLICA</v>
      </c>
      <c r="HI4">
        <f>'3. Salud y Nutrición'!D61</f>
        <v>0</v>
      </c>
      <c r="HJ4" t="str">
        <f>'3. Salud y Nutrición'!D62</f>
        <v>NO APLICA</v>
      </c>
      <c r="HK4">
        <f>'3. Salud y Nutrición'!D63</f>
        <v>0</v>
      </c>
      <c r="HL4">
        <f>'3. Salud y Nutrición'!D64</f>
        <v>0</v>
      </c>
      <c r="HM4">
        <f>'3. Salud y Nutrición'!D65</f>
        <v>0</v>
      </c>
      <c r="HN4">
        <f>'3. Salud y Nutrición'!D66</f>
        <v>0</v>
      </c>
      <c r="HO4">
        <f>'3. Salud y Nutrición'!D67</f>
        <v>0</v>
      </c>
      <c r="HP4" t="str">
        <f>'3. Salud y Nutrición'!D68</f>
        <v>NO APLICA</v>
      </c>
      <c r="HQ4">
        <f>'3. Salud y Nutrición'!D69</f>
        <v>0</v>
      </c>
      <c r="HR4" t="str">
        <f>'3. Salud y Nutrición'!D70</f>
        <v>NO APLICA</v>
      </c>
      <c r="HS4">
        <f>'3. Salud y Nutrición'!D71</f>
        <v>0</v>
      </c>
      <c r="HT4">
        <f>'3. Salud y Nutrición'!D72</f>
        <v>0</v>
      </c>
      <c r="HU4">
        <f>'3. Salud y Nutrición'!D73</f>
        <v>0</v>
      </c>
      <c r="HV4">
        <f>'3. Salud y Nutrición'!D74</f>
        <v>0</v>
      </c>
      <c r="HW4">
        <f>'3. Salud y Nutrición'!D75</f>
        <v>0</v>
      </c>
      <c r="HX4">
        <f>'3. Salud y Nutrición'!D76</f>
        <v>0</v>
      </c>
      <c r="HY4">
        <f>'3. Salud y Nutrición'!D77</f>
        <v>0</v>
      </c>
      <c r="HZ4">
        <f>'3. Salud y Nutrición'!D78</f>
        <v>0</v>
      </c>
      <c r="IA4" t="str">
        <f>'3. Salud y Nutrición'!D79</f>
        <v>NO APLICA</v>
      </c>
      <c r="IB4">
        <f>'3. Salud y Nutrición'!D80</f>
        <v>0</v>
      </c>
      <c r="IC4">
        <f>'3. Salud y Nutrición'!D81</f>
        <v>0</v>
      </c>
      <c r="ID4">
        <f>'3. Salud y Nutrición'!D82</f>
        <v>0</v>
      </c>
      <c r="IE4">
        <f>'3. Salud y Nutrición'!D83</f>
        <v>0</v>
      </c>
      <c r="IF4">
        <f>'3. Salud y Nutrición'!D84</f>
        <v>0</v>
      </c>
      <c r="IG4">
        <f>'3. Salud y Nutrición'!D85</f>
        <v>0</v>
      </c>
      <c r="IH4">
        <f>'3. Salud y Nutrición'!D86</f>
        <v>0</v>
      </c>
      <c r="II4">
        <f>'3. Salud y Nutrición'!D87</f>
        <v>0</v>
      </c>
      <c r="IJ4">
        <f>'3. Salud y Nutrición'!D88</f>
        <v>0</v>
      </c>
      <c r="IK4">
        <f>'3. Salud y Nutrición'!D89</f>
        <v>0</v>
      </c>
      <c r="IL4">
        <f>'3. Salud y Nutrición'!D90</f>
        <v>0</v>
      </c>
      <c r="IM4" t="str">
        <f>'3. Salud y Nutrición'!D91</f>
        <v>NO APLICA</v>
      </c>
      <c r="IN4">
        <f>'3. Salud y Nutrición'!D92</f>
        <v>0</v>
      </c>
      <c r="IO4">
        <f>'3. Salud y Nutrición'!D93</f>
        <v>0</v>
      </c>
      <c r="IP4" t="str">
        <f>'3. Salud y Nutrición'!D94</f>
        <v>NO APLICA</v>
      </c>
      <c r="IQ4">
        <f>'3. Salud y Nutrición'!D95</f>
        <v>0</v>
      </c>
      <c r="IR4">
        <f>'3. Salud y Nutrición'!D96</f>
        <v>0</v>
      </c>
      <c r="IS4" t="str">
        <f>'3. Salud y Nutrición'!D97</f>
        <v>NO APLICA</v>
      </c>
      <c r="IT4">
        <f>'3. Salud y Nutrición'!D98</f>
        <v>0</v>
      </c>
      <c r="IU4">
        <f>'3. Salud y Nutrición'!D99</f>
        <v>0</v>
      </c>
      <c r="IV4">
        <f>'3. Salud y Nutrición'!D100</f>
        <v>0</v>
      </c>
      <c r="IW4">
        <f>'3. Salud y Nutrición'!D101</f>
        <v>0</v>
      </c>
      <c r="IX4">
        <f>'3. Salud y Nutrición'!D102</f>
        <v>0</v>
      </c>
      <c r="IY4">
        <f>'3. Salud y Nutrición'!D103</f>
        <v>0</v>
      </c>
      <c r="IZ4" t="str">
        <f>'4. Familia, Comunidades y Redes'!D3</f>
        <v>NO APLICA</v>
      </c>
      <c r="JA4">
        <f>'4. Familia, Comunidades y Redes'!D4</f>
        <v>0</v>
      </c>
      <c r="JB4" t="str">
        <f>'4. Familia, Comunidades y Redes'!D5</f>
        <v>NO APLICA</v>
      </c>
      <c r="JC4">
        <f>'4. Familia, Comunidades y Redes'!D6</f>
        <v>0</v>
      </c>
      <c r="JD4">
        <f>'4. Familia, Comunidades y Redes'!D7</f>
        <v>0</v>
      </c>
      <c r="JE4">
        <f>'4. Familia, Comunidades y Redes'!D8</f>
        <v>0</v>
      </c>
      <c r="JF4">
        <f>'4. Familia, Comunidades y Redes'!D9</f>
        <v>0</v>
      </c>
      <c r="JG4">
        <f>'4. Familia, Comunidades y Redes'!D10</f>
        <v>0</v>
      </c>
      <c r="JH4">
        <f>'4. Familia, Comunidades y Redes'!D11</f>
        <v>0</v>
      </c>
      <c r="JI4" t="str">
        <f>'4. Familia, Comunidades y Redes'!D12</f>
        <v>NO APLICA</v>
      </c>
      <c r="JJ4">
        <f>'4. Familia, Comunidades y Redes'!D13</f>
        <v>0</v>
      </c>
      <c r="JK4">
        <f>'4. Familia, Comunidades y Redes'!D14</f>
        <v>0</v>
      </c>
      <c r="JL4">
        <f>'4. Familia, Comunidades y Redes'!D15</f>
        <v>0</v>
      </c>
      <c r="JM4">
        <f>'4. Familia, Comunidades y Redes'!D16</f>
        <v>0</v>
      </c>
      <c r="JN4">
        <f>'4. Familia, Comunidades y Redes'!D17</f>
        <v>0</v>
      </c>
      <c r="JO4" t="str">
        <f>'4. Familia, Comunidades y Redes'!D18</f>
        <v>NO APLICA</v>
      </c>
      <c r="JP4">
        <f>'4. Familia, Comunidades y Redes'!D19</f>
        <v>0</v>
      </c>
      <c r="JQ4">
        <f>'4. Familia, Comunidades y Redes'!D20</f>
        <v>0</v>
      </c>
      <c r="JR4">
        <f>'4. Familia, Comunidades y Redes'!D21</f>
        <v>0</v>
      </c>
      <c r="JS4" t="str">
        <f>'4. Familia, Comunidades y Redes'!D22</f>
        <v>NO APLICA</v>
      </c>
      <c r="JT4">
        <f>'4. Familia, Comunidades y Redes'!D23</f>
        <v>0</v>
      </c>
      <c r="JU4">
        <f>'4. Familia, Comunidades y Redes'!D24</f>
        <v>0</v>
      </c>
      <c r="JV4">
        <f>'4. Familia, Comunidades y Redes'!D25</f>
        <v>0</v>
      </c>
      <c r="JW4" t="str">
        <f>'4. Familia, Comunidades y Redes'!D26</f>
        <v>NO APLICA</v>
      </c>
      <c r="JX4">
        <f>'4. Familia, Comunidades y Redes'!D27</f>
        <v>0</v>
      </c>
      <c r="JY4">
        <f>'4. Familia, Comunidades y Redes'!D28</f>
        <v>0</v>
      </c>
      <c r="JZ4">
        <f>'4. Familia, Comunidades y Redes'!D29</f>
        <v>0</v>
      </c>
      <c r="KA4">
        <f>'4. Familia, Comunidades y Redes'!D30</f>
        <v>0</v>
      </c>
      <c r="KB4">
        <f>'4. Familia, Comunidades y Redes'!D31</f>
        <v>0</v>
      </c>
      <c r="KC4" t="str">
        <f>'4. Familia, Comunidades y Redes'!D32</f>
        <v>NO APLICA</v>
      </c>
      <c r="KD4">
        <f>'4. Familia, Comunidades y Redes'!D33</f>
        <v>0</v>
      </c>
      <c r="KE4">
        <f>'4. Familia, Comunidades y Redes'!D34</f>
        <v>0</v>
      </c>
      <c r="KF4">
        <f>'4. Familia, Comunidades y Redes'!D35</f>
        <v>0</v>
      </c>
      <c r="KG4" t="str">
        <f>'5. Proceso Pedagógico'!D3</f>
        <v>NO APLICA</v>
      </c>
      <c r="KH4">
        <f>'5. Proceso Pedagógico'!D4</f>
        <v>0</v>
      </c>
      <c r="KI4" t="str">
        <f>'5. Proceso Pedagógico'!D5</f>
        <v>NO APLICA</v>
      </c>
      <c r="KJ4">
        <f>'5. Proceso Pedagógico'!D6</f>
        <v>0</v>
      </c>
      <c r="KK4">
        <f>'5. Proceso Pedagógico'!D7</f>
        <v>0</v>
      </c>
      <c r="KL4">
        <f>'5. Proceso Pedagógico'!D8</f>
        <v>0</v>
      </c>
      <c r="KM4" t="str">
        <f>'5. Proceso Pedagógico'!D9</f>
        <v>NO APLICA</v>
      </c>
      <c r="KN4">
        <f>'5. Proceso Pedagógico'!D10</f>
        <v>0</v>
      </c>
      <c r="KO4">
        <f>'5. Proceso Pedagógico'!D11</f>
        <v>0</v>
      </c>
      <c r="KP4">
        <f>'5. Proceso Pedagógico'!D12</f>
        <v>0</v>
      </c>
      <c r="KQ4">
        <f>'5. Proceso Pedagógico'!D13</f>
        <v>0</v>
      </c>
      <c r="KR4" t="str">
        <f>'5. Proceso Pedagógico'!D14</f>
        <v>NO APLICA</v>
      </c>
      <c r="KS4">
        <f>'5. Proceso Pedagógico'!D15</f>
        <v>0</v>
      </c>
      <c r="KT4">
        <f>'5. Proceso Pedagógico'!D16</f>
        <v>0</v>
      </c>
      <c r="KU4">
        <f>'5. Proceso Pedagógico'!D17</f>
        <v>0</v>
      </c>
      <c r="KV4">
        <f>'5. Proceso Pedagógico'!D18</f>
        <v>0</v>
      </c>
      <c r="KW4">
        <f>'5. Proceso Pedagógico'!D19</f>
        <v>0</v>
      </c>
      <c r="KX4" t="str">
        <f>'5. Proceso Pedagógico'!D20</f>
        <v>NO APLICA</v>
      </c>
      <c r="KY4">
        <f>'5. Proceso Pedagógico'!D21</f>
        <v>0</v>
      </c>
      <c r="KZ4">
        <f>'5. Proceso Pedagógico'!D22</f>
        <v>0</v>
      </c>
      <c r="LA4">
        <f>'5. Proceso Pedagógico'!D23</f>
        <v>0</v>
      </c>
      <c r="LB4">
        <f>'5. Proceso Pedagógico'!D24</f>
        <v>0</v>
      </c>
      <c r="LC4" t="str">
        <f>'5. Proceso Pedagógico'!D25</f>
        <v>NO APLICA</v>
      </c>
      <c r="LD4">
        <f>'5. Proceso Pedagógico'!D26</f>
        <v>0</v>
      </c>
      <c r="LE4">
        <f>'5. Proceso Pedagógico'!D27</f>
        <v>0</v>
      </c>
      <c r="LF4">
        <f>'5. Proceso Pedagógico'!D28</f>
        <v>0</v>
      </c>
      <c r="LG4" t="str">
        <f>'6. Administrativo y Gestión'!D3</f>
        <v>NO APLICA</v>
      </c>
      <c r="LH4">
        <f>'6. Administrativo y Gestión'!D4</f>
        <v>0</v>
      </c>
      <c r="LI4">
        <f>'6. Administrativo y Gestión'!D5</f>
        <v>0</v>
      </c>
      <c r="LJ4" t="str">
        <f>'6. Administrativo y Gestión'!D6</f>
        <v>NO APLICA</v>
      </c>
      <c r="LK4">
        <f>'6. Administrativo y Gestión'!D7</f>
        <v>0</v>
      </c>
      <c r="LL4">
        <f>'6. Administrativo y Gestión'!D8</f>
        <v>0</v>
      </c>
      <c r="LM4">
        <f>'6. Administrativo y Gestión'!D9</f>
        <v>0</v>
      </c>
      <c r="LN4">
        <f>'6. Administrativo y Gestión'!D10</f>
        <v>0</v>
      </c>
      <c r="LO4">
        <f>'6. Administrativo y Gestión'!D11</f>
        <v>0</v>
      </c>
      <c r="LP4" t="str">
        <f>'6. Administrativo y Gestión'!D12</f>
        <v>NO APLICA</v>
      </c>
      <c r="LQ4">
        <f>'6. Administrativo y Gestión'!D13</f>
        <v>0</v>
      </c>
      <c r="LR4">
        <f>'6. Administrativo y Gestión'!D14</f>
        <v>0</v>
      </c>
      <c r="LS4" t="str">
        <f>'6. Administrativo y Gestión'!D15</f>
        <v>NO APLICA</v>
      </c>
      <c r="LT4">
        <f>'6. Administrativo y Gestión'!D16</f>
        <v>0</v>
      </c>
      <c r="LU4" t="str">
        <f>'6. Administrativo y Gestión'!D17</f>
        <v>NO APLICA</v>
      </c>
      <c r="LV4">
        <f>'6. Administrativo y Gestión'!D18</f>
        <v>0</v>
      </c>
      <c r="LW4">
        <f>'6. Administrativo y Gestión'!D19</f>
        <v>0</v>
      </c>
      <c r="LX4">
        <f>'6. Administrativo y Gestión'!D20</f>
        <v>0</v>
      </c>
      <c r="LY4" t="str">
        <f>'7. Financiero '!D3</f>
        <v>NO APLICA</v>
      </c>
      <c r="LZ4">
        <f>'7. Financiero '!D4</f>
        <v>0</v>
      </c>
      <c r="MA4">
        <f>'7. Financiero '!D4</f>
        <v>0</v>
      </c>
      <c r="MB4">
        <f>'7. Financiero '!D6</f>
        <v>0</v>
      </c>
      <c r="MC4">
        <f>'7. Financiero '!D7</f>
        <v>0</v>
      </c>
      <c r="MD4">
        <f>'7. Financiero '!D8</f>
        <v>0</v>
      </c>
      <c r="ME4">
        <f>'7. Financiero '!D9</f>
        <v>0</v>
      </c>
      <c r="MF4">
        <f>'7. Financiero '!D10</f>
        <v>0</v>
      </c>
      <c r="MG4">
        <f>'7. Financiero '!D11</f>
        <v>0</v>
      </c>
      <c r="MH4">
        <f>'7. Financiero '!D12</f>
        <v>0</v>
      </c>
      <c r="MI4">
        <f>'7. Financiero '!D13</f>
        <v>0</v>
      </c>
      <c r="MJ4">
        <f>'7. Financiero '!D14</f>
        <v>0</v>
      </c>
      <c r="MK4">
        <f>'7. Financiero '!D15</f>
        <v>0</v>
      </c>
      <c r="ML4">
        <f>'7. Financiero '!D16</f>
        <v>0</v>
      </c>
      <c r="MM4">
        <f>'7. Financiero '!D17</f>
        <v>0</v>
      </c>
      <c r="MN4">
        <f>'7. Financiero '!D18</f>
        <v>0</v>
      </c>
      <c r="MO4" t="str">
        <f>'8. Talento Humano'!D3</f>
        <v>NO APLICA</v>
      </c>
      <c r="MP4">
        <f>'8. Talento Humano'!D4</f>
        <v>0</v>
      </c>
      <c r="MQ4">
        <f>'8. Talento Humano'!D5</f>
        <v>0</v>
      </c>
      <c r="MR4" t="str">
        <f>'8. Talento Humano'!D6</f>
        <v>NO APLICA</v>
      </c>
      <c r="MS4">
        <f>'8. Talento Humano'!D7</f>
        <v>0</v>
      </c>
      <c r="MT4">
        <f>'8. Talento Humano'!D8</f>
        <v>0</v>
      </c>
      <c r="MU4">
        <f>'8. Talento Humano'!D9</f>
        <v>0</v>
      </c>
      <c r="MV4">
        <f>'8. Talento Humano'!D10</f>
        <v>0</v>
      </c>
      <c r="MW4">
        <f>'8. Talento Humano'!D11</f>
        <v>0</v>
      </c>
      <c r="MX4" t="str">
        <f>'8. Talento Humano'!D12</f>
        <v>NO APLICA</v>
      </c>
      <c r="MY4">
        <f>'8. Talento Humano'!D13</f>
        <v>0</v>
      </c>
      <c r="MZ4" t="str">
        <f>'8. Talento Humano'!D14</f>
        <v>NO APLICA</v>
      </c>
      <c r="NA4">
        <f>'8. Talento Humano'!D15</f>
        <v>0</v>
      </c>
      <c r="NB4">
        <f>'8. Talento Humano'!D16</f>
        <v>0</v>
      </c>
      <c r="NC4" t="str">
        <f>'8. Talento Humano'!D17</f>
        <v>NO APLICA</v>
      </c>
      <c r="ND4">
        <f>'8. Talento Humano'!D18</f>
        <v>0</v>
      </c>
      <c r="NE4">
        <f>'8. Talento Humano'!D19</f>
        <v>0</v>
      </c>
      <c r="NF4">
        <f>'8. Talento Humano'!D20</f>
        <v>0</v>
      </c>
      <c r="NG4">
        <f>'8. Talento Humano'!D21</f>
        <v>0</v>
      </c>
      <c r="NH4">
        <f>'8. Talento Humano'!D22</f>
        <v>0</v>
      </c>
      <c r="NI4">
        <f>'8. Talento Humano'!D23</f>
        <v>0</v>
      </c>
      <c r="NJ4" t="str">
        <f>'8. Talento Humano'!D24</f>
        <v>NO APLICA</v>
      </c>
      <c r="NK4">
        <f>'8. Talento Humano'!D25</f>
        <v>0</v>
      </c>
      <c r="NL4">
        <f>'8. Talento Humano'!D26</f>
        <v>0</v>
      </c>
    </row>
    <row r="6" spans="1:376" x14ac:dyDescent="0.25">
      <c r="BN6" s="35"/>
    </row>
    <row r="7" spans="1:376" x14ac:dyDescent="0.25">
      <c r="BN7" s="35"/>
    </row>
    <row r="8" spans="1:376" x14ac:dyDescent="0.25">
      <c r="BN8" s="35"/>
    </row>
    <row r="9" spans="1:376" x14ac:dyDescent="0.25">
      <c r="BN9" s="35"/>
    </row>
    <row r="10" spans="1:376" x14ac:dyDescent="0.25">
      <c r="BN10" s="35"/>
    </row>
    <row r="11" spans="1:376" x14ac:dyDescent="0.25">
      <c r="BN11" s="35"/>
    </row>
    <row r="12" spans="1:376" x14ac:dyDescent="0.25">
      <c r="BN12" s="35"/>
    </row>
    <row r="13" spans="1:376" x14ac:dyDescent="0.25">
      <c r="BN13" s="35"/>
    </row>
    <row r="14" spans="1:376" x14ac:dyDescent="0.25">
      <c r="BN14" s="35"/>
    </row>
    <row r="15" spans="1:376" x14ac:dyDescent="0.25">
      <c r="BN15" s="35"/>
    </row>
    <row r="16" spans="1:376" x14ac:dyDescent="0.25">
      <c r="BN16" s="35"/>
    </row>
    <row r="17" spans="66:66" x14ac:dyDescent="0.25">
      <c r="BN17" s="35"/>
    </row>
    <row r="18" spans="66:66" x14ac:dyDescent="0.25">
      <c r="BN18" s="35"/>
    </row>
    <row r="19" spans="66:66" x14ac:dyDescent="0.25">
      <c r="BN19" s="35"/>
    </row>
    <row r="20" spans="66:66" x14ac:dyDescent="0.25">
      <c r="BN20" s="35"/>
    </row>
    <row r="21" spans="66:66" x14ac:dyDescent="0.25">
      <c r="BN21" s="35"/>
    </row>
    <row r="22" spans="66:66" x14ac:dyDescent="0.25">
      <c r="BN22" s="35"/>
    </row>
    <row r="23" spans="66:66" x14ac:dyDescent="0.25">
      <c r="BN23" s="35"/>
    </row>
    <row r="24" spans="66:66" x14ac:dyDescent="0.25">
      <c r="BN24" s="35"/>
    </row>
    <row r="25" spans="66:66" x14ac:dyDescent="0.25">
      <c r="BN25" s="35"/>
    </row>
    <row r="26" spans="66:66" x14ac:dyDescent="0.25">
      <c r="BN26" s="35"/>
    </row>
    <row r="27" spans="66:66" x14ac:dyDescent="0.25">
      <c r="BN27" s="35"/>
    </row>
    <row r="28" spans="66:66" x14ac:dyDescent="0.25">
      <c r="BN28" s="35"/>
    </row>
    <row r="29" spans="66:66" x14ac:dyDescent="0.25">
      <c r="BN29" s="35"/>
    </row>
    <row r="30" spans="66:66" x14ac:dyDescent="0.25">
      <c r="BN30" s="35"/>
    </row>
    <row r="31" spans="66:66" x14ac:dyDescent="0.25">
      <c r="BN31" s="35"/>
    </row>
    <row r="32" spans="66:66" x14ac:dyDescent="0.25">
      <c r="BN32" s="35"/>
    </row>
    <row r="33" spans="66:66" x14ac:dyDescent="0.25">
      <c r="BN33" s="35"/>
    </row>
    <row r="34" spans="66:66" x14ac:dyDescent="0.25">
      <c r="BN34" s="35"/>
    </row>
    <row r="35" spans="66:66" x14ac:dyDescent="0.25">
      <c r="BN35" s="35"/>
    </row>
    <row r="36" spans="66:66" x14ac:dyDescent="0.25">
      <c r="BN36" s="35"/>
    </row>
    <row r="37" spans="66:66" x14ac:dyDescent="0.25">
      <c r="BN37" s="35"/>
    </row>
    <row r="38" spans="66:66" x14ac:dyDescent="0.25">
      <c r="BN38" s="35"/>
    </row>
    <row r="39" spans="66:66" x14ac:dyDescent="0.25">
      <c r="BN39" s="35"/>
    </row>
    <row r="40" spans="66:66" x14ac:dyDescent="0.25">
      <c r="BN40" s="35"/>
    </row>
    <row r="41" spans="66:66" x14ac:dyDescent="0.25">
      <c r="BN41" s="35"/>
    </row>
    <row r="42" spans="66:66" x14ac:dyDescent="0.25">
      <c r="BN42" s="35"/>
    </row>
    <row r="43" spans="66:66" x14ac:dyDescent="0.25">
      <c r="BN43" s="35"/>
    </row>
    <row r="44" spans="66:66" x14ac:dyDescent="0.25">
      <c r="BN44" s="35"/>
    </row>
    <row r="45" spans="66:66" x14ac:dyDescent="0.25">
      <c r="BN45" s="35"/>
    </row>
    <row r="46" spans="66:66" x14ac:dyDescent="0.25">
      <c r="BN46" s="35"/>
    </row>
    <row r="47" spans="66:66" x14ac:dyDescent="0.25">
      <c r="BN47" s="35"/>
    </row>
    <row r="48" spans="66:66" x14ac:dyDescent="0.25">
      <c r="BN48" s="35"/>
    </row>
    <row r="49" spans="66:66" x14ac:dyDescent="0.25">
      <c r="BN49" s="35"/>
    </row>
    <row r="50" spans="66:66" x14ac:dyDescent="0.25">
      <c r="BN50" s="35"/>
    </row>
    <row r="51" spans="66:66" x14ac:dyDescent="0.25">
      <c r="BN51" s="35"/>
    </row>
    <row r="52" spans="66:66" x14ac:dyDescent="0.25">
      <c r="BN52" s="35"/>
    </row>
    <row r="53" spans="66:66" x14ac:dyDescent="0.25">
      <c r="BN53" s="35"/>
    </row>
    <row r="54" spans="66:66" x14ac:dyDescent="0.25">
      <c r="BN54" s="35"/>
    </row>
    <row r="55" spans="66:66" x14ac:dyDescent="0.25">
      <c r="BN55" s="35"/>
    </row>
    <row r="56" spans="66:66" x14ac:dyDescent="0.25">
      <c r="BN56" s="35"/>
    </row>
    <row r="57" spans="66:66" x14ac:dyDescent="0.25">
      <c r="BN57" s="35"/>
    </row>
    <row r="58" spans="66:66" x14ac:dyDescent="0.25">
      <c r="BN58" s="35"/>
    </row>
    <row r="59" spans="66:66" x14ac:dyDescent="0.25">
      <c r="BN59" s="35"/>
    </row>
    <row r="60" spans="66:66" x14ac:dyDescent="0.25">
      <c r="BN60" s="35"/>
    </row>
    <row r="61" spans="66:66" x14ac:dyDescent="0.25">
      <c r="BN61" s="35"/>
    </row>
    <row r="62" spans="66:66" x14ac:dyDescent="0.25">
      <c r="BN62" s="35"/>
    </row>
    <row r="63" spans="66:66" x14ac:dyDescent="0.25">
      <c r="BN63" s="35"/>
    </row>
    <row r="64" spans="66:66" x14ac:dyDescent="0.25">
      <c r="BN64" s="35"/>
    </row>
    <row r="65" spans="66:66" x14ac:dyDescent="0.25">
      <c r="BN65" s="35"/>
    </row>
    <row r="66" spans="66:66" x14ac:dyDescent="0.25">
      <c r="BN66" s="35"/>
    </row>
    <row r="67" spans="66:66" x14ac:dyDescent="0.25">
      <c r="BN67" s="35"/>
    </row>
    <row r="68" spans="66:66" x14ac:dyDescent="0.25">
      <c r="BN68" s="35"/>
    </row>
    <row r="69" spans="66:66" x14ac:dyDescent="0.25">
      <c r="BN69" s="35"/>
    </row>
    <row r="70" spans="66:66" x14ac:dyDescent="0.25">
      <c r="BN70" s="35"/>
    </row>
    <row r="71" spans="66:66" x14ac:dyDescent="0.25">
      <c r="BN71" s="35"/>
    </row>
    <row r="72" spans="66:66" x14ac:dyDescent="0.25">
      <c r="BN72" s="35"/>
    </row>
    <row r="73" spans="66:66" x14ac:dyDescent="0.25">
      <c r="BN73" s="35"/>
    </row>
    <row r="74" spans="66:66" x14ac:dyDescent="0.25">
      <c r="BN74" s="35"/>
    </row>
    <row r="75" spans="66:66" x14ac:dyDescent="0.25">
      <c r="BN75" s="35"/>
    </row>
    <row r="76" spans="66:66" x14ac:dyDescent="0.25">
      <c r="BN76" s="35"/>
    </row>
    <row r="77" spans="66:66" x14ac:dyDescent="0.25">
      <c r="BN77" s="35"/>
    </row>
    <row r="78" spans="66:66" x14ac:dyDescent="0.25">
      <c r="BN78" s="35"/>
    </row>
    <row r="79" spans="66:66" x14ac:dyDescent="0.25">
      <c r="BN79" s="35"/>
    </row>
    <row r="80" spans="66:66" x14ac:dyDescent="0.25">
      <c r="BN80" s="35"/>
    </row>
    <row r="81" spans="66:66" x14ac:dyDescent="0.25">
      <c r="BN81" s="35"/>
    </row>
    <row r="82" spans="66:66" x14ac:dyDescent="0.25">
      <c r="BN82" s="35"/>
    </row>
    <row r="83" spans="66:66" x14ac:dyDescent="0.25">
      <c r="BN83" s="35"/>
    </row>
    <row r="84" spans="66:66" x14ac:dyDescent="0.25">
      <c r="BN84" s="35"/>
    </row>
    <row r="85" spans="66:66" x14ac:dyDescent="0.25">
      <c r="BN85" s="35"/>
    </row>
    <row r="86" spans="66:66" x14ac:dyDescent="0.25">
      <c r="BN86" s="35"/>
    </row>
    <row r="87" spans="66:66" x14ac:dyDescent="0.25">
      <c r="BN87" s="35"/>
    </row>
    <row r="88" spans="66:66" x14ac:dyDescent="0.25">
      <c r="BN88" s="35"/>
    </row>
    <row r="89" spans="66:66" x14ac:dyDescent="0.25">
      <c r="BN89" s="35"/>
    </row>
    <row r="90" spans="66:66" x14ac:dyDescent="0.25">
      <c r="BN90" s="35"/>
    </row>
    <row r="91" spans="66:66" x14ac:dyDescent="0.25">
      <c r="BN91" s="35"/>
    </row>
    <row r="92" spans="66:66" x14ac:dyDescent="0.25">
      <c r="BN92" s="35"/>
    </row>
    <row r="93" spans="66:66" x14ac:dyDescent="0.25">
      <c r="BN93" s="35"/>
    </row>
    <row r="94" spans="66:66" x14ac:dyDescent="0.25">
      <c r="BN94" s="494"/>
    </row>
    <row r="95" spans="66:66" x14ac:dyDescent="0.25">
      <c r="BN95" s="494"/>
    </row>
    <row r="96" spans="66:66" x14ac:dyDescent="0.25">
      <c r="BN96" s="494"/>
    </row>
    <row r="97" spans="66:66" x14ac:dyDescent="0.25">
      <c r="BN97" s="494"/>
    </row>
    <row r="98" spans="66:66" x14ac:dyDescent="0.25">
      <c r="BN98" s="494"/>
    </row>
    <row r="99" spans="66:66" x14ac:dyDescent="0.25">
      <c r="BN99" s="494"/>
    </row>
    <row r="100" spans="66:66" x14ac:dyDescent="0.25">
      <c r="BN100" s="494"/>
    </row>
    <row r="101" spans="66:66" x14ac:dyDescent="0.25">
      <c r="BN101" s="494"/>
    </row>
    <row r="102" spans="66:66" x14ac:dyDescent="0.25">
      <c r="BN102" s="494"/>
    </row>
    <row r="103" spans="66:66" x14ac:dyDescent="0.25">
      <c r="BN103" s="494"/>
    </row>
    <row r="104" spans="66:66" x14ac:dyDescent="0.25">
      <c r="BN104" s="494"/>
    </row>
    <row r="105" spans="66:66" x14ac:dyDescent="0.25">
      <c r="BN105" s="494"/>
    </row>
    <row r="106" spans="66:66" x14ac:dyDescent="0.25">
      <c r="BN106" s="494"/>
    </row>
    <row r="107" spans="66:66" x14ac:dyDescent="0.25">
      <c r="BN107" s="494"/>
    </row>
    <row r="108" spans="66:66" x14ac:dyDescent="0.25">
      <c r="BN108" s="494"/>
    </row>
    <row r="109" spans="66:66" x14ac:dyDescent="0.25">
      <c r="BN109" s="494"/>
    </row>
    <row r="110" spans="66:66" x14ac:dyDescent="0.25">
      <c r="BN110" s="494"/>
    </row>
    <row r="111" spans="66:66" x14ac:dyDescent="0.25">
      <c r="BN111" s="494"/>
    </row>
    <row r="112" spans="66:66" x14ac:dyDescent="0.25">
      <c r="BN112" s="494"/>
    </row>
    <row r="113" spans="66:66" x14ac:dyDescent="0.25">
      <c r="BN113" s="494"/>
    </row>
    <row r="114" spans="66:66" x14ac:dyDescent="0.25">
      <c r="BN114" s="494"/>
    </row>
    <row r="115" spans="66:66" x14ac:dyDescent="0.25">
      <c r="BN115" s="494"/>
    </row>
    <row r="116" spans="66:66" x14ac:dyDescent="0.25">
      <c r="BN116" s="494"/>
    </row>
    <row r="117" spans="66:66" x14ac:dyDescent="0.25">
      <c r="BN117" s="494"/>
    </row>
    <row r="118" spans="66:66" x14ac:dyDescent="0.25">
      <c r="BN118" s="494"/>
    </row>
    <row r="119" spans="66:66" x14ac:dyDescent="0.25">
      <c r="BN119" s="494"/>
    </row>
    <row r="120" spans="66:66" x14ac:dyDescent="0.25">
      <c r="BN120" s="494"/>
    </row>
    <row r="121" spans="66:66" x14ac:dyDescent="0.25">
      <c r="BN121" s="494"/>
    </row>
    <row r="122" spans="66:66" x14ac:dyDescent="0.25">
      <c r="BN122" s="494"/>
    </row>
    <row r="123" spans="66:66" x14ac:dyDescent="0.25">
      <c r="BN123" s="494"/>
    </row>
    <row r="124" spans="66:66" x14ac:dyDescent="0.25">
      <c r="BN124" s="494"/>
    </row>
    <row r="125" spans="66:66" x14ac:dyDescent="0.25">
      <c r="BN125" s="494"/>
    </row>
    <row r="126" spans="66:66" x14ac:dyDescent="0.25">
      <c r="BN126" s="494"/>
    </row>
    <row r="127" spans="66:66" x14ac:dyDescent="0.25">
      <c r="BN127" s="494"/>
    </row>
    <row r="128" spans="66:66" x14ac:dyDescent="0.25">
      <c r="BN128" s="494"/>
    </row>
    <row r="129" spans="66:66" x14ac:dyDescent="0.25">
      <c r="BN129" s="494"/>
    </row>
    <row r="130" spans="66:66" x14ac:dyDescent="0.25">
      <c r="BN130" s="494"/>
    </row>
    <row r="131" spans="66:66" x14ac:dyDescent="0.25">
      <c r="BN131" s="494"/>
    </row>
    <row r="132" spans="66:66" x14ac:dyDescent="0.25">
      <c r="BN132" s="494"/>
    </row>
    <row r="133" spans="66:66" x14ac:dyDescent="0.25">
      <c r="BN133" s="494"/>
    </row>
    <row r="134" spans="66:66" x14ac:dyDescent="0.25">
      <c r="BN134" s="494"/>
    </row>
    <row r="135" spans="66:66" x14ac:dyDescent="0.25">
      <c r="BN135" s="494"/>
    </row>
    <row r="136" spans="66:66" x14ac:dyDescent="0.25">
      <c r="BN136" s="494"/>
    </row>
    <row r="137" spans="66:66" x14ac:dyDescent="0.25">
      <c r="BN137" s="494"/>
    </row>
    <row r="138" spans="66:66" x14ac:dyDescent="0.25">
      <c r="BN138" s="494"/>
    </row>
    <row r="139" spans="66:66" x14ac:dyDescent="0.25">
      <c r="BN139" s="494"/>
    </row>
    <row r="140" spans="66:66" x14ac:dyDescent="0.25">
      <c r="BN140" s="494"/>
    </row>
    <row r="141" spans="66:66" x14ac:dyDescent="0.25">
      <c r="BN141" s="494"/>
    </row>
    <row r="142" spans="66:66" x14ac:dyDescent="0.25">
      <c r="BN142" s="494"/>
    </row>
    <row r="143" spans="66:66" x14ac:dyDescent="0.25">
      <c r="BN143" s="494"/>
    </row>
    <row r="144" spans="66:66" x14ac:dyDescent="0.25">
      <c r="BN144" s="494"/>
    </row>
    <row r="145" spans="66:66" x14ac:dyDescent="0.25">
      <c r="BN145" s="494"/>
    </row>
    <row r="146" spans="66:66" x14ac:dyDescent="0.25">
      <c r="BN146" s="494"/>
    </row>
    <row r="147" spans="66:66" x14ac:dyDescent="0.25">
      <c r="BN147" s="494"/>
    </row>
    <row r="148" spans="66:66" x14ac:dyDescent="0.25">
      <c r="BN148" s="494"/>
    </row>
    <row r="149" spans="66:66" x14ac:dyDescent="0.25">
      <c r="BN149" s="494"/>
    </row>
    <row r="150" spans="66:66" x14ac:dyDescent="0.25">
      <c r="BN150" s="494"/>
    </row>
    <row r="151" spans="66:66" x14ac:dyDescent="0.25">
      <c r="BN151" s="494"/>
    </row>
    <row r="152" spans="66:66" x14ac:dyDescent="0.25">
      <c r="BN152" s="494"/>
    </row>
    <row r="153" spans="66:66" x14ac:dyDescent="0.25">
      <c r="BN153" s="494"/>
    </row>
    <row r="154" spans="66:66" x14ac:dyDescent="0.25">
      <c r="BN154" s="494"/>
    </row>
    <row r="155" spans="66:66" x14ac:dyDescent="0.25">
      <c r="BN155" s="494"/>
    </row>
    <row r="156" spans="66:66" x14ac:dyDescent="0.25">
      <c r="BN156" s="494"/>
    </row>
    <row r="157" spans="66:66" x14ac:dyDescent="0.25">
      <c r="BN157" s="494"/>
    </row>
    <row r="158" spans="66:66" x14ac:dyDescent="0.25">
      <c r="BN158" s="494"/>
    </row>
    <row r="159" spans="66:66" x14ac:dyDescent="0.25">
      <c r="BN159" s="494"/>
    </row>
    <row r="160" spans="66:66" x14ac:dyDescent="0.25">
      <c r="BN160" s="494"/>
    </row>
    <row r="161" spans="66:66" x14ac:dyDescent="0.25">
      <c r="BN161" s="494"/>
    </row>
    <row r="162" spans="66:66" x14ac:dyDescent="0.25">
      <c r="BN162" s="494"/>
    </row>
    <row r="163" spans="66:66" x14ac:dyDescent="0.25">
      <c r="BN163" s="494"/>
    </row>
    <row r="164" spans="66:66" x14ac:dyDescent="0.25">
      <c r="BN164" s="494"/>
    </row>
    <row r="165" spans="66:66" x14ac:dyDescent="0.25">
      <c r="BN165" s="494"/>
    </row>
    <row r="166" spans="66:66" x14ac:dyDescent="0.25">
      <c r="BN166" s="494"/>
    </row>
    <row r="167" spans="66:66" x14ac:dyDescent="0.25">
      <c r="BN167" s="494"/>
    </row>
    <row r="168" spans="66:66" x14ac:dyDescent="0.25">
      <c r="BN168" s="494"/>
    </row>
    <row r="169" spans="66:66" x14ac:dyDescent="0.25">
      <c r="BN169" s="494"/>
    </row>
    <row r="170" spans="66:66" x14ac:dyDescent="0.25">
      <c r="BN170" s="494"/>
    </row>
    <row r="171" spans="66:66" x14ac:dyDescent="0.25">
      <c r="BN171" s="494"/>
    </row>
    <row r="172" spans="66:66" x14ac:dyDescent="0.25">
      <c r="BN172" s="494"/>
    </row>
    <row r="173" spans="66:66" x14ac:dyDescent="0.25">
      <c r="BN173" s="494"/>
    </row>
    <row r="174" spans="66:66" x14ac:dyDescent="0.25">
      <c r="BN174" s="494"/>
    </row>
    <row r="175" spans="66:66" x14ac:dyDescent="0.25">
      <c r="BN175" s="494"/>
    </row>
    <row r="176" spans="66:66" x14ac:dyDescent="0.25">
      <c r="BN176" s="494"/>
    </row>
    <row r="177" spans="66:66" x14ac:dyDescent="0.25">
      <c r="BN177" s="494"/>
    </row>
    <row r="178" spans="66:66" x14ac:dyDescent="0.25">
      <c r="BN178" s="494"/>
    </row>
    <row r="179" spans="66:66" x14ac:dyDescent="0.25">
      <c r="BN179" s="494"/>
    </row>
    <row r="180" spans="66:66" x14ac:dyDescent="0.25">
      <c r="BN180" s="494"/>
    </row>
    <row r="181" spans="66:66" x14ac:dyDescent="0.25">
      <c r="BN181" s="494"/>
    </row>
    <row r="182" spans="66:66" x14ac:dyDescent="0.25">
      <c r="BN182" s="494"/>
    </row>
    <row r="183" spans="66:66" x14ac:dyDescent="0.25">
      <c r="BN183" s="494"/>
    </row>
    <row r="184" spans="66:66" x14ac:dyDescent="0.25">
      <c r="BN184" s="494"/>
    </row>
    <row r="185" spans="66:66" x14ac:dyDescent="0.25">
      <c r="BN185" s="494"/>
    </row>
    <row r="186" spans="66:66" x14ac:dyDescent="0.25">
      <c r="BN186" s="494"/>
    </row>
    <row r="187" spans="66:66" x14ac:dyDescent="0.25">
      <c r="BN187" s="494"/>
    </row>
    <row r="188" spans="66:66" x14ac:dyDescent="0.25">
      <c r="BN188" s="494"/>
    </row>
    <row r="189" spans="66:66" x14ac:dyDescent="0.25">
      <c r="BN189" s="494"/>
    </row>
    <row r="190" spans="66:66" x14ac:dyDescent="0.25">
      <c r="BN190" s="494"/>
    </row>
    <row r="191" spans="66:66" x14ac:dyDescent="0.25">
      <c r="BN191" s="494"/>
    </row>
    <row r="192" spans="66:66" x14ac:dyDescent="0.25">
      <c r="BN192" s="494"/>
    </row>
    <row r="193" spans="66:66" x14ac:dyDescent="0.25">
      <c r="BN193" s="494"/>
    </row>
    <row r="194" spans="66:66" x14ac:dyDescent="0.25">
      <c r="BN194" s="494"/>
    </row>
    <row r="195" spans="66:66" x14ac:dyDescent="0.25">
      <c r="BN195" s="494"/>
    </row>
    <row r="196" spans="66:66" x14ac:dyDescent="0.25">
      <c r="BN196" s="494"/>
    </row>
    <row r="197" spans="66:66" x14ac:dyDescent="0.25">
      <c r="BN197" s="494"/>
    </row>
    <row r="198" spans="66:66" x14ac:dyDescent="0.25">
      <c r="BN198" s="35"/>
    </row>
    <row r="199" spans="66:66" x14ac:dyDescent="0.25">
      <c r="BN199" s="35"/>
    </row>
  </sheetData>
  <sheetProtection algorithmName="SHA-512" hashValue="aNq/JHUVaOW4pWeNnjVZ3ecgC+VJrEZsh/xJPBw79sAEZysZH2F79X13XgnOjgwTJ0IfaZZX3SYsC+AubC4YeQ==" saltValue="gQ+o6A3u08bvjQH9bsv5fg==" spinCount="100000" sheet="1" formatRows="0"/>
  <mergeCells count="10">
    <mergeCell ref="LG1:LX1"/>
    <mergeCell ref="MO1:NI1"/>
    <mergeCell ref="NJ1:NL1"/>
    <mergeCell ref="A1:M1"/>
    <mergeCell ref="N1:AF1"/>
    <mergeCell ref="AG1:AM1"/>
    <mergeCell ref="AT1:BM1"/>
    <mergeCell ref="BN1:FB1"/>
    <mergeCell ref="FC1:IY1"/>
    <mergeCell ref="LY1:MN1"/>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D3826-B7DB-4CFD-B177-3B3A5AF59DF7}">
  <sheetPr codeName="Hoja7">
    <tabColor theme="3" tint="0.249977111117893"/>
    <pageSetUpPr fitToPage="1"/>
  </sheetPr>
  <dimension ref="A2:E89"/>
  <sheetViews>
    <sheetView zoomScaleNormal="100" workbookViewId="0">
      <selection activeCell="A18" sqref="A18:F19"/>
    </sheetView>
  </sheetViews>
  <sheetFormatPr baseColWidth="10" defaultColWidth="11.42578125" defaultRowHeight="15" x14ac:dyDescent="0.25"/>
  <cols>
    <col min="1" max="1" width="86.85546875" style="95" customWidth="1"/>
    <col min="2" max="2" width="158.140625" style="29" customWidth="1"/>
  </cols>
  <sheetData>
    <row r="2" spans="1:5" ht="17.25" thickBot="1" x14ac:dyDescent="0.3">
      <c r="A2" s="588" t="s">
        <v>1476</v>
      </c>
      <c r="B2" s="589"/>
    </row>
    <row r="3" spans="1:5" ht="17.25" customHeight="1" x14ac:dyDescent="0.25">
      <c r="A3" s="166" t="s">
        <v>1477</v>
      </c>
      <c r="B3" s="166" t="s">
        <v>1478</v>
      </c>
      <c r="E3" t="str">
        <f>UPPER(D2)</f>
        <v/>
      </c>
    </row>
    <row r="4" spans="1:5" ht="17.25" thickBot="1" x14ac:dyDescent="0.3">
      <c r="A4" s="588" t="s">
        <v>1479</v>
      </c>
      <c r="B4" s="589"/>
    </row>
    <row r="5" spans="1:5" ht="16.5" x14ac:dyDescent="0.25">
      <c r="A5" s="587" t="s">
        <v>1480</v>
      </c>
      <c r="B5" s="587"/>
    </row>
    <row r="6" spans="1:5" x14ac:dyDescent="0.25">
      <c r="A6" s="95" t="s">
        <v>1481</v>
      </c>
      <c r="B6" s="193" t="s">
        <v>1482</v>
      </c>
    </row>
    <row r="7" spans="1:5" x14ac:dyDescent="0.25">
      <c r="A7" s="95" t="s">
        <v>1483</v>
      </c>
      <c r="B7" s="29" t="s">
        <v>1484</v>
      </c>
    </row>
    <row r="8" spans="1:5" x14ac:dyDescent="0.25">
      <c r="A8" s="95" t="s">
        <v>1485</v>
      </c>
      <c r="B8" s="193" t="s">
        <v>1486</v>
      </c>
    </row>
    <row r="9" spans="1:5" x14ac:dyDescent="0.25">
      <c r="A9" s="95" t="s">
        <v>1487</v>
      </c>
      <c r="B9" s="29" t="s">
        <v>1488</v>
      </c>
    </row>
    <row r="10" spans="1:5" ht="17.25" customHeight="1" x14ac:dyDescent="0.25">
      <c r="A10" s="95" t="s">
        <v>1489</v>
      </c>
      <c r="B10" s="193" t="s">
        <v>1490</v>
      </c>
    </row>
    <row r="11" spans="1:5" x14ac:dyDescent="0.25">
      <c r="A11" s="95" t="s">
        <v>1491</v>
      </c>
      <c r="B11" s="193" t="s">
        <v>1492</v>
      </c>
    </row>
    <row r="12" spans="1:5" x14ac:dyDescent="0.25">
      <c r="A12" s="95" t="s">
        <v>1493</v>
      </c>
      <c r="B12" s="29" t="s">
        <v>1494</v>
      </c>
    </row>
    <row r="13" spans="1:5" x14ac:dyDescent="0.25">
      <c r="A13" s="95" t="s">
        <v>1495</v>
      </c>
      <c r="B13" s="29" t="s">
        <v>1496</v>
      </c>
    </row>
    <row r="14" spans="1:5" x14ac:dyDescent="0.25">
      <c r="A14" s="95" t="s">
        <v>1497</v>
      </c>
      <c r="B14" s="29" t="s">
        <v>1498</v>
      </c>
    </row>
    <row r="15" spans="1:5" x14ac:dyDescent="0.25">
      <c r="A15" s="95" t="s">
        <v>1499</v>
      </c>
      <c r="B15" s="29" t="s">
        <v>1500</v>
      </c>
    </row>
    <row r="16" spans="1:5" x14ac:dyDescent="0.25">
      <c r="A16" s="95" t="s">
        <v>1501</v>
      </c>
      <c r="B16" s="29" t="s">
        <v>1502</v>
      </c>
    </row>
    <row r="17" spans="1:2" ht="15.75" thickBot="1" x14ac:dyDescent="0.3">
      <c r="A17" s="95" t="s">
        <v>1503</v>
      </c>
      <c r="B17" s="29" t="s">
        <v>1504</v>
      </c>
    </row>
    <row r="18" spans="1:2" ht="16.5" x14ac:dyDescent="0.25">
      <c r="A18" s="587" t="s">
        <v>1505</v>
      </c>
      <c r="B18" s="587"/>
    </row>
    <row r="19" spans="1:2" ht="30" x14ac:dyDescent="0.25">
      <c r="A19" s="167" t="s">
        <v>1506</v>
      </c>
      <c r="B19" s="29" t="s">
        <v>1507</v>
      </c>
    </row>
    <row r="20" spans="1:2" x14ac:dyDescent="0.25">
      <c r="A20" s="195" t="s">
        <v>1508</v>
      </c>
      <c r="B20" s="193" t="s">
        <v>1509</v>
      </c>
    </row>
    <row r="21" spans="1:2" x14ac:dyDescent="0.25">
      <c r="A21" s="95" t="s">
        <v>1510</v>
      </c>
      <c r="B21" s="193" t="s">
        <v>1511</v>
      </c>
    </row>
    <row r="22" spans="1:2" x14ac:dyDescent="0.25">
      <c r="A22" s="95" t="s">
        <v>1512</v>
      </c>
      <c r="B22" s="193" t="s">
        <v>1513</v>
      </c>
    </row>
    <row r="23" spans="1:2" x14ac:dyDescent="0.25">
      <c r="A23" s="95" t="s">
        <v>1514</v>
      </c>
      <c r="B23" s="193" t="s">
        <v>1515</v>
      </c>
    </row>
    <row r="24" spans="1:2" x14ac:dyDescent="0.25">
      <c r="A24" s="95" t="s">
        <v>1516</v>
      </c>
      <c r="B24" s="193" t="s">
        <v>1517</v>
      </c>
    </row>
    <row r="25" spans="1:2" x14ac:dyDescent="0.25">
      <c r="A25" s="95" t="s">
        <v>1487</v>
      </c>
      <c r="B25" s="29" t="s">
        <v>1518</v>
      </c>
    </row>
    <row r="26" spans="1:2" x14ac:dyDescent="0.25">
      <c r="A26" s="95" t="s">
        <v>1519</v>
      </c>
      <c r="B26" s="29" t="s">
        <v>1520</v>
      </c>
    </row>
    <row r="27" spans="1:2" ht="30" x14ac:dyDescent="0.25">
      <c r="A27" s="95" t="s">
        <v>1521</v>
      </c>
      <c r="B27" s="29" t="s">
        <v>1522</v>
      </c>
    </row>
    <row r="28" spans="1:2" x14ac:dyDescent="0.25">
      <c r="A28" s="95" t="s">
        <v>1523</v>
      </c>
      <c r="B28" s="193" t="s">
        <v>1524</v>
      </c>
    </row>
    <row r="29" spans="1:2" x14ac:dyDescent="0.25">
      <c r="A29" s="95" t="s">
        <v>1525</v>
      </c>
      <c r="B29" s="29" t="s">
        <v>1526</v>
      </c>
    </row>
    <row r="30" spans="1:2" x14ac:dyDescent="0.25">
      <c r="A30" s="95" t="s">
        <v>1527</v>
      </c>
      <c r="B30" s="29" t="s">
        <v>1528</v>
      </c>
    </row>
    <row r="31" spans="1:2" x14ac:dyDescent="0.25">
      <c r="A31" s="95" t="s">
        <v>1529</v>
      </c>
      <c r="B31" s="29" t="s">
        <v>1530</v>
      </c>
    </row>
    <row r="32" spans="1:2" x14ac:dyDescent="0.25">
      <c r="A32" s="95" t="s">
        <v>1499</v>
      </c>
      <c r="B32" s="29" t="s">
        <v>1531</v>
      </c>
    </row>
    <row r="33" spans="1:2" x14ac:dyDescent="0.25">
      <c r="A33" s="95" t="s">
        <v>1501</v>
      </c>
      <c r="B33" s="29" t="s">
        <v>1532</v>
      </c>
    </row>
    <row r="34" spans="1:2" x14ac:dyDescent="0.25">
      <c r="A34" s="95" t="s">
        <v>1533</v>
      </c>
      <c r="B34" s="29" t="s">
        <v>1534</v>
      </c>
    </row>
    <row r="35" spans="1:2" ht="75" x14ac:dyDescent="0.25">
      <c r="A35" s="95" t="s">
        <v>1535</v>
      </c>
      <c r="B35" s="29" t="s">
        <v>1536</v>
      </c>
    </row>
    <row r="36" spans="1:2" x14ac:dyDescent="0.25">
      <c r="A36" s="95" t="s">
        <v>1537</v>
      </c>
      <c r="B36" s="29" t="s">
        <v>1538</v>
      </c>
    </row>
    <row r="37" spans="1:2" ht="15.75" thickBot="1" x14ac:dyDescent="0.3">
      <c r="A37" s="95" t="s">
        <v>1539</v>
      </c>
      <c r="B37" s="29" t="s">
        <v>1538</v>
      </c>
    </row>
    <row r="38" spans="1:2" ht="16.5" x14ac:dyDescent="0.25">
      <c r="A38" s="587" t="s">
        <v>1540</v>
      </c>
      <c r="B38" s="587"/>
    </row>
    <row r="39" spans="1:2" x14ac:dyDescent="0.25">
      <c r="A39" s="95" t="s">
        <v>1541</v>
      </c>
      <c r="B39" s="29" t="s">
        <v>1542</v>
      </c>
    </row>
    <row r="40" spans="1:2" x14ac:dyDescent="0.25">
      <c r="A40" s="95" t="s">
        <v>1543</v>
      </c>
      <c r="B40" s="29" t="s">
        <v>1544</v>
      </c>
    </row>
    <row r="41" spans="1:2" x14ac:dyDescent="0.25">
      <c r="A41" s="95" t="s">
        <v>1545</v>
      </c>
      <c r="B41" s="29" t="s">
        <v>1546</v>
      </c>
    </row>
    <row r="42" spans="1:2" x14ac:dyDescent="0.25">
      <c r="A42" s="95" t="s">
        <v>1547</v>
      </c>
      <c r="B42" s="29" t="s">
        <v>1548</v>
      </c>
    </row>
    <row r="43" spans="1:2" x14ac:dyDescent="0.25">
      <c r="A43" s="95" t="s">
        <v>1549</v>
      </c>
      <c r="B43" s="29" t="s">
        <v>1550</v>
      </c>
    </row>
    <row r="44" spans="1:2" ht="92.25" customHeight="1" x14ac:dyDescent="0.25">
      <c r="A44" s="95" t="s">
        <v>1551</v>
      </c>
      <c r="B44" s="194" t="s">
        <v>1552</v>
      </c>
    </row>
    <row r="45" spans="1:2" x14ac:dyDescent="0.25">
      <c r="A45" s="195" t="s">
        <v>1553</v>
      </c>
      <c r="B45" s="193" t="s">
        <v>1554</v>
      </c>
    </row>
    <row r="46" spans="1:2" ht="15.75" thickBot="1" x14ac:dyDescent="0.3">
      <c r="A46" s="195" t="s">
        <v>1555</v>
      </c>
      <c r="B46" s="193" t="s">
        <v>1556</v>
      </c>
    </row>
    <row r="47" spans="1:2" ht="16.5" x14ac:dyDescent="0.25">
      <c r="A47" s="587" t="s">
        <v>1557</v>
      </c>
      <c r="B47" s="587"/>
    </row>
    <row r="48" spans="1:2" x14ac:dyDescent="0.25">
      <c r="A48" s="95" t="s">
        <v>1558</v>
      </c>
      <c r="B48" s="29" t="s">
        <v>1559</v>
      </c>
    </row>
    <row r="49" spans="1:2" x14ac:dyDescent="0.25">
      <c r="A49" s="95" t="s">
        <v>1560</v>
      </c>
      <c r="B49" s="29" t="s">
        <v>1561</v>
      </c>
    </row>
    <row r="50" spans="1:2" x14ac:dyDescent="0.25">
      <c r="A50" s="95" t="s">
        <v>1562</v>
      </c>
      <c r="B50" s="29" t="s">
        <v>1563</v>
      </c>
    </row>
    <row r="51" spans="1:2" x14ac:dyDescent="0.25">
      <c r="A51" s="95" t="s">
        <v>1564</v>
      </c>
      <c r="B51" s="29" t="s">
        <v>1565</v>
      </c>
    </row>
    <row r="52" spans="1:2" x14ac:dyDescent="0.25">
      <c r="A52" s="95" t="s">
        <v>1566</v>
      </c>
      <c r="B52" s="29" t="s">
        <v>1567</v>
      </c>
    </row>
    <row r="53" spans="1:2" x14ac:dyDescent="0.25">
      <c r="A53" s="95" t="s">
        <v>1568</v>
      </c>
      <c r="B53" s="29" t="s">
        <v>1569</v>
      </c>
    </row>
    <row r="54" spans="1:2" x14ac:dyDescent="0.25">
      <c r="A54" s="95" t="s">
        <v>1570</v>
      </c>
      <c r="B54" s="29" t="s">
        <v>1571</v>
      </c>
    </row>
    <row r="55" spans="1:2" x14ac:dyDescent="0.25">
      <c r="A55" s="95" t="s">
        <v>1572</v>
      </c>
      <c r="B55" s="29" t="s">
        <v>1573</v>
      </c>
    </row>
    <row r="56" spans="1:2" x14ac:dyDescent="0.25">
      <c r="A56" s="95" t="s">
        <v>1574</v>
      </c>
      <c r="B56" s="29" t="s">
        <v>1575</v>
      </c>
    </row>
    <row r="57" spans="1:2" x14ac:dyDescent="0.25">
      <c r="A57" s="95" t="s">
        <v>1576</v>
      </c>
      <c r="B57" s="29" t="s">
        <v>1577</v>
      </c>
    </row>
    <row r="58" spans="1:2" ht="19.5" customHeight="1" x14ac:dyDescent="0.25">
      <c r="A58" s="95" t="s">
        <v>1525</v>
      </c>
      <c r="B58" s="196" t="s">
        <v>1578</v>
      </c>
    </row>
    <row r="59" spans="1:2" ht="16.5" x14ac:dyDescent="0.25">
      <c r="A59" s="591" t="s">
        <v>1470</v>
      </c>
      <c r="B59" s="592"/>
    </row>
    <row r="60" spans="1:2" x14ac:dyDescent="0.25">
      <c r="A60" s="593" t="s">
        <v>1471</v>
      </c>
      <c r="B60" s="168" t="s">
        <v>1472</v>
      </c>
    </row>
    <row r="61" spans="1:2" x14ac:dyDescent="0.25">
      <c r="A61" s="593"/>
      <c r="B61" s="169" t="s">
        <v>1473</v>
      </c>
    </row>
    <row r="62" spans="1:2" x14ac:dyDescent="0.25">
      <c r="A62" s="593"/>
      <c r="B62" s="170" t="s">
        <v>1474</v>
      </c>
    </row>
    <row r="63" spans="1:2" x14ac:dyDescent="0.25">
      <c r="A63" s="593"/>
      <c r="B63" s="171" t="s">
        <v>1579</v>
      </c>
    </row>
    <row r="64" spans="1:2" x14ac:dyDescent="0.25">
      <c r="A64" s="593"/>
      <c r="B64" s="172" t="s">
        <v>1475</v>
      </c>
    </row>
    <row r="65" spans="1:2" x14ac:dyDescent="0.25">
      <c r="A65" s="188" t="s">
        <v>1580</v>
      </c>
      <c r="B65" s="168" t="s">
        <v>1581</v>
      </c>
    </row>
    <row r="66" spans="1:2" ht="90" x14ac:dyDescent="0.25">
      <c r="A66" s="188" t="s">
        <v>1582</v>
      </c>
      <c r="B66" s="168" t="s">
        <v>1583</v>
      </c>
    </row>
    <row r="67" spans="1:2" ht="45" x14ac:dyDescent="0.25">
      <c r="A67" s="188" t="s">
        <v>1584</v>
      </c>
      <c r="B67" s="168" t="s">
        <v>1585</v>
      </c>
    </row>
    <row r="68" spans="1:2" ht="16.5" x14ac:dyDescent="0.25">
      <c r="A68" s="599" t="s">
        <v>2727</v>
      </c>
      <c r="B68" s="599"/>
    </row>
    <row r="69" spans="1:2" ht="201.75" customHeight="1" x14ac:dyDescent="0.25">
      <c r="A69" s="188" t="s">
        <v>2728</v>
      </c>
      <c r="B69" s="168" t="s">
        <v>2729</v>
      </c>
    </row>
    <row r="70" spans="1:2" ht="23.25" customHeight="1" x14ac:dyDescent="0.25">
      <c r="A70" s="596" t="s">
        <v>1586</v>
      </c>
      <c r="B70" s="596"/>
    </row>
    <row r="71" spans="1:2" ht="57.75" customHeight="1" x14ac:dyDescent="0.25">
      <c r="A71" s="189" t="s">
        <v>2774</v>
      </c>
      <c r="B71" s="189" t="s">
        <v>2775</v>
      </c>
    </row>
    <row r="72" spans="1:2" ht="144.75" customHeight="1" x14ac:dyDescent="0.25">
      <c r="A72" s="189" t="s">
        <v>1587</v>
      </c>
      <c r="B72" s="189" t="s">
        <v>1588</v>
      </c>
    </row>
    <row r="73" spans="1:2" ht="21" customHeight="1" x14ac:dyDescent="0.25">
      <c r="A73" s="600" t="s">
        <v>1589</v>
      </c>
      <c r="B73" s="601"/>
    </row>
    <row r="74" spans="1:2" ht="393" customHeight="1" x14ac:dyDescent="0.3">
      <c r="A74" s="370" t="s">
        <v>1590</v>
      </c>
      <c r="B74" s="369" t="s">
        <v>1591</v>
      </c>
    </row>
    <row r="75" spans="1:2" ht="16.5" x14ac:dyDescent="0.25">
      <c r="A75" s="594" t="s">
        <v>1592</v>
      </c>
      <c r="B75" s="595"/>
    </row>
    <row r="76" spans="1:2" ht="54.75" customHeight="1" x14ac:dyDescent="0.25">
      <c r="A76" s="189" t="s">
        <v>1593</v>
      </c>
      <c r="B76" s="189" t="s">
        <v>1594</v>
      </c>
    </row>
    <row r="77" spans="1:2" ht="33" x14ac:dyDescent="0.25">
      <c r="A77" s="189" t="s">
        <v>1595</v>
      </c>
      <c r="B77" s="190" t="s">
        <v>1596</v>
      </c>
    </row>
    <row r="78" spans="1:2" ht="42.75" customHeight="1" x14ac:dyDescent="0.25">
      <c r="A78" s="189" t="s">
        <v>1597</v>
      </c>
      <c r="B78" s="190" t="s">
        <v>2773</v>
      </c>
    </row>
    <row r="79" spans="1:2" ht="70.5" customHeight="1" x14ac:dyDescent="0.25">
      <c r="A79" s="189" t="s">
        <v>2777</v>
      </c>
      <c r="B79" s="190" t="s">
        <v>2776</v>
      </c>
    </row>
    <row r="80" spans="1:2" x14ac:dyDescent="0.25">
      <c r="A80" s="597" t="s">
        <v>1598</v>
      </c>
      <c r="B80" s="598"/>
    </row>
    <row r="81" spans="1:2" ht="36" customHeight="1" x14ac:dyDescent="0.25">
      <c r="A81" s="189" t="s">
        <v>1599</v>
      </c>
      <c r="B81" s="189" t="s">
        <v>1600</v>
      </c>
    </row>
    <row r="82" spans="1:2" ht="73.5" customHeight="1" x14ac:dyDescent="0.25">
      <c r="A82" s="189" t="s">
        <v>1601</v>
      </c>
      <c r="B82" s="189" t="s">
        <v>1602</v>
      </c>
    </row>
    <row r="83" spans="1:2" ht="16.5" x14ac:dyDescent="0.25">
      <c r="A83" s="599" t="s">
        <v>1603</v>
      </c>
      <c r="B83" s="599"/>
    </row>
    <row r="84" spans="1:2" ht="30" x14ac:dyDescent="0.25">
      <c r="A84" s="191" t="s">
        <v>1604</v>
      </c>
      <c r="B84" s="192" t="s">
        <v>1605</v>
      </c>
    </row>
    <row r="85" spans="1:2" ht="16.5" x14ac:dyDescent="0.25">
      <c r="A85" s="590" t="s">
        <v>1606</v>
      </c>
      <c r="B85" s="590"/>
    </row>
    <row r="86" spans="1:2" ht="30" x14ac:dyDescent="0.25">
      <c r="A86" s="188" t="s">
        <v>1607</v>
      </c>
      <c r="B86" s="168" t="s">
        <v>1608</v>
      </c>
    </row>
    <row r="87" spans="1:2" ht="30" x14ac:dyDescent="0.25">
      <c r="A87" s="188" t="s">
        <v>1609</v>
      </c>
      <c r="B87" s="168" t="s">
        <v>1610</v>
      </c>
    </row>
    <row r="88" spans="1:2" ht="30" x14ac:dyDescent="0.25">
      <c r="A88" s="188" t="s">
        <v>1611</v>
      </c>
      <c r="B88" s="168" t="s">
        <v>1612</v>
      </c>
    </row>
    <row r="89" spans="1:2" x14ac:dyDescent="0.25">
      <c r="A89" s="188" t="s">
        <v>1613</v>
      </c>
      <c r="B89" s="168" t="s">
        <v>1614</v>
      </c>
    </row>
  </sheetData>
  <sheetProtection algorithmName="SHA-512" hashValue="3/mKIZADj+YTvVw0OUnsZWyLHmCOv1wU3wvOJjemKWHptWDckaX4aTGM2N12sOsQ/oyA3Y69whMNfPHli/2M/Q==" saltValue="RKOa7rYY6FpSb8UaM0wpBA==" spinCount="100000" sheet="1" formatRows="0"/>
  <mergeCells count="15">
    <mergeCell ref="A85:B85"/>
    <mergeCell ref="A59:B59"/>
    <mergeCell ref="A60:A64"/>
    <mergeCell ref="A75:B75"/>
    <mergeCell ref="A70:B70"/>
    <mergeCell ref="A80:B80"/>
    <mergeCell ref="A83:B83"/>
    <mergeCell ref="A73:B73"/>
    <mergeCell ref="A68:B68"/>
    <mergeCell ref="A47:B47"/>
    <mergeCell ref="A2:B2"/>
    <mergeCell ref="A4:B4"/>
    <mergeCell ref="A5:B5"/>
    <mergeCell ref="A18:B18"/>
    <mergeCell ref="A38:B38"/>
  </mergeCells>
  <printOptions horizontalCentered="1"/>
  <pageMargins left="0.31496062992125984" right="0.31496062992125984" top="1.1417322834645669" bottom="0.74803149606299213" header="0.31496062992125984" footer="0.31496062992125984"/>
  <pageSetup scale="53"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1649E-C52D-4DD8-AD40-ACE8E4CD8DAC}">
  <sheetPr codeName="Hoja8">
    <pageSetUpPr fitToPage="1"/>
  </sheetPr>
  <dimension ref="A1:F40"/>
  <sheetViews>
    <sheetView topLeftCell="A18" zoomScale="110" zoomScaleNormal="110" workbookViewId="0">
      <selection activeCell="A18" sqref="A18:F19"/>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605" t="s">
        <v>1615</v>
      </c>
      <c r="B1" s="606"/>
      <c r="C1" s="606"/>
      <c r="D1" s="606"/>
      <c r="E1" s="606"/>
      <c r="F1" s="607"/>
    </row>
    <row r="2" spans="1:6" ht="29.25" customHeight="1" thickBot="1" x14ac:dyDescent="0.3">
      <c r="A2" s="12" t="s">
        <v>1616</v>
      </c>
      <c r="B2" s="602"/>
      <c r="C2" s="602"/>
      <c r="D2" s="610"/>
      <c r="E2" s="12" t="s">
        <v>1483</v>
      </c>
      <c r="F2" s="107"/>
    </row>
    <row r="3" spans="1:6" ht="36" customHeight="1" thickBot="1" x14ac:dyDescent="0.3">
      <c r="A3" s="12" t="s">
        <v>1485</v>
      </c>
      <c r="B3" s="602"/>
      <c r="C3" s="602"/>
      <c r="D3" s="602"/>
      <c r="E3" s="12" t="s">
        <v>1487</v>
      </c>
      <c r="F3" s="108"/>
    </row>
    <row r="4" spans="1:6" ht="33.6" customHeight="1" thickBot="1" x14ac:dyDescent="0.3">
      <c r="A4" s="12" t="s">
        <v>1489</v>
      </c>
      <c r="B4" s="109"/>
      <c r="C4" s="12" t="s">
        <v>1491</v>
      </c>
      <c r="D4" s="608"/>
      <c r="E4" s="608"/>
      <c r="F4" s="609"/>
    </row>
    <row r="5" spans="1:6" ht="30.75" thickBot="1" x14ac:dyDescent="0.3">
      <c r="A5" s="12" t="s">
        <v>1493</v>
      </c>
      <c r="B5" s="107"/>
      <c r="C5" s="12" t="s">
        <v>1495</v>
      </c>
      <c r="D5" s="602"/>
      <c r="E5" s="602"/>
      <c r="F5" s="610"/>
    </row>
    <row r="6" spans="1:6" ht="31.5" customHeight="1" thickBot="1" x14ac:dyDescent="0.3">
      <c r="A6" s="12" t="s">
        <v>1497</v>
      </c>
      <c r="B6" s="602"/>
      <c r="C6" s="602"/>
      <c r="D6" s="610"/>
      <c r="E6" s="12" t="s">
        <v>1529</v>
      </c>
      <c r="F6" s="108"/>
    </row>
    <row r="7" spans="1:6" ht="30" customHeight="1" thickBot="1" x14ac:dyDescent="0.3">
      <c r="A7" s="12" t="s">
        <v>1499</v>
      </c>
      <c r="B7" s="107"/>
      <c r="C7" s="12" t="s">
        <v>1501</v>
      </c>
      <c r="D7" s="107"/>
      <c r="E7" s="12" t="s">
        <v>1503</v>
      </c>
      <c r="F7" s="107"/>
    </row>
    <row r="8" spans="1:6" ht="9" customHeight="1" thickBot="1" x14ac:dyDescent="0.3">
      <c r="A8" s="27"/>
      <c r="B8" s="27"/>
      <c r="C8" s="27"/>
      <c r="D8" s="27"/>
      <c r="E8" s="27"/>
      <c r="F8" s="27"/>
    </row>
    <row r="9" spans="1:6" ht="15.75" thickBot="1" x14ac:dyDescent="0.3">
      <c r="A9" s="627" t="s">
        <v>1617</v>
      </c>
      <c r="B9" s="628"/>
      <c r="C9" s="628"/>
      <c r="D9" s="628"/>
      <c r="E9" s="628"/>
      <c r="F9" s="629"/>
    </row>
    <row r="10" spans="1:6" ht="30.75" thickBot="1" x14ac:dyDescent="0.3">
      <c r="A10" s="12" t="s">
        <v>1618</v>
      </c>
      <c r="B10" s="602"/>
      <c r="C10" s="602"/>
      <c r="D10" s="610"/>
      <c r="E10" s="12" t="s">
        <v>1510</v>
      </c>
      <c r="F10" s="107"/>
    </row>
    <row r="11" spans="1:6" ht="33.75" customHeight="1" thickBot="1" x14ac:dyDescent="0.3">
      <c r="A11" s="12" t="s">
        <v>1620</v>
      </c>
      <c r="B11" s="109"/>
      <c r="C11" s="12" t="s">
        <v>1621</v>
      </c>
      <c r="D11" s="608"/>
      <c r="E11" s="608"/>
      <c r="F11" s="609"/>
    </row>
    <row r="12" spans="1:6" ht="30.75" thickBot="1" x14ac:dyDescent="0.3">
      <c r="A12" s="12" t="s">
        <v>1622</v>
      </c>
      <c r="B12" s="602"/>
      <c r="C12" s="602"/>
      <c r="D12" s="602"/>
      <c r="E12" s="12" t="s">
        <v>1487</v>
      </c>
      <c r="F12" s="108"/>
    </row>
    <row r="13" spans="1:6" ht="60.75" thickBot="1" x14ac:dyDescent="0.3">
      <c r="A13" s="12" t="s">
        <v>1623</v>
      </c>
      <c r="B13" s="161"/>
      <c r="C13" s="12" t="s">
        <v>1521</v>
      </c>
      <c r="D13" s="602"/>
      <c r="E13" s="602"/>
      <c r="F13" s="610"/>
    </row>
    <row r="14" spans="1:6" ht="37.5" customHeight="1" thickBot="1" x14ac:dyDescent="0.3">
      <c r="A14" s="12" t="s">
        <v>1624</v>
      </c>
      <c r="B14" s="107"/>
      <c r="C14" s="12" t="s">
        <v>1625</v>
      </c>
      <c r="D14" s="107"/>
      <c r="E14" s="12" t="s">
        <v>1525</v>
      </c>
      <c r="F14" s="107"/>
    </row>
    <row r="15" spans="1:6" ht="45.75" thickBot="1" x14ac:dyDescent="0.3">
      <c r="A15" s="12" t="s">
        <v>1527</v>
      </c>
      <c r="B15" s="602"/>
      <c r="C15" s="602"/>
      <c r="D15" s="610"/>
      <c r="E15" s="12" t="s">
        <v>1529</v>
      </c>
      <c r="F15" s="108"/>
    </row>
    <row r="16" spans="1:6" ht="22.35" customHeight="1" thickBot="1" x14ac:dyDescent="0.3">
      <c r="A16" s="12" t="s">
        <v>1499</v>
      </c>
      <c r="B16" s="107"/>
      <c r="C16" s="12" t="s">
        <v>1501</v>
      </c>
      <c r="D16" s="107"/>
      <c r="E16" s="12" t="s">
        <v>1533</v>
      </c>
      <c r="F16" s="107"/>
    </row>
    <row r="17" spans="1:6" ht="48.6" customHeight="1" thickBot="1" x14ac:dyDescent="0.3">
      <c r="A17" s="12" t="s">
        <v>1535</v>
      </c>
      <c r="B17" s="165"/>
      <c r="C17" s="163" t="s">
        <v>1537</v>
      </c>
      <c r="D17" s="162" t="str">
        <f>IFERROR(LEFT($B$17,FIND(",",$B$17)-1)," ")</f>
        <v xml:space="preserve"> </v>
      </c>
      <c r="E17" s="164" t="s">
        <v>1539</v>
      </c>
      <c r="F17" s="162" t="str">
        <f>IFERROR(RIGHT($B$17,FIND(",",$B$17))," ")</f>
        <v xml:space="preserve"> </v>
      </c>
    </row>
    <row r="18" spans="1:6" ht="15.75" thickBot="1" x14ac:dyDescent="0.3">
      <c r="A18" s="27"/>
      <c r="B18" s="27"/>
      <c r="C18" s="27"/>
      <c r="D18" s="27"/>
      <c r="E18" s="27"/>
      <c r="F18" s="27"/>
    </row>
    <row r="19" spans="1:6" ht="15.75" thickBot="1" x14ac:dyDescent="0.3">
      <c r="A19" s="605" t="s">
        <v>1626</v>
      </c>
      <c r="B19" s="606"/>
      <c r="C19" s="606"/>
      <c r="D19" s="606"/>
      <c r="E19" s="606"/>
      <c r="F19" s="607"/>
    </row>
    <row r="20" spans="1:6" ht="30.75" thickBot="1" x14ac:dyDescent="0.3">
      <c r="A20" s="12" t="s">
        <v>1541</v>
      </c>
      <c r="B20" s="110"/>
      <c r="C20" s="12" t="s">
        <v>1543</v>
      </c>
      <c r="D20" s="111"/>
      <c r="E20" s="12" t="s">
        <v>1627</v>
      </c>
      <c r="F20" s="111"/>
    </row>
    <row r="21" spans="1:6" ht="35.25" customHeight="1" thickBot="1" x14ac:dyDescent="0.3">
      <c r="A21" s="12" t="s">
        <v>1547</v>
      </c>
      <c r="B21" s="110" t="s">
        <v>2811</v>
      </c>
      <c r="C21" s="13" t="s">
        <v>1549</v>
      </c>
      <c r="D21" s="611" t="s">
        <v>2812</v>
      </c>
      <c r="E21" s="611"/>
      <c r="F21" s="612"/>
    </row>
    <row r="22" spans="1:6" ht="23.25" customHeight="1" thickBot="1" x14ac:dyDescent="0.3">
      <c r="A22" s="613" t="s">
        <v>1628</v>
      </c>
      <c r="B22" s="616" t="s">
        <v>1629</v>
      </c>
      <c r="C22" s="617"/>
      <c r="D22" s="618"/>
      <c r="E22" s="618"/>
      <c r="F22" s="619"/>
    </row>
    <row r="23" spans="1:6" ht="20.25" customHeight="1" thickBot="1" x14ac:dyDescent="0.3">
      <c r="A23" s="614"/>
      <c r="B23" s="97" t="s">
        <v>1630</v>
      </c>
      <c r="C23" s="97" t="s">
        <v>1631</v>
      </c>
      <c r="D23" s="620" t="s">
        <v>1632</v>
      </c>
      <c r="E23" s="620"/>
      <c r="F23" s="620"/>
    </row>
    <row r="24" spans="1:6" ht="19.5" customHeight="1" x14ac:dyDescent="0.25">
      <c r="A24" s="614"/>
      <c r="B24" s="197" t="b">
        <v>0</v>
      </c>
      <c r="C24" s="198" t="s">
        <v>1633</v>
      </c>
      <c r="D24" s="621"/>
      <c r="E24" s="622"/>
      <c r="F24" s="623"/>
    </row>
    <row r="25" spans="1:6" ht="19.5" customHeight="1" x14ac:dyDescent="0.25">
      <c r="A25" s="614"/>
      <c r="B25" s="197" t="b">
        <v>0</v>
      </c>
      <c r="C25" s="198" t="s">
        <v>1634</v>
      </c>
      <c r="D25" s="621"/>
      <c r="E25" s="622"/>
      <c r="F25" s="623"/>
    </row>
    <row r="26" spans="1:6" ht="18" customHeight="1" x14ac:dyDescent="0.25">
      <c r="A26" s="614"/>
      <c r="B26" s="197" t="b">
        <v>0</v>
      </c>
      <c r="C26" s="198" t="s">
        <v>1635</v>
      </c>
      <c r="D26" s="621"/>
      <c r="E26" s="622"/>
      <c r="F26" s="623"/>
    </row>
    <row r="27" spans="1:6" ht="33.75" customHeight="1" x14ac:dyDescent="0.25">
      <c r="A27" s="614"/>
      <c r="B27" s="197" t="b">
        <v>0</v>
      </c>
      <c r="C27" s="198" t="s">
        <v>1636</v>
      </c>
      <c r="D27" s="621"/>
      <c r="E27" s="622"/>
      <c r="F27" s="623"/>
    </row>
    <row r="28" spans="1:6" ht="31.5" customHeight="1" x14ac:dyDescent="0.25">
      <c r="A28" s="614"/>
      <c r="B28" s="197" t="b">
        <v>0</v>
      </c>
      <c r="C28" s="198" t="s">
        <v>1637</v>
      </c>
      <c r="D28" s="621"/>
      <c r="E28" s="622"/>
      <c r="F28" s="623"/>
    </row>
    <row r="29" spans="1:6" ht="20.25" customHeight="1" thickBot="1" x14ac:dyDescent="0.3">
      <c r="A29" s="615"/>
      <c r="B29" s="197" t="b">
        <v>0</v>
      </c>
      <c r="C29" s="198" t="s">
        <v>1638</v>
      </c>
      <c r="D29" s="624"/>
      <c r="E29" s="625"/>
      <c r="F29" s="626"/>
    </row>
    <row r="30" spans="1:6" ht="31.5" customHeight="1" thickBot="1" x14ac:dyDescent="0.3">
      <c r="A30" s="12" t="s">
        <v>1553</v>
      </c>
      <c r="B30" s="603" t="s">
        <v>1639</v>
      </c>
      <c r="C30" s="604"/>
      <c r="D30" s="96" t="s">
        <v>1555</v>
      </c>
      <c r="E30" s="603" t="s">
        <v>1640</v>
      </c>
      <c r="F30" s="604"/>
    </row>
    <row r="31" spans="1:6" ht="8.25" customHeight="1" thickBot="1" x14ac:dyDescent="0.3"/>
    <row r="32" spans="1:6" ht="15.75" thickBot="1" x14ac:dyDescent="0.3">
      <c r="A32" s="605" t="s">
        <v>1641</v>
      </c>
      <c r="B32" s="606"/>
      <c r="C32" s="606"/>
      <c r="D32" s="606"/>
      <c r="E32" s="606"/>
      <c r="F32" s="607"/>
    </row>
    <row r="33" spans="1:6" ht="20.25" customHeight="1" thickBot="1" x14ac:dyDescent="0.3">
      <c r="A33" s="12" t="s">
        <v>1642</v>
      </c>
      <c r="B33" s="109"/>
      <c r="C33" s="12" t="s">
        <v>1560</v>
      </c>
      <c r="D33" s="608"/>
      <c r="E33" s="608"/>
      <c r="F33" s="609"/>
    </row>
    <row r="34" spans="1:6" ht="30.75" thickBot="1" x14ac:dyDescent="0.3">
      <c r="A34" s="12" t="s">
        <v>1562</v>
      </c>
      <c r="B34" s="173"/>
      <c r="C34" s="12" t="s">
        <v>1564</v>
      </c>
      <c r="D34" s="174"/>
      <c r="E34" s="12" t="s">
        <v>1566</v>
      </c>
      <c r="F34" s="174"/>
    </row>
    <row r="35" spans="1:6" ht="30.75" thickBot="1" x14ac:dyDescent="0.3">
      <c r="A35" s="12" t="s">
        <v>1568</v>
      </c>
      <c r="B35" s="602"/>
      <c r="C35" s="602"/>
      <c r="D35" s="602"/>
      <c r="E35" s="12" t="s">
        <v>1572</v>
      </c>
      <c r="F35" s="107"/>
    </row>
    <row r="36" spans="1:6" ht="30.75" thickBot="1" x14ac:dyDescent="0.3">
      <c r="A36" s="12" t="s">
        <v>1574</v>
      </c>
      <c r="B36" s="107"/>
      <c r="C36" s="12" t="s">
        <v>1576</v>
      </c>
      <c r="D36" s="107"/>
      <c r="E36" s="12" t="s">
        <v>1525</v>
      </c>
      <c r="F36" s="107"/>
    </row>
    <row r="37" spans="1:6" ht="20.25" customHeight="1" thickBot="1" x14ac:dyDescent="0.3">
      <c r="A37" s="12" t="s">
        <v>1643</v>
      </c>
      <c r="B37" s="109"/>
      <c r="C37" s="12" t="s">
        <v>1560</v>
      </c>
      <c r="D37" s="608"/>
      <c r="E37" s="608"/>
      <c r="F37" s="609"/>
    </row>
    <row r="38" spans="1:6" ht="30.75" thickBot="1" x14ac:dyDescent="0.3">
      <c r="A38" s="12" t="s">
        <v>1562</v>
      </c>
      <c r="B38" s="173"/>
      <c r="C38" s="12" t="s">
        <v>1564</v>
      </c>
      <c r="D38" s="174"/>
      <c r="E38" s="12" t="s">
        <v>1566</v>
      </c>
      <c r="F38" s="174"/>
    </row>
    <row r="39" spans="1:6" ht="30.75" thickBot="1" x14ac:dyDescent="0.3">
      <c r="A39" s="12" t="s">
        <v>1568</v>
      </c>
      <c r="B39" s="602"/>
      <c r="C39" s="602"/>
      <c r="D39" s="602"/>
      <c r="E39" s="12" t="s">
        <v>1572</v>
      </c>
      <c r="F39" s="173"/>
    </row>
    <row r="40" spans="1:6" ht="30.75" thickBot="1" x14ac:dyDescent="0.3">
      <c r="A40" s="12" t="s">
        <v>1574</v>
      </c>
      <c r="B40" s="173"/>
      <c r="C40" s="12" t="s">
        <v>1576</v>
      </c>
      <c r="D40" s="173"/>
      <c r="E40" s="12" t="s">
        <v>1525</v>
      </c>
      <c r="F40" s="173"/>
    </row>
  </sheetData>
  <sheetProtection algorithmName="SHA-512" hashValue="FhfZnkxqf9JmHVBqOZ6MpTAdxJrD3I5PtB7BFT8nZuiZl8dLObUV8WzYp2NW43hco28YDpA45AeWHJNTIjj/Vw==" saltValue="w7AYBkJLqb5uMy/XYA1dgw==" spinCount="100000" sheet="1" objects="1" scenarios="1"/>
  <mergeCells count="25">
    <mergeCell ref="D13:F13"/>
    <mergeCell ref="A1:F1"/>
    <mergeCell ref="B2:D2"/>
    <mergeCell ref="B3:D3"/>
    <mergeCell ref="D4:F4"/>
    <mergeCell ref="D5:F5"/>
    <mergeCell ref="B6:D6"/>
    <mergeCell ref="A9:F9"/>
    <mergeCell ref="B10:D10"/>
    <mergeCell ref="D11:F11"/>
    <mergeCell ref="B12:D12"/>
    <mergeCell ref="B15:D15"/>
    <mergeCell ref="A19:F19"/>
    <mergeCell ref="D21:F21"/>
    <mergeCell ref="A22:A29"/>
    <mergeCell ref="B22:F22"/>
    <mergeCell ref="D23:F23"/>
    <mergeCell ref="D24:F29"/>
    <mergeCell ref="B39:D39"/>
    <mergeCell ref="B30:C30"/>
    <mergeCell ref="E30:F30"/>
    <mergeCell ref="A32:F32"/>
    <mergeCell ref="D33:F33"/>
    <mergeCell ref="B35:D35"/>
    <mergeCell ref="D37:F37"/>
  </mergeCells>
  <dataValidations count="9">
    <dataValidation type="list" allowBlank="1" showInputMessage="1" showErrorMessage="1" sqref="D37:F37" xr:uid="{B12A38AE-30F8-4D79-B2CA-DB7CD82260F3}">
      <formula1>INDIRECT($B$37)</formula1>
    </dataValidation>
    <dataValidation type="list" allowBlank="1" showInputMessage="1" showErrorMessage="1" sqref="B13" xr:uid="{BE59941B-A424-45F0-8895-5C2753E25DE6}">
      <formula1>"Propiedad ICBF,En Comodato,En Convenio Interadministrativo,Propiedad del Operador,Arriendo,Propiedad Entidad Territorial,Otro"</formula1>
    </dataValidation>
    <dataValidation showInputMessage="1" showErrorMessage="1" promptTitle="RANGOS DE EDAD: ETAPA DE LA VIDA" sqref="B22 D23 B23:C29" xr:uid="{653D8BC1-4632-4663-A078-C4B5E5F8B0D5}"/>
    <dataValidation type="list" allowBlank="1" showInputMessage="1" showErrorMessage="1" sqref="D11:F11" xr:uid="{20FC2177-3D63-46BF-8CA9-912658A5BE74}">
      <formula1>INDIRECT($B$11)</formula1>
    </dataValidation>
    <dataValidation type="list" allowBlank="1" showInputMessage="1" showErrorMessage="1" sqref="D4:F4" xr:uid="{7D2702B6-A172-43AE-81E9-68339A63A931}">
      <formula1>INDIRECT($B$4)</formula1>
    </dataValidation>
    <dataValidation type="list" allowBlank="1" showInputMessage="1" showErrorMessage="1" sqref="D33:F33" xr:uid="{CF2BD7FA-73B7-4A67-8928-A01F714DE8A7}">
      <formula1>INDIRECT($B$33)</formula1>
    </dataValidation>
    <dataValidation type="list" allowBlank="1" showInputMessage="1" showErrorMessage="1" sqref="F10" xr:uid="{E5209612-758A-4FEE-A94C-7A27790BC5B3}">
      <formula1>"Rural,Úrbano"</formula1>
    </dataValidation>
    <dataValidation type="list" allowBlank="1" showInputMessage="1" showErrorMessage="1" sqref="B7 B16" xr:uid="{3D6F0C50-464D-4F3F-AD29-ED4D085380E1}">
      <formula1>"Cédula,Cédula de Extranjeria,Pasaporte,PPT"</formula1>
    </dataValidation>
    <dataValidation type="list" allowBlank="1" showInputMessage="1" showErrorMessage="1" sqref="B20" xr:uid="{2E6E5A4D-DE60-4A47-975C-8DC7CF30D2A1}">
      <formula1>"Visita de Inspección,Visita de Vigilancia"</formula1>
    </dataValidation>
  </dataValidation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861518-6F24-457C-8C50-30BAE5FB23F7}">
  <sheetPr codeName="Hoja11">
    <tabColor rgb="FFFFFF00"/>
    <pageSetUpPr fitToPage="1"/>
  </sheetPr>
  <dimension ref="A1:G100"/>
  <sheetViews>
    <sheetView zoomScale="80" zoomScaleNormal="80" zoomScalePageLayoutView="60" workbookViewId="0">
      <selection activeCell="A18" sqref="A18:F19"/>
    </sheetView>
  </sheetViews>
  <sheetFormatPr baseColWidth="10" defaultColWidth="11.42578125" defaultRowHeight="15" x14ac:dyDescent="0.25"/>
  <cols>
    <col min="1" max="1" width="7.42578125" style="100" customWidth="1"/>
    <col min="2" max="2" width="7.85546875" style="14" customWidth="1"/>
    <col min="3" max="3" width="122.7109375" style="105" customWidth="1"/>
    <col min="4" max="4" width="21.140625" customWidth="1"/>
    <col min="5" max="5" width="80.85546875" customWidth="1"/>
    <col min="6" max="6" width="37.42578125" customWidth="1"/>
    <col min="7" max="7" width="11.42578125" hidden="1" customWidth="1"/>
  </cols>
  <sheetData>
    <row r="1" spans="1:7" s="34" customFormat="1" ht="21.75" customHeight="1" thickBot="1" x14ac:dyDescent="0.3">
      <c r="A1" s="267" t="s">
        <v>1778</v>
      </c>
      <c r="B1" s="630" t="s">
        <v>1779</v>
      </c>
      <c r="C1" s="631"/>
      <c r="D1" s="631"/>
      <c r="E1" s="632"/>
      <c r="F1" s="30"/>
    </row>
    <row r="2" spans="1:7" s="32" customFormat="1" ht="59.25" customHeight="1" thickBot="1" x14ac:dyDescent="0.3">
      <c r="A2" s="533" t="s">
        <v>1644</v>
      </c>
      <c r="B2" s="175" t="s">
        <v>1645</v>
      </c>
      <c r="C2" s="176" t="s">
        <v>1646</v>
      </c>
      <c r="D2" s="177" t="s">
        <v>1647</v>
      </c>
      <c r="E2" s="535" t="s">
        <v>1648</v>
      </c>
      <c r="F2" s="521" t="s">
        <v>1649</v>
      </c>
    </row>
    <row r="3" spans="1:7" ht="48.95" customHeight="1" x14ac:dyDescent="0.25">
      <c r="A3" s="98"/>
      <c r="B3" s="48" t="s">
        <v>1650</v>
      </c>
      <c r="C3" s="92" t="s">
        <v>1780</v>
      </c>
      <c r="D3" s="71" t="str">
        <f>IF(COUNTIF(D4:D4,"NO CUMPLE")&gt;0,"NO CUMPLE CONDICIÓN",IF(COUNTIF(D4:D4,"CUMPLE")=0,"NO APLICA","CUMPLE"))</f>
        <v>NO APLICA</v>
      </c>
      <c r="E3" s="527" t="str">
        <f>CONCATENATE(IF(D4="NO CUMPLE",CONCATENATE(E4," / "),""))</f>
        <v/>
      </c>
      <c r="F3" s="522" t="s">
        <v>1781</v>
      </c>
      <c r="G3" s="14">
        <f>IF(D3="CUMPLE",1,IF(D3="NO CUMPLE CONDICIÓN",2,3))</f>
        <v>3</v>
      </c>
    </row>
    <row r="4" spans="1:7" ht="286.5" customHeight="1" x14ac:dyDescent="0.25">
      <c r="A4" s="99" t="s">
        <v>1651</v>
      </c>
      <c r="B4" s="46" t="s">
        <v>1652</v>
      </c>
      <c r="C4" s="462" t="s">
        <v>2726</v>
      </c>
      <c r="D4" s="114"/>
      <c r="E4" s="525"/>
      <c r="F4" s="519" t="s">
        <v>1781</v>
      </c>
      <c r="G4" s="14"/>
    </row>
    <row r="5" spans="1:7" ht="112.5" customHeight="1" x14ac:dyDescent="0.25">
      <c r="B5" s="48" t="s">
        <v>1653</v>
      </c>
      <c r="C5" s="92" t="s">
        <v>1783</v>
      </c>
      <c r="D5" s="71" t="str">
        <f>IF(COUNTIF(D6:D8,"NO CUMPLE")&gt;0,"NO CUMPLE CONDICIÓN",IF(COUNTIF(D6:D8,"CUMPLE")=0,"NO APLICA","CUMPLE"))</f>
        <v>NO APLICA</v>
      </c>
      <c r="E5" s="64" t="str">
        <f>CONCATENATE(IF(D6="NO CUMPLE",CONCATENATE(E6," / "),""),IF(D7="NO CUMPLE",CONCATENATE(E7," / "),""),IF(D8="NO CUMPLE",CONCATENATE(E8," / "),""))</f>
        <v/>
      </c>
      <c r="F5" s="523" t="s">
        <v>1784</v>
      </c>
      <c r="G5" s="14">
        <f t="shared" ref="G5:G94" si="0">IF(D5="CUMPLE",1,IF(D5="NO CUMPLE CONDICIÓN",2,3))</f>
        <v>3</v>
      </c>
    </row>
    <row r="6" spans="1:7" ht="118.5" customHeight="1" x14ac:dyDescent="0.25">
      <c r="A6" s="99" t="s">
        <v>1651</v>
      </c>
      <c r="B6" s="46" t="s">
        <v>1654</v>
      </c>
      <c r="C6" s="422" t="s">
        <v>1785</v>
      </c>
      <c r="D6" s="114"/>
      <c r="E6" s="526"/>
      <c r="F6" s="519" t="s">
        <v>1784</v>
      </c>
      <c r="G6" s="14"/>
    </row>
    <row r="7" spans="1:7" ht="240.6" customHeight="1" x14ac:dyDescent="0.25">
      <c r="A7" s="99" t="s">
        <v>1651</v>
      </c>
      <c r="B7" s="46" t="s">
        <v>1786</v>
      </c>
      <c r="C7" s="463" t="s">
        <v>1789</v>
      </c>
      <c r="D7" s="114"/>
      <c r="E7" s="526"/>
      <c r="F7" s="519" t="s">
        <v>1784</v>
      </c>
      <c r="G7" s="14"/>
    </row>
    <row r="8" spans="1:7" ht="169.5" customHeight="1" x14ac:dyDescent="0.25">
      <c r="A8" s="99" t="s">
        <v>1651</v>
      </c>
      <c r="B8" s="46" t="s">
        <v>1788</v>
      </c>
      <c r="C8" s="422" t="s">
        <v>1787</v>
      </c>
      <c r="D8" s="114"/>
      <c r="E8" s="526"/>
      <c r="F8" s="519" t="s">
        <v>1784</v>
      </c>
      <c r="G8" s="14"/>
    </row>
    <row r="9" spans="1:7" ht="45.6" customHeight="1" x14ac:dyDescent="0.25">
      <c r="B9" s="48" t="s">
        <v>1655</v>
      </c>
      <c r="C9" s="185" t="s">
        <v>1790</v>
      </c>
      <c r="D9" s="71" t="str">
        <f>IF(COUNTIF(D10:D16,"NO CUMPLE")&gt;0,"NO CUMPLE CONDICIÓN",IF(COUNTIF(D10:D16,"CUMPLE")=0,"NO APLICA","CUMPLE"))</f>
        <v>NO APLICA</v>
      </c>
      <c r="E9" s="66" t="str">
        <f>CONCATENATE(IF(D10="NO CUMPLE",CONCATENATE(E10," / "),""),IF(D11="NO CUMPLE",CONCATENATE(E11," / "),""),IF(D12="NO CUMPLE",CONCATENATE(E12," / "),""),IF(D13="NO CUMPLE",CONCATENATE(E13," / "),""),IF(D14="NO CUMPLE",CONCATENATE(E14," / "),""),IF(D15="NO CUMPLE",CONCATENATE(E15," / "),""),IF(D16="NO CUMPLE",CONCATENATE(E16," / "),""))</f>
        <v/>
      </c>
      <c r="F9" s="523" t="s">
        <v>1791</v>
      </c>
      <c r="G9" s="14">
        <f t="shared" si="0"/>
        <v>3</v>
      </c>
    </row>
    <row r="10" spans="1:7" ht="216" customHeight="1" x14ac:dyDescent="0.25">
      <c r="A10" s="99" t="s">
        <v>1651</v>
      </c>
      <c r="B10" s="46" t="s">
        <v>1656</v>
      </c>
      <c r="C10" s="47" t="s">
        <v>1792</v>
      </c>
      <c r="D10" s="114"/>
      <c r="E10" s="112"/>
      <c r="F10" s="519" t="s">
        <v>1791</v>
      </c>
      <c r="G10" s="14"/>
    </row>
    <row r="11" spans="1:7" ht="159.75" customHeight="1" x14ac:dyDescent="0.25">
      <c r="A11" s="99" t="s">
        <v>1651</v>
      </c>
      <c r="B11" s="46" t="s">
        <v>1793</v>
      </c>
      <c r="C11" s="422" t="s">
        <v>1794</v>
      </c>
      <c r="D11" s="114"/>
      <c r="E11" s="112"/>
      <c r="F11" s="519" t="s">
        <v>1791</v>
      </c>
      <c r="G11" s="14"/>
    </row>
    <row r="12" spans="1:7" ht="63.6" customHeight="1" x14ac:dyDescent="0.25">
      <c r="A12" s="99" t="s">
        <v>1651</v>
      </c>
      <c r="B12" s="46" t="s">
        <v>1795</v>
      </c>
      <c r="C12" s="47" t="s">
        <v>1796</v>
      </c>
      <c r="D12" s="114"/>
      <c r="E12" s="112"/>
      <c r="F12" s="519" t="s">
        <v>1791</v>
      </c>
      <c r="G12" s="14"/>
    </row>
    <row r="13" spans="1:7" ht="63.6" customHeight="1" x14ac:dyDescent="0.25">
      <c r="A13" s="99" t="s">
        <v>1651</v>
      </c>
      <c r="B13" s="46" t="s">
        <v>1797</v>
      </c>
      <c r="C13" s="47" t="s">
        <v>1798</v>
      </c>
      <c r="D13" s="114"/>
      <c r="E13" s="112"/>
      <c r="F13" s="519" t="s">
        <v>1791</v>
      </c>
      <c r="G13" s="14"/>
    </row>
    <row r="14" spans="1:7" ht="129" customHeight="1" x14ac:dyDescent="0.25">
      <c r="A14" s="225" t="s">
        <v>1799</v>
      </c>
      <c r="B14" s="46" t="s">
        <v>1800</v>
      </c>
      <c r="C14" s="47" t="s">
        <v>1801</v>
      </c>
      <c r="D14" s="114"/>
      <c r="E14" s="112"/>
      <c r="F14" s="519" t="s">
        <v>1791</v>
      </c>
      <c r="G14" s="14"/>
    </row>
    <row r="15" spans="1:7" ht="378.75" customHeight="1" x14ac:dyDescent="0.25">
      <c r="A15" s="225" t="s">
        <v>1799</v>
      </c>
      <c r="B15" s="46" t="s">
        <v>1802</v>
      </c>
      <c r="C15" s="47" t="s">
        <v>1803</v>
      </c>
      <c r="D15" s="114"/>
      <c r="E15" s="112"/>
      <c r="F15" s="519" t="s">
        <v>1791</v>
      </c>
      <c r="G15" s="14"/>
    </row>
    <row r="16" spans="1:7" ht="63.6" customHeight="1" x14ac:dyDescent="0.25">
      <c r="A16" s="99" t="s">
        <v>1651</v>
      </c>
      <c r="B16" s="46" t="s">
        <v>1805</v>
      </c>
      <c r="C16" s="422" t="s">
        <v>1806</v>
      </c>
      <c r="D16" s="114"/>
      <c r="E16" s="112"/>
      <c r="F16" s="519" t="s">
        <v>1791</v>
      </c>
      <c r="G16" s="14"/>
    </row>
    <row r="17" spans="1:7" ht="65.099999999999994" customHeight="1" x14ac:dyDescent="0.25">
      <c r="B17" s="48" t="s">
        <v>1657</v>
      </c>
      <c r="C17" s="185" t="s">
        <v>1807</v>
      </c>
      <c r="D17" s="71" t="str">
        <f>IF(COUNTIF(D18:D18,"NO CUMPLE")&gt;0,"NO CUMPLE CONDICIÓN",IF(COUNTIF(D18:D18,"CUMPLE")=0,"NO APLICA","CUMPLE"))</f>
        <v>NO APLICA</v>
      </c>
      <c r="E17" s="527" t="str">
        <f>CONCATENATE(IF(D18="NO CUMPLE",CONCATENATE(E18," / "),""))</f>
        <v/>
      </c>
      <c r="F17" s="523" t="s">
        <v>1808</v>
      </c>
      <c r="G17" s="14">
        <f t="shared" si="0"/>
        <v>3</v>
      </c>
    </row>
    <row r="18" spans="1:7" ht="188.45" customHeight="1" x14ac:dyDescent="0.25">
      <c r="A18" s="99" t="s">
        <v>1651</v>
      </c>
      <c r="B18" s="46" t="s">
        <v>1658</v>
      </c>
      <c r="C18" s="462" t="s">
        <v>1809</v>
      </c>
      <c r="D18" s="114"/>
      <c r="E18" s="112"/>
      <c r="F18" s="519" t="s">
        <v>1808</v>
      </c>
      <c r="G18" s="14"/>
    </row>
    <row r="19" spans="1:7" ht="43.5" customHeight="1" x14ac:dyDescent="0.25">
      <c r="B19" s="48" t="s">
        <v>1659</v>
      </c>
      <c r="C19" s="92" t="s">
        <v>1810</v>
      </c>
      <c r="D19" s="71" t="str">
        <f>IF(COUNTIF(D20:D21,"NO CUMPLE")&gt;0,"NO CUMPLE CONDICIÓN",IF(COUNTIF(D20:D21,"CUMPLE")=0,"NO APLICA","CUMPLE"))</f>
        <v>NO APLICA</v>
      </c>
      <c r="E19" s="64" t="str">
        <f>CONCATENATE(IF(D20="NO CUMPLE",CONCATENATE(E20," / "),""),IF(D21="NO CUMPLE",CONCATENATE(E21," / "),""))</f>
        <v/>
      </c>
      <c r="F19" s="523" t="s">
        <v>1811</v>
      </c>
      <c r="G19" s="14">
        <f t="shared" si="0"/>
        <v>3</v>
      </c>
    </row>
    <row r="20" spans="1:7" ht="294" customHeight="1" x14ac:dyDescent="0.25">
      <c r="A20" s="99" t="s">
        <v>1651</v>
      </c>
      <c r="B20" s="46" t="s">
        <v>1660</v>
      </c>
      <c r="C20" s="47" t="s">
        <v>1812</v>
      </c>
      <c r="D20" s="114"/>
      <c r="E20" s="525"/>
      <c r="F20" s="519" t="s">
        <v>1811</v>
      </c>
      <c r="G20" s="14"/>
    </row>
    <row r="21" spans="1:7" ht="79.5" customHeight="1" x14ac:dyDescent="0.25">
      <c r="A21" s="99" t="s">
        <v>1651</v>
      </c>
      <c r="B21" s="46" t="s">
        <v>1661</v>
      </c>
      <c r="C21" s="47" t="s">
        <v>1813</v>
      </c>
      <c r="D21" s="114"/>
      <c r="E21" s="525"/>
      <c r="F21" s="519" t="s">
        <v>1811</v>
      </c>
      <c r="G21" s="14"/>
    </row>
    <row r="22" spans="1:7" ht="36.75" customHeight="1" x14ac:dyDescent="0.25">
      <c r="B22" s="48" t="s">
        <v>1662</v>
      </c>
      <c r="C22" s="226" t="s">
        <v>1814</v>
      </c>
      <c r="D22" s="71" t="str">
        <f>IF(COUNTIF(D23:D25,"NO CUMPLE")&gt;0,"NO CUMPLE CONDICIÓN",IF(COUNTIF(D23:D25,"CUMPLE")=0,"NO APLICA","CUMPLE"))</f>
        <v>NO APLICA</v>
      </c>
      <c r="E22" s="64" t="str">
        <f>CONCATENATE(IF(D23="NO CUMPLE",CONCATENATE(E23," / "),""),IF(D24="NO CUMPLE",CONCATENATE(E24," / "),""),IF(D25="NO CUMPLE",CONCATENATE(E25," / "),""))</f>
        <v/>
      </c>
      <c r="F22" s="520" t="s">
        <v>1815</v>
      </c>
      <c r="G22" s="14">
        <f t="shared" si="0"/>
        <v>3</v>
      </c>
    </row>
    <row r="23" spans="1:7" ht="240.95" customHeight="1" x14ac:dyDescent="0.25">
      <c r="A23" s="99" t="s">
        <v>1651</v>
      </c>
      <c r="B23" s="46" t="s">
        <v>1663</v>
      </c>
      <c r="C23" s="49" t="s">
        <v>1816</v>
      </c>
      <c r="D23" s="114"/>
      <c r="E23" s="525"/>
      <c r="F23" s="519" t="s">
        <v>1817</v>
      </c>
      <c r="G23" s="14"/>
    </row>
    <row r="24" spans="1:7" ht="150" customHeight="1" x14ac:dyDescent="0.25">
      <c r="A24" s="99" t="s">
        <v>1651</v>
      </c>
      <c r="B24" s="46" t="s">
        <v>1664</v>
      </c>
      <c r="C24" s="49" t="s">
        <v>1818</v>
      </c>
      <c r="D24" s="114"/>
      <c r="E24" s="525"/>
      <c r="F24" s="519" t="s">
        <v>1817</v>
      </c>
      <c r="G24" s="14"/>
    </row>
    <row r="25" spans="1:7" ht="87.95" customHeight="1" x14ac:dyDescent="0.25">
      <c r="A25" s="99" t="s">
        <v>1651</v>
      </c>
      <c r="B25" s="46" t="s">
        <v>1665</v>
      </c>
      <c r="C25" s="49" t="s">
        <v>1819</v>
      </c>
      <c r="D25" s="114"/>
      <c r="E25" s="525"/>
      <c r="F25" s="519" t="s">
        <v>1817</v>
      </c>
      <c r="G25" s="14"/>
    </row>
    <row r="26" spans="1:7" ht="60" customHeight="1" x14ac:dyDescent="0.25">
      <c r="B26" s="48" t="s">
        <v>1666</v>
      </c>
      <c r="C26" s="226" t="s">
        <v>1820</v>
      </c>
      <c r="D26" s="71" t="str">
        <f>IF(COUNTIF(D27:D28,"NO CUMPLE")&gt;0,"NO CUMPLE CONDICIÓN",IF(COUNTIF(D27:D28,"CUMPLE")=0,"NO APLICA","CUMPLE"))</f>
        <v>NO APLICA</v>
      </c>
      <c r="E26" s="64" t="str">
        <f>CONCATENATE(IF(D27="NO CUMPLE",CONCATENATE(E27," / "),""),IF(D28="NO CUMPLE",CONCATENATE(E28," / "),""))</f>
        <v/>
      </c>
      <c r="F26" s="520" t="s">
        <v>1821</v>
      </c>
      <c r="G26" s="14">
        <f t="shared" ref="G26" si="1">IF(D26="CUMPLE",1,IF(D26="NO CUMPLE CONDICIÓN",2,3))</f>
        <v>3</v>
      </c>
    </row>
    <row r="27" spans="1:7" ht="68.45" customHeight="1" x14ac:dyDescent="0.25">
      <c r="A27" s="99" t="s">
        <v>1651</v>
      </c>
      <c r="B27" s="46" t="s">
        <v>1667</v>
      </c>
      <c r="C27" s="47" t="s">
        <v>2794</v>
      </c>
      <c r="D27" s="114"/>
      <c r="E27" s="525"/>
      <c r="F27" s="519" t="s">
        <v>1821</v>
      </c>
      <c r="G27" s="14"/>
    </row>
    <row r="28" spans="1:7" ht="68.45" customHeight="1" x14ac:dyDescent="0.25">
      <c r="A28" s="99" t="s">
        <v>1651</v>
      </c>
      <c r="B28" s="46" t="s">
        <v>1668</v>
      </c>
      <c r="C28" s="47" t="s">
        <v>1823</v>
      </c>
      <c r="D28" s="114"/>
      <c r="E28" s="526"/>
      <c r="F28" s="519" t="s">
        <v>1821</v>
      </c>
      <c r="G28" s="14"/>
    </row>
    <row r="29" spans="1:7" s="14" customFormat="1" ht="96" customHeight="1" x14ac:dyDescent="0.25">
      <c r="A29" s="98"/>
      <c r="B29" s="48" t="s">
        <v>1669</v>
      </c>
      <c r="C29" s="226" t="s">
        <v>1824</v>
      </c>
      <c r="D29" s="71" t="str">
        <f>IF(COUNTIF(D32:D41,"NO CUMPLE")&gt;0,"NO CUMPLE CONDICIÓN",IF(COUNTIF(D32:D41,"CUMPLE")=0,"NO APLICA","CUMPLE"))</f>
        <v>NO APLICA</v>
      </c>
      <c r="E29" s="66" t="str">
        <f>CONCATENATE(IF(D32="NO CUMPLE",CONCATENATE(E32," / "),""),IF(D33="NO CUMPLE",CONCATENATE(E33," / "),""),IF(D34="NO CUMPLE",CONCATENATE(E34," / "),""),IF(D35="NO CUMPLE",CONCATENATE(E35," / "),""),IF(D36="NO CUMPLE",CONCATENATE(E36," / "),""),IF(D37="NO CUMPLE",CONCATENATE(E37," / "),""),IF(D38="NO CUMPLE",CONCATENATE(E38," / "),""),IF(D39="NO CUMPLE",CONCATENATE(E39," / "),""),IF(D40="NO CUMPLE",CONCATENATE(E40," / "),""),IF(D41="NO CUMPLE",CONCATENATE(E41," / "),""))</f>
        <v/>
      </c>
      <c r="F29" s="520" t="s">
        <v>1825</v>
      </c>
      <c r="G29" s="14">
        <f t="shared" ref="G29:G31" si="2">IF(D29="CUMPLE",1,IF(D29="NO CUMPLE CONDICIÓN",2,3))</f>
        <v>3</v>
      </c>
    </row>
    <row r="30" spans="1:7" s="14" customFormat="1" ht="96" customHeight="1" x14ac:dyDescent="0.25">
      <c r="A30" s="98"/>
      <c r="B30" s="48" t="s">
        <v>1669</v>
      </c>
      <c r="C30" s="226" t="s">
        <v>1824</v>
      </c>
      <c r="D30" s="71" t="str">
        <f>IF(COUNTIF(D42:D51,"NO CUMPLE")&gt;0,"NO CUMPLE CONDICIÓN",IF(COUNTIF(D42:D51,"CUMPLE")=0,"NO APLICA","CUMPLE"))</f>
        <v>NO APLICA</v>
      </c>
      <c r="E30" s="66" t="str">
        <f>CONCATENATE(IF(D42="NO CUMPLE",CONCATENATE(E42," / "),""),IF(D43="NO CUMPLE",CONCATENATE(E43," / "),""),IF(D44="NO CUMPLE",CONCATENATE(E44," / "),""),IF(D45="NO CUMPLE",CONCATENATE(E45," / "),""),IF(D46="NO CUMPLE",CONCATENATE(E46," / "),""),IF(D47="NO CUMPLE",CONCATENATE(E47," / "),""),IF(D48="NO CUMPLE",CONCATENATE(E48," / "),""),IF(D49="NO CUMPLE",CONCATENATE(E49," / "),""),IF(D50="NO CUMPLE",CONCATENATE(E50," / "),""),IF(D51="NO CUMPLE",CONCATENATE(E51," / "),""))</f>
        <v/>
      </c>
      <c r="F30" s="520" t="s">
        <v>1825</v>
      </c>
      <c r="G30" s="14">
        <f t="shared" si="2"/>
        <v>3</v>
      </c>
    </row>
    <row r="31" spans="1:7" s="14" customFormat="1" ht="96" customHeight="1" x14ac:dyDescent="0.25">
      <c r="A31" s="98"/>
      <c r="B31" s="48" t="s">
        <v>1669</v>
      </c>
      <c r="C31" s="226" t="s">
        <v>1824</v>
      </c>
      <c r="D31" s="71" t="str">
        <f>IF(COUNTIF(D52:D61,"NO CUMPLE")&gt;0,"NO CUMPLE CONDICIÓN",IF(COUNTIF(D52:D61,"CUMPLE")=0,"NO APLICA","CUMPLE"))</f>
        <v>NO APLICA</v>
      </c>
      <c r="E31" s="66" t="str">
        <f>CONCATENATE(IF(D52="NO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f>
        <v/>
      </c>
      <c r="F31" s="520" t="s">
        <v>1825</v>
      </c>
      <c r="G31" s="14">
        <f t="shared" si="2"/>
        <v>3</v>
      </c>
    </row>
    <row r="32" spans="1:7" ht="45" customHeight="1" x14ac:dyDescent="0.25">
      <c r="A32" s="99" t="s">
        <v>1651</v>
      </c>
      <c r="B32" s="46" t="s">
        <v>1670</v>
      </c>
      <c r="C32" s="47" t="s">
        <v>1826</v>
      </c>
      <c r="D32" s="114"/>
      <c r="E32" s="526"/>
      <c r="F32" s="519" t="s">
        <v>1825</v>
      </c>
      <c r="G32" s="14"/>
    </row>
    <row r="33" spans="1:7" ht="90.95" customHeight="1" x14ac:dyDescent="0.25">
      <c r="A33" s="99" t="s">
        <v>1651</v>
      </c>
      <c r="B33" s="46" t="s">
        <v>1671</v>
      </c>
      <c r="C33" s="47" t="s">
        <v>1827</v>
      </c>
      <c r="D33" s="114"/>
      <c r="E33" s="526"/>
      <c r="F33" s="519" t="s">
        <v>1825</v>
      </c>
      <c r="G33" s="14"/>
    </row>
    <row r="34" spans="1:7" ht="87.75" customHeight="1" x14ac:dyDescent="0.25">
      <c r="A34" s="99" t="s">
        <v>1651</v>
      </c>
      <c r="B34" s="46" t="s">
        <v>1672</v>
      </c>
      <c r="C34" s="47" t="s">
        <v>2795</v>
      </c>
      <c r="D34" s="114"/>
      <c r="E34" s="526"/>
      <c r="F34" s="519" t="s">
        <v>1825</v>
      </c>
      <c r="G34" s="14"/>
    </row>
    <row r="35" spans="1:7" ht="33" customHeight="1" x14ac:dyDescent="0.25">
      <c r="A35" s="99" t="s">
        <v>1651</v>
      </c>
      <c r="B35" s="46" t="s">
        <v>1673</v>
      </c>
      <c r="C35" s="47" t="s">
        <v>1829</v>
      </c>
      <c r="D35" s="114"/>
      <c r="E35" s="526"/>
      <c r="F35" s="519" t="s">
        <v>1825</v>
      </c>
      <c r="G35" s="14"/>
    </row>
    <row r="36" spans="1:7" ht="33" customHeight="1" x14ac:dyDescent="0.25">
      <c r="A36" s="99" t="s">
        <v>1651</v>
      </c>
      <c r="B36" s="46" t="s">
        <v>1674</v>
      </c>
      <c r="C36" s="47" t="s">
        <v>1830</v>
      </c>
      <c r="D36" s="114"/>
      <c r="E36" s="526"/>
      <c r="F36" s="519" t="s">
        <v>1825</v>
      </c>
      <c r="G36" s="14"/>
    </row>
    <row r="37" spans="1:7" ht="60.95" customHeight="1" x14ac:dyDescent="0.25">
      <c r="A37" s="99" t="s">
        <v>1651</v>
      </c>
      <c r="B37" s="46" t="s">
        <v>1675</v>
      </c>
      <c r="C37" s="47" t="s">
        <v>1831</v>
      </c>
      <c r="D37" s="114"/>
      <c r="E37" s="526"/>
      <c r="F37" s="519" t="s">
        <v>1825</v>
      </c>
      <c r="G37" s="14"/>
    </row>
    <row r="38" spans="1:7" ht="40.5" customHeight="1" x14ac:dyDescent="0.25">
      <c r="A38" s="99" t="s">
        <v>1651</v>
      </c>
      <c r="B38" s="46" t="s">
        <v>1676</v>
      </c>
      <c r="C38" s="47" t="s">
        <v>1832</v>
      </c>
      <c r="D38" s="114"/>
      <c r="E38" s="525"/>
      <c r="F38" s="519" t="s">
        <v>1825</v>
      </c>
      <c r="G38" s="14"/>
    </row>
    <row r="39" spans="1:7" ht="33" customHeight="1" x14ac:dyDescent="0.25">
      <c r="A39" s="99" t="s">
        <v>1651</v>
      </c>
      <c r="B39" s="46" t="s">
        <v>1677</v>
      </c>
      <c r="C39" s="47" t="s">
        <v>1833</v>
      </c>
      <c r="D39" s="114"/>
      <c r="E39" s="525"/>
      <c r="F39" s="519" t="s">
        <v>1825</v>
      </c>
      <c r="G39" s="14"/>
    </row>
    <row r="40" spans="1:7" ht="45" customHeight="1" x14ac:dyDescent="0.25">
      <c r="A40" s="99" t="s">
        <v>1651</v>
      </c>
      <c r="B40" s="46" t="s">
        <v>1678</v>
      </c>
      <c r="C40" s="47" t="s">
        <v>1834</v>
      </c>
      <c r="D40" s="114"/>
      <c r="E40" s="526"/>
      <c r="F40" s="519" t="s">
        <v>1825</v>
      </c>
      <c r="G40" s="14"/>
    </row>
    <row r="41" spans="1:7" ht="33" customHeight="1" x14ac:dyDescent="0.25">
      <c r="A41" s="99" t="s">
        <v>1651</v>
      </c>
      <c r="B41" s="46" t="s">
        <v>1679</v>
      </c>
      <c r="C41" s="47" t="s">
        <v>1835</v>
      </c>
      <c r="D41" s="114"/>
      <c r="E41" s="526"/>
      <c r="F41" s="519" t="s">
        <v>1825</v>
      </c>
      <c r="G41" s="14"/>
    </row>
    <row r="42" spans="1:7" ht="33" customHeight="1" x14ac:dyDescent="0.25">
      <c r="A42" s="99" t="s">
        <v>1651</v>
      </c>
      <c r="B42" s="46" t="s">
        <v>1680</v>
      </c>
      <c r="C42" s="47" t="s">
        <v>1836</v>
      </c>
      <c r="D42" s="114"/>
      <c r="E42" s="526"/>
      <c r="F42" s="519" t="s">
        <v>1825</v>
      </c>
      <c r="G42" s="14"/>
    </row>
    <row r="43" spans="1:7" ht="33" customHeight="1" x14ac:dyDescent="0.25">
      <c r="A43" s="99" t="s">
        <v>1651</v>
      </c>
      <c r="B43" s="46" t="s">
        <v>1681</v>
      </c>
      <c r="C43" s="47" t="s">
        <v>1837</v>
      </c>
      <c r="D43" s="114"/>
      <c r="E43" s="525"/>
      <c r="F43" s="519" t="s">
        <v>1825</v>
      </c>
      <c r="G43" s="14"/>
    </row>
    <row r="44" spans="1:7" ht="42.95" customHeight="1" x14ac:dyDescent="0.25">
      <c r="A44" s="99" t="s">
        <v>1651</v>
      </c>
      <c r="B44" s="46" t="s">
        <v>1682</v>
      </c>
      <c r="C44" s="47" t="s">
        <v>1838</v>
      </c>
      <c r="D44" s="114"/>
      <c r="E44" s="525"/>
      <c r="F44" s="519" t="s">
        <v>1825</v>
      </c>
      <c r="G44" s="14"/>
    </row>
    <row r="45" spans="1:7" ht="65.45" customHeight="1" x14ac:dyDescent="0.25">
      <c r="A45" s="99" t="s">
        <v>1651</v>
      </c>
      <c r="B45" s="46" t="s">
        <v>1683</v>
      </c>
      <c r="C45" s="47" t="s">
        <v>1839</v>
      </c>
      <c r="D45" s="114"/>
      <c r="E45" s="526"/>
      <c r="F45" s="519" t="s">
        <v>1825</v>
      </c>
      <c r="G45" s="14"/>
    </row>
    <row r="46" spans="1:7" ht="104.25" customHeight="1" x14ac:dyDescent="0.25">
      <c r="A46" s="99" t="s">
        <v>1651</v>
      </c>
      <c r="B46" s="46" t="s">
        <v>1684</v>
      </c>
      <c r="C46" s="47" t="s">
        <v>2796</v>
      </c>
      <c r="D46" s="114"/>
      <c r="E46" s="526"/>
      <c r="F46" s="519" t="s">
        <v>1825</v>
      </c>
      <c r="G46" s="14"/>
    </row>
    <row r="47" spans="1:7" ht="33" customHeight="1" x14ac:dyDescent="0.25">
      <c r="A47" s="99" t="s">
        <v>1651</v>
      </c>
      <c r="B47" s="46" t="s">
        <v>1685</v>
      </c>
      <c r="C47" s="55" t="s">
        <v>1841</v>
      </c>
      <c r="D47" s="114"/>
      <c r="E47" s="526"/>
      <c r="F47" s="519" t="s">
        <v>1825</v>
      </c>
      <c r="G47" s="14"/>
    </row>
    <row r="48" spans="1:7" ht="42.95" customHeight="1" x14ac:dyDescent="0.25">
      <c r="A48" s="99" t="s">
        <v>1651</v>
      </c>
      <c r="B48" s="46" t="s">
        <v>1686</v>
      </c>
      <c r="C48" s="47" t="s">
        <v>1842</v>
      </c>
      <c r="D48" s="114"/>
      <c r="E48" s="526"/>
      <c r="F48" s="519" t="s">
        <v>1825</v>
      </c>
      <c r="G48" s="14"/>
    </row>
    <row r="49" spans="1:7" ht="33" customHeight="1" x14ac:dyDescent="0.25">
      <c r="A49" s="99" t="s">
        <v>1651</v>
      </c>
      <c r="B49" s="46" t="s">
        <v>1687</v>
      </c>
      <c r="C49" s="47" t="s">
        <v>1843</v>
      </c>
      <c r="D49" s="114"/>
      <c r="E49" s="526"/>
      <c r="F49" s="519" t="s">
        <v>1825</v>
      </c>
      <c r="G49" s="14"/>
    </row>
    <row r="50" spans="1:7" ht="36" customHeight="1" x14ac:dyDescent="0.25">
      <c r="A50" s="99" t="s">
        <v>1651</v>
      </c>
      <c r="B50" s="46" t="s">
        <v>1688</v>
      </c>
      <c r="C50" s="47" t="s">
        <v>1844</v>
      </c>
      <c r="D50" s="114"/>
      <c r="E50" s="525"/>
      <c r="F50" s="519" t="s">
        <v>1825</v>
      </c>
      <c r="G50" s="14"/>
    </row>
    <row r="51" spans="1:7" ht="41.45" customHeight="1" x14ac:dyDescent="0.25">
      <c r="A51" s="99" t="s">
        <v>1651</v>
      </c>
      <c r="B51" s="46" t="s">
        <v>1689</v>
      </c>
      <c r="C51" s="47" t="s">
        <v>1845</v>
      </c>
      <c r="D51" s="114"/>
      <c r="E51" s="525"/>
      <c r="F51" s="519" t="s">
        <v>1825</v>
      </c>
      <c r="G51" s="14"/>
    </row>
    <row r="52" spans="1:7" ht="50.45" customHeight="1" x14ac:dyDescent="0.25">
      <c r="A52" s="99" t="s">
        <v>1651</v>
      </c>
      <c r="B52" s="46" t="s">
        <v>1690</v>
      </c>
      <c r="C52" s="47" t="s">
        <v>1846</v>
      </c>
      <c r="D52" s="114"/>
      <c r="E52" s="525"/>
      <c r="F52" s="519" t="s">
        <v>1825</v>
      </c>
      <c r="G52" s="14"/>
    </row>
    <row r="53" spans="1:7" ht="72" x14ac:dyDescent="0.25">
      <c r="A53" s="99" t="s">
        <v>1651</v>
      </c>
      <c r="B53" s="46" t="s">
        <v>1691</v>
      </c>
      <c r="C53" s="47" t="s">
        <v>2797</v>
      </c>
      <c r="D53" s="114"/>
      <c r="E53" s="525"/>
      <c r="F53" s="519" t="s">
        <v>1825</v>
      </c>
      <c r="G53" s="14"/>
    </row>
    <row r="54" spans="1:7" ht="33" customHeight="1" x14ac:dyDescent="0.25">
      <c r="A54" s="99" t="s">
        <v>1651</v>
      </c>
      <c r="B54" s="46" t="s">
        <v>1692</v>
      </c>
      <c r="C54" s="47" t="s">
        <v>1848</v>
      </c>
      <c r="D54" s="114"/>
      <c r="E54" s="525"/>
      <c r="F54" s="519" t="s">
        <v>1825</v>
      </c>
      <c r="G54" s="14"/>
    </row>
    <row r="55" spans="1:7" ht="80.099999999999994" customHeight="1" x14ac:dyDescent="0.25">
      <c r="A55" s="99" t="s">
        <v>1651</v>
      </c>
      <c r="B55" s="46" t="s">
        <v>1693</v>
      </c>
      <c r="C55" s="47" t="s">
        <v>1849</v>
      </c>
      <c r="D55" s="114"/>
      <c r="E55" s="525"/>
      <c r="F55" s="519" t="s">
        <v>1825</v>
      </c>
      <c r="G55" s="14"/>
    </row>
    <row r="56" spans="1:7" ht="33" customHeight="1" x14ac:dyDescent="0.25">
      <c r="A56" s="99" t="s">
        <v>1651</v>
      </c>
      <c r="B56" s="46" t="s">
        <v>1694</v>
      </c>
      <c r="C56" s="47" t="s">
        <v>1850</v>
      </c>
      <c r="D56" s="114"/>
      <c r="E56" s="525"/>
      <c r="F56" s="519" t="s">
        <v>1825</v>
      </c>
      <c r="G56" s="14"/>
    </row>
    <row r="57" spans="1:7" ht="50.45" customHeight="1" x14ac:dyDescent="0.25">
      <c r="A57" s="99" t="s">
        <v>1651</v>
      </c>
      <c r="B57" s="46" t="s">
        <v>1695</v>
      </c>
      <c r="C57" s="47" t="s">
        <v>1851</v>
      </c>
      <c r="D57" s="114"/>
      <c r="E57" s="525"/>
      <c r="F57" s="519" t="s">
        <v>1825</v>
      </c>
      <c r="G57" s="14"/>
    </row>
    <row r="58" spans="1:7" ht="39.6" customHeight="1" x14ac:dyDescent="0.25">
      <c r="A58" s="99" t="s">
        <v>1651</v>
      </c>
      <c r="B58" s="46" t="s">
        <v>1696</v>
      </c>
      <c r="C58" s="47" t="s">
        <v>1852</v>
      </c>
      <c r="D58" s="114"/>
      <c r="E58" s="525"/>
      <c r="F58" s="519" t="s">
        <v>1825</v>
      </c>
      <c r="G58" s="14"/>
    </row>
    <row r="59" spans="1:7" ht="39.6" customHeight="1" x14ac:dyDescent="0.25">
      <c r="A59" s="99" t="s">
        <v>1651</v>
      </c>
      <c r="B59" s="46" t="s">
        <v>1697</v>
      </c>
      <c r="C59" s="47" t="s">
        <v>1853</v>
      </c>
      <c r="D59" s="114"/>
      <c r="E59" s="526"/>
      <c r="F59" s="519" t="s">
        <v>1825</v>
      </c>
      <c r="G59" s="14"/>
    </row>
    <row r="60" spans="1:7" ht="39.6" customHeight="1" x14ac:dyDescent="0.25">
      <c r="A60" s="99" t="s">
        <v>1651</v>
      </c>
      <c r="B60" s="46" t="s">
        <v>1698</v>
      </c>
      <c r="C60" s="47" t="s">
        <v>1854</v>
      </c>
      <c r="D60" s="114"/>
      <c r="E60" s="525"/>
      <c r="F60" s="519" t="s">
        <v>1825</v>
      </c>
      <c r="G60" s="14"/>
    </row>
    <row r="61" spans="1:7" ht="39" customHeight="1" x14ac:dyDescent="0.25">
      <c r="A61" s="99" t="s">
        <v>1651</v>
      </c>
      <c r="B61" s="46" t="s">
        <v>1699</v>
      </c>
      <c r="C61" s="47" t="s">
        <v>1855</v>
      </c>
      <c r="D61" s="114"/>
      <c r="E61" s="525"/>
      <c r="F61" s="519" t="s">
        <v>1825</v>
      </c>
      <c r="G61" s="14"/>
    </row>
    <row r="62" spans="1:7" s="14" customFormat="1" ht="111" customHeight="1" x14ac:dyDescent="0.25">
      <c r="A62" s="98"/>
      <c r="B62" s="48" t="s">
        <v>1856</v>
      </c>
      <c r="C62" s="226" t="s">
        <v>1857</v>
      </c>
      <c r="D62" s="71" t="str">
        <f>IF(COUNTIF(D63:D67,"NO CUMPLE")&gt;0,"NO CUMPLE CONDICIÓN",IF(COUNTIF(D63:D67,"CUMPLE")=0,"NO APLICA","CUMPLE"))</f>
        <v>NO APLICA</v>
      </c>
      <c r="E62" s="64" t="str">
        <f>CONCATENATE(IF(D63="NO CUMPLE",CONCATENATE(E63," / "),""),IF(D64="NO CUMPLE",CONCATENATE(E64," / "),""),IF(D65="NO CUMPLE",CONCATENATE(E65," / "),""),IF(D66="NO CUMPLE",CONCATENATE(E66," / "),""),IF(D67="NO CUMPLE",CONCATENATE(E67," / "),""))</f>
        <v/>
      </c>
      <c r="F62" s="520" t="s">
        <v>1858</v>
      </c>
      <c r="G62" s="14">
        <f t="shared" ref="G62" si="3">IF(D62="CUMPLE",1,IF(D62="NO CUMPLE CONDICIÓN",2,3))</f>
        <v>3</v>
      </c>
    </row>
    <row r="63" spans="1:7" ht="141" customHeight="1" x14ac:dyDescent="0.25">
      <c r="A63" s="99" t="s">
        <v>1651</v>
      </c>
      <c r="B63" s="46" t="s">
        <v>1859</v>
      </c>
      <c r="C63" s="534" t="s">
        <v>1860</v>
      </c>
      <c r="D63" s="114"/>
      <c r="E63" s="525"/>
      <c r="F63" s="519" t="s">
        <v>1858</v>
      </c>
      <c r="G63" s="14"/>
    </row>
    <row r="64" spans="1:7" ht="93" customHeight="1" x14ac:dyDescent="0.25">
      <c r="A64" s="99" t="s">
        <v>1651</v>
      </c>
      <c r="B64" s="46" t="s">
        <v>1861</v>
      </c>
      <c r="C64" s="47" t="s">
        <v>1862</v>
      </c>
      <c r="D64" s="114"/>
      <c r="E64" s="525"/>
      <c r="F64" s="519" t="s">
        <v>1858</v>
      </c>
      <c r="G64" s="14"/>
    </row>
    <row r="65" spans="1:7" ht="96.95" customHeight="1" x14ac:dyDescent="0.25">
      <c r="A65" s="99" t="s">
        <v>1651</v>
      </c>
      <c r="B65" s="46" t="s">
        <v>1863</v>
      </c>
      <c r="C65" s="47" t="s">
        <v>1864</v>
      </c>
      <c r="D65" s="114"/>
      <c r="E65" s="525"/>
      <c r="F65" s="519" t="s">
        <v>1858</v>
      </c>
      <c r="G65" s="14"/>
    </row>
    <row r="66" spans="1:7" ht="114.95" customHeight="1" x14ac:dyDescent="0.25">
      <c r="A66" s="99" t="s">
        <v>1651</v>
      </c>
      <c r="B66" s="46" t="s">
        <v>1865</v>
      </c>
      <c r="C66" s="47" t="s">
        <v>1866</v>
      </c>
      <c r="D66" s="114"/>
      <c r="E66" s="525"/>
      <c r="F66" s="519" t="s">
        <v>1858</v>
      </c>
      <c r="G66" s="14"/>
    </row>
    <row r="67" spans="1:7" ht="89.45" customHeight="1" x14ac:dyDescent="0.25">
      <c r="A67" s="99" t="s">
        <v>1651</v>
      </c>
      <c r="B67" s="46" t="s">
        <v>1867</v>
      </c>
      <c r="C67" s="47" t="s">
        <v>1868</v>
      </c>
      <c r="D67" s="114"/>
      <c r="E67" s="525"/>
      <c r="F67" s="519" t="s">
        <v>1858</v>
      </c>
      <c r="G67" s="14"/>
    </row>
    <row r="68" spans="1:7" ht="114" customHeight="1" x14ac:dyDescent="0.25">
      <c r="A68" s="573" t="s">
        <v>1869</v>
      </c>
      <c r="B68" s="48" t="s">
        <v>1870</v>
      </c>
      <c r="C68" s="226" t="s">
        <v>1871</v>
      </c>
      <c r="D68" s="71" t="str">
        <f>IF(COUNTIF(D70:D79,"NO CUMPLE")&gt;0,"NO CUMPLE CONDICIÓN",IF(COUNTIF(D70:D79,"CUMPLE")=0,"NO APLICA","CUMPLE"))</f>
        <v>NO APLICA</v>
      </c>
      <c r="E68" s="66" t="str">
        <f>CONCATENATE(IF(D70="NO CUMPLE",CONCATENATE(E70," / "),""),IF(D71="NO CUMPLE",CONCATENATE(E71," / "),""),IF(D72="NO CUMPLE",CONCATENATE(E72," / "),""),IF(D73="NO CUMPLE",CONCATENATE(E73," / "),""),IF(D74="NO CUMPLE",CONCATENATE(E74," / "),""),IF(D75="NO CUMPLE",CONCATENATE(E75," / "),""),IF(D76="NO CUMPLE",CONCATENATE(E76," / "),""),IF(D77="NO CUMPLE",CONCATENATE(E77," / "),""),IF(D78="NO CUMPLE",CONCATENATE(E78," / "),""),IF(D79="NO CUMPLE",CONCATENATE(E79," / "),""))</f>
        <v/>
      </c>
      <c r="F68" s="520" t="s">
        <v>1872</v>
      </c>
      <c r="G68" s="14">
        <f t="shared" ref="G68:G69" si="4">IF(D68="CUMPLE",1,IF(D68="NO CUMPLE CONDICIÓN",2,3))</f>
        <v>3</v>
      </c>
    </row>
    <row r="69" spans="1:7" ht="114" customHeight="1" x14ac:dyDescent="0.25">
      <c r="A69" s="573" t="s">
        <v>1869</v>
      </c>
      <c r="B69" s="48" t="s">
        <v>1870</v>
      </c>
      <c r="C69" s="226" t="s">
        <v>1871</v>
      </c>
      <c r="D69" s="71" t="str">
        <f>IF(COUNTIF(D80:D86,"NO CUMPLE")&gt;0,"NO CUMPLE CONDICIÓN",IF(COUNTIF(D80:D86,"CUMPLE")=0,"NO APLICA","CUMPLE"))</f>
        <v>NO APLICA</v>
      </c>
      <c r="E69" s="66" t="str">
        <f>CONCATENATE(IF(D80="NO CUMPLE",CONCATENATE(E80," / "),""),IF(D81="NO CUMPLE",CONCATENATE(E81," / "),""),IF(D82="NO CUMPLE",CONCATENATE(E82," / "),""),IF(D83="NO CUMPLE",CONCATENATE(E83," / "),""),IF(D84="NO CUMPLE",CONCATENATE(E84," / "),""),IF(D85="NO CUMPLE",CONCATENATE(E85," / "),""),IF(D86="NO CUMPLE",CONCATENATE(E86," / "),""))</f>
        <v/>
      </c>
      <c r="F69" s="520" t="s">
        <v>1872</v>
      </c>
      <c r="G69" s="14">
        <f t="shared" si="4"/>
        <v>3</v>
      </c>
    </row>
    <row r="70" spans="1:7" ht="93.75" customHeight="1" x14ac:dyDescent="0.25">
      <c r="A70" s="99" t="s">
        <v>1651</v>
      </c>
      <c r="B70" s="46" t="s">
        <v>1873</v>
      </c>
      <c r="C70" s="47" t="s">
        <v>1874</v>
      </c>
      <c r="D70" s="114"/>
      <c r="E70" s="525"/>
      <c r="F70" s="519" t="s">
        <v>1872</v>
      </c>
      <c r="G70" s="14"/>
    </row>
    <row r="71" spans="1:7" ht="44.45" customHeight="1" x14ac:dyDescent="0.25">
      <c r="A71" s="99" t="s">
        <v>1651</v>
      </c>
      <c r="B71" s="46" t="s">
        <v>1875</v>
      </c>
      <c r="C71" s="47" t="s">
        <v>1876</v>
      </c>
      <c r="D71" s="114"/>
      <c r="E71" s="525"/>
      <c r="F71" s="519" t="s">
        <v>1872</v>
      </c>
      <c r="G71" s="14"/>
    </row>
    <row r="72" spans="1:7" ht="57.6" customHeight="1" x14ac:dyDescent="0.25">
      <c r="A72" s="99" t="s">
        <v>1651</v>
      </c>
      <c r="B72" s="46" t="s">
        <v>1877</v>
      </c>
      <c r="C72" s="47" t="s">
        <v>1878</v>
      </c>
      <c r="D72" s="114"/>
      <c r="E72" s="525"/>
      <c r="F72" s="519" t="s">
        <v>1872</v>
      </c>
      <c r="G72" s="14"/>
    </row>
    <row r="73" spans="1:7" ht="55.5" customHeight="1" x14ac:dyDescent="0.25">
      <c r="A73" s="99" t="s">
        <v>1651</v>
      </c>
      <c r="B73" s="46" t="s">
        <v>1879</v>
      </c>
      <c r="C73" s="47" t="s">
        <v>1880</v>
      </c>
      <c r="D73" s="114"/>
      <c r="E73" s="526"/>
      <c r="F73" s="519" t="s">
        <v>1872</v>
      </c>
      <c r="G73" s="14"/>
    </row>
    <row r="74" spans="1:7" ht="104.45" customHeight="1" x14ac:dyDescent="0.25">
      <c r="A74" s="99" t="s">
        <v>1651</v>
      </c>
      <c r="B74" s="46" t="s">
        <v>1881</v>
      </c>
      <c r="C74" s="47" t="s">
        <v>1882</v>
      </c>
      <c r="D74" s="114"/>
      <c r="E74" s="526"/>
      <c r="F74" s="519" t="s">
        <v>1872</v>
      </c>
      <c r="G74" s="14"/>
    </row>
    <row r="75" spans="1:7" ht="78.599999999999994" customHeight="1" x14ac:dyDescent="0.25">
      <c r="A75" s="99" t="s">
        <v>1651</v>
      </c>
      <c r="B75" s="46" t="s">
        <v>1883</v>
      </c>
      <c r="C75" s="47" t="s">
        <v>1884</v>
      </c>
      <c r="D75" s="114"/>
      <c r="E75" s="526"/>
      <c r="F75" s="519" t="s">
        <v>1872</v>
      </c>
      <c r="G75" s="14"/>
    </row>
    <row r="76" spans="1:7" ht="77.099999999999994" customHeight="1" x14ac:dyDescent="0.25">
      <c r="A76" s="99" t="s">
        <v>1651</v>
      </c>
      <c r="B76" s="46" t="s">
        <v>1885</v>
      </c>
      <c r="C76" s="198" t="s">
        <v>1886</v>
      </c>
      <c r="D76" s="114"/>
      <c r="E76" s="526"/>
      <c r="F76" s="160" t="s">
        <v>1887</v>
      </c>
      <c r="G76" s="14"/>
    </row>
    <row r="77" spans="1:7" ht="59.1" customHeight="1" x14ac:dyDescent="0.25">
      <c r="A77" s="99" t="s">
        <v>1651</v>
      </c>
      <c r="B77" s="46" t="s">
        <v>1888</v>
      </c>
      <c r="C77" s="47" t="s">
        <v>1889</v>
      </c>
      <c r="D77" s="114"/>
      <c r="E77" s="526"/>
      <c r="F77" s="519" t="s">
        <v>1872</v>
      </c>
      <c r="G77" s="14"/>
    </row>
    <row r="78" spans="1:7" ht="38.25" customHeight="1" x14ac:dyDescent="0.25">
      <c r="A78" s="99" t="s">
        <v>1651</v>
      </c>
      <c r="B78" s="46" t="s">
        <v>1890</v>
      </c>
      <c r="C78" s="47" t="s">
        <v>1891</v>
      </c>
      <c r="D78" s="114"/>
      <c r="E78" s="526"/>
      <c r="F78" s="519" t="s">
        <v>1872</v>
      </c>
      <c r="G78" s="14"/>
    </row>
    <row r="79" spans="1:7" ht="54" customHeight="1" x14ac:dyDescent="0.25">
      <c r="A79" s="99" t="s">
        <v>1651</v>
      </c>
      <c r="B79" s="46" t="s">
        <v>1892</v>
      </c>
      <c r="C79" s="47" t="s">
        <v>1893</v>
      </c>
      <c r="D79" s="114"/>
      <c r="E79" s="526"/>
      <c r="F79" s="519" t="s">
        <v>1872</v>
      </c>
      <c r="G79" s="14"/>
    </row>
    <row r="80" spans="1:7" ht="78" customHeight="1" x14ac:dyDescent="0.25">
      <c r="A80" s="99" t="s">
        <v>1651</v>
      </c>
      <c r="B80" s="46" t="s">
        <v>1894</v>
      </c>
      <c r="C80" s="47" t="s">
        <v>1895</v>
      </c>
      <c r="D80" s="114"/>
      <c r="E80" s="526"/>
      <c r="F80" s="519" t="s">
        <v>1872</v>
      </c>
      <c r="G80" s="14"/>
    </row>
    <row r="81" spans="1:7" ht="42.6" customHeight="1" x14ac:dyDescent="0.25">
      <c r="A81" s="99" t="s">
        <v>1651</v>
      </c>
      <c r="B81" s="46" t="s">
        <v>1896</v>
      </c>
      <c r="C81" s="47" t="s">
        <v>1897</v>
      </c>
      <c r="D81" s="114"/>
      <c r="E81" s="526"/>
      <c r="F81" s="519" t="s">
        <v>1872</v>
      </c>
      <c r="G81" s="14"/>
    </row>
    <row r="82" spans="1:7" ht="42.6" customHeight="1" x14ac:dyDescent="0.25">
      <c r="A82" s="99" t="s">
        <v>1651</v>
      </c>
      <c r="B82" s="46" t="s">
        <v>1898</v>
      </c>
      <c r="C82" s="47" t="s">
        <v>1899</v>
      </c>
      <c r="D82" s="114"/>
      <c r="E82" s="526"/>
      <c r="F82" s="519" t="s">
        <v>1872</v>
      </c>
      <c r="G82" s="14"/>
    </row>
    <row r="83" spans="1:7" ht="38.25" customHeight="1" x14ac:dyDescent="0.25">
      <c r="A83" s="99" t="s">
        <v>1651</v>
      </c>
      <c r="B83" s="46" t="s">
        <v>1900</v>
      </c>
      <c r="C83" s="47" t="s">
        <v>1901</v>
      </c>
      <c r="D83" s="114"/>
      <c r="E83" s="525"/>
      <c r="F83" s="519" t="s">
        <v>1872</v>
      </c>
      <c r="G83" s="14"/>
    </row>
    <row r="84" spans="1:7" ht="38.25" customHeight="1" x14ac:dyDescent="0.25">
      <c r="A84" s="99" t="s">
        <v>1651</v>
      </c>
      <c r="B84" s="46" t="s">
        <v>1902</v>
      </c>
      <c r="C84" s="47" t="s">
        <v>1903</v>
      </c>
      <c r="D84" s="114"/>
      <c r="E84" s="526"/>
      <c r="F84" s="519" t="s">
        <v>1872</v>
      </c>
      <c r="G84" s="14"/>
    </row>
    <row r="85" spans="1:7" ht="43.5" customHeight="1" x14ac:dyDescent="0.25">
      <c r="A85" s="99" t="s">
        <v>1651</v>
      </c>
      <c r="B85" s="46" t="s">
        <v>1904</v>
      </c>
      <c r="C85" s="47" t="s">
        <v>1905</v>
      </c>
      <c r="D85" s="114"/>
      <c r="E85" s="526"/>
      <c r="F85" s="519" t="s">
        <v>1872</v>
      </c>
      <c r="G85" s="14"/>
    </row>
    <row r="86" spans="1:7" ht="43.5" customHeight="1" x14ac:dyDescent="0.25">
      <c r="A86" s="99" t="s">
        <v>1651</v>
      </c>
      <c r="B86" s="46" t="s">
        <v>1906</v>
      </c>
      <c r="C86" s="47" t="s">
        <v>1907</v>
      </c>
      <c r="D86" s="114"/>
      <c r="E86" s="526"/>
      <c r="F86" s="519" t="s">
        <v>1872</v>
      </c>
      <c r="G86" s="14"/>
    </row>
    <row r="87" spans="1:7" ht="132" customHeight="1" x14ac:dyDescent="0.25">
      <c r="B87" s="48" t="s">
        <v>1908</v>
      </c>
      <c r="C87" s="92" t="s">
        <v>1909</v>
      </c>
      <c r="D87" s="71" t="str">
        <f>IF(COUNTIF(D88:D93,"NO CUMPLE")&gt;0,"NO CUMPLE CONDICIÓN",IF(COUNTIF(D88:D93,"CUMPLE")=0,"NO APLICA","CUMPLE"))</f>
        <v>NO APLICA</v>
      </c>
      <c r="E87" s="64" t="str">
        <f>CONCATENATE(IF(D88="NO CUMPLE",CONCATENATE(E88," / "),""),IF(D89="NO CUMPLE",CONCATENATE(E89," / "),""),IF(D90="NO CUMPLE",CONCATENATE(E90," / "),""),IF(D91="NO CUMPLE",CONCATENATE(E91," / "),""),IF(D92="NO CUMPLE",CONCATENATE(E92," / "),""),IF(D93="NO CUMPLE",CONCATENATE(E93," / "),""))</f>
        <v/>
      </c>
      <c r="F87" s="523" t="s">
        <v>1910</v>
      </c>
      <c r="G87" s="14">
        <f t="shared" si="0"/>
        <v>3</v>
      </c>
    </row>
    <row r="88" spans="1:7" ht="45.95" customHeight="1" x14ac:dyDescent="0.25">
      <c r="A88" s="99" t="s">
        <v>1651</v>
      </c>
      <c r="B88" s="46" t="s">
        <v>1911</v>
      </c>
      <c r="C88" s="47" t="s">
        <v>1912</v>
      </c>
      <c r="D88" s="114"/>
      <c r="E88" s="525"/>
      <c r="F88" s="519" t="s">
        <v>1910</v>
      </c>
      <c r="G88" s="14"/>
    </row>
    <row r="89" spans="1:7" ht="62.1" customHeight="1" x14ac:dyDescent="0.25">
      <c r="A89" s="99" t="s">
        <v>1651</v>
      </c>
      <c r="B89" s="46" t="s">
        <v>1913</v>
      </c>
      <c r="C89" s="47" t="s">
        <v>1914</v>
      </c>
      <c r="D89" s="114"/>
      <c r="E89" s="525"/>
      <c r="F89" s="519" t="s">
        <v>1910</v>
      </c>
      <c r="G89" s="14"/>
    </row>
    <row r="90" spans="1:7" ht="57.95" customHeight="1" x14ac:dyDescent="0.25">
      <c r="A90" s="99" t="s">
        <v>1651</v>
      </c>
      <c r="B90" s="46" t="s">
        <v>1915</v>
      </c>
      <c r="C90" s="47" t="s">
        <v>1916</v>
      </c>
      <c r="D90" s="114"/>
      <c r="E90" s="525"/>
      <c r="F90" s="519" t="s">
        <v>1910</v>
      </c>
      <c r="G90" s="14"/>
    </row>
    <row r="91" spans="1:7" ht="64.5" customHeight="1" x14ac:dyDescent="0.25">
      <c r="A91" s="99" t="s">
        <v>1651</v>
      </c>
      <c r="B91" s="46" t="s">
        <v>1917</v>
      </c>
      <c r="C91" s="47" t="s">
        <v>1918</v>
      </c>
      <c r="D91" s="114"/>
      <c r="E91" s="525"/>
      <c r="F91" s="519" t="s">
        <v>1910</v>
      </c>
      <c r="G91" s="14"/>
    </row>
    <row r="92" spans="1:7" ht="62.1" customHeight="1" x14ac:dyDescent="0.25">
      <c r="A92" s="186" t="s">
        <v>1799</v>
      </c>
      <c r="B92" s="46" t="s">
        <v>1919</v>
      </c>
      <c r="C92" s="464" t="s">
        <v>1920</v>
      </c>
      <c r="D92" s="114"/>
      <c r="E92" s="525"/>
      <c r="F92" s="519" t="s">
        <v>1910</v>
      </c>
      <c r="G92" s="14"/>
    </row>
    <row r="93" spans="1:7" ht="45" customHeight="1" x14ac:dyDescent="0.25">
      <c r="A93" s="99" t="s">
        <v>1651</v>
      </c>
      <c r="B93" s="46" t="s">
        <v>1921</v>
      </c>
      <c r="C93" s="47" t="s">
        <v>1922</v>
      </c>
      <c r="D93" s="114"/>
      <c r="E93" s="525"/>
      <c r="F93" s="519" t="s">
        <v>1910</v>
      </c>
      <c r="G93" s="14"/>
    </row>
    <row r="94" spans="1:7" s="14" customFormat="1" ht="41.45" customHeight="1" x14ac:dyDescent="0.25">
      <c r="A94" s="98"/>
      <c r="B94" s="48" t="s">
        <v>1923</v>
      </c>
      <c r="C94" s="226" t="s">
        <v>1924</v>
      </c>
      <c r="D94" s="71" t="str">
        <f>IF(COUNTIF(D95:D95,"NO CUMPLE")&gt;0,"NO CUMPLE CONDICIÓN",IF(COUNTIF(D95:D95,"CUMPLE")=0,"NO APLICA","CUMPLE"))</f>
        <v>NO APLICA</v>
      </c>
      <c r="E94" s="527" t="str">
        <f>CONCATENATE(IF(D95="NO CUMPLE",CONCATENATE(E95," / "),""))</f>
        <v/>
      </c>
      <c r="F94" s="520" t="s">
        <v>1925</v>
      </c>
      <c r="G94" s="14">
        <f t="shared" si="0"/>
        <v>3</v>
      </c>
    </row>
    <row r="95" spans="1:7" ht="63.6" customHeight="1" thickBot="1" x14ac:dyDescent="0.3">
      <c r="A95" s="99" t="s">
        <v>1651</v>
      </c>
      <c r="B95" s="50" t="s">
        <v>1926</v>
      </c>
      <c r="C95" s="91" t="s">
        <v>1927</v>
      </c>
      <c r="D95" s="115"/>
      <c r="E95" s="528"/>
      <c r="F95" s="524" t="s">
        <v>1928</v>
      </c>
      <c r="G95" s="14"/>
    </row>
    <row r="98" spans="3:4" hidden="1" x14ac:dyDescent="0.25">
      <c r="C98" s="93" t="s">
        <v>1700</v>
      </c>
      <c r="D98">
        <f>COUNTIF(G3:G95,1)</f>
        <v>0</v>
      </c>
    </row>
    <row r="99" spans="3:4" hidden="1" x14ac:dyDescent="0.25">
      <c r="C99" s="93" t="s">
        <v>1701</v>
      </c>
      <c r="D99">
        <f>COUNTIF(G3:G95,2)</f>
        <v>0</v>
      </c>
    </row>
    <row r="100" spans="3:4" hidden="1" x14ac:dyDescent="0.25">
      <c r="C100" s="93" t="s">
        <v>1702</v>
      </c>
      <c r="D100">
        <f>COUNTIF(G3:G95,3)</f>
        <v>15</v>
      </c>
    </row>
  </sheetData>
  <sheetProtection algorithmName="SHA-512" hashValue="W1u7G/UAqkgf/38rftpoFuiQRKgbtVTewX1NiqccOqRXSOAOUAetlCYB9xU2MqSoy5RV5w5G/QOjGNv43zMyDQ==" saltValue="F0/ilmna8Tp+AaKITPWHlQ==" spinCount="100000" sheet="1" formatRows="0" autoFilter="0"/>
  <mergeCells count="1">
    <mergeCell ref="B1:E1"/>
  </mergeCells>
  <phoneticPr fontId="33" type="noConversion"/>
  <conditionalFormatting sqref="D3">
    <cfRule type="cellIs" dxfId="116" priority="25" operator="equal">
      <formula>"NO CUMPLE CONDICIÓN"</formula>
    </cfRule>
    <cfRule type="cellIs" dxfId="115" priority="26" operator="equal">
      <formula>"No Cumple"</formula>
    </cfRule>
  </conditionalFormatting>
  <conditionalFormatting sqref="D5">
    <cfRule type="cellIs" dxfId="114" priority="21" operator="equal">
      <formula>"NO CUMPLE CONDICIÓN"</formula>
    </cfRule>
    <cfRule type="cellIs" dxfId="113" priority="22" operator="equal">
      <formula>"No Cumple"</formula>
    </cfRule>
  </conditionalFormatting>
  <conditionalFormatting sqref="D9">
    <cfRule type="cellIs" dxfId="112" priority="19" operator="equal">
      <formula>"NO CUMPLE CONDICIÓN"</formula>
    </cfRule>
    <cfRule type="cellIs" dxfId="111" priority="20" operator="equal">
      <formula>"No Cumple"</formula>
    </cfRule>
  </conditionalFormatting>
  <conditionalFormatting sqref="D17">
    <cfRule type="cellIs" dxfId="110" priority="17" operator="equal">
      <formula>"NO CUMPLE CONDICIÓN"</formula>
    </cfRule>
    <cfRule type="cellIs" dxfId="109" priority="18" operator="equal">
      <formula>"No Cumple"</formula>
    </cfRule>
  </conditionalFormatting>
  <conditionalFormatting sqref="D19">
    <cfRule type="cellIs" dxfId="108" priority="15" operator="equal">
      <formula>"NO CUMPLE CONDICIÓN"</formula>
    </cfRule>
    <cfRule type="cellIs" dxfId="107" priority="16" operator="equal">
      <formula>"No Cumple"</formula>
    </cfRule>
  </conditionalFormatting>
  <conditionalFormatting sqref="D22">
    <cfRule type="cellIs" dxfId="106" priority="13" operator="equal">
      <formula>"NO CUMPLE CONDICIÓN"</formula>
    </cfRule>
    <cfRule type="cellIs" dxfId="105" priority="14" operator="equal">
      <formula>"No Cumple"</formula>
    </cfRule>
  </conditionalFormatting>
  <conditionalFormatting sqref="D26">
    <cfRule type="cellIs" dxfId="104" priority="11" operator="equal">
      <formula>"NO CUMPLE CONDICIÓN"</formula>
    </cfRule>
    <cfRule type="cellIs" dxfId="103" priority="12" operator="equal">
      <formula>"No Cumple"</formula>
    </cfRule>
  </conditionalFormatting>
  <conditionalFormatting sqref="D29:D31">
    <cfRule type="cellIs" dxfId="102" priority="9" operator="equal">
      <formula>"NO CUMPLE CONDICIÓN"</formula>
    </cfRule>
    <cfRule type="cellIs" dxfId="101" priority="10" operator="equal">
      <formula>"No Cumple"</formula>
    </cfRule>
  </conditionalFormatting>
  <conditionalFormatting sqref="D62">
    <cfRule type="cellIs" dxfId="100" priority="7" operator="equal">
      <formula>"NO CUMPLE CONDICIÓN"</formula>
    </cfRule>
    <cfRule type="cellIs" dxfId="99" priority="8" operator="equal">
      <formula>"No Cumple"</formula>
    </cfRule>
  </conditionalFormatting>
  <conditionalFormatting sqref="D68:D69">
    <cfRule type="cellIs" dxfId="98" priority="5" operator="equal">
      <formula>"NO CUMPLE CONDICIÓN"</formula>
    </cfRule>
    <cfRule type="cellIs" dxfId="97" priority="6" operator="equal">
      <formula>"No Cumple"</formula>
    </cfRule>
  </conditionalFormatting>
  <conditionalFormatting sqref="D87">
    <cfRule type="cellIs" dxfId="96" priority="3" operator="equal">
      <formula>"NO CUMPLE CONDICIÓN"</formula>
    </cfRule>
    <cfRule type="cellIs" dxfId="95" priority="4" operator="equal">
      <formula>"No Cumple"</formula>
    </cfRule>
  </conditionalFormatting>
  <conditionalFormatting sqref="D94">
    <cfRule type="cellIs" dxfId="94" priority="1" operator="equal">
      <formula>"NO CUMPLE CONDICIÓN"</formula>
    </cfRule>
    <cfRule type="cellIs" dxfId="93" priority="2" operator="equal">
      <formula>"No Cumple"</formula>
    </cfRule>
  </conditionalFormatting>
  <dataValidations count="2">
    <dataValidation type="list" allowBlank="1" showInputMessage="1" showErrorMessage="1" sqref="D60:D61 D83 D18 D4 D20:D21 D13 D10 D23:D25 D27 D63:D67 D43:D44 D88:D93 D38:D39 D95 D70:D72 D50:D58" xr:uid="{C5A6D847-3040-40A6-8F6A-49A852DAB772}">
      <formula1>"CUMPLE,NO CUMPLE"</formula1>
    </dataValidation>
    <dataValidation type="list" allowBlank="1" showInputMessage="1" showErrorMessage="1" sqref="D11:D12 D73:D82 D28 D84:D86 D14:D16 D6:D8 D59 D45:D49 D40:D42 D32:D37" xr:uid="{3AA74848-FFB7-4946-A5B6-262FB07CA19D}">
      <formula1>"CUMPLE,NO CUMPLE,NO APLICA"</formula1>
    </dataValidation>
  </dataValidations>
  <hyperlinks>
    <hyperlink ref="A68" location="'Tabla 1. Áreas'!A1" display="Click" xr:uid="{B2E1E247-27C2-4E8F-9F17-A1EC660C1EC9}"/>
    <hyperlink ref="A1" location="PORTADA!A1" display="Portada" xr:uid="{0D35CB9E-A84D-4E13-B2FF-936ACB4EB268}"/>
    <hyperlink ref="A69" location="'Tabla 1. Áreas'!A1" display="Click" xr:uid="{EE83336D-DECA-41F8-A891-79ADD8020423}"/>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60D12-C1BD-41FE-971B-0662B085736F}">
  <sheetPr codeName="Hoja12">
    <tabColor rgb="FFF2CEEF"/>
    <pageSetUpPr fitToPage="1"/>
  </sheetPr>
  <dimension ref="A1:G109"/>
  <sheetViews>
    <sheetView zoomScaleNormal="100" workbookViewId="0">
      <selection activeCell="A18" sqref="A18:F19"/>
    </sheetView>
  </sheetViews>
  <sheetFormatPr baseColWidth="10" defaultColWidth="11.42578125" defaultRowHeight="15" x14ac:dyDescent="0.25"/>
  <cols>
    <col min="1" max="1" width="6.85546875" style="100" customWidth="1"/>
    <col min="2" max="2" width="7.140625" style="14" customWidth="1"/>
    <col min="3" max="3" width="98.5703125" customWidth="1"/>
    <col min="4" max="4" width="19.85546875" customWidth="1"/>
    <col min="5" max="5" width="77.7109375" customWidth="1"/>
    <col min="6" max="6" width="42.5703125" style="43" customWidth="1"/>
    <col min="7" max="7" width="11.42578125" style="14" hidden="1" customWidth="1"/>
  </cols>
  <sheetData>
    <row r="1" spans="1:7" s="34" customFormat="1" ht="20.25" customHeight="1" thickBot="1" x14ac:dyDescent="0.3">
      <c r="A1" s="199"/>
      <c r="B1" s="630" t="s">
        <v>1929</v>
      </c>
      <c r="C1" s="631"/>
      <c r="D1" s="631"/>
      <c r="E1" s="632"/>
      <c r="F1" s="200"/>
      <c r="G1" s="65"/>
    </row>
    <row r="2" spans="1:7" s="32" customFormat="1" ht="74.25" customHeight="1" thickBot="1" x14ac:dyDescent="0.3">
      <c r="A2" s="201" t="s">
        <v>1644</v>
      </c>
      <c r="B2" s="269" t="s">
        <v>1645</v>
      </c>
      <c r="C2" s="529" t="s">
        <v>1646</v>
      </c>
      <c r="D2" s="270" t="s">
        <v>1647</v>
      </c>
      <c r="E2" s="51" t="s">
        <v>1648</v>
      </c>
      <c r="F2" s="178" t="s">
        <v>1649</v>
      </c>
      <c r="G2" s="44"/>
    </row>
    <row r="3" spans="1:7" s="205" customFormat="1" ht="71.45" customHeight="1" x14ac:dyDescent="0.25">
      <c r="A3" s="202"/>
      <c r="B3" s="530" t="s">
        <v>1703</v>
      </c>
      <c r="C3" s="531" t="s">
        <v>1930</v>
      </c>
      <c r="D3" s="70" t="str">
        <f>IF(COUNTIF(D4:D5,"NO CUMPLE")&gt;0,"NO CUMPLE CONDICIÓN",IF(COUNTIF(D4:D5,"CUMPLE")=0,"NO APLICA","CUMPLE"))</f>
        <v>NO APLICA</v>
      </c>
      <c r="E3" s="271" t="str">
        <f>CONCATENATE(IF(D4="NO CUMPLE",CONCATENATE(E4," / "),""),IF(D5="NO CUMPLE",CONCATENATE(E5," / "),""))</f>
        <v/>
      </c>
      <c r="F3" s="465" t="s">
        <v>1931</v>
      </c>
      <c r="G3" s="204">
        <f>IF(D3="CUMPLE",1,IF(D3="NO CUMPLE CONDICIÓN",2,3))</f>
        <v>3</v>
      </c>
    </row>
    <row r="4" spans="1:7" s="210" customFormat="1" ht="117.75" customHeight="1" x14ac:dyDescent="0.25">
      <c r="A4" s="206" t="s">
        <v>1704</v>
      </c>
      <c r="B4" s="207" t="s">
        <v>1932</v>
      </c>
      <c r="C4" s="208" t="s">
        <v>1933</v>
      </c>
      <c r="D4" s="114"/>
      <c r="E4" s="212"/>
      <c r="F4" s="466" t="s">
        <v>1934</v>
      </c>
      <c r="G4" s="209"/>
    </row>
    <row r="5" spans="1:7" s="210" customFormat="1" ht="56.1" customHeight="1" x14ac:dyDescent="0.25">
      <c r="A5" s="206" t="s">
        <v>1704</v>
      </c>
      <c r="B5" s="207" t="s">
        <v>1935</v>
      </c>
      <c r="C5" s="208" t="s">
        <v>1936</v>
      </c>
      <c r="D5" s="114"/>
      <c r="E5" s="212"/>
      <c r="F5" s="466" t="s">
        <v>1937</v>
      </c>
      <c r="G5" s="209"/>
    </row>
    <row r="6" spans="1:7" s="210" customFormat="1" ht="71.45" customHeight="1" x14ac:dyDescent="0.25">
      <c r="A6" s="211"/>
      <c r="B6" s="203" t="s">
        <v>1938</v>
      </c>
      <c r="C6" s="54" t="s">
        <v>1939</v>
      </c>
      <c r="D6" s="71" t="str">
        <f>IF(COUNTIF(D7:D10,"NO CUMPLE")&gt;0,"NO CUMPLE CONDICIÓN",IF(COUNTIF(D7:D10,"CUMPLE")=0,"NO APLICA","CUMPLE"))</f>
        <v>NO APLICA</v>
      </c>
      <c r="E6" s="64" t="str">
        <f>CONCATENATE(IF(D7="NO CUMPLE",CONCATENATE(E7," / "),""),IF(D8="NO CUMPLE",CONCATENATE(E8," / "),""),IF(D9="NO CUMPLE",CONCATENATE(E9," / "),""),IF(D10="NO CUMPLE",CONCATENATE(E10," / "),""))</f>
        <v/>
      </c>
      <c r="F6" s="466" t="s">
        <v>1940</v>
      </c>
      <c r="G6" s="204">
        <f>IF(D6="CUMPLE",1,IF(D6="NO CUMPLE CONDICIÓN",2,3))</f>
        <v>3</v>
      </c>
    </row>
    <row r="7" spans="1:7" s="210" customFormat="1" ht="197.25" customHeight="1" x14ac:dyDescent="0.25">
      <c r="A7" s="206" t="s">
        <v>1704</v>
      </c>
      <c r="B7" s="207" t="s">
        <v>1705</v>
      </c>
      <c r="C7" s="56" t="s">
        <v>1941</v>
      </c>
      <c r="D7" s="114"/>
      <c r="E7" s="212"/>
      <c r="F7" s="466" t="s">
        <v>1942</v>
      </c>
      <c r="G7" s="209"/>
    </row>
    <row r="8" spans="1:7" s="210" customFormat="1" ht="173.25" x14ac:dyDescent="0.25">
      <c r="A8" s="206" t="s">
        <v>1704</v>
      </c>
      <c r="B8" s="207" t="s">
        <v>1706</v>
      </c>
      <c r="C8" s="56" t="s">
        <v>1943</v>
      </c>
      <c r="D8" s="114"/>
      <c r="E8" s="212"/>
      <c r="F8" s="466" t="s">
        <v>2731</v>
      </c>
      <c r="G8" s="209"/>
    </row>
    <row r="9" spans="1:7" s="210" customFormat="1" ht="66" customHeight="1" x14ac:dyDescent="0.25">
      <c r="A9" s="206" t="s">
        <v>1704</v>
      </c>
      <c r="B9" s="207" t="s">
        <v>1707</v>
      </c>
      <c r="C9" s="56" t="s">
        <v>1944</v>
      </c>
      <c r="D9" s="114"/>
      <c r="E9" s="212"/>
      <c r="F9" s="466" t="s">
        <v>1945</v>
      </c>
      <c r="G9" s="209"/>
    </row>
    <row r="10" spans="1:7" s="210" customFormat="1" ht="68.099999999999994" customHeight="1" x14ac:dyDescent="0.25">
      <c r="A10" s="206" t="s">
        <v>1704</v>
      </c>
      <c r="B10" s="207" t="s">
        <v>1946</v>
      </c>
      <c r="C10" s="56" t="s">
        <v>1947</v>
      </c>
      <c r="D10" s="114"/>
      <c r="E10" s="212"/>
      <c r="F10" s="466" t="s">
        <v>2732</v>
      </c>
      <c r="G10" s="209"/>
    </row>
    <row r="11" spans="1:7" s="210" customFormat="1" ht="71.45" customHeight="1" x14ac:dyDescent="0.25">
      <c r="A11" s="211"/>
      <c r="B11" s="203" t="s">
        <v>1948</v>
      </c>
      <c r="C11" s="92" t="s">
        <v>1949</v>
      </c>
      <c r="D11" s="71" t="str">
        <f>IF(COUNTIF(D12:D12,"NO CUMPLE")&gt;0,"NO CUMPLE CONDICIÓN",IF(COUNTIF(D12:D12,"CUMPLE")=0,"NO APLICA","CUMPLE"))</f>
        <v>NO APLICA</v>
      </c>
      <c r="E11" s="64" t="str">
        <f>CONCATENATE(IF(D12="NO CUMPLE",CONCATENATE(E12," "),""))</f>
        <v/>
      </c>
      <c r="F11" s="466" t="s">
        <v>1950</v>
      </c>
      <c r="G11" s="204">
        <f>IF(D11="CUMPLE",1,IF(D11="NO CUMPLE CONDICIÓN",2,3))</f>
        <v>3</v>
      </c>
    </row>
    <row r="12" spans="1:7" s="210" customFormat="1" ht="216" x14ac:dyDescent="0.25">
      <c r="A12" s="206" t="s">
        <v>1704</v>
      </c>
      <c r="B12" s="207" t="s">
        <v>1710</v>
      </c>
      <c r="C12" s="56" t="s">
        <v>1951</v>
      </c>
      <c r="D12" s="114"/>
      <c r="E12" s="212"/>
      <c r="F12" s="466" t="s">
        <v>1952</v>
      </c>
      <c r="G12" s="209"/>
    </row>
    <row r="13" spans="1:7" s="210" customFormat="1" ht="60.6" customHeight="1" x14ac:dyDescent="0.25">
      <c r="A13" s="211"/>
      <c r="B13" s="203" t="s">
        <v>1953</v>
      </c>
      <c r="C13" s="92" t="s">
        <v>1954</v>
      </c>
      <c r="D13" s="71" t="str">
        <f>IF(COUNTIF(D15:D21,"NO CUMPLE")&gt;0,"NO CUMPLE CONDICIÓN",IF(COUNTIF(D15:D21,"CUMPLE")=0,"NO APLICA","CUMPLE"))</f>
        <v>NO APLICA</v>
      </c>
      <c r="E13" s="66" t="str">
        <f>CONCATENATE(IF(D15="NO CUMPLE",CONCATENATE(E15," / "),""),IF(D16="NO CUMPLE",CONCATENATE(E16," / "),""),IF(D17="NO CUMPLE",CONCATENATE(E17," / "),""),IF(D18="NO CUMPLE",CONCATENATE(E18," / "),""),IF(D19="NO CUMPLE",CONCATENATE(E19," / "),""),IF(D20="NO CUMPLE",CONCATENATE(E20," / "),""),IF(D21="NO CUMPLE",CONCATENATE(E21," / "),""))</f>
        <v/>
      </c>
      <c r="F13" s="466" t="s">
        <v>1955</v>
      </c>
      <c r="G13" s="204">
        <f>IF(D13="CUMPLE",1,IF(D13="NO CUMPLE CONDICIÓN",2,3))</f>
        <v>3</v>
      </c>
    </row>
    <row r="14" spans="1:7" s="210" customFormat="1" ht="60.6" customHeight="1" x14ac:dyDescent="0.25">
      <c r="A14" s="211"/>
      <c r="B14" s="203" t="s">
        <v>1953</v>
      </c>
      <c r="C14" s="92" t="s">
        <v>1954</v>
      </c>
      <c r="D14" s="71" t="str">
        <f>IF(COUNTIF(D22:D27,"NO CUMPLE")&gt;0,"NO CUMPLE CONDICIÓN",IF(COUNTIF(D22:D27,"CUMPLE")=0,"NO APLICA","CUMPLE"))</f>
        <v>NO APLICA</v>
      </c>
      <c r="E14" s="66" t="str">
        <f>CONCATENATE(IF(D22="NO CUMPLE",CONCATENATE(E22," / "),""),IF(D23="NO CUMPLE",CONCATENATE(E23," / "),""),IF(D24="NO CUMPLE",CONCATENATE(E24," / "),""),IF(D25="NO CUMPLE",CONCATENATE(E25," / "),""),IF(D26="NO CUMPLE",CONCATENATE(E26," / "),""),IF(D27="NO CUMPLE",CONCATENATE(E27," / "),""))</f>
        <v/>
      </c>
      <c r="F14" s="466" t="s">
        <v>1955</v>
      </c>
      <c r="G14" s="204">
        <f>IF(D14="CUMPLE",1,IF(D14="NO CUMPLE CONDICIÓN",2,3))</f>
        <v>3</v>
      </c>
    </row>
    <row r="15" spans="1:7" s="210" customFormat="1" ht="79.5" customHeight="1" x14ac:dyDescent="0.25">
      <c r="A15" s="206" t="s">
        <v>1704</v>
      </c>
      <c r="B15" s="207" t="s">
        <v>1714</v>
      </c>
      <c r="C15" s="56" t="s">
        <v>1956</v>
      </c>
      <c r="D15" s="114"/>
      <c r="E15" s="212"/>
      <c r="F15" s="466" t="s">
        <v>1957</v>
      </c>
      <c r="G15" s="209"/>
    </row>
    <row r="16" spans="1:7" s="210" customFormat="1" ht="93.6" customHeight="1" x14ac:dyDescent="0.25">
      <c r="A16" s="206" t="s">
        <v>1704</v>
      </c>
      <c r="B16" s="207" t="s">
        <v>1715</v>
      </c>
      <c r="C16" s="56" t="s">
        <v>1958</v>
      </c>
      <c r="D16" s="114"/>
      <c r="E16" s="212"/>
      <c r="F16" s="466" t="s">
        <v>2733</v>
      </c>
      <c r="G16" s="209"/>
    </row>
    <row r="17" spans="1:7" s="210" customFormat="1" ht="217.5" x14ac:dyDescent="0.25">
      <c r="A17" s="206" t="s">
        <v>1704</v>
      </c>
      <c r="B17" s="207" t="s">
        <v>1717</v>
      </c>
      <c r="C17" s="56" t="s">
        <v>1959</v>
      </c>
      <c r="D17" s="114"/>
      <c r="E17" s="212"/>
      <c r="F17" s="466" t="s">
        <v>2734</v>
      </c>
      <c r="G17" s="209"/>
    </row>
    <row r="18" spans="1:7" s="210" customFormat="1" ht="116.25" customHeight="1" x14ac:dyDescent="0.25">
      <c r="A18" s="206" t="s">
        <v>1704</v>
      </c>
      <c r="B18" s="207" t="s">
        <v>1960</v>
      </c>
      <c r="C18" s="56" t="s">
        <v>1961</v>
      </c>
      <c r="D18" s="114"/>
      <c r="E18" s="212"/>
      <c r="F18" s="466" t="s">
        <v>2735</v>
      </c>
      <c r="G18" s="209"/>
    </row>
    <row r="19" spans="1:7" s="210" customFormat="1" ht="69.599999999999994" customHeight="1" x14ac:dyDescent="0.25">
      <c r="A19" s="206" t="s">
        <v>1704</v>
      </c>
      <c r="B19" s="207" t="s">
        <v>1962</v>
      </c>
      <c r="C19" s="56" t="s">
        <v>1963</v>
      </c>
      <c r="D19" s="114"/>
      <c r="E19" s="212"/>
      <c r="F19" s="466" t="s">
        <v>2736</v>
      </c>
      <c r="G19" s="209"/>
    </row>
    <row r="20" spans="1:7" s="210" customFormat="1" ht="68.099999999999994" customHeight="1" x14ac:dyDescent="0.25">
      <c r="A20" s="206" t="s">
        <v>1704</v>
      </c>
      <c r="B20" s="207" t="s">
        <v>1964</v>
      </c>
      <c r="C20" s="56" t="s">
        <v>1965</v>
      </c>
      <c r="D20" s="114"/>
      <c r="E20" s="212"/>
      <c r="F20" s="466" t="s">
        <v>2736</v>
      </c>
      <c r="G20" s="209"/>
    </row>
    <row r="21" spans="1:7" s="210" customFormat="1" ht="124.5" customHeight="1" x14ac:dyDescent="0.25">
      <c r="A21" s="206" t="s">
        <v>1704</v>
      </c>
      <c r="B21" s="207" t="s">
        <v>1966</v>
      </c>
      <c r="C21" s="56" t="s">
        <v>1967</v>
      </c>
      <c r="D21" s="114"/>
      <c r="E21" s="212"/>
      <c r="F21" s="466" t="s">
        <v>2737</v>
      </c>
      <c r="G21" s="209"/>
    </row>
    <row r="22" spans="1:7" s="205" customFormat="1" ht="122.25" customHeight="1" x14ac:dyDescent="0.25">
      <c r="A22" s="206" t="s">
        <v>1704</v>
      </c>
      <c r="B22" s="207" t="s">
        <v>1968</v>
      </c>
      <c r="C22" s="49" t="s">
        <v>1969</v>
      </c>
      <c r="D22" s="114"/>
      <c r="E22" s="213"/>
      <c r="F22" s="466" t="s">
        <v>2738</v>
      </c>
      <c r="G22" s="204"/>
    </row>
    <row r="23" spans="1:7" s="205" customFormat="1" ht="329.25" x14ac:dyDescent="0.25">
      <c r="A23" s="206" t="s">
        <v>1704</v>
      </c>
      <c r="B23" s="207" t="s">
        <v>1970</v>
      </c>
      <c r="C23" s="56" t="s">
        <v>1971</v>
      </c>
      <c r="D23" s="114"/>
      <c r="E23" s="213"/>
      <c r="F23" s="466" t="s">
        <v>2739</v>
      </c>
      <c r="G23" s="204"/>
    </row>
    <row r="24" spans="1:7" s="205" customFormat="1" ht="60.95" customHeight="1" x14ac:dyDescent="0.25">
      <c r="A24" s="206" t="s">
        <v>1704</v>
      </c>
      <c r="B24" s="207" t="s">
        <v>1972</v>
      </c>
      <c r="C24" s="56" t="s">
        <v>1973</v>
      </c>
      <c r="D24" s="114"/>
      <c r="E24" s="213"/>
      <c r="F24" s="466" t="s">
        <v>2740</v>
      </c>
      <c r="G24" s="204"/>
    </row>
    <row r="25" spans="1:7" s="205" customFormat="1" ht="116.25" x14ac:dyDescent="0.25">
      <c r="A25" s="206" t="s">
        <v>1704</v>
      </c>
      <c r="B25" s="207" t="s">
        <v>1974</v>
      </c>
      <c r="C25" s="56" t="s">
        <v>1975</v>
      </c>
      <c r="D25" s="114"/>
      <c r="E25" s="213"/>
      <c r="F25" s="466" t="s">
        <v>2741</v>
      </c>
      <c r="G25" s="204"/>
    </row>
    <row r="26" spans="1:7" s="205" customFormat="1" ht="66.95" customHeight="1" x14ac:dyDescent="0.25">
      <c r="A26" s="206" t="s">
        <v>1704</v>
      </c>
      <c r="B26" s="207" t="s">
        <v>1976</v>
      </c>
      <c r="C26" s="56" t="s">
        <v>1977</v>
      </c>
      <c r="D26" s="114"/>
      <c r="E26" s="213"/>
      <c r="F26" s="466" t="s">
        <v>2742</v>
      </c>
      <c r="G26" s="204"/>
    </row>
    <row r="27" spans="1:7" s="205" customFormat="1" ht="84" x14ac:dyDescent="0.25">
      <c r="A27" s="206" t="s">
        <v>1704</v>
      </c>
      <c r="B27" s="207" t="s">
        <v>1978</v>
      </c>
      <c r="C27" s="56" t="s">
        <v>1979</v>
      </c>
      <c r="D27" s="114"/>
      <c r="E27" s="213"/>
      <c r="F27" s="466" t="s">
        <v>2743</v>
      </c>
      <c r="G27" s="204"/>
    </row>
    <row r="28" spans="1:7" s="205" customFormat="1" ht="129.94999999999999" customHeight="1" x14ac:dyDescent="0.25">
      <c r="A28" s="214"/>
      <c r="B28" s="532" t="s">
        <v>1980</v>
      </c>
      <c r="C28" s="92" t="s">
        <v>2730</v>
      </c>
      <c r="D28" s="71" t="str">
        <f>IF(COUNTIF(D29:D32,"NO CUMPLE")&gt;0,"NO CUMPLE CONDICIÓN",IF(COUNTIF(D29:D32,"CUMPLE")=0,"NO APLICA","CUMPLE"))</f>
        <v>NO APLICA</v>
      </c>
      <c r="E28" s="64" t="str">
        <f>CONCATENATE(IF(D29="NO CUMPLE",CONCATENATE(E29," / "),""),IF(D30="NO CUMPLE",CONCATENATE(E30," / "),""),IF(D31="NO CUMPLE",CONCATENATE(E31," / "),""),IF(D32="NO CUMPLE",CONCATENATE(E32," / "),""))</f>
        <v/>
      </c>
      <c r="F28" s="466" t="s">
        <v>2744</v>
      </c>
      <c r="G28" s="204">
        <f>IF(D28="CUMPLE",1,IF(D28="NO CUMPLE CONDICIÓN",2,3))</f>
        <v>3</v>
      </c>
    </row>
    <row r="29" spans="1:7" s="205" customFormat="1" ht="83.1" customHeight="1" x14ac:dyDescent="0.25">
      <c r="A29" s="206" t="s">
        <v>1704</v>
      </c>
      <c r="B29" s="207" t="s">
        <v>1719</v>
      </c>
      <c r="C29" s="56" t="s">
        <v>1982</v>
      </c>
      <c r="D29" s="114"/>
      <c r="E29" s="215"/>
      <c r="F29" s="466" t="s">
        <v>2745</v>
      </c>
      <c r="G29" s="204"/>
    </row>
    <row r="30" spans="1:7" s="205" customFormat="1" ht="53.45" customHeight="1" x14ac:dyDescent="0.25">
      <c r="A30" s="206" t="s">
        <v>1704</v>
      </c>
      <c r="B30" s="207" t="s">
        <v>1720</v>
      </c>
      <c r="C30" s="56" t="s">
        <v>1983</v>
      </c>
      <c r="D30" s="114"/>
      <c r="E30" s="215"/>
      <c r="F30" s="466" t="s">
        <v>1984</v>
      </c>
      <c r="G30" s="204"/>
    </row>
    <row r="31" spans="1:7" s="205" customFormat="1" ht="53.45" customHeight="1" x14ac:dyDescent="0.25">
      <c r="A31" s="206" t="s">
        <v>1704</v>
      </c>
      <c r="B31" s="207" t="s">
        <v>1722</v>
      </c>
      <c r="C31" s="56" t="s">
        <v>1985</v>
      </c>
      <c r="D31" s="114"/>
      <c r="E31" s="215"/>
      <c r="F31" s="466" t="s">
        <v>1986</v>
      </c>
      <c r="G31" s="204"/>
    </row>
    <row r="32" spans="1:7" s="205" customFormat="1" ht="133.5" x14ac:dyDescent="0.25">
      <c r="A32" s="206" t="s">
        <v>1704</v>
      </c>
      <c r="B32" s="207" t="s">
        <v>1724</v>
      </c>
      <c r="C32" s="56" t="s">
        <v>1987</v>
      </c>
      <c r="D32" s="114"/>
      <c r="E32" s="216"/>
      <c r="F32" s="466" t="s">
        <v>1988</v>
      </c>
      <c r="G32" s="204"/>
    </row>
    <row r="33" spans="1:7" s="205" customFormat="1" ht="39.6" customHeight="1" x14ac:dyDescent="0.25">
      <c r="A33" s="211"/>
      <c r="B33" s="203" t="s">
        <v>1989</v>
      </c>
      <c r="C33" s="92" t="s">
        <v>1990</v>
      </c>
      <c r="D33" s="71" t="str">
        <f>IF(COUNTIF(D34:D36,"NO CUMPLE")&gt;0,"NO CUMPLE CONDICIÓN",IF(COUNTIF(D34:D36,"CUMPLE")=0,"NO APLICA","CUMPLE"))</f>
        <v>NO APLICA</v>
      </c>
      <c r="E33" s="64" t="str">
        <f>CONCATENATE(IF(D34="NO CUMPLE",CONCATENATE(E34," / "),""),IF(D35="NO CUMPLE",CONCATENATE(E35," / "),""),IF(D36="NO CUMPLE",CONCATENATE(E36," / "),""))</f>
        <v/>
      </c>
      <c r="F33" s="466" t="s">
        <v>1991</v>
      </c>
      <c r="G33" s="204">
        <f>IF(D33="CUMPLE",1,IF(D33="NO CUMPLE CONDICIÓN",2,3))</f>
        <v>3</v>
      </c>
    </row>
    <row r="34" spans="1:7" s="205" customFormat="1" ht="184.5" customHeight="1" x14ac:dyDescent="0.25">
      <c r="A34" s="206" t="s">
        <v>1704</v>
      </c>
      <c r="B34" s="207" t="s">
        <v>1727</v>
      </c>
      <c r="C34" s="49" t="s">
        <v>1992</v>
      </c>
      <c r="D34" s="114"/>
      <c r="E34" s="213"/>
      <c r="F34" s="466" t="s">
        <v>1991</v>
      </c>
      <c r="G34" s="204"/>
    </row>
    <row r="35" spans="1:7" s="205" customFormat="1" ht="111" customHeight="1" x14ac:dyDescent="0.25">
      <c r="A35" s="206" t="s">
        <v>1704</v>
      </c>
      <c r="B35" s="207" t="s">
        <v>1728</v>
      </c>
      <c r="C35" s="56" t="s">
        <v>1993</v>
      </c>
      <c r="D35" s="114"/>
      <c r="E35" s="213"/>
      <c r="F35" s="466" t="s">
        <v>1991</v>
      </c>
      <c r="G35" s="204"/>
    </row>
    <row r="36" spans="1:7" s="205" customFormat="1" ht="104.25" customHeight="1" x14ac:dyDescent="0.25">
      <c r="A36" s="206" t="s">
        <v>1704</v>
      </c>
      <c r="B36" s="207" t="s">
        <v>1729</v>
      </c>
      <c r="C36" s="49" t="s">
        <v>1994</v>
      </c>
      <c r="D36" s="114"/>
      <c r="E36" s="213"/>
      <c r="F36" s="466" t="s">
        <v>1991</v>
      </c>
      <c r="G36" s="204"/>
    </row>
    <row r="37" spans="1:7" s="205" customFormat="1" ht="39" customHeight="1" x14ac:dyDescent="0.25">
      <c r="A37" s="214"/>
      <c r="B37" s="203" t="s">
        <v>1995</v>
      </c>
      <c r="C37" s="54" t="s">
        <v>1708</v>
      </c>
      <c r="D37" s="71" t="str">
        <f>IF(COUNTIF(D39:D43,"NO CUMPLE")&gt;0,"NO CUMPLE CONDICIÓN",IF(COUNTIF(D39:D43,"CUMPLE")=0,"NO APLICA","CUMPLE"))</f>
        <v>NO APLICA</v>
      </c>
      <c r="E37" s="66" t="str">
        <f>CONCATENATE(IF(D39="NO CUMPLE",CONCATENATE(E39," / "),""),IF(D40="NO CUMPLE",CONCATENATE(E40," / "),""),IF(D41="NO CUMPLE",CONCATENATE(E41," / "),""),IF(D42="NO CUMPLE",CONCATENATE(E42," / "),""),IF(D43="NO CUMPLE",CONCATENATE(E43," / "),""))</f>
        <v/>
      </c>
      <c r="F37" s="466" t="s">
        <v>1996</v>
      </c>
      <c r="G37" s="204">
        <f>IF(D37="CUMPLE",1,IF(D37="NO CUMPLE CONDICIÓN",2,3))</f>
        <v>3</v>
      </c>
    </row>
    <row r="38" spans="1:7" s="205" customFormat="1" ht="21.95" customHeight="1" x14ac:dyDescent="0.25">
      <c r="A38" s="214"/>
      <c r="B38" s="87"/>
      <c r="C38" s="88" t="s">
        <v>1709</v>
      </c>
      <c r="D38" s="89"/>
      <c r="E38" s="90"/>
      <c r="F38" s="467" t="s">
        <v>1804</v>
      </c>
      <c r="G38" s="204"/>
    </row>
    <row r="39" spans="1:7" s="205" customFormat="1" ht="56.1" customHeight="1" x14ac:dyDescent="0.25">
      <c r="A39" s="206" t="s">
        <v>1704</v>
      </c>
      <c r="B39" s="217" t="s">
        <v>1730</v>
      </c>
      <c r="C39" s="56" t="s">
        <v>1711</v>
      </c>
      <c r="D39" s="114"/>
      <c r="E39" s="213"/>
      <c r="F39" s="466" t="s">
        <v>1997</v>
      </c>
      <c r="G39" s="204"/>
    </row>
    <row r="40" spans="1:7" s="205" customFormat="1" ht="56.1" customHeight="1" x14ac:dyDescent="0.25">
      <c r="A40" s="206" t="s">
        <v>1704</v>
      </c>
      <c r="B40" s="217" t="s">
        <v>1998</v>
      </c>
      <c r="C40" s="56" t="s">
        <v>1712</v>
      </c>
      <c r="D40" s="114"/>
      <c r="E40" s="213"/>
      <c r="F40" s="466" t="s">
        <v>1999</v>
      </c>
      <c r="G40" s="204"/>
    </row>
    <row r="41" spans="1:7" s="205" customFormat="1" ht="56.1" customHeight="1" x14ac:dyDescent="0.25">
      <c r="A41" s="206" t="s">
        <v>1704</v>
      </c>
      <c r="B41" s="217" t="s">
        <v>2000</v>
      </c>
      <c r="C41" s="56" t="s">
        <v>2001</v>
      </c>
      <c r="D41" s="114"/>
      <c r="E41" s="213"/>
      <c r="F41" s="466" t="s">
        <v>2002</v>
      </c>
      <c r="G41" s="204"/>
    </row>
    <row r="42" spans="1:7" s="205" customFormat="1" ht="56.1" customHeight="1" x14ac:dyDescent="0.25">
      <c r="A42" s="206" t="s">
        <v>1704</v>
      </c>
      <c r="B42" s="217" t="s">
        <v>2003</v>
      </c>
      <c r="C42" s="56" t="s">
        <v>1713</v>
      </c>
      <c r="D42" s="114"/>
      <c r="E42" s="213"/>
      <c r="F42" s="466" t="s">
        <v>2004</v>
      </c>
      <c r="G42" s="204"/>
    </row>
    <row r="43" spans="1:7" s="205" customFormat="1" ht="68.099999999999994" customHeight="1" x14ac:dyDescent="0.25">
      <c r="A43" s="206" t="s">
        <v>1704</v>
      </c>
      <c r="B43" s="217" t="s">
        <v>2005</v>
      </c>
      <c r="C43" s="56" t="s">
        <v>2006</v>
      </c>
      <c r="D43" s="114"/>
      <c r="E43" s="213"/>
      <c r="F43" s="466" t="s">
        <v>2007</v>
      </c>
      <c r="G43" s="204"/>
    </row>
    <row r="44" spans="1:7" s="205" customFormat="1" ht="124.5" customHeight="1" x14ac:dyDescent="0.25">
      <c r="A44" s="202"/>
      <c r="B44" s="203" t="s">
        <v>2008</v>
      </c>
      <c r="C44" s="92" t="s">
        <v>2009</v>
      </c>
      <c r="D44" s="71" t="str">
        <f>IF(COUNTIF(D45:D54,"NO CUMPLE")&gt;0,"NO CUMPLE CONDICIÓN",IF(COUNTIF(D45:D54,"CUMPLE")=0,"NO APLICA","CUMPLE"))</f>
        <v>NO APLICA</v>
      </c>
      <c r="E44" s="66" t="str">
        <f>CONCATENATE(IF(D45="NO CUMPLE",CONCATENATE(E45," / "),""),IF(D46="NO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44" s="466" t="s">
        <v>2746</v>
      </c>
      <c r="G44" s="204">
        <f>IF(D44="CUMPLE",1,IF(D44="NO CUMPLE CONDICIÓN",2,3))</f>
        <v>3</v>
      </c>
    </row>
    <row r="45" spans="1:7" s="205" customFormat="1" ht="187.5" x14ac:dyDescent="0.25">
      <c r="A45" s="206" t="s">
        <v>1704</v>
      </c>
      <c r="B45" s="217" t="s">
        <v>1731</v>
      </c>
      <c r="C45" s="56" t="s">
        <v>2010</v>
      </c>
      <c r="D45" s="114"/>
      <c r="E45" s="212"/>
      <c r="F45" s="466" t="s">
        <v>2011</v>
      </c>
      <c r="G45" s="204"/>
    </row>
    <row r="46" spans="1:7" s="205" customFormat="1" ht="60.95" customHeight="1" x14ac:dyDescent="0.25">
      <c r="A46" s="206" t="s">
        <v>1704</v>
      </c>
      <c r="B46" s="217" t="s">
        <v>1733</v>
      </c>
      <c r="C46" s="49" t="s">
        <v>1716</v>
      </c>
      <c r="D46" s="114"/>
      <c r="E46" s="213"/>
      <c r="F46" s="466" t="s">
        <v>2012</v>
      </c>
      <c r="G46" s="204"/>
    </row>
    <row r="47" spans="1:7" s="205" customFormat="1" ht="53.45" customHeight="1" x14ac:dyDescent="0.25">
      <c r="A47" s="206" t="s">
        <v>1704</v>
      </c>
      <c r="B47" s="217" t="s">
        <v>1734</v>
      </c>
      <c r="C47" s="56" t="s">
        <v>1718</v>
      </c>
      <c r="D47" s="114"/>
      <c r="E47" s="213"/>
      <c r="F47" s="466" t="s">
        <v>2013</v>
      </c>
      <c r="G47" s="204"/>
    </row>
    <row r="48" spans="1:7" s="205" customFormat="1" ht="86.1" customHeight="1" x14ac:dyDescent="0.25">
      <c r="A48" s="206" t="s">
        <v>1704</v>
      </c>
      <c r="B48" s="217" t="s">
        <v>1736</v>
      </c>
      <c r="C48" s="56" t="s">
        <v>1721</v>
      </c>
      <c r="D48" s="114"/>
      <c r="E48" s="213"/>
      <c r="F48" s="466" t="s">
        <v>2014</v>
      </c>
      <c r="G48" s="204"/>
    </row>
    <row r="49" spans="1:7" s="205" customFormat="1" ht="86.45" customHeight="1" x14ac:dyDescent="0.25">
      <c r="A49" s="206" t="s">
        <v>1704</v>
      </c>
      <c r="B49" s="217" t="s">
        <v>1738</v>
      </c>
      <c r="C49" s="56" t="s">
        <v>1723</v>
      </c>
      <c r="D49" s="114"/>
      <c r="E49" s="213"/>
      <c r="F49" s="466" t="s">
        <v>2015</v>
      </c>
      <c r="G49" s="204"/>
    </row>
    <row r="50" spans="1:7" s="205" customFormat="1" ht="55.5" customHeight="1" x14ac:dyDescent="0.25">
      <c r="A50" s="206" t="s">
        <v>1704</v>
      </c>
      <c r="B50" s="217" t="s">
        <v>2016</v>
      </c>
      <c r="C50" s="56" t="s">
        <v>2017</v>
      </c>
      <c r="D50" s="114"/>
      <c r="E50" s="213"/>
      <c r="F50" s="466" t="s">
        <v>2018</v>
      </c>
      <c r="G50" s="204"/>
    </row>
    <row r="51" spans="1:7" s="205" customFormat="1" ht="116.1" customHeight="1" x14ac:dyDescent="0.25">
      <c r="A51" s="206" t="s">
        <v>1704</v>
      </c>
      <c r="B51" s="217" t="s">
        <v>2019</v>
      </c>
      <c r="C51" s="56" t="s">
        <v>2020</v>
      </c>
      <c r="D51" s="116"/>
      <c r="E51" s="212"/>
      <c r="F51" s="466" t="s">
        <v>2021</v>
      </c>
      <c r="G51" s="204"/>
    </row>
    <row r="52" spans="1:7" s="205" customFormat="1" ht="86.25" x14ac:dyDescent="0.25">
      <c r="A52" s="206" t="s">
        <v>1704</v>
      </c>
      <c r="B52" s="217" t="s">
        <v>2022</v>
      </c>
      <c r="C52" s="56" t="s">
        <v>2023</v>
      </c>
      <c r="D52" s="114"/>
      <c r="E52" s="212"/>
      <c r="F52" s="466" t="s">
        <v>2018</v>
      </c>
      <c r="G52" s="204"/>
    </row>
    <row r="53" spans="1:7" s="205" customFormat="1" ht="72" x14ac:dyDescent="0.25">
      <c r="A53" s="206" t="s">
        <v>1704</v>
      </c>
      <c r="B53" s="217" t="s">
        <v>2024</v>
      </c>
      <c r="C53" s="56" t="s">
        <v>2025</v>
      </c>
      <c r="D53" s="114"/>
      <c r="E53" s="212"/>
      <c r="F53" s="466" t="s">
        <v>2018</v>
      </c>
      <c r="G53" s="204"/>
    </row>
    <row r="54" spans="1:7" s="205" customFormat="1" ht="165.75" customHeight="1" x14ac:dyDescent="0.25">
      <c r="A54" s="206" t="s">
        <v>1704</v>
      </c>
      <c r="B54" s="217" t="s">
        <v>2026</v>
      </c>
      <c r="C54" s="56" t="s">
        <v>2027</v>
      </c>
      <c r="D54" s="114"/>
      <c r="E54" s="212"/>
      <c r="F54" s="466" t="s">
        <v>2028</v>
      </c>
      <c r="G54" s="204"/>
    </row>
    <row r="55" spans="1:7" s="210" customFormat="1" ht="54.95" customHeight="1" x14ac:dyDescent="0.25">
      <c r="A55" s="211"/>
      <c r="B55" s="203" t="s">
        <v>2029</v>
      </c>
      <c r="C55" s="54" t="s">
        <v>1726</v>
      </c>
      <c r="D55" s="71" t="str">
        <f>IF(COUNTIF(D56:D59,"NO CUMPLE")&gt;0,"NO CUMPLE CONDICIÓN",IF(COUNTIF(D56:D59,"CUMPLE")=0,"NO APLICA","CUMPLE"))</f>
        <v>NO APLICA</v>
      </c>
      <c r="E55" s="64" t="str">
        <f>CONCATENATE(IF(D56="NO CUMPLE",CONCATENATE(E56," / "),""),IF(D57="NO CUMPLE",CONCATENATE(E57," / "),""),IF(D58="NO CUMPLE",CONCATENATE(E58," / "),""),IF(D59="NO CUMPLE",CONCATENATE(E59," / "),""))</f>
        <v/>
      </c>
      <c r="F55" s="466" t="s">
        <v>2030</v>
      </c>
      <c r="G55" s="204">
        <f>IF(D55="CUMPLE",1,IF(D55="NO CUMPLE CONDICIÓN",2,3))</f>
        <v>3</v>
      </c>
    </row>
    <row r="56" spans="1:7" s="210" customFormat="1" ht="104.25" customHeight="1" x14ac:dyDescent="0.25">
      <c r="A56" s="206" t="s">
        <v>1704</v>
      </c>
      <c r="B56" s="207" t="s">
        <v>1741</v>
      </c>
      <c r="C56" s="56" t="s">
        <v>2031</v>
      </c>
      <c r="D56" s="114"/>
      <c r="E56" s="212"/>
      <c r="F56" s="466" t="s">
        <v>2032</v>
      </c>
      <c r="G56" s="204"/>
    </row>
    <row r="57" spans="1:7" s="210" customFormat="1" ht="69.95" customHeight="1" x14ac:dyDescent="0.25">
      <c r="A57" s="206" t="s">
        <v>1704</v>
      </c>
      <c r="B57" s="207" t="s">
        <v>1742</v>
      </c>
      <c r="C57" s="56" t="s">
        <v>2033</v>
      </c>
      <c r="D57" s="114"/>
      <c r="E57" s="212"/>
      <c r="F57" s="466" t="s">
        <v>2032</v>
      </c>
      <c r="G57" s="204"/>
    </row>
    <row r="58" spans="1:7" s="210" customFormat="1" ht="41.1" customHeight="1" x14ac:dyDescent="0.25">
      <c r="A58" s="206" t="s">
        <v>1704</v>
      </c>
      <c r="B58" s="207" t="s">
        <v>1743</v>
      </c>
      <c r="C58" s="56" t="s">
        <v>2034</v>
      </c>
      <c r="D58" s="114"/>
      <c r="E58" s="212"/>
      <c r="F58" s="466" t="s">
        <v>2035</v>
      </c>
      <c r="G58" s="204"/>
    </row>
    <row r="59" spans="1:7" s="210" customFormat="1" ht="39.6" customHeight="1" x14ac:dyDescent="0.25">
      <c r="A59" s="206" t="s">
        <v>1704</v>
      </c>
      <c r="B59" s="207" t="s">
        <v>1744</v>
      </c>
      <c r="C59" s="56" t="s">
        <v>2036</v>
      </c>
      <c r="D59" s="114"/>
      <c r="E59" s="536"/>
      <c r="F59" s="466" t="s">
        <v>2037</v>
      </c>
      <c r="G59" s="204"/>
    </row>
    <row r="60" spans="1:7" s="205" customFormat="1" ht="60" customHeight="1" x14ac:dyDescent="0.25">
      <c r="A60" s="202"/>
      <c r="B60" s="203" t="s">
        <v>2038</v>
      </c>
      <c r="C60" s="54" t="s">
        <v>2039</v>
      </c>
      <c r="D60" s="71" t="str">
        <f>IF(COUNTIF(D61:D61,"NO CUMPLE")&gt;0,"NO CUMPLE CONDICIÓN",IF(COUNTIF(D61:D61,"CUMPLE")=0,"NO APLICA","CUMPLE"))</f>
        <v>NO APLICA</v>
      </c>
      <c r="E60" s="527" t="str">
        <f>CONCATENATE(IF(D61="NO CUMPLE",CONCATENATE(E61," / "),""))</f>
        <v/>
      </c>
      <c r="F60" s="466" t="s">
        <v>2040</v>
      </c>
      <c r="G60" s="204">
        <f>IF(D60="CUMPLE",1,IF(D60="NO CUMPLE CONDICIÓN",2,3))</f>
        <v>3</v>
      </c>
    </row>
    <row r="61" spans="1:7" s="205" customFormat="1" ht="57" customHeight="1" x14ac:dyDescent="0.25">
      <c r="A61" s="206" t="s">
        <v>1704</v>
      </c>
      <c r="B61" s="217" t="s">
        <v>1749</v>
      </c>
      <c r="C61" s="49" t="s">
        <v>2041</v>
      </c>
      <c r="D61" s="114"/>
      <c r="E61" s="213"/>
      <c r="F61" s="466" t="s">
        <v>2747</v>
      </c>
      <c r="G61" s="204"/>
    </row>
    <row r="62" spans="1:7" s="205" customFormat="1" ht="45" customHeight="1" x14ac:dyDescent="0.25">
      <c r="A62" s="202"/>
      <c r="B62" s="203" t="s">
        <v>2042</v>
      </c>
      <c r="C62" s="54" t="s">
        <v>2043</v>
      </c>
      <c r="D62" s="71" t="str">
        <f>IF(COUNTIF(D63:D67,"NO CUMPLE")&gt;0,"NO CUMPLE CONDICIÓN",IF(COUNTIF(D63:D67,"CUMPLE")=0,"NO APLICA","CUMPLE"))</f>
        <v>NO APLICA</v>
      </c>
      <c r="E62" s="64" t="str">
        <f>CONCATENATE(IF(D63="NO CUMPLE",CONCATENATE(E63," / "),""),IF(D64="NO CUMPLE",CONCATENATE(E64," / "),""),IF(D65="NO CUMPLE",CONCATENATE(E65," / "),""),IF(D66="NO CUMPLE",CONCATENATE(E66," / "),""),IF(D67="NO CUMPLE",CONCATENATE(E67," / "),""))</f>
        <v/>
      </c>
      <c r="F62" s="466" t="s">
        <v>2044</v>
      </c>
      <c r="G62" s="204">
        <f>IF(D62="CUMPLE",1,IF(D62="NO CUMPLE CONDICIÓN",2,3))</f>
        <v>3</v>
      </c>
    </row>
    <row r="63" spans="1:7" s="205" customFormat="1" ht="95.1" customHeight="1" x14ac:dyDescent="0.25">
      <c r="A63" s="206" t="s">
        <v>1704</v>
      </c>
      <c r="B63" s="217" t="s">
        <v>1759</v>
      </c>
      <c r="C63" s="56" t="s">
        <v>1732</v>
      </c>
      <c r="D63" s="114"/>
      <c r="E63" s="213"/>
      <c r="F63" s="466" t="s">
        <v>2748</v>
      </c>
      <c r="G63" s="204"/>
    </row>
    <row r="64" spans="1:7" s="205" customFormat="1" ht="63.95" customHeight="1" x14ac:dyDescent="0.25">
      <c r="A64" s="206" t="s">
        <v>1704</v>
      </c>
      <c r="B64" s="217" t="s">
        <v>1761</v>
      </c>
      <c r="C64" s="56" t="s">
        <v>2045</v>
      </c>
      <c r="D64" s="114"/>
      <c r="E64" s="213"/>
      <c r="F64" s="466" t="s">
        <v>2046</v>
      </c>
      <c r="G64" s="204"/>
    </row>
    <row r="65" spans="1:7" s="205" customFormat="1" ht="69" customHeight="1" x14ac:dyDescent="0.25">
      <c r="A65" s="206" t="s">
        <v>1704</v>
      </c>
      <c r="B65" s="217" t="s">
        <v>2047</v>
      </c>
      <c r="C65" s="56" t="s">
        <v>1735</v>
      </c>
      <c r="D65" s="114"/>
      <c r="E65" s="213"/>
      <c r="F65" s="466" t="s">
        <v>2749</v>
      </c>
      <c r="G65" s="204"/>
    </row>
    <row r="66" spans="1:7" s="205" customFormat="1" ht="67.5" customHeight="1" x14ac:dyDescent="0.25">
      <c r="A66" s="206" t="s">
        <v>1704</v>
      </c>
      <c r="B66" s="217" t="s">
        <v>2048</v>
      </c>
      <c r="C66" s="56" t="s">
        <v>1737</v>
      </c>
      <c r="D66" s="114"/>
      <c r="E66" s="213"/>
      <c r="F66" s="466" t="s">
        <v>2049</v>
      </c>
      <c r="G66" s="204"/>
    </row>
    <row r="67" spans="1:7" s="205" customFormat="1" ht="66" customHeight="1" x14ac:dyDescent="0.25">
      <c r="A67" s="206" t="s">
        <v>1704</v>
      </c>
      <c r="B67" s="217" t="s">
        <v>2050</v>
      </c>
      <c r="C67" s="56" t="s">
        <v>1739</v>
      </c>
      <c r="D67" s="114"/>
      <c r="E67" s="213"/>
      <c r="F67" s="466" t="s">
        <v>2051</v>
      </c>
      <c r="G67" s="204"/>
    </row>
    <row r="68" spans="1:7" s="210" customFormat="1" ht="66" customHeight="1" x14ac:dyDescent="0.25">
      <c r="A68" s="211"/>
      <c r="B68" s="203" t="s">
        <v>2052</v>
      </c>
      <c r="C68" s="54" t="s">
        <v>2053</v>
      </c>
      <c r="D68" s="71" t="str">
        <f>IF(COUNTIF(D69:D69,"NO CUMPLE")&gt;0,"NO CUMPLE CONDICIÓN",IF(COUNTIF(D69:D69,"CUMPLE")=0,"NO APLICA","CUMPLE"))</f>
        <v>NO APLICA</v>
      </c>
      <c r="E68" s="527" t="str">
        <f>CONCATENATE(IF(D69="NO CUMPLE",CONCATENATE(E69," / "),""))</f>
        <v/>
      </c>
      <c r="F68" s="466" t="s">
        <v>2054</v>
      </c>
      <c r="G68" s="204">
        <f>IF(D68="CUMPLE",1,IF(D68="NO CUMPLE CONDICIÓN",2,3))</f>
        <v>3</v>
      </c>
    </row>
    <row r="69" spans="1:7" s="210" customFormat="1" ht="57" x14ac:dyDescent="0.25">
      <c r="A69" s="206" t="s">
        <v>1704</v>
      </c>
      <c r="B69" s="207" t="s">
        <v>1764</v>
      </c>
      <c r="C69" s="56" t="s">
        <v>2055</v>
      </c>
      <c r="D69" s="114"/>
      <c r="E69" s="212"/>
      <c r="F69" s="466" t="s">
        <v>2056</v>
      </c>
      <c r="G69" s="204"/>
    </row>
    <row r="70" spans="1:7" s="210" customFormat="1" ht="94.5" customHeight="1" x14ac:dyDescent="0.25">
      <c r="A70" s="214"/>
      <c r="B70" s="203" t="s">
        <v>2057</v>
      </c>
      <c r="C70" s="92" t="s">
        <v>2058</v>
      </c>
      <c r="D70" s="71" t="str">
        <f>IF(COUNTIF(D72:D78,"NO CUMPLE")&gt;0,"NO CUMPLE CONDICIÓN",IF(COUNTIF(D72:D78,"CUMPLE")=0,"NO APLICA","CUMPLE"))</f>
        <v>NO APLICA</v>
      </c>
      <c r="E70" s="66" t="str">
        <f>CONCATENATE(IF(D72="NO CUMPLE",CONCATENATE(E72," / "),""),IF(D73="NO CUMPLE",CONCATENATE(E73," / "),""),IF(D74="NO CUMPLE",CONCATENATE(E74," / "),""),IF(D75="NO CUMPLE",CONCATENATE(E75," / "),""),IF(D76="NO CUMPLE",CONCATENATE(E76," / "),""),IF(D77="NO CUMPLE",CONCATENATE(E77," / "),""),IF(D78="NO CUMPLE",CONCATENATE(E78," / "),""))</f>
        <v/>
      </c>
      <c r="F70" s="466" t="s">
        <v>2059</v>
      </c>
      <c r="G70" s="204">
        <f>IF(D70="CUMPLE",1,IF(D70="NO CUMPLE CONDICIÓN",2,3))</f>
        <v>3</v>
      </c>
    </row>
    <row r="71" spans="1:7" s="210" customFormat="1" ht="21" customHeight="1" x14ac:dyDescent="0.25">
      <c r="A71" s="211"/>
      <c r="B71" s="87"/>
      <c r="C71" s="88" t="s">
        <v>1740</v>
      </c>
      <c r="D71" s="89"/>
      <c r="E71" s="90"/>
      <c r="F71" s="466" t="s">
        <v>1804</v>
      </c>
      <c r="G71" s="204"/>
    </row>
    <row r="72" spans="1:7" s="205" customFormat="1" ht="129" x14ac:dyDescent="0.25">
      <c r="A72" s="206" t="s">
        <v>1704</v>
      </c>
      <c r="B72" s="217" t="s">
        <v>1766</v>
      </c>
      <c r="C72" s="55" t="s">
        <v>2060</v>
      </c>
      <c r="D72" s="114"/>
      <c r="E72" s="213"/>
      <c r="F72" s="467" t="s">
        <v>2061</v>
      </c>
      <c r="G72" s="204"/>
    </row>
    <row r="73" spans="1:7" s="205" customFormat="1" ht="186" x14ac:dyDescent="0.25">
      <c r="A73" s="206" t="s">
        <v>1704</v>
      </c>
      <c r="B73" s="217" t="s">
        <v>1768</v>
      </c>
      <c r="C73" s="56" t="s">
        <v>2062</v>
      </c>
      <c r="D73" s="114"/>
      <c r="E73" s="213"/>
      <c r="F73" s="467" t="s">
        <v>2063</v>
      </c>
      <c r="G73" s="204"/>
    </row>
    <row r="74" spans="1:7" s="205" customFormat="1" ht="243" x14ac:dyDescent="0.25">
      <c r="A74" s="206" t="s">
        <v>1704</v>
      </c>
      <c r="B74" s="217" t="s">
        <v>1770</v>
      </c>
      <c r="C74" s="56" t="s">
        <v>2064</v>
      </c>
      <c r="D74" s="114"/>
      <c r="E74" s="213"/>
      <c r="F74" s="466" t="s">
        <v>2750</v>
      </c>
      <c r="G74" s="204"/>
    </row>
    <row r="75" spans="1:7" s="205" customFormat="1" ht="130.5" x14ac:dyDescent="0.25">
      <c r="A75" s="206" t="s">
        <v>1704</v>
      </c>
      <c r="B75" s="217" t="s">
        <v>1772</v>
      </c>
      <c r="C75" s="57" t="s">
        <v>2065</v>
      </c>
      <c r="D75" s="114"/>
      <c r="E75" s="213"/>
      <c r="F75" s="466" t="s">
        <v>2066</v>
      </c>
      <c r="G75" s="204"/>
    </row>
    <row r="76" spans="1:7" s="205" customFormat="1" ht="60.6" customHeight="1" x14ac:dyDescent="0.25">
      <c r="A76" s="206" t="s">
        <v>1704</v>
      </c>
      <c r="B76" s="217" t="s">
        <v>1774</v>
      </c>
      <c r="C76" s="56" t="s">
        <v>1745</v>
      </c>
      <c r="D76" s="114"/>
      <c r="E76" s="213"/>
      <c r="F76" s="466" t="s">
        <v>2067</v>
      </c>
      <c r="G76" s="204"/>
    </row>
    <row r="77" spans="1:7" s="205" customFormat="1" ht="57.75" x14ac:dyDescent="0.25">
      <c r="A77" s="206" t="s">
        <v>1704</v>
      </c>
      <c r="B77" s="217" t="s">
        <v>1776</v>
      </c>
      <c r="C77" s="56" t="s">
        <v>1746</v>
      </c>
      <c r="D77" s="114"/>
      <c r="E77" s="213"/>
      <c r="F77" s="466" t="s">
        <v>2068</v>
      </c>
      <c r="G77" s="204"/>
    </row>
    <row r="78" spans="1:7" s="210" customFormat="1" ht="66.95" customHeight="1" x14ac:dyDescent="0.25">
      <c r="A78" s="206" t="s">
        <v>1704</v>
      </c>
      <c r="B78" s="217" t="s">
        <v>2069</v>
      </c>
      <c r="C78" s="56" t="s">
        <v>1747</v>
      </c>
      <c r="D78" s="114"/>
      <c r="E78" s="212"/>
      <c r="F78" s="466" t="s">
        <v>2070</v>
      </c>
      <c r="G78" s="204"/>
    </row>
    <row r="79" spans="1:7" s="205" customFormat="1" ht="87" customHeight="1" x14ac:dyDescent="0.25">
      <c r="A79" s="202"/>
      <c r="B79" s="203" t="s">
        <v>2071</v>
      </c>
      <c r="C79" s="54" t="s">
        <v>1748</v>
      </c>
      <c r="D79" s="71" t="str">
        <f>IF(COUNTIF(D80:D90,"NO CUMPLE")&gt;0,"NO CUMPLE CONDICIÓN",IF(COUNTIF(D80:D90,"CUMPLE")=0,"NO APLICA","CUMPLE"))</f>
        <v>NO APLICA</v>
      </c>
      <c r="E79" s="66" t="str">
        <f>CONCATENATE(IF(D80="NO CUMPLE",CONCATENATE(E80," / "),""),IF(D81="NO CUMPLE",CONCATENATE(E81," / "),""),IF(D82="NO CUMPLE",CONCATENATE(E82," / "),""),IF(D83="NO CUMPLE",CONCATENATE(E83," / "),""),IF(D84="NO CUMPLE",CONCATENATE(E84," / "),""),IF(D85="NO CUMPLE",CONCATENATE(E85," / "),""),IF(D86="NO CUMPLE",CONCATENATE(E86," / "),""),IF(D87="NO CUMPLE",CONCATENATE(E87," / "),""),IF(D88="NO CUMPLE",CONCATENATE(E88," / "),""),IF(D89="NO CUMPLE",CONCATENATE(E89," / "),""),IF(D90="NO CUMPLE",CONCATENATE(E90," / "),""))</f>
        <v/>
      </c>
      <c r="F79" s="466" t="s">
        <v>2072</v>
      </c>
      <c r="G79" s="204">
        <f>IF(D79="CUMPLE",1,IF(D79="NO CUMPLE CONDICIÓN",2,3))</f>
        <v>3</v>
      </c>
    </row>
    <row r="80" spans="1:7" s="205" customFormat="1" ht="98.45" customHeight="1" x14ac:dyDescent="0.25">
      <c r="A80" s="206" t="s">
        <v>1704</v>
      </c>
      <c r="B80" s="217" t="s">
        <v>2073</v>
      </c>
      <c r="C80" s="56" t="s">
        <v>1750</v>
      </c>
      <c r="D80" s="114"/>
      <c r="E80" s="213"/>
      <c r="F80" s="467" t="s">
        <v>2074</v>
      </c>
      <c r="G80" s="204"/>
    </row>
    <row r="81" spans="1:7" s="205" customFormat="1" ht="72.75" customHeight="1" x14ac:dyDescent="0.25">
      <c r="A81" s="206" t="s">
        <v>1704</v>
      </c>
      <c r="B81" s="217" t="s">
        <v>2075</v>
      </c>
      <c r="C81" s="56" t="s">
        <v>1751</v>
      </c>
      <c r="D81" s="114"/>
      <c r="E81" s="213"/>
      <c r="F81" s="467" t="s">
        <v>2076</v>
      </c>
      <c r="G81" s="204"/>
    </row>
    <row r="82" spans="1:7" s="205" customFormat="1" ht="84" x14ac:dyDescent="0.25">
      <c r="A82" s="206" t="s">
        <v>1704</v>
      </c>
      <c r="B82" s="217" t="s">
        <v>2077</v>
      </c>
      <c r="C82" s="56" t="s">
        <v>1752</v>
      </c>
      <c r="D82" s="114"/>
      <c r="E82" s="213"/>
      <c r="F82" s="467" t="s">
        <v>2078</v>
      </c>
      <c r="G82" s="204"/>
    </row>
    <row r="83" spans="1:7" s="205" customFormat="1" ht="82.5" customHeight="1" x14ac:dyDescent="0.25">
      <c r="A83" s="206" t="s">
        <v>1704</v>
      </c>
      <c r="B83" s="217" t="s">
        <v>2079</v>
      </c>
      <c r="C83" s="56" t="s">
        <v>1753</v>
      </c>
      <c r="D83" s="114"/>
      <c r="E83" s="213"/>
      <c r="F83" s="467" t="s">
        <v>2080</v>
      </c>
      <c r="G83" s="204"/>
    </row>
    <row r="84" spans="1:7" s="205" customFormat="1" ht="82.5" customHeight="1" x14ac:dyDescent="0.25">
      <c r="A84" s="206" t="s">
        <v>1704</v>
      </c>
      <c r="B84" s="217" t="s">
        <v>2081</v>
      </c>
      <c r="C84" s="56" t="s">
        <v>2082</v>
      </c>
      <c r="D84" s="114"/>
      <c r="E84" s="215"/>
      <c r="F84" s="468" t="s">
        <v>2083</v>
      </c>
      <c r="G84" s="204"/>
    </row>
    <row r="85" spans="1:7" s="205" customFormat="1" ht="71.45" customHeight="1" x14ac:dyDescent="0.25">
      <c r="A85" s="206" t="s">
        <v>1704</v>
      </c>
      <c r="B85" s="217" t="s">
        <v>2084</v>
      </c>
      <c r="C85" s="56" t="s">
        <v>1754</v>
      </c>
      <c r="D85" s="114"/>
      <c r="E85" s="213"/>
      <c r="F85" s="469" t="s">
        <v>2085</v>
      </c>
      <c r="G85" s="204"/>
    </row>
    <row r="86" spans="1:7" s="205" customFormat="1" ht="71.45" customHeight="1" x14ac:dyDescent="0.25">
      <c r="A86" s="206" t="s">
        <v>1704</v>
      </c>
      <c r="B86" s="217" t="s">
        <v>2086</v>
      </c>
      <c r="C86" s="56" t="s">
        <v>2087</v>
      </c>
      <c r="D86" s="114"/>
      <c r="E86" s="215"/>
      <c r="F86" s="468" t="s">
        <v>2088</v>
      </c>
      <c r="G86" s="204"/>
    </row>
    <row r="87" spans="1:7" s="205" customFormat="1" ht="71.45" customHeight="1" x14ac:dyDescent="0.25">
      <c r="A87" s="206" t="s">
        <v>1704</v>
      </c>
      <c r="B87" s="217" t="s">
        <v>2089</v>
      </c>
      <c r="C87" s="56" t="s">
        <v>2090</v>
      </c>
      <c r="D87" s="114"/>
      <c r="E87" s="215"/>
      <c r="F87" s="468" t="s">
        <v>2091</v>
      </c>
      <c r="G87" s="204"/>
    </row>
    <row r="88" spans="1:7" s="205" customFormat="1" ht="68.099999999999994" customHeight="1" x14ac:dyDescent="0.25">
      <c r="A88" s="206" t="s">
        <v>1704</v>
      </c>
      <c r="B88" s="217" t="s">
        <v>2092</v>
      </c>
      <c r="C88" s="56" t="s">
        <v>1755</v>
      </c>
      <c r="D88" s="114"/>
      <c r="E88" s="213"/>
      <c r="F88" s="469" t="s">
        <v>2093</v>
      </c>
      <c r="G88" s="204"/>
    </row>
    <row r="89" spans="1:7" s="205" customFormat="1" ht="73.5" customHeight="1" x14ac:dyDescent="0.25">
      <c r="A89" s="206" t="s">
        <v>1704</v>
      </c>
      <c r="B89" s="217" t="s">
        <v>2094</v>
      </c>
      <c r="C89" s="56" t="s">
        <v>1756</v>
      </c>
      <c r="D89" s="114"/>
      <c r="E89" s="213"/>
      <c r="F89" s="467" t="s">
        <v>2093</v>
      </c>
      <c r="G89" s="204"/>
    </row>
    <row r="90" spans="1:7" s="205" customFormat="1" ht="72.599999999999994" customHeight="1" x14ac:dyDescent="0.25">
      <c r="A90" s="206" t="s">
        <v>1704</v>
      </c>
      <c r="B90" s="217" t="s">
        <v>2095</v>
      </c>
      <c r="C90" s="58" t="s">
        <v>1757</v>
      </c>
      <c r="D90" s="114"/>
      <c r="E90" s="213"/>
      <c r="F90" s="467" t="s">
        <v>2096</v>
      </c>
      <c r="G90" s="204"/>
    </row>
    <row r="91" spans="1:7" s="205" customFormat="1" ht="48" customHeight="1" x14ac:dyDescent="0.25">
      <c r="A91" s="202"/>
      <c r="B91" s="203" t="s">
        <v>2097</v>
      </c>
      <c r="C91" s="54" t="s">
        <v>1758</v>
      </c>
      <c r="D91" s="71" t="str">
        <f>IF(COUNTIF(D92:D93,"NO CUMPLE")&gt;0,"NO CUMPLE CONDICIÓN",IF(COUNTIF(D92:D93,"CUMPLE")=0,"NO APLICA","CUMPLE"))</f>
        <v>NO APLICA</v>
      </c>
      <c r="E91" s="64" t="str">
        <f>CONCATENATE(IF(D92="NO CUMPLE",CONCATENATE(E92," / "),""),IF(D93="NO CUMPLE",CONCATENATE(E93," / "),""))</f>
        <v/>
      </c>
      <c r="F91" s="467" t="s">
        <v>2098</v>
      </c>
      <c r="G91" s="204">
        <f>IF(D91="CUMPLE",1,IF(D91="NO CUMPLE CONDICIÓN",2,3))</f>
        <v>3</v>
      </c>
    </row>
    <row r="92" spans="1:7" s="205" customFormat="1" ht="128.25" x14ac:dyDescent="0.25">
      <c r="A92" s="206" t="s">
        <v>1704</v>
      </c>
      <c r="B92" s="217" t="s">
        <v>2099</v>
      </c>
      <c r="C92" s="56" t="s">
        <v>1760</v>
      </c>
      <c r="D92" s="114"/>
      <c r="E92" s="213"/>
      <c r="F92" s="467" t="s">
        <v>2100</v>
      </c>
      <c r="G92" s="204"/>
    </row>
    <row r="93" spans="1:7" s="205" customFormat="1" ht="42.75" x14ac:dyDescent="0.25">
      <c r="A93" s="206" t="s">
        <v>1704</v>
      </c>
      <c r="B93" s="217" t="s">
        <v>2101</v>
      </c>
      <c r="C93" s="49" t="s">
        <v>1762</v>
      </c>
      <c r="D93" s="114"/>
      <c r="E93" s="213"/>
      <c r="F93" s="467" t="s">
        <v>2100</v>
      </c>
      <c r="G93" s="204"/>
    </row>
    <row r="94" spans="1:7" s="205" customFormat="1" ht="80.099999999999994" customHeight="1" x14ac:dyDescent="0.25">
      <c r="A94" s="202"/>
      <c r="B94" s="203" t="s">
        <v>2102</v>
      </c>
      <c r="C94" s="54" t="s">
        <v>1763</v>
      </c>
      <c r="D94" s="71" t="str">
        <f>IF(COUNTIF(D95:D96,"NO CUMPLE")&gt;0,"NO CUMPLE CONDICIÓN",IF(COUNTIF(D95:D96,"CUMPLE")=0,"NO APLICA","CUMPLE"))</f>
        <v>NO APLICA</v>
      </c>
      <c r="E94" s="64" t="str">
        <f>CONCATENATE(IF(D95="NO CUMPLE",CONCATENATE(E95," / "),""),IF(D96="NO CUMPLE",CONCATENATE(E96," / "),""))</f>
        <v/>
      </c>
      <c r="F94" s="466" t="s">
        <v>2751</v>
      </c>
      <c r="G94" s="204">
        <f t="shared" ref="G94:G97" si="0">IF(D94="CUMPLE",1,IF(D94="NO CUMPLE CONDICIÓN",2,3))</f>
        <v>3</v>
      </c>
    </row>
    <row r="95" spans="1:7" s="205" customFormat="1" ht="63.95" customHeight="1" x14ac:dyDescent="0.25">
      <c r="A95" s="206" t="s">
        <v>1704</v>
      </c>
      <c r="B95" s="217" t="s">
        <v>2103</v>
      </c>
      <c r="C95" s="56" t="s">
        <v>2104</v>
      </c>
      <c r="D95" s="114"/>
      <c r="E95" s="213"/>
      <c r="F95" s="466" t="s">
        <v>2752</v>
      </c>
      <c r="G95" s="204"/>
    </row>
    <row r="96" spans="1:7" s="205" customFormat="1" ht="63.95" customHeight="1" x14ac:dyDescent="0.25">
      <c r="A96" s="206" t="s">
        <v>1704</v>
      </c>
      <c r="B96" s="217" t="s">
        <v>2105</v>
      </c>
      <c r="C96" s="56" t="s">
        <v>2106</v>
      </c>
      <c r="D96" s="114"/>
      <c r="E96" s="213"/>
      <c r="F96" s="466" t="s">
        <v>2107</v>
      </c>
      <c r="G96" s="204"/>
    </row>
    <row r="97" spans="1:7" s="205" customFormat="1" ht="61.5" customHeight="1" x14ac:dyDescent="0.25">
      <c r="A97" s="202"/>
      <c r="B97" s="203" t="s">
        <v>2108</v>
      </c>
      <c r="C97" s="54" t="s">
        <v>1765</v>
      </c>
      <c r="D97" s="71" t="str">
        <f>IF(COUNTIF(D98:D103,"NO CUMPLE")&gt;0,"NO CUMPLE CONDICIÓN",IF(COUNTIF(D98:D103,"CUMPLE")=0,"NO APLICA","CUMPLE"))</f>
        <v>NO APLICA</v>
      </c>
      <c r="E97" s="64" t="str">
        <f>CONCATENATE(IF(D98="NO CUMPLE",CONCATENATE(E98," / "),""),IF(D99="NO CUMPLE",CONCATENATE(E99," / "),""),IF(D100="NO CUMPLE",CONCATENATE(E100," / "),""),IF(D101="NO CUMPLE",CONCATENATE(E101," / "),""),IF(D102="NO CUMPLE",CONCATENATE(E102," / "),""),IF(D103="NO CUMPLE",CONCATENATE(E103," / "),""))</f>
        <v/>
      </c>
      <c r="F97" s="466" t="s">
        <v>2109</v>
      </c>
      <c r="G97" s="204">
        <f t="shared" si="0"/>
        <v>3</v>
      </c>
    </row>
    <row r="98" spans="1:7" s="205" customFormat="1" ht="54.95" customHeight="1" x14ac:dyDescent="0.25">
      <c r="A98" s="206" t="s">
        <v>1704</v>
      </c>
      <c r="B98" s="217" t="s">
        <v>2110</v>
      </c>
      <c r="C98" s="56" t="s">
        <v>1767</v>
      </c>
      <c r="D98" s="116"/>
      <c r="E98" s="213"/>
      <c r="F98" s="466" t="s">
        <v>2111</v>
      </c>
      <c r="G98" s="204"/>
    </row>
    <row r="99" spans="1:7" s="205" customFormat="1" ht="48.6" customHeight="1" x14ac:dyDescent="0.25">
      <c r="A99" s="206" t="s">
        <v>1704</v>
      </c>
      <c r="B99" s="217" t="s">
        <v>2112</v>
      </c>
      <c r="C99" s="56" t="s">
        <v>1769</v>
      </c>
      <c r="D99" s="116"/>
      <c r="E99" s="213"/>
      <c r="F99" s="466" t="s">
        <v>2111</v>
      </c>
      <c r="G99" s="204"/>
    </row>
    <row r="100" spans="1:7" s="205" customFormat="1" ht="49.5" customHeight="1" x14ac:dyDescent="0.25">
      <c r="A100" s="206" t="s">
        <v>1704</v>
      </c>
      <c r="B100" s="217" t="s">
        <v>2113</v>
      </c>
      <c r="C100" s="56" t="s">
        <v>1771</v>
      </c>
      <c r="D100" s="116"/>
      <c r="E100" s="213"/>
      <c r="F100" s="466" t="s">
        <v>2111</v>
      </c>
      <c r="G100" s="204"/>
    </row>
    <row r="101" spans="1:7" s="205" customFormat="1" ht="41.45" customHeight="1" x14ac:dyDescent="0.25">
      <c r="A101" s="206" t="s">
        <v>1704</v>
      </c>
      <c r="B101" s="217" t="s">
        <v>2114</v>
      </c>
      <c r="C101" s="56" t="s">
        <v>1773</v>
      </c>
      <c r="D101" s="116"/>
      <c r="E101" s="213"/>
      <c r="F101" s="466" t="s">
        <v>2111</v>
      </c>
      <c r="G101" s="204"/>
    </row>
    <row r="102" spans="1:7" s="205" customFormat="1" ht="50.1" customHeight="1" x14ac:dyDescent="0.25">
      <c r="A102" s="206" t="s">
        <v>1704</v>
      </c>
      <c r="B102" s="217" t="s">
        <v>2115</v>
      </c>
      <c r="C102" s="56" t="s">
        <v>1775</v>
      </c>
      <c r="D102" s="116"/>
      <c r="E102" s="213"/>
      <c r="F102" s="466" t="s">
        <v>2111</v>
      </c>
      <c r="G102" s="204"/>
    </row>
    <row r="103" spans="1:7" s="205" customFormat="1" ht="200.25" thickBot="1" x14ac:dyDescent="0.3">
      <c r="A103" s="218" t="s">
        <v>1704</v>
      </c>
      <c r="B103" s="219" t="s">
        <v>2116</v>
      </c>
      <c r="C103" s="59" t="s">
        <v>1777</v>
      </c>
      <c r="D103" s="220"/>
      <c r="E103" s="221"/>
      <c r="F103" s="470" t="s">
        <v>2111</v>
      </c>
      <c r="G103" s="204"/>
    </row>
    <row r="104" spans="1:7" x14ac:dyDescent="0.25">
      <c r="C104" s="14"/>
      <c r="D104" s="14"/>
      <c r="E104" s="14"/>
      <c r="F104" s="222"/>
    </row>
    <row r="105" spans="1:7" x14ac:dyDescent="0.25">
      <c r="C105" s="14"/>
      <c r="D105" s="14"/>
      <c r="E105" s="14"/>
      <c r="F105" s="222"/>
    </row>
    <row r="106" spans="1:7" hidden="1" x14ac:dyDescent="0.25">
      <c r="C106" s="93" t="s">
        <v>1700</v>
      </c>
      <c r="D106">
        <f>COUNTIF(G3:G103,1)</f>
        <v>0</v>
      </c>
      <c r="E106" s="14"/>
      <c r="F106" s="222"/>
    </row>
    <row r="107" spans="1:7" hidden="1" x14ac:dyDescent="0.25">
      <c r="C107" s="93" t="s">
        <v>1701</v>
      </c>
      <c r="D107">
        <f>COUNTIF(G3:G103,2)</f>
        <v>0</v>
      </c>
      <c r="E107" s="14"/>
      <c r="F107" s="98"/>
    </row>
    <row r="108" spans="1:7" hidden="1" x14ac:dyDescent="0.25">
      <c r="C108" s="93" t="s">
        <v>1702</v>
      </c>
      <c r="D108">
        <f>COUNTIF(G3:G103,3)</f>
        <v>18</v>
      </c>
      <c r="E108" s="14"/>
      <c r="F108" s="98"/>
    </row>
    <row r="109" spans="1:7" x14ac:dyDescent="0.25">
      <c r="C109" s="14"/>
      <c r="D109" s="14"/>
      <c r="E109" s="14"/>
      <c r="F109" s="98"/>
    </row>
  </sheetData>
  <sheetProtection algorithmName="SHA-512" hashValue="dIDu4aEUstVJqNRDd5cU9X726PzsczHuWswwDsJvw5+oFTeYhiI8guv9bTwYs7IN0dZm9STrs3/ywV/YkQX+nQ==" saltValue="/ZJWXPKHPXMzuQMIC4AKRg==" spinCount="100000" sheet="1" formatRows="0" autoFilter="0"/>
  <mergeCells count="1">
    <mergeCell ref="B1:E1"/>
  </mergeCells>
  <conditionalFormatting sqref="D3 D6 D11 D13:D14">
    <cfRule type="cellIs" dxfId="92" priority="27" operator="equal">
      <formula>"NO CUMPLE CONDICIÓN"</formula>
    </cfRule>
    <cfRule type="cellIs" dxfId="91" priority="28" operator="equal">
      <formula>"No Cumple"</formula>
    </cfRule>
  </conditionalFormatting>
  <conditionalFormatting sqref="D28">
    <cfRule type="cellIs" dxfId="90" priority="25" operator="equal">
      <formula>"NO CUMPLE CONDICIÓN"</formula>
    </cfRule>
    <cfRule type="cellIs" dxfId="89" priority="26" operator="equal">
      <formula>"No Cumple"</formula>
    </cfRule>
  </conditionalFormatting>
  <conditionalFormatting sqref="D33">
    <cfRule type="cellIs" dxfId="88" priority="23" operator="equal">
      <formula>"NO CUMPLE CONDICIÓN"</formula>
    </cfRule>
    <cfRule type="cellIs" dxfId="87" priority="24" operator="equal">
      <formula>"No Cumple"</formula>
    </cfRule>
  </conditionalFormatting>
  <conditionalFormatting sqref="D37">
    <cfRule type="cellIs" dxfId="86" priority="21" operator="equal">
      <formula>"NO CUMPLE CONDICIÓN"</formula>
    </cfRule>
    <cfRule type="cellIs" dxfId="85" priority="22" operator="equal">
      <formula>"No Cumple"</formula>
    </cfRule>
  </conditionalFormatting>
  <conditionalFormatting sqref="D44">
    <cfRule type="cellIs" dxfId="84" priority="19" operator="equal">
      <formula>"NO CUMPLE CONDICIÓN"</formula>
    </cfRule>
    <cfRule type="cellIs" dxfId="83" priority="20" operator="equal">
      <formula>"No Cumple"</formula>
    </cfRule>
  </conditionalFormatting>
  <conditionalFormatting sqref="D55">
    <cfRule type="cellIs" dxfId="82" priority="17" operator="equal">
      <formula>"NO CUMPLE CONDICIÓN"</formula>
    </cfRule>
    <cfRule type="cellIs" dxfId="81" priority="18" operator="equal">
      <formula>"No Cumple"</formula>
    </cfRule>
  </conditionalFormatting>
  <conditionalFormatting sqref="D60">
    <cfRule type="cellIs" dxfId="80" priority="15" operator="equal">
      <formula>"NO CUMPLE CONDICIÓN"</formula>
    </cfRule>
    <cfRule type="cellIs" dxfId="79" priority="16" operator="equal">
      <formula>"No Cumple"</formula>
    </cfRule>
  </conditionalFormatting>
  <conditionalFormatting sqref="D62">
    <cfRule type="cellIs" dxfId="78" priority="13" operator="equal">
      <formula>"NO CUMPLE CONDICIÓN"</formula>
    </cfRule>
    <cfRule type="cellIs" dxfId="77" priority="14" operator="equal">
      <formula>"No Cumple"</formula>
    </cfRule>
  </conditionalFormatting>
  <conditionalFormatting sqref="D68">
    <cfRule type="cellIs" dxfId="76" priority="11" operator="equal">
      <formula>"NO CUMPLE CONDICIÓN"</formula>
    </cfRule>
    <cfRule type="cellIs" dxfId="75" priority="12" operator="equal">
      <formula>"No Cumple"</formula>
    </cfRule>
  </conditionalFormatting>
  <conditionalFormatting sqref="D70">
    <cfRule type="cellIs" dxfId="74" priority="9" operator="equal">
      <formula>"NO CUMPLE CONDICIÓN"</formula>
    </cfRule>
    <cfRule type="cellIs" dxfId="73" priority="10" operator="equal">
      <formula>"No Cumple"</formula>
    </cfRule>
  </conditionalFormatting>
  <conditionalFormatting sqref="D79">
    <cfRule type="cellIs" dxfId="72" priority="7" operator="equal">
      <formula>"NO CUMPLE CONDICIÓN"</formula>
    </cfRule>
    <cfRule type="cellIs" dxfId="71" priority="8" operator="equal">
      <formula>"No Cumple"</formula>
    </cfRule>
  </conditionalFormatting>
  <conditionalFormatting sqref="D91">
    <cfRule type="cellIs" dxfId="70" priority="5" operator="equal">
      <formula>"NO CUMPLE CONDICIÓN"</formula>
    </cfRule>
    <cfRule type="cellIs" dxfId="69" priority="6" operator="equal">
      <formula>"No Cumple"</formula>
    </cfRule>
  </conditionalFormatting>
  <conditionalFormatting sqref="D94">
    <cfRule type="cellIs" dxfId="68" priority="3" operator="equal">
      <formula>"NO CUMPLE CONDICIÓN"</formula>
    </cfRule>
    <cfRule type="cellIs" dxfId="67" priority="4" operator="equal">
      <formula>"No Cumple"</formula>
    </cfRule>
  </conditionalFormatting>
  <conditionalFormatting sqref="D97">
    <cfRule type="cellIs" dxfId="66" priority="1" operator="equal">
      <formula>"NO CUMPLE CONDICIÓN"</formula>
    </cfRule>
    <cfRule type="cellIs" dxfId="65" priority="2" operator="equal">
      <formula>"No Cumple"</formula>
    </cfRule>
  </conditionalFormatting>
  <dataValidations count="2">
    <dataValidation type="list" allowBlank="1" showInputMessage="1" showErrorMessage="1" sqref="D98:D103 D51" xr:uid="{6A4FB154-BEB0-4B0C-9C2F-F0272B689BA5}">
      <formula1>"CUMPLE,NO CUMPLE,NO APLICA"</formula1>
    </dataValidation>
    <dataValidation type="list" allowBlank="1" showInputMessage="1" showErrorMessage="1" sqref="D52:D54 D56:D59 D61 D69 D45:D50 D80:D90 D92:D93 D29:D32 D39:D43 D63:D67 D72:D78 D12 D15:D27 D4:D5 D7:D10 D34:D36 D95:D96" xr:uid="{166C076E-E365-44F3-A4D0-7B5EC92500EB}">
      <formula1>"CUMPLE,NO CUMPLE"</formula1>
    </dataValidation>
  </dataValidation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91445-8717-49F0-8CA6-674EE986F526}">
  <sheetPr codeName="Hoja13">
    <tabColor rgb="FFFFCCCC"/>
    <pageSetUpPr fitToPage="1"/>
  </sheetPr>
  <dimension ref="A1:H40"/>
  <sheetViews>
    <sheetView zoomScale="80" zoomScaleNormal="80" workbookViewId="0">
      <selection activeCell="A18" sqref="A18:F19"/>
    </sheetView>
  </sheetViews>
  <sheetFormatPr baseColWidth="10" defaultColWidth="11.42578125" defaultRowHeight="15" x14ac:dyDescent="0.25"/>
  <cols>
    <col min="1" max="1" width="6.85546875" style="31" customWidth="1"/>
    <col min="2" max="2" width="9.85546875" style="37" customWidth="1"/>
    <col min="3" max="3" width="113" style="32" customWidth="1"/>
    <col min="4" max="4" width="19.85546875" style="34" customWidth="1"/>
    <col min="5" max="5" width="72.140625" style="34" customWidth="1"/>
    <col min="6" max="6" width="45" style="103" customWidth="1"/>
    <col min="7" max="7" width="16.140625" style="30" hidden="1" customWidth="1"/>
    <col min="8" max="16384" width="11.42578125" style="34"/>
  </cols>
  <sheetData>
    <row r="1" spans="1:7" ht="21" customHeight="1" thickBot="1" x14ac:dyDescent="0.3">
      <c r="B1" s="633" t="s">
        <v>2802</v>
      </c>
      <c r="C1" s="634"/>
      <c r="D1" s="634"/>
      <c r="E1" s="635"/>
      <c r="F1" s="102"/>
    </row>
    <row r="2" spans="1:7" ht="74.25" customHeight="1" thickBot="1" x14ac:dyDescent="0.3">
      <c r="A2" s="537" t="s">
        <v>1644</v>
      </c>
      <c r="B2" s="73" t="s">
        <v>1645</v>
      </c>
      <c r="C2" s="74" t="s">
        <v>1646</v>
      </c>
      <c r="D2" s="75" t="s">
        <v>1647</v>
      </c>
      <c r="E2" s="76" t="s">
        <v>1648</v>
      </c>
      <c r="F2" s="36" t="s">
        <v>1649</v>
      </c>
    </row>
    <row r="3" spans="1:7" ht="33.75" customHeight="1" x14ac:dyDescent="0.25">
      <c r="A3" s="266"/>
      <c r="B3" s="538" t="s">
        <v>2117</v>
      </c>
      <c r="C3" s="371" t="s">
        <v>2118</v>
      </c>
      <c r="D3" s="71" t="str">
        <f>IF(COUNTIF(D4:D4,"NO CUMPLE")&gt;0,"NO CUMPLE CONDICIÓN",IF(COUNTIF(D4:D4,"CUMPLE")=0,"NO APLICA","CUMPLE"))</f>
        <v>NO APLICA</v>
      </c>
      <c r="E3" s="527" t="str">
        <f>CONCATENATE(IF(D4="NO CUMPLE",CONCATENATE(E4," / "),""))</f>
        <v/>
      </c>
      <c r="F3" s="488" t="s">
        <v>2119</v>
      </c>
      <c r="G3" s="65">
        <f>IF(D3="CUMPLE",1,IF(D3="NO CUMPLE CONDICIÓN",2,3))</f>
        <v>3</v>
      </c>
    </row>
    <row r="4" spans="1:7" ht="207.75" customHeight="1" x14ac:dyDescent="0.25">
      <c r="A4" s="253" t="s">
        <v>2120</v>
      </c>
      <c r="B4" s="482" t="s">
        <v>2121</v>
      </c>
      <c r="C4" s="471" t="s">
        <v>2753</v>
      </c>
      <c r="D4" s="443"/>
      <c r="E4" s="539" t="s">
        <v>1804</v>
      </c>
      <c r="F4" s="472" t="s">
        <v>2119</v>
      </c>
      <c r="G4" s="65"/>
    </row>
    <row r="5" spans="1:7" ht="44.25" customHeight="1" x14ac:dyDescent="0.25">
      <c r="A5" s="266"/>
      <c r="B5" s="483" t="s">
        <v>2123</v>
      </c>
      <c r="C5" s="372" t="s">
        <v>2124</v>
      </c>
      <c r="D5" s="71" t="str">
        <f>IF(COUNTIF(D6:D11,"NO CUMPLE")&gt;0,"NO CUMPLE CONDICIÓN",IF(COUNTIF(D6:D11,"CUMPLE")=0,"NO APLICA","CUMPLE"))</f>
        <v>NO APLICA</v>
      </c>
      <c r="E5" s="64" t="str">
        <f>CONCATENATE(IF(D6="NO CUMPLE",CONCATENATE(E6," / "),""),IF(D7="NO CUMPLE",CONCATENATE(E7," / "),""),IF(D8="NO CUMPLE",CONCATENATE(E8," / "),""),IF(D10="NO CUMPLE",CONCATENATE(E10," / "),""),IF(D11="NO CUMPLE",CONCATENATE(E11," / "),""))</f>
        <v/>
      </c>
      <c r="F5" s="489" t="s">
        <v>2125</v>
      </c>
      <c r="G5" s="65">
        <f>IF(D5="CUMPLE",1,IF(D5="NO CUMPLE CONDICIÓN",2,3))</f>
        <v>3</v>
      </c>
    </row>
    <row r="6" spans="1:7" ht="100.5" customHeight="1" x14ac:dyDescent="0.25">
      <c r="A6" s="253" t="s">
        <v>2120</v>
      </c>
      <c r="B6" s="482" t="s">
        <v>2126</v>
      </c>
      <c r="C6" s="471" t="s">
        <v>2127</v>
      </c>
      <c r="D6" s="443"/>
      <c r="E6" s="539" t="s">
        <v>1804</v>
      </c>
      <c r="F6" s="472" t="s">
        <v>2125</v>
      </c>
      <c r="G6" s="65"/>
    </row>
    <row r="7" spans="1:7" ht="78.75" customHeight="1" x14ac:dyDescent="0.25">
      <c r="A7" s="253" t="s">
        <v>2120</v>
      </c>
      <c r="B7" s="482" t="s">
        <v>2128</v>
      </c>
      <c r="C7" s="471" t="s">
        <v>2754</v>
      </c>
      <c r="D7" s="116"/>
      <c r="E7" s="539"/>
      <c r="F7" s="472" t="s">
        <v>2125</v>
      </c>
      <c r="G7" s="65"/>
    </row>
    <row r="8" spans="1:7" ht="89.25" x14ac:dyDescent="0.25">
      <c r="A8" s="253" t="s">
        <v>2120</v>
      </c>
      <c r="B8" s="482" t="s">
        <v>2130</v>
      </c>
      <c r="C8" s="373" t="s">
        <v>2131</v>
      </c>
      <c r="D8" s="443"/>
      <c r="E8" s="540" t="s">
        <v>1804</v>
      </c>
      <c r="F8" s="472" t="s">
        <v>2125</v>
      </c>
      <c r="G8" s="65"/>
    </row>
    <row r="9" spans="1:7" ht="38.25" customHeight="1" x14ac:dyDescent="0.25">
      <c r="A9" s="266"/>
      <c r="B9" s="486" t="s">
        <v>1804</v>
      </c>
      <c r="C9" s="374" t="s">
        <v>2132</v>
      </c>
      <c r="D9" s="444"/>
      <c r="E9" s="375" t="s">
        <v>1804</v>
      </c>
      <c r="F9" s="490" t="s">
        <v>1804</v>
      </c>
      <c r="G9" s="65"/>
    </row>
    <row r="10" spans="1:7" ht="83.25" customHeight="1" x14ac:dyDescent="0.25">
      <c r="A10" s="253" t="s">
        <v>2120</v>
      </c>
      <c r="B10" s="482" t="s">
        <v>2133</v>
      </c>
      <c r="C10" s="376" t="s">
        <v>2134</v>
      </c>
      <c r="D10" s="445"/>
      <c r="E10" s="539" t="s">
        <v>1804</v>
      </c>
      <c r="F10" s="472" t="s">
        <v>2772</v>
      </c>
      <c r="G10" s="65"/>
    </row>
    <row r="11" spans="1:7" ht="83.25" customHeight="1" x14ac:dyDescent="0.25">
      <c r="A11" s="253" t="s">
        <v>2120</v>
      </c>
      <c r="B11" s="482" t="s">
        <v>2135</v>
      </c>
      <c r="C11" s="376" t="s">
        <v>2136</v>
      </c>
      <c r="D11" s="445"/>
      <c r="E11" s="539" t="s">
        <v>1804</v>
      </c>
      <c r="F11" s="472" t="s">
        <v>2125</v>
      </c>
      <c r="G11" s="65"/>
    </row>
    <row r="12" spans="1:7" ht="87" customHeight="1" x14ac:dyDescent="0.25">
      <c r="A12" s="266"/>
      <c r="B12" s="483" t="s">
        <v>2137</v>
      </c>
      <c r="C12" s="372" t="s">
        <v>2138</v>
      </c>
      <c r="D12" s="71" t="str">
        <f>IF(COUNTIF(D13:D17,"NO CUMPLE")&gt;0,"NO CUMPLE CONDICIÓN",IF(COUNTIF(D13:D17,"CUMPLE")=0,"NO APLICA","CUMPLE"))</f>
        <v>NO APLICA</v>
      </c>
      <c r="E12" s="64" t="str">
        <f>CONCATENATE(IF(D13="NO CUMPLE",CONCATENATE(E13," / "),""),IF(D14="NO CUMPLE",CONCATENATE(E14," / "),""),IF(D15="NO CUMPLE",CONCATENATE(E15," / "),""),IF(D16="NO CUMPLE",CONCATENATE(E16," / "),""),IF(D17="NO CUMPLE",CONCATENATE(E17," / "),""))</f>
        <v/>
      </c>
      <c r="F12" s="473" t="s">
        <v>2139</v>
      </c>
      <c r="G12" s="65">
        <f>IF(D12="CUMPLE",1,IF(D12="NO CUMPLE CONDICIÓN",2,3))</f>
        <v>3</v>
      </c>
    </row>
    <row r="13" spans="1:7" ht="83.25" customHeight="1" x14ac:dyDescent="0.25">
      <c r="A13" s="253" t="s">
        <v>2120</v>
      </c>
      <c r="B13" s="541" t="s">
        <v>2140</v>
      </c>
      <c r="C13" s="471" t="s">
        <v>2141</v>
      </c>
      <c r="D13" s="116"/>
      <c r="E13" s="540"/>
      <c r="F13" s="473" t="s">
        <v>2139</v>
      </c>
      <c r="G13" s="65"/>
    </row>
    <row r="14" spans="1:7" ht="151.5" customHeight="1" x14ac:dyDescent="0.25">
      <c r="A14" s="253" t="s">
        <v>2120</v>
      </c>
      <c r="B14" s="541" t="s">
        <v>2142</v>
      </c>
      <c r="C14" s="471" t="s">
        <v>2143</v>
      </c>
      <c r="D14" s="116"/>
      <c r="E14" s="540"/>
      <c r="F14" s="473" t="s">
        <v>2139</v>
      </c>
      <c r="G14" s="65"/>
    </row>
    <row r="15" spans="1:7" ht="67.5" customHeight="1" x14ac:dyDescent="0.25">
      <c r="A15" s="253" t="s">
        <v>2120</v>
      </c>
      <c r="B15" s="541" t="s">
        <v>2144</v>
      </c>
      <c r="C15" s="471" t="s">
        <v>2145</v>
      </c>
      <c r="D15" s="116"/>
      <c r="E15" s="540"/>
      <c r="F15" s="473" t="s">
        <v>2139</v>
      </c>
      <c r="G15" s="65"/>
    </row>
    <row r="16" spans="1:7" ht="67.5" customHeight="1" x14ac:dyDescent="0.25">
      <c r="A16" s="253" t="s">
        <v>2120</v>
      </c>
      <c r="B16" s="541" t="s">
        <v>2146</v>
      </c>
      <c r="C16" s="377" t="s">
        <v>2147</v>
      </c>
      <c r="D16" s="116"/>
      <c r="E16" s="540"/>
      <c r="F16" s="473" t="s">
        <v>2139</v>
      </c>
      <c r="G16" s="65"/>
    </row>
    <row r="17" spans="1:8" ht="67.5" customHeight="1" x14ac:dyDescent="0.25">
      <c r="A17" s="253" t="s">
        <v>2120</v>
      </c>
      <c r="B17" s="541" t="s">
        <v>2148</v>
      </c>
      <c r="C17" s="373" t="s">
        <v>2149</v>
      </c>
      <c r="D17" s="116"/>
      <c r="E17" s="540"/>
      <c r="F17" s="473" t="s">
        <v>2139</v>
      </c>
      <c r="G17" s="65"/>
    </row>
    <row r="18" spans="1:8" ht="46.5" customHeight="1" x14ac:dyDescent="0.25">
      <c r="A18" s="266"/>
      <c r="B18" s="483" t="s">
        <v>2150</v>
      </c>
      <c r="C18" s="372" t="s">
        <v>2151</v>
      </c>
      <c r="D18" s="71" t="str">
        <f>IF(COUNTIF(D19:D21,"NO CUMPLE")&gt;0,"NO CUMPLE CONDICIÓN",IF(COUNTIF(D19:D21,"CUMPLE")=0,"NO APLICA","CUMPLE"))</f>
        <v>NO APLICA</v>
      </c>
      <c r="E18" s="64" t="str">
        <f>CONCATENATE(IF(D19="NO CUMPLE",CONCATENATE(E19," / "),""),IF(D20="NO CUMPLE",CONCATENATE(E20," / "),""),IF(D21="NO CUMPLE",CONCATENATE(E21," / "),""))</f>
        <v/>
      </c>
      <c r="F18" s="473" t="s">
        <v>2152</v>
      </c>
      <c r="G18" s="65">
        <f>IF(D18="CUMPLE",1,IF(D18="NO CUMPLE CONDICIÓN",2,3))</f>
        <v>3</v>
      </c>
      <c r="H18" s="104"/>
    </row>
    <row r="19" spans="1:8" ht="236.25" customHeight="1" x14ac:dyDescent="0.25">
      <c r="A19" s="253" t="s">
        <v>2120</v>
      </c>
      <c r="B19" s="482" t="s">
        <v>2153</v>
      </c>
      <c r="C19" s="377" t="s">
        <v>2154</v>
      </c>
      <c r="D19" s="443"/>
      <c r="E19" s="540" t="s">
        <v>1804</v>
      </c>
      <c r="F19" s="473" t="s">
        <v>2152</v>
      </c>
      <c r="G19" s="65"/>
    </row>
    <row r="20" spans="1:8" ht="78.75" customHeight="1" x14ac:dyDescent="0.25">
      <c r="A20" s="253" t="s">
        <v>2120</v>
      </c>
      <c r="B20" s="482" t="s">
        <v>2155</v>
      </c>
      <c r="C20" s="377" t="s">
        <v>2156</v>
      </c>
      <c r="D20" s="443"/>
      <c r="E20" s="540" t="s">
        <v>1804</v>
      </c>
      <c r="F20" s="473" t="s">
        <v>2152</v>
      </c>
      <c r="G20" s="65"/>
    </row>
    <row r="21" spans="1:8" ht="78.75" customHeight="1" x14ac:dyDescent="0.25">
      <c r="A21" s="253" t="s">
        <v>2120</v>
      </c>
      <c r="B21" s="482" t="s">
        <v>2157</v>
      </c>
      <c r="C21" s="377" t="s">
        <v>2158</v>
      </c>
      <c r="D21" s="443"/>
      <c r="E21" s="540" t="s">
        <v>1804</v>
      </c>
      <c r="F21" s="473" t="s">
        <v>2152</v>
      </c>
      <c r="G21" s="65"/>
    </row>
    <row r="22" spans="1:8" ht="48.75" customHeight="1" x14ac:dyDescent="0.25">
      <c r="A22" s="266"/>
      <c r="B22" s="483" t="s">
        <v>2159</v>
      </c>
      <c r="C22" s="372" t="s">
        <v>2160</v>
      </c>
      <c r="D22" s="71" t="str">
        <f>IF(COUNTIF(D23:D25,"NO CUMPLE")&gt;0,"NO CUMPLE CONDICIÓN",IF(COUNTIF(D23:D25,"CUMPLE")=0,"NO APLICA","CUMPLE"))</f>
        <v>NO APLICA</v>
      </c>
      <c r="E22" s="64" t="str">
        <f>CONCATENATE(IF(D23="NO CUMPLE",CONCATENATE(E23," / "),""),IF(D24="NO CUMPLE",CONCATENATE(E24," / "),""),IF(D25="NO CUMPLE",CONCATENATE(E25," / "),""))</f>
        <v/>
      </c>
      <c r="F22" s="473" t="s">
        <v>2161</v>
      </c>
      <c r="G22" s="65">
        <f>IF(D22="CUMPLE",1,IF(D22="NO CUMPLE CONDICIÓN",2,3))</f>
        <v>3</v>
      </c>
    </row>
    <row r="23" spans="1:8" ht="270.75" customHeight="1" x14ac:dyDescent="0.25">
      <c r="A23" s="253" t="s">
        <v>2120</v>
      </c>
      <c r="B23" s="541" t="s">
        <v>2162</v>
      </c>
      <c r="C23" s="373" t="s">
        <v>2163</v>
      </c>
      <c r="D23" s="445"/>
      <c r="E23" s="539" t="s">
        <v>1804</v>
      </c>
      <c r="F23" s="473" t="s">
        <v>2161</v>
      </c>
      <c r="G23" s="65"/>
    </row>
    <row r="24" spans="1:8" ht="67.5" customHeight="1" x14ac:dyDescent="0.25">
      <c r="A24" s="253" t="s">
        <v>2120</v>
      </c>
      <c r="B24" s="541" t="s">
        <v>2164</v>
      </c>
      <c r="C24" s="377" t="s">
        <v>2165</v>
      </c>
      <c r="D24" s="443"/>
      <c r="E24" s="540" t="s">
        <v>1804</v>
      </c>
      <c r="F24" s="473" t="s">
        <v>2161</v>
      </c>
      <c r="G24" s="65"/>
    </row>
    <row r="25" spans="1:8" ht="50.25" customHeight="1" x14ac:dyDescent="0.25">
      <c r="A25" s="253" t="s">
        <v>2120</v>
      </c>
      <c r="B25" s="541" t="s">
        <v>2166</v>
      </c>
      <c r="C25" s="377" t="s">
        <v>2167</v>
      </c>
      <c r="D25" s="443"/>
      <c r="E25" s="540" t="s">
        <v>1804</v>
      </c>
      <c r="F25" s="473" t="s">
        <v>2161</v>
      </c>
      <c r="G25" s="65"/>
    </row>
    <row r="26" spans="1:8" ht="46.5" customHeight="1" x14ac:dyDescent="0.25">
      <c r="A26" s="266"/>
      <c r="B26" s="483" t="s">
        <v>2168</v>
      </c>
      <c r="C26" s="372" t="s">
        <v>2169</v>
      </c>
      <c r="D26" s="71" t="str">
        <f>IF(COUNTIF(D27:D31,"NO CUMPLE")&gt;0,"NO CUMPLE CONDICIÓN",IF(COUNTIF(D27:D31,"CUMPLE")=0,"NO APLICA","CUMPLE"))</f>
        <v>NO APLICA</v>
      </c>
      <c r="E26" s="64" t="str">
        <f>CONCATENATE(IF(D27="NO CUMPLE",CONCATENATE(E27," / "),""),IF(D28="NO CUMPLE",CONCATENATE(E28," / "),""),IF(D29="NO CUMPLE",CONCATENATE(E29," / "),""),IF(D30="NO CUMPLE",CONCATENATE(E30," / "),""),IF(D31="NO CUMPLE",CONCATENATE(E31," / "),""))</f>
        <v/>
      </c>
      <c r="F26" s="473" t="s">
        <v>2170</v>
      </c>
      <c r="G26" s="65">
        <f>IF(D26="CUMPLE",1,IF(D26="NO CUMPLE CONDICIÓN",2,3))</f>
        <v>3</v>
      </c>
    </row>
    <row r="27" spans="1:8" ht="187.5" x14ac:dyDescent="0.25">
      <c r="A27" s="253" t="s">
        <v>2120</v>
      </c>
      <c r="B27" s="482" t="s">
        <v>2171</v>
      </c>
      <c r="C27" s="471" t="s">
        <v>2755</v>
      </c>
      <c r="D27" s="443"/>
      <c r="E27" s="540"/>
      <c r="F27" s="473" t="s">
        <v>2170</v>
      </c>
    </row>
    <row r="28" spans="1:8" ht="78" customHeight="1" x14ac:dyDescent="0.25">
      <c r="A28" s="253" t="s">
        <v>2120</v>
      </c>
      <c r="B28" s="482" t="s">
        <v>2173</v>
      </c>
      <c r="C28" s="377" t="s">
        <v>2174</v>
      </c>
      <c r="D28" s="443"/>
      <c r="E28" s="540"/>
      <c r="F28" s="473" t="s">
        <v>2170</v>
      </c>
    </row>
    <row r="29" spans="1:8" ht="57.75" customHeight="1" x14ac:dyDescent="0.25">
      <c r="A29" s="253" t="s">
        <v>2120</v>
      </c>
      <c r="B29" s="482" t="s">
        <v>2175</v>
      </c>
      <c r="C29" s="377" t="s">
        <v>2176</v>
      </c>
      <c r="D29" s="443"/>
      <c r="E29" s="540"/>
      <c r="F29" s="473" t="s">
        <v>2170</v>
      </c>
    </row>
    <row r="30" spans="1:8" ht="58.5" customHeight="1" x14ac:dyDescent="0.25">
      <c r="A30" s="253" t="s">
        <v>2120</v>
      </c>
      <c r="B30" s="482" t="s">
        <v>2177</v>
      </c>
      <c r="C30" s="471" t="s">
        <v>2178</v>
      </c>
      <c r="D30" s="116"/>
      <c r="E30" s="540"/>
      <c r="F30" s="473" t="s">
        <v>2170</v>
      </c>
    </row>
    <row r="31" spans="1:8" ht="31.5" customHeight="1" x14ac:dyDescent="0.25">
      <c r="A31" s="253" t="s">
        <v>2120</v>
      </c>
      <c r="B31" s="482" t="s">
        <v>2179</v>
      </c>
      <c r="C31" s="373" t="s">
        <v>2180</v>
      </c>
      <c r="D31" s="443"/>
      <c r="E31" s="540"/>
      <c r="F31" s="473" t="s">
        <v>2170</v>
      </c>
    </row>
    <row r="32" spans="1:8" ht="37.5" customHeight="1" x14ac:dyDescent="0.25">
      <c r="A32" s="266"/>
      <c r="B32" s="483" t="s">
        <v>2181</v>
      </c>
      <c r="C32" s="372" t="s">
        <v>2182</v>
      </c>
      <c r="D32" s="71" t="str">
        <f>IF(COUNTIF(D33:D35,"NO CUMPLE")&gt;0,"NO CUMPLE CONDICIÓN",IF(COUNTIF(D33:D35,"CUMPLE")=0,"NO APLICA","CUMPLE"))</f>
        <v>NO APLICA</v>
      </c>
      <c r="E32" s="64" t="str">
        <f>CONCATENATE(IF(D33="NO CUMPLE",CONCATENATE(E33," / "),""),IF(D34="NO CUMPLE",CONCATENATE(E34," / "),""),IF(D35="NO CUMPLE",CONCATENATE(E35," / "),""))</f>
        <v/>
      </c>
      <c r="F32" s="472" t="s">
        <v>2183</v>
      </c>
      <c r="G32" s="65">
        <f>IF(D32="CUMPLE",1,IF(D32="NO CUMPLE CONDICIÓN",2,3))</f>
        <v>3</v>
      </c>
    </row>
    <row r="33" spans="1:6" ht="71.25" customHeight="1" x14ac:dyDescent="0.25">
      <c r="A33" s="253" t="s">
        <v>2120</v>
      </c>
      <c r="B33" s="482" t="s">
        <v>2184</v>
      </c>
      <c r="C33" s="377" t="s">
        <v>2185</v>
      </c>
      <c r="D33" s="443"/>
      <c r="E33" s="540" t="s">
        <v>1804</v>
      </c>
      <c r="F33" s="472" t="s">
        <v>2183</v>
      </c>
    </row>
    <row r="34" spans="1:6" ht="117.75" x14ac:dyDescent="0.25">
      <c r="A34" s="253" t="s">
        <v>2120</v>
      </c>
      <c r="B34" s="482" t="s">
        <v>2186</v>
      </c>
      <c r="C34" s="377" t="s">
        <v>2187</v>
      </c>
      <c r="D34" s="443"/>
      <c r="E34" s="540" t="s">
        <v>1804</v>
      </c>
      <c r="F34" s="472" t="s">
        <v>2183</v>
      </c>
    </row>
    <row r="35" spans="1:6" ht="103.5" thickBot="1" x14ac:dyDescent="0.3">
      <c r="A35" s="253" t="s">
        <v>2120</v>
      </c>
      <c r="B35" s="542" t="s">
        <v>2188</v>
      </c>
      <c r="C35" s="378" t="s">
        <v>2189</v>
      </c>
      <c r="D35" s="543"/>
      <c r="E35" s="544" t="s">
        <v>1804</v>
      </c>
      <c r="F35" s="472" t="s">
        <v>2183</v>
      </c>
    </row>
    <row r="36" spans="1:6" x14ac:dyDescent="0.25">
      <c r="A36" s="262"/>
    </row>
    <row r="37" spans="1:6" x14ac:dyDescent="0.25">
      <c r="A37" s="262"/>
    </row>
    <row r="38" spans="1:6" hidden="1" x14ac:dyDescent="0.25">
      <c r="A38" s="262"/>
      <c r="C38" s="93" t="s">
        <v>1700</v>
      </c>
      <c r="D38">
        <f>COUNTIF(G3:G35,1)</f>
        <v>0</v>
      </c>
    </row>
    <row r="39" spans="1:6" hidden="1" x14ac:dyDescent="0.25">
      <c r="C39" s="93" t="s">
        <v>1701</v>
      </c>
      <c r="D39">
        <f>COUNTIF(G3:G35,2)</f>
        <v>0</v>
      </c>
    </row>
    <row r="40" spans="1:6" hidden="1" x14ac:dyDescent="0.25">
      <c r="C40" s="93" t="s">
        <v>1702</v>
      </c>
      <c r="D40">
        <f>COUNTIF(G3:G35,3)</f>
        <v>7</v>
      </c>
    </row>
  </sheetData>
  <sheetProtection algorithmName="SHA-512" hashValue="iL6Rr5CoPbriAA9B0BDZ1glmoliaHUVr7Ig+YGuRsAk4gG3AAxUw5u5TFabFvgjd9AmD/jht41W/r9ib8fPLDQ==" saltValue="qdU6CWJS3N7p72mtLNZ3Nw==" spinCount="100000" sheet="1" formatRows="0" autoFilter="0"/>
  <mergeCells count="1">
    <mergeCell ref="B1:E1"/>
  </mergeCells>
  <phoneticPr fontId="33" type="noConversion"/>
  <conditionalFormatting sqref="D3">
    <cfRule type="cellIs" dxfId="64" priority="13" operator="equal">
      <formula>"NO CUMPLE CONDICIÓN"</formula>
    </cfRule>
    <cfRule type="cellIs" dxfId="63" priority="14" operator="equal">
      <formula>"No Cumple"</formula>
    </cfRule>
  </conditionalFormatting>
  <conditionalFormatting sqref="D5">
    <cfRule type="cellIs" dxfId="62" priority="11" operator="equal">
      <formula>"NO CUMPLE CONDICIÓN"</formula>
    </cfRule>
    <cfRule type="cellIs" dxfId="61" priority="12" operator="equal">
      <formula>"No Cumple"</formula>
    </cfRule>
  </conditionalFormatting>
  <conditionalFormatting sqref="D12">
    <cfRule type="cellIs" dxfId="60" priority="9" operator="equal">
      <formula>"NO CUMPLE CONDICIÓN"</formula>
    </cfRule>
    <cfRule type="cellIs" dxfId="59" priority="10" operator="equal">
      <formula>"No Cumple"</formula>
    </cfRule>
  </conditionalFormatting>
  <conditionalFormatting sqref="D18">
    <cfRule type="cellIs" dxfId="58" priority="7" operator="equal">
      <formula>"NO CUMPLE CONDICIÓN"</formula>
    </cfRule>
    <cfRule type="cellIs" dxfId="57" priority="8" operator="equal">
      <formula>"No Cumple"</formula>
    </cfRule>
  </conditionalFormatting>
  <conditionalFormatting sqref="D22">
    <cfRule type="cellIs" dxfId="56" priority="5" operator="equal">
      <formula>"NO CUMPLE CONDICIÓN"</formula>
    </cfRule>
    <cfRule type="cellIs" dxfId="55" priority="6" operator="equal">
      <formula>"No Cumple"</formula>
    </cfRule>
  </conditionalFormatting>
  <conditionalFormatting sqref="D26">
    <cfRule type="cellIs" dxfId="54" priority="3" operator="equal">
      <formula>"NO CUMPLE CONDICIÓN"</formula>
    </cfRule>
    <cfRule type="cellIs" dxfId="53" priority="4" operator="equal">
      <formula>"No Cumple"</formula>
    </cfRule>
  </conditionalFormatting>
  <conditionalFormatting sqref="D32">
    <cfRule type="cellIs" dxfId="52" priority="1" operator="equal">
      <formula>"NO CUMPLE CONDICIÓN"</formula>
    </cfRule>
    <cfRule type="cellIs" dxfId="51" priority="2" operator="equal">
      <formula>"No Cumple"</formula>
    </cfRule>
  </conditionalFormatting>
  <dataValidations count="2">
    <dataValidation type="list" allowBlank="1" showInputMessage="1" showErrorMessage="1" sqref="D33:D35 D8:D11 D19:D21 D23:D25 D27:D29 D31 D4 D6" xr:uid="{2D3AD085-9068-47A0-9128-508CF5D28B56}">
      <formula1>"CUMPLE,NO CUMPLE"</formula1>
    </dataValidation>
    <dataValidation type="list" allowBlank="1" showInputMessage="1" showErrorMessage="1" sqref="D7 D13:D17 D30" xr:uid="{6DF06D5A-DF02-4174-96A5-B18BC3C9E22E}">
      <formula1>"CUMPLE,NO CUMPLE,NO APLICA"</formula1>
    </dataValidation>
  </dataValidation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09400-FDDC-4088-97A2-95134ADD4BB3}">
  <sheetPr codeName="Hoja14">
    <tabColor rgb="FFFFCCCC"/>
    <pageSetUpPr fitToPage="1"/>
  </sheetPr>
  <dimension ref="A1:H35"/>
  <sheetViews>
    <sheetView zoomScale="85" zoomScaleNormal="85" workbookViewId="0">
      <selection activeCell="A18" sqref="A18:F19"/>
    </sheetView>
  </sheetViews>
  <sheetFormatPr baseColWidth="10" defaultColWidth="11.42578125" defaultRowHeight="15" x14ac:dyDescent="0.25"/>
  <cols>
    <col min="1" max="1" width="6.85546875" style="31" customWidth="1"/>
    <col min="2" max="2" width="8.28515625" style="37" customWidth="1"/>
    <col min="3" max="3" width="101.7109375" style="32" customWidth="1"/>
    <col min="4" max="4" width="19.85546875" style="34" customWidth="1"/>
    <col min="5" max="5" width="81.85546875" style="34" customWidth="1"/>
    <col min="6" max="6" width="45" style="103" customWidth="1"/>
    <col min="7" max="7" width="16.140625" style="30" hidden="1" customWidth="1"/>
    <col min="8" max="16384" width="11.42578125" style="34"/>
  </cols>
  <sheetData>
    <row r="1" spans="1:8" ht="21" customHeight="1" thickBot="1" x14ac:dyDescent="0.3">
      <c r="B1" s="633" t="s">
        <v>2190</v>
      </c>
      <c r="C1" s="634"/>
      <c r="D1" s="634"/>
      <c r="E1" s="635"/>
      <c r="F1" s="102"/>
    </row>
    <row r="2" spans="1:8" ht="74.25" customHeight="1" thickBot="1" x14ac:dyDescent="0.3">
      <c r="A2" s="187" t="s">
        <v>1644</v>
      </c>
      <c r="B2" s="73" t="s">
        <v>1645</v>
      </c>
      <c r="C2" s="74" t="s">
        <v>1646</v>
      </c>
      <c r="D2" s="75" t="s">
        <v>1647</v>
      </c>
      <c r="E2" s="76" t="s">
        <v>1648</v>
      </c>
      <c r="F2" s="184" t="s">
        <v>1649</v>
      </c>
    </row>
    <row r="3" spans="1:8" ht="64.5" customHeight="1" x14ac:dyDescent="0.25">
      <c r="A3" s="263"/>
      <c r="B3" s="483" t="s">
        <v>2191</v>
      </c>
      <c r="C3" s="382" t="s">
        <v>2192</v>
      </c>
      <c r="D3" s="72" t="str">
        <f>IF(COUNTIF(D4:D4,"NO CUMPLE")&gt;0,"NO CUMPLE CONDICIÓN",IF(COUNTIF(D4:D4,"CUMPLE")=0,"NO APLICA","CUMPLE"))</f>
        <v>NO APLICA</v>
      </c>
      <c r="E3" s="545" t="str">
        <f>CONCATENATE(IF(D4="NO CUMPLE",CONCATENATE(E4," / "),""))</f>
        <v/>
      </c>
      <c r="F3" s="546" t="s">
        <v>2766</v>
      </c>
      <c r="G3" s="65">
        <f>IF(D3="CUMPLE",1,IF(D3="NO CUMPLE CONDICIÓN",2,3))</f>
        <v>3</v>
      </c>
    </row>
    <row r="4" spans="1:8" ht="312.75" customHeight="1" x14ac:dyDescent="0.25">
      <c r="A4" s="261" t="s">
        <v>2120</v>
      </c>
      <c r="B4" s="482" t="s">
        <v>2193</v>
      </c>
      <c r="C4" s="474" t="s">
        <v>2756</v>
      </c>
      <c r="D4" s="114"/>
      <c r="E4" s="558" t="s">
        <v>1804</v>
      </c>
      <c r="F4" s="547" t="s">
        <v>2767</v>
      </c>
      <c r="G4" s="65"/>
    </row>
    <row r="5" spans="1:8" ht="117.75" customHeight="1" x14ac:dyDescent="0.25">
      <c r="A5" s="264"/>
      <c r="B5" s="483" t="s">
        <v>2194</v>
      </c>
      <c r="C5" s="475" t="s">
        <v>2757</v>
      </c>
      <c r="D5" s="71" t="str">
        <f>IF(COUNTIF(D6:D8,"NO CUMPLE")&gt;0,"NO CUMPLE CONDICIÓN",IF(COUNTIF(D6:D8,"CUMPLE")=0,"NO APLICA","CUMPLE"))</f>
        <v>NO APLICA</v>
      </c>
      <c r="E5" s="64" t="str">
        <f>CONCATENATE(IF(D6="NO CUMPLE",CONCATENATE(E6," / "),""),IF(D8="NO CUMPLE",CONCATENATE(E8," / "),""))</f>
        <v/>
      </c>
      <c r="F5" s="548" t="s">
        <v>2195</v>
      </c>
      <c r="G5" s="65">
        <f>IF(D5="CUMPLE",1,IF(D5="NO CUMPLE CONDICIÓN",2,3))</f>
        <v>3</v>
      </c>
    </row>
    <row r="6" spans="1:8" ht="183" customHeight="1" x14ac:dyDescent="0.25">
      <c r="A6" s="261" t="s">
        <v>2120</v>
      </c>
      <c r="B6" s="482" t="s">
        <v>2196</v>
      </c>
      <c r="C6" s="474" t="s">
        <v>2758</v>
      </c>
      <c r="D6" s="114"/>
      <c r="E6" s="558" t="s">
        <v>1804</v>
      </c>
      <c r="F6" s="547" t="s">
        <v>2195</v>
      </c>
      <c r="G6" s="65"/>
    </row>
    <row r="7" spans="1:8" ht="49.5" customHeight="1" x14ac:dyDescent="0.25">
      <c r="A7" s="261" t="s">
        <v>2120</v>
      </c>
      <c r="B7" s="482"/>
      <c r="C7" s="381" t="s">
        <v>2197</v>
      </c>
      <c r="D7" s="565"/>
      <c r="E7" s="559" t="s">
        <v>1804</v>
      </c>
      <c r="F7" s="549"/>
      <c r="G7" s="65"/>
    </row>
    <row r="8" spans="1:8" ht="163.5" customHeight="1" x14ac:dyDescent="0.25">
      <c r="A8" s="261"/>
      <c r="B8" s="482" t="s">
        <v>2769</v>
      </c>
      <c r="C8" s="474" t="s">
        <v>2759</v>
      </c>
      <c r="D8" s="114"/>
      <c r="E8" s="560" t="s">
        <v>1804</v>
      </c>
      <c r="F8" s="547" t="s">
        <v>2195</v>
      </c>
      <c r="G8" s="65"/>
    </row>
    <row r="9" spans="1:8" ht="52.5" customHeight="1" x14ac:dyDescent="0.25">
      <c r="A9" s="264"/>
      <c r="B9" s="483" t="s">
        <v>2621</v>
      </c>
      <c r="C9" s="480" t="s">
        <v>2199</v>
      </c>
      <c r="D9" s="71" t="str">
        <f>IF(COUNTIF(D11:D13,"NO CUMPLE")&gt;0,"NO CUMPLE CONDICIÓN",IF(COUNTIF(D11:D13,"CUMPLE")=0,"NO APLICA","CUMPLE"))</f>
        <v>NO APLICA</v>
      </c>
      <c r="E9" s="66" t="str">
        <f>CONCATENATE(IF(D11="NO CUMPLE",CONCATENATE(E11," / "),""),IF(D12="NO CUMPLE",CONCATENATE(E12," / "),""),IF(D13="NO CUMPLE",CONCATENATE(E13," / "),""))</f>
        <v/>
      </c>
      <c r="F9" s="550" t="s">
        <v>2768</v>
      </c>
      <c r="G9" s="65">
        <f>IF(D9="CUMPLE",1,IF(D9="NO CUMPLE CONDICIÓN",2,3))</f>
        <v>3</v>
      </c>
      <c r="H9" s="104"/>
    </row>
    <row r="10" spans="1:8" ht="61.5" customHeight="1" x14ac:dyDescent="0.25">
      <c r="A10" s="264"/>
      <c r="B10" s="484"/>
      <c r="C10" s="383" t="s">
        <v>2202</v>
      </c>
      <c r="D10" s="564"/>
      <c r="E10" s="561" t="s">
        <v>1804</v>
      </c>
      <c r="F10" s="551"/>
      <c r="G10" s="65"/>
    </row>
    <row r="11" spans="1:8" ht="245.25" x14ac:dyDescent="0.25">
      <c r="A11" s="261" t="s">
        <v>2120</v>
      </c>
      <c r="B11" s="485" t="s">
        <v>2614</v>
      </c>
      <c r="C11" s="476" t="s">
        <v>2204</v>
      </c>
      <c r="D11" s="114"/>
      <c r="E11" s="558" t="s">
        <v>1804</v>
      </c>
      <c r="F11" s="552" t="s">
        <v>2768</v>
      </c>
      <c r="G11" s="65"/>
    </row>
    <row r="12" spans="1:8" ht="79.5" customHeight="1" x14ac:dyDescent="0.25">
      <c r="A12" s="261" t="s">
        <v>2120</v>
      </c>
      <c r="B12" s="485" t="s">
        <v>2615</v>
      </c>
      <c r="C12" s="476" t="s">
        <v>2761</v>
      </c>
      <c r="D12" s="116"/>
      <c r="E12" s="558"/>
      <c r="F12" s="552" t="s">
        <v>2768</v>
      </c>
      <c r="G12" s="65"/>
      <c r="H12" s="104"/>
    </row>
    <row r="13" spans="1:8" ht="88.5" customHeight="1" x14ac:dyDescent="0.25">
      <c r="A13" s="159" t="s">
        <v>2206</v>
      </c>
      <c r="B13" s="485" t="s">
        <v>2616</v>
      </c>
      <c r="C13" s="384" t="s">
        <v>2207</v>
      </c>
      <c r="D13" s="114"/>
      <c r="E13" s="558" t="s">
        <v>1804</v>
      </c>
      <c r="F13" s="553" t="s">
        <v>2200</v>
      </c>
      <c r="G13" s="65"/>
    </row>
    <row r="14" spans="1:8" ht="38.25" x14ac:dyDescent="0.25">
      <c r="A14" s="264"/>
      <c r="B14" s="483" t="s">
        <v>2208</v>
      </c>
      <c r="C14" s="382" t="s">
        <v>2209</v>
      </c>
      <c r="D14" s="71" t="str">
        <f>IF(COUNTIF(D16:D19,"NO CUMPLE")&gt;0,"NO CUMPLE CONDICIÓN",IF(COUNTIF(D16:D19,"CUMPLE")=0,"NO APLICA","CUMPLE"))</f>
        <v>NO APLICA</v>
      </c>
      <c r="E14" s="66" t="str">
        <f>CONCATENATE(IF(D16="NO CUMPLE",CONCATENATE(E16," / "),""),IF(D17="NO CUMPLE",CONCATENATE(E17," / "),""),IF(D18="NO CUMPLE",CONCATENATE(E18," / "),""),IF(D19="NO CUMPLE",CONCATENATE(E19," / "),""))</f>
        <v/>
      </c>
      <c r="F14" s="554" t="s">
        <v>2210</v>
      </c>
      <c r="G14" s="65">
        <f>IF(D14="CUMPLE",1,IF(D14="NO CUMPLE CONDICIÓN",2,3))</f>
        <v>3</v>
      </c>
    </row>
    <row r="15" spans="1:8" ht="24.75" customHeight="1" x14ac:dyDescent="0.25">
      <c r="A15" s="265"/>
      <c r="B15" s="486" t="s">
        <v>1804</v>
      </c>
      <c r="C15" s="385" t="s">
        <v>2211</v>
      </c>
      <c r="D15" s="563"/>
      <c r="E15" s="559" t="s">
        <v>1804</v>
      </c>
      <c r="F15" s="555" t="s">
        <v>1804</v>
      </c>
      <c r="G15" s="65"/>
    </row>
    <row r="16" spans="1:8" ht="36.75" customHeight="1" x14ac:dyDescent="0.25">
      <c r="A16" s="261" t="s">
        <v>2120</v>
      </c>
      <c r="B16" s="482" t="s">
        <v>2212</v>
      </c>
      <c r="C16" s="386" t="s">
        <v>2213</v>
      </c>
      <c r="D16" s="114"/>
      <c r="E16" s="558" t="s">
        <v>1804</v>
      </c>
      <c r="F16" s="556" t="s">
        <v>2210</v>
      </c>
      <c r="G16" s="65"/>
    </row>
    <row r="17" spans="1:7" ht="228" x14ac:dyDescent="0.25">
      <c r="A17" s="261" t="s">
        <v>2120</v>
      </c>
      <c r="B17" s="482" t="s">
        <v>2214</v>
      </c>
      <c r="C17" s="387" t="s">
        <v>2760</v>
      </c>
      <c r="D17" s="114"/>
      <c r="E17" s="560" t="s">
        <v>1804</v>
      </c>
      <c r="F17" s="556" t="s">
        <v>2210</v>
      </c>
      <c r="G17" s="65"/>
    </row>
    <row r="18" spans="1:7" ht="47.25" customHeight="1" x14ac:dyDescent="0.25">
      <c r="A18" s="261" t="s">
        <v>2120</v>
      </c>
      <c r="B18" s="482" t="s">
        <v>2770</v>
      </c>
      <c r="C18" s="387" t="s">
        <v>2215</v>
      </c>
      <c r="D18" s="114"/>
      <c r="E18" s="560" t="s">
        <v>1804</v>
      </c>
      <c r="F18" s="556" t="s">
        <v>2210</v>
      </c>
      <c r="G18" s="65"/>
    </row>
    <row r="19" spans="1:7" ht="344.25" x14ac:dyDescent="0.25">
      <c r="A19" s="261"/>
      <c r="B19" s="482" t="s">
        <v>2216</v>
      </c>
      <c r="C19" s="477" t="s">
        <v>2762</v>
      </c>
      <c r="D19" s="114"/>
      <c r="E19" s="560" t="s">
        <v>1804</v>
      </c>
      <c r="F19" s="556" t="s">
        <v>2210</v>
      </c>
      <c r="G19" s="65"/>
    </row>
    <row r="20" spans="1:7" ht="38.25" x14ac:dyDescent="0.25">
      <c r="A20" s="264"/>
      <c r="B20" s="483" t="s">
        <v>2198</v>
      </c>
      <c r="C20" s="388" t="s">
        <v>2217</v>
      </c>
      <c r="D20" s="71" t="str">
        <f>IF(COUNTIF(D21:D24,"NO CUMPLE")&gt;0,"NO CUMPLE CONDICIÓN",IF(COUNTIF(D21:D24,"CUMPLE")=0,"NO APLICA","CUMPLE"))</f>
        <v>NO APLICA</v>
      </c>
      <c r="E20" s="64" t="str">
        <f>CONCATENATE(IF(D21="NO CUMPLE",CONCATENATE(E21," / "),""),IF(D22="NO CUMPLE",CONCATENATE(E22," / "),""),IF(D23="NO CUMPLE",CONCATENATE(E23," / "),""),IF(D24="NO CUMPLE",CONCATENATE(E24," / "),""))</f>
        <v/>
      </c>
      <c r="F20" s="554" t="s">
        <v>2218</v>
      </c>
      <c r="G20" s="65">
        <f>IF(D20="CUMPLE",1,IF(D20="NO CUMPLE CONDICIÓN",2,3))</f>
        <v>3</v>
      </c>
    </row>
    <row r="21" spans="1:7" ht="289.5" x14ac:dyDescent="0.25">
      <c r="A21" s="261" t="s">
        <v>2120</v>
      </c>
      <c r="B21" s="487" t="s">
        <v>2219</v>
      </c>
      <c r="C21" s="389" t="s">
        <v>2220</v>
      </c>
      <c r="D21" s="114"/>
      <c r="E21" s="558" t="s">
        <v>1804</v>
      </c>
      <c r="F21" s="557" t="s">
        <v>2218</v>
      </c>
      <c r="G21" s="65"/>
    </row>
    <row r="22" spans="1:7" ht="97.5" customHeight="1" x14ac:dyDescent="0.25">
      <c r="A22" s="261" t="s">
        <v>2120</v>
      </c>
      <c r="B22" s="487" t="s">
        <v>2201</v>
      </c>
      <c r="C22" s="476" t="s">
        <v>2763</v>
      </c>
      <c r="D22" s="114"/>
      <c r="E22" s="558" t="s">
        <v>1804</v>
      </c>
      <c r="F22" s="556" t="s">
        <v>2218</v>
      </c>
    </row>
    <row r="23" spans="1:7" ht="216" x14ac:dyDescent="0.25">
      <c r="A23" s="261" t="s">
        <v>2120</v>
      </c>
      <c r="B23" s="487" t="s">
        <v>2617</v>
      </c>
      <c r="C23" s="478" t="s">
        <v>2221</v>
      </c>
      <c r="D23" s="114"/>
      <c r="E23" s="558" t="s">
        <v>1804</v>
      </c>
      <c r="F23" s="556" t="s">
        <v>2218</v>
      </c>
    </row>
    <row r="24" spans="1:7" ht="175.5" x14ac:dyDescent="0.25">
      <c r="A24" s="261" t="s">
        <v>2120</v>
      </c>
      <c r="B24" s="487" t="s">
        <v>2205</v>
      </c>
      <c r="C24" s="476" t="s">
        <v>2764</v>
      </c>
      <c r="D24" s="114"/>
      <c r="E24" s="558" t="s">
        <v>1804</v>
      </c>
      <c r="F24" s="556" t="s">
        <v>2218</v>
      </c>
    </row>
    <row r="25" spans="1:7" ht="38.25" x14ac:dyDescent="0.25">
      <c r="A25" s="264"/>
      <c r="B25" s="483" t="s">
        <v>2222</v>
      </c>
      <c r="C25" s="382" t="s">
        <v>2223</v>
      </c>
      <c r="D25" s="71" t="str">
        <f>IF(COUNTIF(D26:D28,"NO CUMPLE")&gt;0,"NO CUMPLE CONDICIÓN",IF(COUNTIF(D26:D28,"CUMPLE")=0,"NO APLICA","CUMPLE"))</f>
        <v>NO APLICA</v>
      </c>
      <c r="E25" s="64" t="str">
        <f>CONCATENATE(IF(D26="NO CUMPLE",CONCATENATE(E26," / "),""),IF(D27="NO CUMPLE",CONCATENATE(E27," / "),""),IF(D28="NO CUMPLE",CONCATENATE(E28," / "),""))</f>
        <v/>
      </c>
      <c r="F25" s="554" t="s">
        <v>2224</v>
      </c>
      <c r="G25" s="65">
        <f>IF(D25="CUMPLE",1,IF(D25="NO CUMPLE CONDICIÓN",2,3))</f>
        <v>3</v>
      </c>
    </row>
    <row r="26" spans="1:7" ht="159.75" x14ac:dyDescent="0.25">
      <c r="A26" s="261" t="s">
        <v>2120</v>
      </c>
      <c r="B26" s="482" t="s">
        <v>2225</v>
      </c>
      <c r="C26" s="479" t="s">
        <v>2765</v>
      </c>
      <c r="D26" s="114"/>
      <c r="E26" s="558" t="s">
        <v>1804</v>
      </c>
      <c r="F26" s="556" t="s">
        <v>2224</v>
      </c>
    </row>
    <row r="27" spans="1:7" ht="89.25" x14ac:dyDescent="0.25">
      <c r="A27" s="261" t="s">
        <v>2120</v>
      </c>
      <c r="B27" s="482" t="s">
        <v>2226</v>
      </c>
      <c r="C27" s="387" t="s">
        <v>2227</v>
      </c>
      <c r="D27" s="114"/>
      <c r="E27" s="558" t="s">
        <v>1804</v>
      </c>
      <c r="F27" s="556" t="s">
        <v>2224</v>
      </c>
    </row>
    <row r="28" spans="1:7" ht="132" thickBot="1" x14ac:dyDescent="0.3">
      <c r="A28" s="261" t="s">
        <v>2120</v>
      </c>
      <c r="B28" s="542" t="s">
        <v>2771</v>
      </c>
      <c r="C28" s="390" t="s">
        <v>2229</v>
      </c>
      <c r="D28" s="220"/>
      <c r="E28" s="562"/>
      <c r="F28" s="556" t="s">
        <v>2224</v>
      </c>
    </row>
    <row r="29" spans="1:7" x14ac:dyDescent="0.25">
      <c r="A29" s="262"/>
    </row>
    <row r="30" spans="1:7" x14ac:dyDescent="0.25">
      <c r="A30" s="262"/>
    </row>
    <row r="31" spans="1:7" hidden="1" x14ac:dyDescent="0.25">
      <c r="A31" s="262"/>
      <c r="C31" s="93" t="s">
        <v>1700</v>
      </c>
      <c r="D31">
        <f>COUNTIF(G3:G28,1)</f>
        <v>0</v>
      </c>
    </row>
    <row r="32" spans="1:7" hidden="1" x14ac:dyDescent="0.25">
      <c r="A32" s="262"/>
      <c r="C32" s="93" t="s">
        <v>1701</v>
      </c>
      <c r="D32">
        <f>COUNTIF(G3:G28,2)</f>
        <v>0</v>
      </c>
    </row>
    <row r="33" spans="1:4" hidden="1" x14ac:dyDescent="0.25">
      <c r="A33" s="262"/>
      <c r="C33" s="93" t="s">
        <v>1702</v>
      </c>
      <c r="D33">
        <f>COUNTIF(G3:G28,3)</f>
        <v>6</v>
      </c>
    </row>
    <row r="34" spans="1:4" x14ac:dyDescent="0.25">
      <c r="A34" s="262"/>
    </row>
    <row r="35" spans="1:4" x14ac:dyDescent="0.25">
      <c r="A35" s="262"/>
    </row>
  </sheetData>
  <sheetProtection algorithmName="SHA-512" hashValue="jqiQ7SVomuA5aqoi9y51xkcKrXxlgyud2iOGxhvrSjhsNVUf1AP+VAQsyOND8Oi0Z1VCFOz9iAllGyJqXdsU+A==" saltValue="tmLeN6XpKDcfMu4LQf2gWA==" spinCount="100000" sheet="1" formatRows="0" autoFilter="0"/>
  <mergeCells count="1">
    <mergeCell ref="B1:E1"/>
  </mergeCells>
  <phoneticPr fontId="33" type="noConversion"/>
  <conditionalFormatting sqref="D3">
    <cfRule type="cellIs" dxfId="50" priority="11" operator="equal">
      <formula>"NO CUMPLE CONDICIÓN"</formula>
    </cfRule>
    <cfRule type="cellIs" dxfId="49" priority="12" operator="equal">
      <formula>"No Cumple"</formula>
    </cfRule>
  </conditionalFormatting>
  <conditionalFormatting sqref="D5">
    <cfRule type="cellIs" dxfId="48" priority="9" operator="equal">
      <formula>"NO CUMPLE CONDICIÓN"</formula>
    </cfRule>
    <cfRule type="cellIs" dxfId="47" priority="10" operator="equal">
      <formula>"No Cumple"</formula>
    </cfRule>
  </conditionalFormatting>
  <conditionalFormatting sqref="D9">
    <cfRule type="cellIs" dxfId="46" priority="7" operator="equal">
      <formula>"NO CUMPLE CONDICIÓN"</formula>
    </cfRule>
    <cfRule type="cellIs" dxfId="45" priority="8" operator="equal">
      <formula>"No Cumple"</formula>
    </cfRule>
  </conditionalFormatting>
  <conditionalFormatting sqref="D14">
    <cfRule type="cellIs" dxfId="44" priority="5" operator="equal">
      <formula>"NO CUMPLE CONDICIÓN"</formula>
    </cfRule>
    <cfRule type="cellIs" dxfId="43" priority="6" operator="equal">
      <formula>"No Cumple"</formula>
    </cfRule>
  </conditionalFormatting>
  <conditionalFormatting sqref="D20">
    <cfRule type="cellIs" dxfId="42" priority="3" operator="equal">
      <formula>"NO CUMPLE CONDICIÓN"</formula>
    </cfRule>
    <cfRule type="cellIs" dxfId="41" priority="4" operator="equal">
      <formula>"No Cumple"</formula>
    </cfRule>
  </conditionalFormatting>
  <conditionalFormatting sqref="D25">
    <cfRule type="cellIs" dxfId="40" priority="1" operator="equal">
      <formula>"NO CUMPLE CONDICIÓN"</formula>
    </cfRule>
    <cfRule type="cellIs" dxfId="39" priority="2" operator="equal">
      <formula>"No Cumple"</formula>
    </cfRule>
  </conditionalFormatting>
  <dataValidations count="2">
    <dataValidation type="list" allowBlank="1" showInputMessage="1" showErrorMessage="1" sqref="D11 D4 D26:D27 D13 D16:D19 D21:D24 D6 D8" xr:uid="{8B084C92-A2DF-4F05-B499-1C3F3DF7A915}">
      <formula1>"CUMPLE,NO CUMPLE"</formula1>
    </dataValidation>
    <dataValidation type="list" allowBlank="1" showInputMessage="1" showErrorMessage="1" sqref="D28 D12" xr:uid="{4B516BC1-C105-4BCA-A722-DDB9C6D94A3F}">
      <formula1>"CUMPLE,NO CUMPLE,NO APLICA"</formula1>
    </dataValidation>
  </dataValidation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ignoredErrors>
    <ignoredError sqref="E3" unlockedFormula="1"/>
  </ignoredError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B23A5-D1A1-4885-80C2-6E8C37A13ADC}">
  <sheetPr codeName="Hoja15">
    <tabColor rgb="FFFFCCCC"/>
    <pageSetUpPr fitToPage="1"/>
  </sheetPr>
  <dimension ref="A1:H25"/>
  <sheetViews>
    <sheetView zoomScale="90" zoomScaleNormal="90" workbookViewId="0">
      <selection activeCell="A18" sqref="A18:F19"/>
    </sheetView>
  </sheetViews>
  <sheetFormatPr baseColWidth="10" defaultColWidth="11.42578125" defaultRowHeight="15" x14ac:dyDescent="0.25"/>
  <cols>
    <col min="1" max="1" width="6.85546875" style="31" customWidth="1"/>
    <col min="2" max="2" width="9.85546875" style="37" customWidth="1"/>
    <col min="3" max="3" width="91.85546875" style="32" customWidth="1"/>
    <col min="4" max="4" width="19.85546875" style="34" customWidth="1"/>
    <col min="5" max="5" width="92.140625" style="34" customWidth="1"/>
    <col min="6" max="6" width="45" style="103" customWidth="1"/>
    <col min="7" max="7" width="16.140625" style="30" hidden="1" customWidth="1"/>
    <col min="8" max="16384" width="11.42578125" style="34"/>
  </cols>
  <sheetData>
    <row r="1" spans="1:8" ht="21" customHeight="1" thickBot="1" x14ac:dyDescent="0.3">
      <c r="B1" s="633" t="s">
        <v>2801</v>
      </c>
      <c r="C1" s="634"/>
      <c r="D1" s="634"/>
      <c r="E1" s="635"/>
      <c r="F1" s="102"/>
    </row>
    <row r="2" spans="1:8" ht="74.25" customHeight="1" thickBot="1" x14ac:dyDescent="0.3">
      <c r="A2" s="537" t="s">
        <v>1644</v>
      </c>
      <c r="B2" s="73" t="s">
        <v>1645</v>
      </c>
      <c r="C2" s="74" t="s">
        <v>1646</v>
      </c>
      <c r="D2" s="75" t="s">
        <v>1647</v>
      </c>
      <c r="E2" s="76" t="s">
        <v>1648</v>
      </c>
      <c r="F2" s="184" t="s">
        <v>1649</v>
      </c>
    </row>
    <row r="3" spans="1:8" s="245" customFormat="1" ht="47.25" customHeight="1" x14ac:dyDescent="0.25">
      <c r="A3" s="246"/>
      <c r="B3" s="45" t="s">
        <v>2230</v>
      </c>
      <c r="C3" s="254" t="s">
        <v>2231</v>
      </c>
      <c r="D3" s="70" t="str">
        <f>IF(COUNTIF(D4:D5,"NO CUMPLE")&gt;0,"NO CUMPLE CONDICIÓN",IF(COUNTIF(D4:D5,"CUMPLE")=0,"NO APLICA","CUMPLE"))</f>
        <v>NO APLICA</v>
      </c>
      <c r="E3" s="271" t="str">
        <f>CONCATENATE(IF(D4="NO CUMPLE",CONCATENATE(E4," / "),""),IF(D5="NO CUMPLE",CONCATENATE(E5," / "),""))</f>
        <v/>
      </c>
      <c r="F3" s="566" t="s">
        <v>2793</v>
      </c>
      <c r="G3" s="65">
        <f>IF(D3="CUMPLE",1,IF(D3="NO CUMPLE CONDICIÓN",2,3))</f>
        <v>3</v>
      </c>
    </row>
    <row r="4" spans="1:8" s="245" customFormat="1" ht="36" customHeight="1" x14ac:dyDescent="0.25">
      <c r="A4" s="247" t="s">
        <v>2206</v>
      </c>
      <c r="B4" s="53" t="s">
        <v>2233</v>
      </c>
      <c r="C4" s="366" t="s">
        <v>2234</v>
      </c>
      <c r="D4" s="248"/>
      <c r="E4" s="276"/>
      <c r="F4" s="567" t="s">
        <v>2791</v>
      </c>
      <c r="G4" s="244"/>
    </row>
    <row r="5" spans="1:8" s="245" customFormat="1" ht="42.75" customHeight="1" x14ac:dyDescent="0.25">
      <c r="A5" s="247" t="s">
        <v>2206</v>
      </c>
      <c r="B5" s="53" t="s">
        <v>2235</v>
      </c>
      <c r="C5" s="257" t="s">
        <v>2236</v>
      </c>
      <c r="D5" s="248"/>
      <c r="E5" s="276"/>
      <c r="F5" s="567" t="s">
        <v>2792</v>
      </c>
      <c r="G5" s="244"/>
    </row>
    <row r="6" spans="1:8" ht="42.75" x14ac:dyDescent="0.25">
      <c r="A6" s="249"/>
      <c r="B6" s="52" t="s">
        <v>2238</v>
      </c>
      <c r="C6" s="255" t="s">
        <v>2239</v>
      </c>
      <c r="D6" s="71" t="str">
        <f>IF(COUNTIF(D7:D11,"NO CUMPLE")&gt;0,"NO CUMPLE CONDICIÓN",IF(COUNTIF(D7:D11,"CUMPLE")=0,"NO APLICA","CUMPLE"))</f>
        <v>NO APLICA</v>
      </c>
      <c r="E6" s="64" t="str">
        <f>CONCATENATE(IF(D7="NO CUMPLE",CONCATENATE(E7," / "),""),IF(D8="NO CUMPLE",CONCATENATE(E8," / "),""),IF(D9="NO CUMPLE",CONCATENATE(E9," / "),""),IF(D10="NO CUMPLE",CONCATENATE(E10," / "),""),IF(D11="NO CUMPLE",CONCATENATE(E11," / "),""))</f>
        <v/>
      </c>
      <c r="F6" s="566" t="s">
        <v>2232</v>
      </c>
      <c r="G6" s="65">
        <f>IF(D6="CUMPLE",1,IF(D6="NO CUMPLE CONDICIÓN",2,3))</f>
        <v>3</v>
      </c>
    </row>
    <row r="7" spans="1:8" ht="101.25" x14ac:dyDescent="0.25">
      <c r="A7" s="253" t="s">
        <v>2240</v>
      </c>
      <c r="B7" s="46" t="s">
        <v>2241</v>
      </c>
      <c r="C7" s="256" t="s">
        <v>2242</v>
      </c>
      <c r="D7" s="248"/>
      <c r="E7" s="276"/>
      <c r="F7" s="567" t="s">
        <v>2232</v>
      </c>
      <c r="G7" s="65"/>
      <c r="H7" s="104"/>
    </row>
    <row r="8" spans="1:8" ht="24.75" x14ac:dyDescent="0.25">
      <c r="A8" s="253" t="s">
        <v>2240</v>
      </c>
      <c r="B8" s="46" t="s">
        <v>2243</v>
      </c>
      <c r="C8" s="491" t="s">
        <v>2244</v>
      </c>
      <c r="D8" s="248"/>
      <c r="E8" s="276"/>
      <c r="F8" s="567" t="s">
        <v>2232</v>
      </c>
      <c r="G8" s="65"/>
    </row>
    <row r="9" spans="1:8" ht="59.25" x14ac:dyDescent="0.25">
      <c r="A9" s="253" t="s">
        <v>2240</v>
      </c>
      <c r="B9" s="46" t="s">
        <v>2245</v>
      </c>
      <c r="C9" s="392" t="s">
        <v>2246</v>
      </c>
      <c r="D9" s="248"/>
      <c r="E9" s="276"/>
      <c r="F9" s="567" t="s">
        <v>2232</v>
      </c>
      <c r="G9" s="65"/>
    </row>
    <row r="10" spans="1:8" ht="48" customHeight="1" x14ac:dyDescent="0.25">
      <c r="A10" s="253" t="s">
        <v>2240</v>
      </c>
      <c r="B10" s="46" t="s">
        <v>2247</v>
      </c>
      <c r="C10" s="492" t="s">
        <v>2248</v>
      </c>
      <c r="D10" s="116"/>
      <c r="E10" s="276"/>
      <c r="F10" s="567" t="s">
        <v>2232</v>
      </c>
      <c r="G10" s="65"/>
    </row>
    <row r="11" spans="1:8" ht="43.5" x14ac:dyDescent="0.25">
      <c r="A11" s="247" t="s">
        <v>2206</v>
      </c>
      <c r="B11" s="46" t="s">
        <v>2249</v>
      </c>
      <c r="C11" s="392" t="s">
        <v>2250</v>
      </c>
      <c r="D11" s="248"/>
      <c r="E11" s="288"/>
      <c r="F11" s="567" t="s">
        <v>2251</v>
      </c>
      <c r="G11" s="65"/>
      <c r="H11" s="104"/>
    </row>
    <row r="12" spans="1:8" ht="39.75" customHeight="1" x14ac:dyDescent="0.25">
      <c r="A12" s="252"/>
      <c r="B12" s="48" t="s">
        <v>2252</v>
      </c>
      <c r="C12" s="393" t="s">
        <v>2253</v>
      </c>
      <c r="D12" s="71" t="str">
        <f>IF(COUNTIF(D13:D14,"NO CUMPLE")&gt;0,"NO CUMPLE CONDICIÓN",IF(COUNTIF(D13:D14,"CUMPLE")=0,"NO APLICA","CUMPLE"))</f>
        <v>NO APLICA</v>
      </c>
      <c r="E12" s="64" t="str">
        <f>CONCATENATE(IF(D13="NO CUMPLE",CONCATENATE(E13," / "),""),IF(D14="NO CUMPLE",CONCATENATE(E14," / "),""))</f>
        <v/>
      </c>
      <c r="F12" s="566" t="s">
        <v>2254</v>
      </c>
      <c r="G12" s="65">
        <f>IF(D12="CUMPLE",1,IF(D12="NO CUMPLE CONDICIÓN",2,3))</f>
        <v>3</v>
      </c>
      <c r="H12" s="104"/>
    </row>
    <row r="13" spans="1:8" ht="117.75" x14ac:dyDescent="0.25">
      <c r="A13" s="253" t="s">
        <v>2240</v>
      </c>
      <c r="B13" s="46" t="s">
        <v>2255</v>
      </c>
      <c r="C13" s="392" t="s">
        <v>2256</v>
      </c>
      <c r="D13" s="248"/>
      <c r="E13" s="276"/>
      <c r="F13" s="567" t="s">
        <v>2254</v>
      </c>
      <c r="G13" s="65"/>
      <c r="H13" s="104"/>
    </row>
    <row r="14" spans="1:8" ht="130.5" x14ac:dyDescent="0.25">
      <c r="A14" s="253" t="s">
        <v>2240</v>
      </c>
      <c r="B14" s="46" t="s">
        <v>2257</v>
      </c>
      <c r="C14" s="493" t="s">
        <v>2258</v>
      </c>
      <c r="D14" s="116"/>
      <c r="E14" s="276"/>
      <c r="F14" s="567" t="s">
        <v>2778</v>
      </c>
      <c r="G14" s="65"/>
      <c r="H14" s="104"/>
    </row>
    <row r="15" spans="1:8" ht="63.75" customHeight="1" x14ac:dyDescent="0.25">
      <c r="A15" s="250"/>
      <c r="B15" s="48" t="s">
        <v>2259</v>
      </c>
      <c r="C15" s="259" t="s">
        <v>2260</v>
      </c>
      <c r="D15" s="71" t="str">
        <f>IF(COUNTIF(D16:D16,"NO CUMPLE")&gt;0,"NO CUMPLE CONDICIÓN",IF(COUNTIF(D16:D16,"CUMPLE")=0,"NO APLICA","CUMPLE"))</f>
        <v>NO APLICA</v>
      </c>
      <c r="E15" s="527" t="str">
        <f>CONCATENATE(IF(D16="NO CUMPLE",CONCATENATE(E16," / "),""))</f>
        <v/>
      </c>
      <c r="F15" s="566" t="s">
        <v>2261</v>
      </c>
      <c r="G15" s="65">
        <f>IF(D15="CUMPLE",1,IF(D15="NO CUMPLE CONDICIÓN",2,3))</f>
        <v>3</v>
      </c>
      <c r="H15" s="104"/>
    </row>
    <row r="16" spans="1:8" ht="243.75" x14ac:dyDescent="0.25">
      <c r="A16" s="251" t="s">
        <v>2262</v>
      </c>
      <c r="B16" s="46" t="s">
        <v>2263</v>
      </c>
      <c r="C16" s="258" t="s">
        <v>2264</v>
      </c>
      <c r="D16" s="248"/>
      <c r="E16" s="276"/>
      <c r="F16" s="567" t="s">
        <v>2261</v>
      </c>
      <c r="G16" s="65"/>
      <c r="H16" s="104"/>
    </row>
    <row r="17" spans="1:7" ht="30" customHeight="1" x14ac:dyDescent="0.25">
      <c r="A17" s="252"/>
      <c r="B17" s="48" t="s">
        <v>2265</v>
      </c>
      <c r="C17" s="226" t="s">
        <v>2266</v>
      </c>
      <c r="D17" s="71" t="str">
        <f>IF(COUNTIF(D18:D20,"NO CUMPLE")&gt;0,"NO CUMPLE CONDICIÓN",IF(COUNTIF(D18:D20,"CUMPLE")=0,"NO APLICA","CUMPLE"))</f>
        <v>NO APLICA</v>
      </c>
      <c r="E17" s="64" t="str">
        <f>CONCATENATE(IF(D18="NO CUMPLE",CONCATENATE(E18," / "),""),IF(D19="NO CUMPLE",CONCATENATE(E19," / "),""),IF(D20="NO CUMPLE",CONCATENATE(E20," / "),""))</f>
        <v/>
      </c>
      <c r="F17" s="566" t="s">
        <v>2267</v>
      </c>
      <c r="G17" s="65">
        <f>IF(D17="CUMPLE",1,IF(D17="NO CUMPLE CONDICIÓN",2,3))</f>
        <v>3</v>
      </c>
    </row>
    <row r="18" spans="1:7" ht="71.25" x14ac:dyDescent="0.25">
      <c r="A18" s="251" t="s">
        <v>2262</v>
      </c>
      <c r="B18" s="46" t="s">
        <v>2268</v>
      </c>
      <c r="C18" s="258" t="s">
        <v>2269</v>
      </c>
      <c r="D18" s="248"/>
      <c r="E18" s="276"/>
      <c r="F18" s="567" t="s">
        <v>2267</v>
      </c>
      <c r="G18" s="65"/>
    </row>
    <row r="19" spans="1:7" ht="72" x14ac:dyDescent="0.25">
      <c r="A19" s="251" t="s">
        <v>2262</v>
      </c>
      <c r="B19" s="53" t="s">
        <v>2270</v>
      </c>
      <c r="C19" s="257" t="s">
        <v>2271</v>
      </c>
      <c r="D19" s="248"/>
      <c r="E19" s="276"/>
      <c r="F19" s="567" t="s">
        <v>2267</v>
      </c>
      <c r="G19" s="65"/>
    </row>
    <row r="20" spans="1:7" ht="43.5" thickBot="1" x14ac:dyDescent="0.3">
      <c r="A20" s="251" t="s">
        <v>2262</v>
      </c>
      <c r="B20" s="301" t="s">
        <v>2272</v>
      </c>
      <c r="C20" s="568" t="s">
        <v>2273</v>
      </c>
      <c r="D20" s="115"/>
      <c r="E20" s="278"/>
      <c r="F20" s="567" t="s">
        <v>2267</v>
      </c>
      <c r="G20" s="65"/>
    </row>
    <row r="22" spans="1:7" x14ac:dyDescent="0.25">
      <c r="C22" s="93"/>
    </row>
    <row r="23" spans="1:7" hidden="1" x14ac:dyDescent="0.25">
      <c r="C23" s="93" t="s">
        <v>1700</v>
      </c>
      <c r="D23">
        <f>COUNTIF(G3:G20,1)</f>
        <v>0</v>
      </c>
    </row>
    <row r="24" spans="1:7" hidden="1" x14ac:dyDescent="0.25">
      <c r="C24" s="93" t="s">
        <v>1701</v>
      </c>
      <c r="D24">
        <f>COUNTIF(G3:G20,2)</f>
        <v>0</v>
      </c>
    </row>
    <row r="25" spans="1:7" hidden="1" x14ac:dyDescent="0.25">
      <c r="C25" s="93" t="s">
        <v>1702</v>
      </c>
      <c r="D25">
        <f>COUNTIF(G3:G20,3)</f>
        <v>5</v>
      </c>
    </row>
  </sheetData>
  <sheetProtection algorithmName="SHA-512" hashValue="0lTKZU2BYE+njvpf9gTsg7/Bmn5CjuMLFmoJQ02P44e9EZbAetSf2u2pxQldSz/8b9JYGp9LrV76TNZqox4kHw==" saltValue="tFRACymgSwrrGhpDtEiDyQ==" spinCount="100000" sheet="1" formatRows="0" autoFilter="0"/>
  <mergeCells count="1">
    <mergeCell ref="B1:E1"/>
  </mergeCells>
  <phoneticPr fontId="33" type="noConversion"/>
  <conditionalFormatting sqref="D3">
    <cfRule type="cellIs" dxfId="38" priority="9" operator="equal">
      <formula>"NO CUMPLE CONDICIÓN"</formula>
    </cfRule>
    <cfRule type="cellIs" dxfId="37" priority="10" operator="equal">
      <formula>"No Cumple"</formula>
    </cfRule>
  </conditionalFormatting>
  <conditionalFormatting sqref="D6">
    <cfRule type="cellIs" dxfId="36" priority="7" operator="equal">
      <formula>"NO CUMPLE CONDICIÓN"</formula>
    </cfRule>
    <cfRule type="cellIs" dxfId="35" priority="8" operator="equal">
      <formula>"No Cumple"</formula>
    </cfRule>
  </conditionalFormatting>
  <conditionalFormatting sqref="D12">
    <cfRule type="cellIs" dxfId="34" priority="5" operator="equal">
      <formula>"NO CUMPLE CONDICIÓN"</formula>
    </cfRule>
    <cfRule type="cellIs" dxfId="33" priority="6" operator="equal">
      <formula>"No Cumple"</formula>
    </cfRule>
  </conditionalFormatting>
  <conditionalFormatting sqref="D15">
    <cfRule type="cellIs" dxfId="32" priority="3" operator="equal">
      <formula>"NO CUMPLE CONDICIÓN"</formula>
    </cfRule>
    <cfRule type="cellIs" dxfId="31" priority="4" operator="equal">
      <formula>"No Cumple"</formula>
    </cfRule>
  </conditionalFormatting>
  <conditionalFormatting sqref="D17">
    <cfRule type="cellIs" dxfId="30" priority="1" operator="equal">
      <formula>"NO CUMPLE CONDICIÓN"</formula>
    </cfRule>
    <cfRule type="cellIs" dxfId="29" priority="2" operator="equal">
      <formula>"No Cumple"</formula>
    </cfRule>
  </conditionalFormatting>
  <dataValidations count="2">
    <dataValidation type="list" allowBlank="1" showInputMessage="1" showErrorMessage="1" sqref="D10 D14" xr:uid="{E9BD2BC8-FB62-4F07-A372-A3CE92E33B5A}">
      <formula1>"CUMPLE, NO CUMPLE,NO APLICA"</formula1>
    </dataValidation>
    <dataValidation type="list" allowBlank="1" showInputMessage="1" showErrorMessage="1" sqref="D4:D5 D16 D7:D9 D11 D18:D20 D13" xr:uid="{DCBF666F-1764-4E59-B158-02EA728B70B5}">
      <formula1>"CUMPLE,NO CUMPLE"</formula1>
    </dataValidation>
  </dataValidation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
PROCESO DE INSPECCIÓN, VIGILANCIA Y CONTROL
INSTRUMENTO DE VERIFICACIÓN  DE LAS CONDICIONES  DE PRESTACIÓN DEL SERVICIO
HOGAR INFANTIL&amp;RF13.P16.IVC
Versión 1
11/02/2026
Clasificación de la Información
CLASIFICADA</oddHeader>
    <oddFooter>&amp;C&amp;G</oddFooter>
  </headerFooter>
  <ignoredErrors>
    <ignoredError sqref="E15" unlockedFormula="1"/>
  </ignoredError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56C6F4-071D-4AE6-84D4-CEF5997BC3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2.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3.xml><?xml version="1.0" encoding="utf-8"?>
<ds:datastoreItem xmlns:ds="http://schemas.openxmlformats.org/officeDocument/2006/customXml" ds:itemID="{28748358-4F63-4D9E-8992-0836DEAD2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20</vt:i4>
      </vt:variant>
    </vt:vector>
  </HeadingPairs>
  <TitlesOfParts>
    <vt:vector size="42" baseType="lpstr">
      <vt:lpstr>LISTAS</vt:lpstr>
      <vt:lpstr>PORTADA</vt:lpstr>
      <vt:lpstr>INSTRUCTIVO</vt:lpstr>
      <vt:lpstr>1. Información General</vt:lpstr>
      <vt:lpstr>2.Ambientes Edu. y Protecto</vt:lpstr>
      <vt:lpstr>3. Salud y Nutrición</vt:lpstr>
      <vt:lpstr>4. Familia, Comunidades y Redes</vt:lpstr>
      <vt:lpstr>5. Proceso Pedagógico</vt:lpstr>
      <vt:lpstr>6. Administrativo y Gestión</vt:lpstr>
      <vt:lpstr>7. Financiero </vt:lpstr>
      <vt:lpstr>8. Talento Humano</vt:lpstr>
      <vt:lpstr>Tabla 1. Áreas</vt:lpstr>
      <vt:lpstr>Tabla 2 Evid. no cumplimiento</vt:lpstr>
      <vt:lpstr>Tabla 3. Estructu Talento Hum</vt:lpstr>
      <vt:lpstr>Tabla 4 Registro Muestra TH</vt:lpstr>
      <vt:lpstr>Tabla 5 Perfiles TH</vt:lpstr>
      <vt:lpstr>Anexo 1. Doc. Inscripcion</vt:lpstr>
      <vt:lpstr>TEMP</vt:lpstr>
      <vt:lpstr>Condiciones NO cumplimiento </vt:lpstr>
      <vt:lpstr>Acta_Cierre </vt:lpstr>
      <vt:lpstr>Listado de documentos</vt:lpstr>
      <vt:lpstr>Oculto</vt:lpstr>
      <vt:lpstr>'2.Ambientes Edu. y Protecto'!Área_de_impresión</vt:lpstr>
      <vt:lpstr>'3. Salud y Nutrición'!Área_de_impresión</vt:lpstr>
      <vt:lpstr>'4. Familia, Comunidades y Redes'!Área_de_impresión</vt:lpstr>
      <vt:lpstr>'5. Proceso Pedagógico'!Área_de_impresión</vt:lpstr>
      <vt:lpstr>'6. Administrativo y Gestión'!Área_de_impresión</vt:lpstr>
      <vt:lpstr>'7. Financiero '!Área_de_impresión</vt:lpstr>
      <vt:lpstr>'8. Talento Humano'!Área_de_impresión</vt:lpstr>
      <vt:lpstr>'Acta_Cierre '!Área_de_impresión</vt:lpstr>
      <vt:lpstr>'Anexo 1. Doc. Inscripcion'!Área_de_impresión</vt:lpstr>
      <vt:lpstr>'Condiciones NO cumplimiento '!Área_de_impresión</vt:lpstr>
      <vt:lpstr>INSTRUCTIVO!Área_de_impresión</vt:lpstr>
      <vt:lpstr>'Listado de documentos'!Área_de_impresión</vt:lpstr>
      <vt:lpstr>PORTADA!Área_de_impresión</vt:lpstr>
      <vt:lpstr>'Tabla 1. Áreas'!Área_de_impresión</vt:lpstr>
      <vt:lpstr>'Tabla 2 Evid. no cumplimiento'!Área_de_impresión</vt:lpstr>
      <vt:lpstr>'Tabla 3. Estructu Talento Hum'!Área_de_impresión</vt:lpstr>
      <vt:lpstr>'Tabla 4 Registro Muestra TH'!Área_de_impresión</vt:lpstr>
      <vt:lpstr>'Tabla 5 Perfiles TH'!Área_de_impresión</vt:lpstr>
      <vt:lpstr>'Condiciones NO cumplimiento '!Títulos_a_imprimir</vt:lpstr>
      <vt:lpstr>'Listado de documentos'!Títulos_a_imprimir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2026-02-11T20:22:21Z</cp:lastPrinted>
  <dcterms:created xsi:type="dcterms:W3CDTF">2025-06-13T16:00:54Z</dcterms:created>
  <dcterms:modified xsi:type="dcterms:W3CDTF">2026-02-11T20:22:35Z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