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1" documentId="8_{4F3AEFC5-DBF7-464C-A6F2-D717333048D0}" xr6:coauthVersionLast="47" xr6:coauthVersionMax="47" xr10:uidLastSave="{463A9EBE-267D-4C19-B935-5FF2F495F083}"/>
  <workbookProtection workbookAlgorithmName="SHA-512" workbookHashValue="VgdGuNU7z8JncR4VFCYFDCTMIz3zelUcM8q2VKZTFU6RNdGhj1YzpNfG7eF2RsIt4jz9FhneU58VCfDJkiX8pA==" workbookSaltValue="U+5HSrGz+Cj5ylk+F6eWlQ==" workbookSpinCount="100000" lockStructure="1"/>
  <bookViews>
    <workbookView xWindow="-120" yWindow="-120" windowWidth="29040" windowHeight="15720" firstSheet="1" activeTab="3" xr2:uid="{C8512D77-1D3C-4AA0-A076-27F406B41828}"/>
  </bookViews>
  <sheets>
    <sheet name="11" sheetId="6" state="hidden" r:id="rId1"/>
    <sheet name="INSTRUCTIVO" sheetId="1" r:id="rId2"/>
    <sheet name="listas" sheetId="2" state="hidden" r:id="rId3"/>
    <sheet name="REPORTE_DILIGENCIAR" sheetId="3" r:id="rId4"/>
    <sheet name="REPORTE IMPRESO" sheetId="4" r:id="rId5"/>
    <sheet name="EJEMPLO LIQ. CTO OBRA" sheetId="5" r:id="rId6"/>
  </sheets>
  <definedNames>
    <definedName name="_xlnm._FilterDatabase" localSheetId="4" hidden="1">'REPORTE IMPRESO'!$A$13:$B$102</definedName>
    <definedName name="_xlnm._FilterDatabase" localSheetId="3" hidden="1">REPORTE_DILIGENCIAR!$A$22:$BY$112</definedName>
    <definedName name="_xlnm.Print_Area" localSheetId="5">'EJEMPLO LIQ. CTO OBRA'!$A$1:$G$65</definedName>
    <definedName name="_xlnm.Print_Area" localSheetId="1">INSTRUCTIVO!$A$9:$D$59</definedName>
    <definedName name="_xlnm.Print_Area" localSheetId="4">'REPORTE IMPRESO'!$A$1:$AE$123</definedName>
    <definedName name="_xlnm.Print_Titles" localSheetId="4">'REPORTE IMPRESO'!$1:$13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1" i="4" l="1"/>
  <c r="K101" i="4"/>
  <c r="L101" i="4"/>
  <c r="M101" i="4"/>
  <c r="N101" i="4"/>
  <c r="O101" i="4"/>
  <c r="P101" i="4"/>
  <c r="Q101" i="4"/>
  <c r="R101" i="4"/>
  <c r="S101" i="4"/>
  <c r="T101" i="4"/>
  <c r="U101" i="4"/>
  <c r="V101" i="4"/>
  <c r="W101" i="4"/>
  <c r="X101" i="4"/>
  <c r="Y101" i="4"/>
  <c r="Z101" i="4"/>
  <c r="AA101" i="4"/>
  <c r="AB101" i="4"/>
  <c r="AC101" i="4"/>
  <c r="AD101" i="4"/>
  <c r="AE101" i="4"/>
  <c r="B101" i="4"/>
  <c r="A100" i="4"/>
  <c r="A101" i="4"/>
  <c r="C24" i="3"/>
  <c r="G24" i="3"/>
  <c r="N24" i="3"/>
  <c r="J15" i="4" s="1"/>
  <c r="P24" i="3"/>
  <c r="L15" i="4" s="1"/>
  <c r="V24" i="3"/>
  <c r="W24" i="3"/>
  <c r="Y24" i="3"/>
  <c r="AA24" i="3"/>
  <c r="AC24" i="3"/>
  <c r="AE24" i="3"/>
  <c r="AL24" i="3"/>
  <c r="AX24" i="3"/>
  <c r="C25" i="3"/>
  <c r="G25" i="3"/>
  <c r="N25" i="3"/>
  <c r="J16" i="4" s="1"/>
  <c r="P25" i="3"/>
  <c r="V25" i="3"/>
  <c r="N16" i="4" s="1"/>
  <c r="W25" i="3"/>
  <c r="Y25" i="3"/>
  <c r="AA25" i="3"/>
  <c r="AC25" i="3"/>
  <c r="AE25" i="3"/>
  <c r="AL25" i="3"/>
  <c r="AX25" i="3"/>
  <c r="AB16" i="4" s="1"/>
  <c r="C26" i="3"/>
  <c r="G26" i="3"/>
  <c r="N26" i="3"/>
  <c r="P26" i="3"/>
  <c r="V26" i="3"/>
  <c r="W26" i="3"/>
  <c r="Y26" i="3"/>
  <c r="AA26" i="3"/>
  <c r="AC26" i="3"/>
  <c r="AE26" i="3"/>
  <c r="AL26" i="3"/>
  <c r="AX26" i="3"/>
  <c r="AB17" i="4" s="1"/>
  <c r="C27" i="3"/>
  <c r="G27" i="3"/>
  <c r="N27" i="3"/>
  <c r="P27" i="3"/>
  <c r="V27" i="3"/>
  <c r="W27" i="3"/>
  <c r="Y27" i="3"/>
  <c r="AA27" i="3"/>
  <c r="AC27" i="3"/>
  <c r="AE27" i="3"/>
  <c r="AL27" i="3"/>
  <c r="AX27" i="3"/>
  <c r="AB18" i="4" s="1"/>
  <c r="C28" i="3"/>
  <c r="G28" i="3"/>
  <c r="N28" i="3"/>
  <c r="P28" i="3"/>
  <c r="V28" i="3"/>
  <c r="W28" i="3"/>
  <c r="Y28" i="3"/>
  <c r="AA28" i="3"/>
  <c r="AC28" i="3"/>
  <c r="AE28" i="3"/>
  <c r="AL28" i="3"/>
  <c r="AX28" i="3"/>
  <c r="AB19" i="4" s="1"/>
  <c r="C29" i="3"/>
  <c r="G29" i="3"/>
  <c r="N29" i="3"/>
  <c r="P29" i="3"/>
  <c r="V29" i="3"/>
  <c r="Y29" i="3" s="1"/>
  <c r="W29" i="3"/>
  <c r="AA29" i="3"/>
  <c r="AC29" i="3"/>
  <c r="AE29" i="3"/>
  <c r="AL29" i="3"/>
  <c r="AX29" i="3"/>
  <c r="AB20" i="4" s="1"/>
  <c r="C30" i="3"/>
  <c r="G30" i="3"/>
  <c r="N30" i="3"/>
  <c r="P30" i="3"/>
  <c r="V30" i="3"/>
  <c r="W30" i="3"/>
  <c r="AL30" i="3"/>
  <c r="AX30" i="3"/>
  <c r="AB21" i="4" s="1"/>
  <c r="C31" i="3"/>
  <c r="G31" i="3"/>
  <c r="N31" i="3"/>
  <c r="P31" i="3"/>
  <c r="V31" i="3"/>
  <c r="Y31" i="3" s="1"/>
  <c r="W31" i="3"/>
  <c r="AA31" i="3"/>
  <c r="AC31" i="3"/>
  <c r="AE31" i="3"/>
  <c r="AL31" i="3"/>
  <c r="AX31" i="3"/>
  <c r="AB22" i="4" s="1"/>
  <c r="C32" i="3"/>
  <c r="G32" i="3"/>
  <c r="N32" i="3"/>
  <c r="P32" i="3"/>
  <c r="V32" i="3"/>
  <c r="W32" i="3"/>
  <c r="Y32" i="3"/>
  <c r="AA32" i="3"/>
  <c r="AC32" i="3"/>
  <c r="AE32" i="3"/>
  <c r="AL32" i="3"/>
  <c r="AX32" i="3"/>
  <c r="AB23" i="4" s="1"/>
  <c r="C33" i="3"/>
  <c r="G33" i="3"/>
  <c r="N33" i="3"/>
  <c r="P33" i="3"/>
  <c r="V33" i="3"/>
  <c r="W33" i="3"/>
  <c r="Y33" i="3"/>
  <c r="AA33" i="3"/>
  <c r="AC33" i="3"/>
  <c r="AE33" i="3"/>
  <c r="AL33" i="3"/>
  <c r="AX33" i="3"/>
  <c r="AB24" i="4" s="1"/>
  <c r="C34" i="3"/>
  <c r="G34" i="3"/>
  <c r="N34" i="3"/>
  <c r="P34" i="3"/>
  <c r="V34" i="3"/>
  <c r="W34" i="3"/>
  <c r="Y34" i="3"/>
  <c r="AA34" i="3"/>
  <c r="AC34" i="3"/>
  <c r="AE34" i="3"/>
  <c r="AL34" i="3"/>
  <c r="AX34" i="3"/>
  <c r="AB25" i="4" s="1"/>
  <c r="C35" i="3"/>
  <c r="G35" i="3"/>
  <c r="N35" i="3"/>
  <c r="P35" i="3"/>
  <c r="V35" i="3"/>
  <c r="W35" i="3"/>
  <c r="AC35" i="3"/>
  <c r="AL35" i="3"/>
  <c r="AX35" i="3"/>
  <c r="AB26" i="4" s="1"/>
  <c r="C36" i="3"/>
  <c r="G36" i="3"/>
  <c r="N36" i="3"/>
  <c r="P36" i="3"/>
  <c r="V36" i="3"/>
  <c r="W36" i="3"/>
  <c r="Y36" i="3"/>
  <c r="AA36" i="3"/>
  <c r="AC36" i="3"/>
  <c r="AE36" i="3"/>
  <c r="AL36" i="3"/>
  <c r="AX36" i="3"/>
  <c r="AB27" i="4" s="1"/>
  <c r="C37" i="3"/>
  <c r="G37" i="3"/>
  <c r="N37" i="3"/>
  <c r="P37" i="3"/>
  <c r="V37" i="3"/>
  <c r="W37" i="3"/>
  <c r="Y37" i="3"/>
  <c r="AA37" i="3"/>
  <c r="AC37" i="3"/>
  <c r="AE37" i="3"/>
  <c r="AL37" i="3"/>
  <c r="AX37" i="3"/>
  <c r="AB28" i="4" s="1"/>
  <c r="C38" i="3"/>
  <c r="G38" i="3"/>
  <c r="N38" i="3"/>
  <c r="P38" i="3"/>
  <c r="V38" i="3"/>
  <c r="Y38" i="3" s="1"/>
  <c r="W38" i="3"/>
  <c r="AA38" i="3"/>
  <c r="AC38" i="3"/>
  <c r="AE38" i="3"/>
  <c r="AL38" i="3"/>
  <c r="AX38" i="3"/>
  <c r="AB29" i="4" s="1"/>
  <c r="C39" i="3"/>
  <c r="G39" i="3"/>
  <c r="N39" i="3"/>
  <c r="P39" i="3"/>
  <c r="V39" i="3"/>
  <c r="Y39" i="3" s="1"/>
  <c r="W39" i="3"/>
  <c r="AA39" i="3"/>
  <c r="AC39" i="3"/>
  <c r="AE39" i="3"/>
  <c r="AL39" i="3"/>
  <c r="AX39" i="3"/>
  <c r="AB30" i="4" s="1"/>
  <c r="C40" i="3"/>
  <c r="G40" i="3"/>
  <c r="N40" i="3"/>
  <c r="P40" i="3"/>
  <c r="V40" i="3"/>
  <c r="W40" i="3"/>
  <c r="AC40" i="3"/>
  <c r="AE40" i="3"/>
  <c r="AL40" i="3"/>
  <c r="AX40" i="3"/>
  <c r="AB31" i="4" s="1"/>
  <c r="C41" i="3"/>
  <c r="G41" i="3"/>
  <c r="N41" i="3"/>
  <c r="P41" i="3"/>
  <c r="V41" i="3"/>
  <c r="W41" i="3"/>
  <c r="Y41" i="3"/>
  <c r="AA41" i="3"/>
  <c r="AC41" i="3"/>
  <c r="AE41" i="3"/>
  <c r="AL41" i="3"/>
  <c r="AX41" i="3"/>
  <c r="AB32" i="4" s="1"/>
  <c r="C42" i="3"/>
  <c r="G42" i="3"/>
  <c r="N42" i="3"/>
  <c r="P42" i="3"/>
  <c r="V42" i="3"/>
  <c r="W42" i="3"/>
  <c r="AL42" i="3"/>
  <c r="AX42" i="3"/>
  <c r="AB33" i="4" s="1"/>
  <c r="C43" i="3"/>
  <c r="G43" i="3"/>
  <c r="N43" i="3"/>
  <c r="P43" i="3"/>
  <c r="V43" i="3"/>
  <c r="W43" i="3"/>
  <c r="Y43" i="3"/>
  <c r="AA43" i="3"/>
  <c r="AC43" i="3"/>
  <c r="AE43" i="3"/>
  <c r="AL43" i="3"/>
  <c r="AX43" i="3"/>
  <c r="AB34" i="4" s="1"/>
  <c r="C44" i="3"/>
  <c r="G44" i="3"/>
  <c r="N44" i="3"/>
  <c r="P44" i="3"/>
  <c r="V44" i="3"/>
  <c r="W44" i="3"/>
  <c r="Y44" i="3"/>
  <c r="AA44" i="3"/>
  <c r="AC44" i="3"/>
  <c r="AE44" i="3"/>
  <c r="AL44" i="3"/>
  <c r="AX44" i="3"/>
  <c r="AB35" i="4" s="1"/>
  <c r="C45" i="3"/>
  <c r="G45" i="3"/>
  <c r="N45" i="3"/>
  <c r="P45" i="3"/>
  <c r="V45" i="3"/>
  <c r="W45" i="3"/>
  <c r="Y45" i="3"/>
  <c r="AA45" i="3"/>
  <c r="AC45" i="3"/>
  <c r="AE45" i="3"/>
  <c r="AL45" i="3"/>
  <c r="AX45" i="3"/>
  <c r="AB36" i="4" s="1"/>
  <c r="C46" i="3"/>
  <c r="G46" i="3"/>
  <c r="N46" i="3"/>
  <c r="P46" i="3"/>
  <c r="V46" i="3"/>
  <c r="W46" i="3"/>
  <c r="Y46" i="3"/>
  <c r="AA46" i="3"/>
  <c r="AC46" i="3"/>
  <c r="AE46" i="3"/>
  <c r="AL46" i="3"/>
  <c r="AX46" i="3"/>
  <c r="AB37" i="4" s="1"/>
  <c r="C47" i="3"/>
  <c r="G47" i="3"/>
  <c r="N47" i="3"/>
  <c r="P47" i="3"/>
  <c r="V47" i="3"/>
  <c r="W47" i="3"/>
  <c r="Y47" i="3"/>
  <c r="AA47" i="3"/>
  <c r="AC47" i="3"/>
  <c r="AE47" i="3"/>
  <c r="AL47" i="3"/>
  <c r="AX47" i="3"/>
  <c r="AB38" i="4" s="1"/>
  <c r="C48" i="3"/>
  <c r="G48" i="3"/>
  <c r="N48" i="3"/>
  <c r="P48" i="3"/>
  <c r="V48" i="3"/>
  <c r="W48" i="3"/>
  <c r="Y48" i="3"/>
  <c r="AA48" i="3"/>
  <c r="AC48" i="3"/>
  <c r="AE48" i="3"/>
  <c r="AL48" i="3"/>
  <c r="AX48" i="3"/>
  <c r="AB39" i="4" s="1"/>
  <c r="C49" i="3"/>
  <c r="G49" i="3"/>
  <c r="N49" i="3"/>
  <c r="P49" i="3"/>
  <c r="V49" i="3"/>
  <c r="W49" i="3"/>
  <c r="Y49" i="3"/>
  <c r="AA49" i="3"/>
  <c r="AC49" i="3"/>
  <c r="AE49" i="3"/>
  <c r="AL49" i="3"/>
  <c r="AX49" i="3"/>
  <c r="AB40" i="4" s="1"/>
  <c r="C50" i="3"/>
  <c r="G50" i="3"/>
  <c r="N50" i="3"/>
  <c r="P50" i="3"/>
  <c r="V50" i="3"/>
  <c r="W50" i="3"/>
  <c r="Y50" i="3"/>
  <c r="AA50" i="3"/>
  <c r="AC50" i="3"/>
  <c r="AE50" i="3"/>
  <c r="AL50" i="3"/>
  <c r="AX50" i="3"/>
  <c r="AB41" i="4" s="1"/>
  <c r="C51" i="3"/>
  <c r="G51" i="3"/>
  <c r="N51" i="3"/>
  <c r="P51" i="3"/>
  <c r="V51" i="3"/>
  <c r="W51" i="3"/>
  <c r="Y51" i="3"/>
  <c r="AA51" i="3"/>
  <c r="AC51" i="3"/>
  <c r="AE51" i="3"/>
  <c r="AL51" i="3"/>
  <c r="AX51" i="3"/>
  <c r="AB42" i="4" s="1"/>
  <c r="C52" i="3"/>
  <c r="G52" i="3"/>
  <c r="N52" i="3"/>
  <c r="P52" i="3"/>
  <c r="V52" i="3"/>
  <c r="W52" i="3"/>
  <c r="Y52" i="3"/>
  <c r="AA52" i="3"/>
  <c r="AC52" i="3"/>
  <c r="AE52" i="3"/>
  <c r="AL52" i="3"/>
  <c r="AX52" i="3"/>
  <c r="AB43" i="4" s="1"/>
  <c r="C53" i="3"/>
  <c r="G53" i="3"/>
  <c r="N53" i="3"/>
  <c r="P53" i="3"/>
  <c r="V53" i="3"/>
  <c r="W53" i="3"/>
  <c r="Y53" i="3"/>
  <c r="AA53" i="3"/>
  <c r="AC53" i="3"/>
  <c r="AE53" i="3"/>
  <c r="AL53" i="3"/>
  <c r="AX53" i="3"/>
  <c r="AB44" i="4" s="1"/>
  <c r="C54" i="3"/>
  <c r="G54" i="3"/>
  <c r="N54" i="3"/>
  <c r="P54" i="3"/>
  <c r="V54" i="3"/>
  <c r="W54" i="3"/>
  <c r="Y54" i="3"/>
  <c r="AA54" i="3"/>
  <c r="AC54" i="3"/>
  <c r="AE54" i="3"/>
  <c r="AL54" i="3"/>
  <c r="AX54" i="3"/>
  <c r="AB45" i="4" s="1"/>
  <c r="C55" i="3"/>
  <c r="G55" i="3"/>
  <c r="N55" i="3"/>
  <c r="P55" i="3"/>
  <c r="V55" i="3"/>
  <c r="W55" i="3"/>
  <c r="Y55" i="3"/>
  <c r="AA55" i="3"/>
  <c r="AC55" i="3"/>
  <c r="AE55" i="3"/>
  <c r="AL55" i="3"/>
  <c r="AX55" i="3"/>
  <c r="AB46" i="4" s="1"/>
  <c r="C56" i="3"/>
  <c r="G56" i="3"/>
  <c r="N56" i="3"/>
  <c r="P56" i="3"/>
  <c r="V56" i="3"/>
  <c r="W56" i="3"/>
  <c r="Y56" i="3"/>
  <c r="AA56" i="3"/>
  <c r="AC56" i="3"/>
  <c r="AE56" i="3"/>
  <c r="AL56" i="3"/>
  <c r="AX56" i="3"/>
  <c r="AB47" i="4" s="1"/>
  <c r="C57" i="3"/>
  <c r="G57" i="3"/>
  <c r="N57" i="3"/>
  <c r="P57" i="3"/>
  <c r="V57" i="3"/>
  <c r="W57" i="3"/>
  <c r="Y57" i="3"/>
  <c r="AA57" i="3"/>
  <c r="AC57" i="3"/>
  <c r="AE57" i="3"/>
  <c r="AL57" i="3"/>
  <c r="AX57" i="3"/>
  <c r="AB48" i="4" s="1"/>
  <c r="C58" i="3"/>
  <c r="G58" i="3"/>
  <c r="N58" i="3"/>
  <c r="P58" i="3"/>
  <c r="V58" i="3"/>
  <c r="W58" i="3"/>
  <c r="Y58" i="3"/>
  <c r="AA58" i="3"/>
  <c r="AC58" i="3"/>
  <c r="AE58" i="3"/>
  <c r="AL58" i="3"/>
  <c r="AX58" i="3"/>
  <c r="AB49" i="4" s="1"/>
  <c r="C59" i="3"/>
  <c r="G59" i="3"/>
  <c r="N59" i="3"/>
  <c r="P59" i="3"/>
  <c r="V59" i="3"/>
  <c r="W59" i="3"/>
  <c r="AL59" i="3"/>
  <c r="AX59" i="3"/>
  <c r="AB50" i="4" s="1"/>
  <c r="C60" i="3"/>
  <c r="G60" i="3"/>
  <c r="N60" i="3"/>
  <c r="P60" i="3"/>
  <c r="V60" i="3"/>
  <c r="Y60" i="3" s="1"/>
  <c r="W60" i="3"/>
  <c r="AA60" i="3"/>
  <c r="AC60" i="3"/>
  <c r="AE60" i="3"/>
  <c r="AL60" i="3"/>
  <c r="AX60" i="3"/>
  <c r="AB51" i="4" s="1"/>
  <c r="C61" i="3"/>
  <c r="G61" i="3"/>
  <c r="N61" i="3"/>
  <c r="P61" i="3"/>
  <c r="V61" i="3"/>
  <c r="W61" i="3"/>
  <c r="Y61" i="3"/>
  <c r="AA61" i="3"/>
  <c r="AC61" i="3"/>
  <c r="AE61" i="3"/>
  <c r="AL61" i="3"/>
  <c r="AX61" i="3"/>
  <c r="AB52" i="4" s="1"/>
  <c r="C62" i="3"/>
  <c r="G62" i="3"/>
  <c r="N62" i="3"/>
  <c r="P62" i="3"/>
  <c r="V62" i="3"/>
  <c r="Y62" i="3" s="1"/>
  <c r="W62" i="3"/>
  <c r="AA62" i="3"/>
  <c r="AC62" i="3"/>
  <c r="AE62" i="3"/>
  <c r="AL62" i="3"/>
  <c r="AX62" i="3"/>
  <c r="AB53" i="4" s="1"/>
  <c r="C63" i="3"/>
  <c r="G63" i="3"/>
  <c r="N63" i="3"/>
  <c r="P63" i="3"/>
  <c r="V63" i="3"/>
  <c r="W63" i="3"/>
  <c r="AL63" i="3"/>
  <c r="AX63" i="3"/>
  <c r="AB54" i="4" s="1"/>
  <c r="C64" i="3"/>
  <c r="G64" i="3"/>
  <c r="N64" i="3"/>
  <c r="P64" i="3"/>
  <c r="V64" i="3"/>
  <c r="W64" i="3"/>
  <c r="Y64" i="3"/>
  <c r="AA64" i="3"/>
  <c r="AC64" i="3"/>
  <c r="AE64" i="3"/>
  <c r="AL64" i="3"/>
  <c r="AX64" i="3"/>
  <c r="AB55" i="4" s="1"/>
  <c r="C65" i="3"/>
  <c r="G65" i="3"/>
  <c r="N65" i="3"/>
  <c r="P65" i="3"/>
  <c r="V65" i="3"/>
  <c r="W65" i="3"/>
  <c r="Y65" i="3"/>
  <c r="AA65" i="3"/>
  <c r="AC65" i="3"/>
  <c r="AE65" i="3"/>
  <c r="AL65" i="3"/>
  <c r="AX65" i="3"/>
  <c r="AB56" i="4" s="1"/>
  <c r="C66" i="3"/>
  <c r="G66" i="3"/>
  <c r="N66" i="3"/>
  <c r="P66" i="3"/>
  <c r="V66" i="3"/>
  <c r="W66" i="3"/>
  <c r="Y66" i="3"/>
  <c r="AA66" i="3"/>
  <c r="AC66" i="3"/>
  <c r="AE66" i="3"/>
  <c r="AL66" i="3"/>
  <c r="AX66" i="3"/>
  <c r="AB57" i="4" s="1"/>
  <c r="C67" i="3"/>
  <c r="G67" i="3"/>
  <c r="N67" i="3"/>
  <c r="P67" i="3"/>
  <c r="V67" i="3"/>
  <c r="AE67" i="3" s="1"/>
  <c r="W67" i="3"/>
  <c r="Y67" i="3"/>
  <c r="AA67" i="3"/>
  <c r="AC67" i="3"/>
  <c r="AL67" i="3"/>
  <c r="AX67" i="3"/>
  <c r="AB58" i="4" s="1"/>
  <c r="C68" i="3"/>
  <c r="G68" i="3"/>
  <c r="N68" i="3"/>
  <c r="P68" i="3"/>
  <c r="V68" i="3"/>
  <c r="W68" i="3"/>
  <c r="Y68" i="3"/>
  <c r="AA68" i="3"/>
  <c r="AC68" i="3"/>
  <c r="AE68" i="3"/>
  <c r="AL68" i="3"/>
  <c r="AX68" i="3"/>
  <c r="AB59" i="4" s="1"/>
  <c r="C69" i="3"/>
  <c r="G69" i="3"/>
  <c r="N69" i="3"/>
  <c r="P69" i="3"/>
  <c r="V69" i="3"/>
  <c r="W69" i="3"/>
  <c r="Y69" i="3"/>
  <c r="AA69" i="3"/>
  <c r="AC69" i="3"/>
  <c r="AE69" i="3"/>
  <c r="AL69" i="3"/>
  <c r="AX69" i="3"/>
  <c r="AB60" i="4" s="1"/>
  <c r="C70" i="3"/>
  <c r="G70" i="3"/>
  <c r="N70" i="3"/>
  <c r="P70" i="3"/>
  <c r="V70" i="3"/>
  <c r="W70" i="3"/>
  <c r="Y70" i="3"/>
  <c r="AA70" i="3"/>
  <c r="AC70" i="3"/>
  <c r="AE70" i="3"/>
  <c r="AL70" i="3"/>
  <c r="AX70" i="3"/>
  <c r="AB61" i="4" s="1"/>
  <c r="C71" i="3"/>
  <c r="G71" i="3"/>
  <c r="N71" i="3"/>
  <c r="P71" i="3"/>
  <c r="V71" i="3"/>
  <c r="W71" i="3"/>
  <c r="AL71" i="3"/>
  <c r="AX71" i="3"/>
  <c r="AB62" i="4" s="1"/>
  <c r="C72" i="3"/>
  <c r="G72" i="3"/>
  <c r="N72" i="3"/>
  <c r="P72" i="3"/>
  <c r="V72" i="3"/>
  <c r="W72" i="3"/>
  <c r="AE72" i="3"/>
  <c r="AL72" i="3"/>
  <c r="AX72" i="3"/>
  <c r="AB63" i="4" s="1"/>
  <c r="C73" i="3"/>
  <c r="G73" i="3"/>
  <c r="N73" i="3"/>
  <c r="P73" i="3"/>
  <c r="V73" i="3"/>
  <c r="Y73" i="3" s="1"/>
  <c r="W73" i="3"/>
  <c r="AA73" i="3"/>
  <c r="AC73" i="3"/>
  <c r="AE73" i="3"/>
  <c r="AL73" i="3"/>
  <c r="AX73" i="3"/>
  <c r="AB64" i="4" s="1"/>
  <c r="C74" i="3"/>
  <c r="G74" i="3"/>
  <c r="N74" i="3"/>
  <c r="P74" i="3"/>
  <c r="V74" i="3"/>
  <c r="Y74" i="3" s="1"/>
  <c r="W74" i="3"/>
  <c r="AA74" i="3"/>
  <c r="AC74" i="3"/>
  <c r="AE74" i="3"/>
  <c r="AL74" i="3"/>
  <c r="AX74" i="3"/>
  <c r="AB65" i="4" s="1"/>
  <c r="C75" i="3"/>
  <c r="G75" i="3"/>
  <c r="N75" i="3"/>
  <c r="P75" i="3"/>
  <c r="V75" i="3"/>
  <c r="W75" i="3"/>
  <c r="AL75" i="3"/>
  <c r="AX75" i="3"/>
  <c r="AB66" i="4" s="1"/>
  <c r="C76" i="3"/>
  <c r="G76" i="3"/>
  <c r="N76" i="3"/>
  <c r="P76" i="3"/>
  <c r="V76" i="3"/>
  <c r="W76" i="3"/>
  <c r="Y76" i="3"/>
  <c r="AA76" i="3"/>
  <c r="AC76" i="3"/>
  <c r="AE76" i="3"/>
  <c r="AL76" i="3"/>
  <c r="AX76" i="3"/>
  <c r="AB67" i="4" s="1"/>
  <c r="C77" i="3"/>
  <c r="G77" i="3"/>
  <c r="N77" i="3"/>
  <c r="P77" i="3"/>
  <c r="V77" i="3"/>
  <c r="W77" i="3"/>
  <c r="AL77" i="3"/>
  <c r="AX77" i="3"/>
  <c r="AB68" i="4" s="1"/>
  <c r="C78" i="3"/>
  <c r="G78" i="3"/>
  <c r="N78" i="3"/>
  <c r="P78" i="3"/>
  <c r="V78" i="3"/>
  <c r="W78" i="3"/>
  <c r="AC78" i="3"/>
  <c r="AE78" i="3"/>
  <c r="AL78" i="3"/>
  <c r="AX78" i="3"/>
  <c r="AB69" i="4" s="1"/>
  <c r="C79" i="3"/>
  <c r="G79" i="3"/>
  <c r="N79" i="3"/>
  <c r="P79" i="3"/>
  <c r="V79" i="3"/>
  <c r="W79" i="3"/>
  <c r="Y79" i="3"/>
  <c r="AA79" i="3"/>
  <c r="AC79" i="3"/>
  <c r="AE79" i="3"/>
  <c r="AL79" i="3"/>
  <c r="AX79" i="3"/>
  <c r="AB70" i="4" s="1"/>
  <c r="C80" i="3"/>
  <c r="G80" i="3"/>
  <c r="N80" i="3"/>
  <c r="P80" i="3"/>
  <c r="V80" i="3"/>
  <c r="W80" i="3"/>
  <c r="Y80" i="3"/>
  <c r="AA80" i="3"/>
  <c r="AC80" i="3"/>
  <c r="AE80" i="3"/>
  <c r="AL80" i="3"/>
  <c r="AX80" i="3"/>
  <c r="AB71" i="4" s="1"/>
  <c r="C81" i="3"/>
  <c r="G81" i="3"/>
  <c r="N81" i="3"/>
  <c r="P81" i="3"/>
  <c r="V81" i="3"/>
  <c r="W81" i="3"/>
  <c r="Y81" i="3"/>
  <c r="AA81" i="3"/>
  <c r="AC81" i="3"/>
  <c r="AE81" i="3"/>
  <c r="AL81" i="3"/>
  <c r="AX81" i="3"/>
  <c r="AB72" i="4" s="1"/>
  <c r="C82" i="3"/>
  <c r="G82" i="3"/>
  <c r="N82" i="3"/>
  <c r="P82" i="3"/>
  <c r="V82" i="3"/>
  <c r="Y82" i="3" s="1"/>
  <c r="W82" i="3"/>
  <c r="AA82" i="3"/>
  <c r="AC82" i="3"/>
  <c r="AE82" i="3"/>
  <c r="AL82" i="3"/>
  <c r="AX82" i="3"/>
  <c r="AB73" i="4" s="1"/>
  <c r="C83" i="3"/>
  <c r="G83" i="3"/>
  <c r="N83" i="3"/>
  <c r="P83" i="3"/>
  <c r="V83" i="3"/>
  <c r="AA83" i="3" s="1"/>
  <c r="W83" i="3"/>
  <c r="Y83" i="3"/>
  <c r="AC83" i="3"/>
  <c r="AE83" i="3"/>
  <c r="AL83" i="3"/>
  <c r="AX83" i="3"/>
  <c r="AB74" i="4" s="1"/>
  <c r="C84" i="3"/>
  <c r="G84" i="3"/>
  <c r="N84" i="3"/>
  <c r="P84" i="3"/>
  <c r="V84" i="3"/>
  <c r="W84" i="3"/>
  <c r="Y84" i="3"/>
  <c r="AA84" i="3"/>
  <c r="AC84" i="3"/>
  <c r="AE84" i="3"/>
  <c r="AL84" i="3"/>
  <c r="AX84" i="3"/>
  <c r="AB75" i="4" s="1"/>
  <c r="C85" i="3"/>
  <c r="G85" i="3"/>
  <c r="N85" i="3"/>
  <c r="P85" i="3"/>
  <c r="V85" i="3"/>
  <c r="W85" i="3"/>
  <c r="AE85" i="3"/>
  <c r="AL85" i="3"/>
  <c r="AX85" i="3"/>
  <c r="AB76" i="4" s="1"/>
  <c r="C86" i="3"/>
  <c r="G86" i="3"/>
  <c r="N86" i="3"/>
  <c r="P86" i="3"/>
  <c r="V86" i="3"/>
  <c r="W86" i="3"/>
  <c r="AL86" i="3"/>
  <c r="AX86" i="3"/>
  <c r="AB77" i="4" s="1"/>
  <c r="C87" i="3"/>
  <c r="G87" i="3"/>
  <c r="N87" i="3"/>
  <c r="P87" i="3"/>
  <c r="V87" i="3"/>
  <c r="W87" i="3"/>
  <c r="AL87" i="3"/>
  <c r="AX87" i="3"/>
  <c r="AB78" i="4" s="1"/>
  <c r="C88" i="3"/>
  <c r="G88" i="3"/>
  <c r="N88" i="3"/>
  <c r="P88" i="3"/>
  <c r="V88" i="3"/>
  <c r="W88" i="3"/>
  <c r="Y88" i="3"/>
  <c r="AA88" i="3"/>
  <c r="AC88" i="3"/>
  <c r="AE88" i="3"/>
  <c r="AL88" i="3"/>
  <c r="AX88" i="3"/>
  <c r="AB79" i="4" s="1"/>
  <c r="C89" i="3"/>
  <c r="G89" i="3"/>
  <c r="N89" i="3"/>
  <c r="P89" i="3"/>
  <c r="V89" i="3"/>
  <c r="W89" i="3"/>
  <c r="Y89" i="3"/>
  <c r="AA89" i="3"/>
  <c r="AC89" i="3"/>
  <c r="AE89" i="3"/>
  <c r="AL89" i="3"/>
  <c r="AX89" i="3"/>
  <c r="AB80" i="4" s="1"/>
  <c r="C90" i="3"/>
  <c r="G90" i="3"/>
  <c r="N90" i="3"/>
  <c r="P90" i="3"/>
  <c r="V90" i="3"/>
  <c r="W90" i="3"/>
  <c r="AL90" i="3"/>
  <c r="AX90" i="3"/>
  <c r="AB81" i="4" s="1"/>
  <c r="C91" i="3"/>
  <c r="G91" i="3"/>
  <c r="N91" i="3"/>
  <c r="P91" i="3"/>
  <c r="V91" i="3"/>
  <c r="W91" i="3"/>
  <c r="Y91" i="3"/>
  <c r="AA91" i="3"/>
  <c r="AC91" i="3"/>
  <c r="AE91" i="3"/>
  <c r="AL91" i="3"/>
  <c r="AX91" i="3"/>
  <c r="AB82" i="4" s="1"/>
  <c r="C92" i="3"/>
  <c r="G92" i="3"/>
  <c r="N92" i="3"/>
  <c r="P92" i="3"/>
  <c r="V92" i="3"/>
  <c r="W92" i="3"/>
  <c r="Y92" i="3"/>
  <c r="AA92" i="3"/>
  <c r="AC92" i="3"/>
  <c r="AE92" i="3"/>
  <c r="AL92" i="3"/>
  <c r="AX92" i="3"/>
  <c r="AB83" i="4" s="1"/>
  <c r="C93" i="3"/>
  <c r="G93" i="3"/>
  <c r="N93" i="3"/>
  <c r="P93" i="3"/>
  <c r="V93" i="3"/>
  <c r="W93" i="3"/>
  <c r="Y93" i="3"/>
  <c r="AA93" i="3"/>
  <c r="AC93" i="3"/>
  <c r="AE93" i="3"/>
  <c r="AL93" i="3"/>
  <c r="AX93" i="3"/>
  <c r="AB84" i="4" s="1"/>
  <c r="C94" i="3"/>
  <c r="G94" i="3"/>
  <c r="N94" i="3"/>
  <c r="P94" i="3"/>
  <c r="V94" i="3"/>
  <c r="W94" i="3"/>
  <c r="Y94" i="3"/>
  <c r="AA94" i="3"/>
  <c r="AC94" i="3"/>
  <c r="AE94" i="3"/>
  <c r="AL94" i="3"/>
  <c r="AX94" i="3"/>
  <c r="AB85" i="4" s="1"/>
  <c r="C95" i="3"/>
  <c r="G95" i="3"/>
  <c r="N95" i="3"/>
  <c r="P95" i="3"/>
  <c r="V95" i="3"/>
  <c r="W95" i="3"/>
  <c r="Y95" i="3"/>
  <c r="AA95" i="3"/>
  <c r="AC95" i="3"/>
  <c r="AE95" i="3"/>
  <c r="AL95" i="3"/>
  <c r="AX95" i="3"/>
  <c r="AB86" i="4" s="1"/>
  <c r="C96" i="3"/>
  <c r="G96" i="3"/>
  <c r="N96" i="3"/>
  <c r="P96" i="3"/>
  <c r="V96" i="3"/>
  <c r="W96" i="3"/>
  <c r="AA96" i="3"/>
  <c r="AE96" i="3"/>
  <c r="AL96" i="3"/>
  <c r="AX96" i="3"/>
  <c r="AB87" i="4" s="1"/>
  <c r="C97" i="3"/>
  <c r="G97" i="3"/>
  <c r="N97" i="3"/>
  <c r="P97" i="3"/>
  <c r="V97" i="3"/>
  <c r="W97" i="3"/>
  <c r="AL97" i="3"/>
  <c r="AX97" i="3"/>
  <c r="AB88" i="4" s="1"/>
  <c r="C98" i="3"/>
  <c r="G98" i="3"/>
  <c r="N98" i="3"/>
  <c r="P98" i="3"/>
  <c r="V98" i="3"/>
  <c r="W98" i="3"/>
  <c r="Y98" i="3"/>
  <c r="AA98" i="3"/>
  <c r="AC98" i="3"/>
  <c r="AE98" i="3"/>
  <c r="AL98" i="3"/>
  <c r="AX98" i="3"/>
  <c r="AB89" i="4" s="1"/>
  <c r="C99" i="3"/>
  <c r="G99" i="3"/>
  <c r="N99" i="3"/>
  <c r="P99" i="3"/>
  <c r="V99" i="3"/>
  <c r="W99" i="3"/>
  <c r="Y99" i="3"/>
  <c r="AA99" i="3"/>
  <c r="AC99" i="3"/>
  <c r="AE99" i="3"/>
  <c r="AL99" i="3"/>
  <c r="AX99" i="3"/>
  <c r="AB90" i="4" s="1"/>
  <c r="C100" i="3"/>
  <c r="G100" i="3"/>
  <c r="N100" i="3"/>
  <c r="P100" i="3"/>
  <c r="V100" i="3"/>
  <c r="W100" i="3"/>
  <c r="Y100" i="3"/>
  <c r="AA100" i="3"/>
  <c r="AC100" i="3"/>
  <c r="AE100" i="3"/>
  <c r="AL100" i="3"/>
  <c r="AX100" i="3"/>
  <c r="AB91" i="4" s="1"/>
  <c r="C101" i="3"/>
  <c r="G101" i="3"/>
  <c r="N101" i="3"/>
  <c r="P101" i="3"/>
  <c r="V101" i="3"/>
  <c r="W101" i="3"/>
  <c r="Y101" i="3"/>
  <c r="AA101" i="3"/>
  <c r="AC101" i="3"/>
  <c r="AE101" i="3"/>
  <c r="AL101" i="3"/>
  <c r="AX101" i="3"/>
  <c r="AB92" i="4" s="1"/>
  <c r="C102" i="3"/>
  <c r="G102" i="3"/>
  <c r="N102" i="3"/>
  <c r="P102" i="3"/>
  <c r="V102" i="3"/>
  <c r="W102" i="3"/>
  <c r="Y102" i="3"/>
  <c r="AA102" i="3"/>
  <c r="AC102" i="3"/>
  <c r="AE102" i="3"/>
  <c r="AL102" i="3"/>
  <c r="AX102" i="3"/>
  <c r="AB93" i="4" s="1"/>
  <c r="C103" i="3"/>
  <c r="G103" i="3"/>
  <c r="N103" i="3"/>
  <c r="P103" i="3"/>
  <c r="V103" i="3"/>
  <c r="W103" i="3"/>
  <c r="Y103" i="3"/>
  <c r="AA103" i="3"/>
  <c r="AC103" i="3"/>
  <c r="AE103" i="3"/>
  <c r="AL103" i="3"/>
  <c r="AX103" i="3"/>
  <c r="AB94" i="4" s="1"/>
  <c r="C104" i="3"/>
  <c r="G104" i="3"/>
  <c r="N104" i="3"/>
  <c r="P104" i="3"/>
  <c r="V104" i="3"/>
  <c r="W104" i="3"/>
  <c r="Y104" i="3"/>
  <c r="AA104" i="3"/>
  <c r="AC104" i="3"/>
  <c r="AE104" i="3"/>
  <c r="AL104" i="3"/>
  <c r="AX104" i="3"/>
  <c r="AB95" i="4" s="1"/>
  <c r="C105" i="3"/>
  <c r="G105" i="3"/>
  <c r="N105" i="3"/>
  <c r="P105" i="3"/>
  <c r="V105" i="3"/>
  <c r="W105" i="3"/>
  <c r="Y105" i="3"/>
  <c r="AA105" i="3"/>
  <c r="AC105" i="3"/>
  <c r="AE105" i="3"/>
  <c r="AL105" i="3"/>
  <c r="AX105" i="3"/>
  <c r="AB96" i="4" s="1"/>
  <c r="C106" i="3"/>
  <c r="G106" i="3"/>
  <c r="N106" i="3"/>
  <c r="P106" i="3"/>
  <c r="V106" i="3"/>
  <c r="W106" i="3"/>
  <c r="Y106" i="3"/>
  <c r="AA106" i="3"/>
  <c r="AC106" i="3"/>
  <c r="AE106" i="3"/>
  <c r="AL106" i="3"/>
  <c r="AX106" i="3"/>
  <c r="AB97" i="4" s="1"/>
  <c r="C107" i="3"/>
  <c r="G107" i="3"/>
  <c r="N107" i="3"/>
  <c r="P107" i="3"/>
  <c r="V107" i="3"/>
  <c r="W107" i="3"/>
  <c r="Y107" i="3"/>
  <c r="AA107" i="3"/>
  <c r="AC107" i="3"/>
  <c r="AE107" i="3"/>
  <c r="AL107" i="3"/>
  <c r="AX107" i="3"/>
  <c r="AB98" i="4" s="1"/>
  <c r="C108" i="3"/>
  <c r="G108" i="3"/>
  <c r="N108" i="3"/>
  <c r="P108" i="3"/>
  <c r="V108" i="3"/>
  <c r="W108" i="3"/>
  <c r="AE108" i="3"/>
  <c r="AL108" i="3"/>
  <c r="AX108" i="3"/>
  <c r="AB99" i="4" s="1"/>
  <c r="C109" i="3"/>
  <c r="G109" i="3"/>
  <c r="N109" i="3"/>
  <c r="P109" i="3"/>
  <c r="V109" i="3"/>
  <c r="W109" i="3"/>
  <c r="AC109" i="3"/>
  <c r="AE109" i="3"/>
  <c r="AL109" i="3"/>
  <c r="AX109" i="3"/>
  <c r="AB100" i="4" s="1"/>
  <c r="C110" i="3"/>
  <c r="G110" i="3"/>
  <c r="N110" i="3"/>
  <c r="P110" i="3"/>
  <c r="V110" i="3"/>
  <c r="W110" i="3"/>
  <c r="AE110" i="3"/>
  <c r="AL110" i="3"/>
  <c r="AX110" i="3"/>
  <c r="C111" i="3"/>
  <c r="G111" i="3"/>
  <c r="N111" i="3"/>
  <c r="P111" i="3"/>
  <c r="V111" i="3"/>
  <c r="W111" i="3"/>
  <c r="AL111" i="3"/>
  <c r="AX111" i="3"/>
  <c r="A16" i="4"/>
  <c r="C16" i="4"/>
  <c r="D16" i="4"/>
  <c r="F16" i="4"/>
  <c r="G16" i="4"/>
  <c r="H16" i="4"/>
  <c r="I16" i="4"/>
  <c r="K16" i="4"/>
  <c r="M16" i="4"/>
  <c r="R16" i="4"/>
  <c r="S16" i="4"/>
  <c r="T16" i="4"/>
  <c r="W16" i="4"/>
  <c r="X16" i="4"/>
  <c r="Y16" i="4"/>
  <c r="Z16" i="4"/>
  <c r="AA16" i="4"/>
  <c r="AD16" i="4"/>
  <c r="A17" i="4"/>
  <c r="C17" i="4"/>
  <c r="D17" i="4"/>
  <c r="F17" i="4"/>
  <c r="G17" i="4"/>
  <c r="H17" i="4"/>
  <c r="I17" i="4"/>
  <c r="K17" i="4"/>
  <c r="M17" i="4"/>
  <c r="R17" i="4"/>
  <c r="S17" i="4"/>
  <c r="T17" i="4"/>
  <c r="W17" i="4"/>
  <c r="X17" i="4"/>
  <c r="Y17" i="4"/>
  <c r="Z17" i="4"/>
  <c r="AA17" i="4"/>
  <c r="AD17" i="4"/>
  <c r="A18" i="4"/>
  <c r="C18" i="4"/>
  <c r="D18" i="4"/>
  <c r="F18" i="4"/>
  <c r="G18" i="4"/>
  <c r="H18" i="4"/>
  <c r="I18" i="4"/>
  <c r="K18" i="4"/>
  <c r="M18" i="4"/>
  <c r="R18" i="4"/>
  <c r="S18" i="4"/>
  <c r="T18" i="4"/>
  <c r="W18" i="4"/>
  <c r="X18" i="4"/>
  <c r="Y18" i="4"/>
  <c r="Z18" i="4"/>
  <c r="AA18" i="4"/>
  <c r="AD18" i="4"/>
  <c r="A19" i="4"/>
  <c r="C19" i="4"/>
  <c r="D19" i="4"/>
  <c r="F19" i="4"/>
  <c r="G19" i="4"/>
  <c r="H19" i="4"/>
  <c r="I19" i="4"/>
  <c r="K19" i="4"/>
  <c r="M19" i="4"/>
  <c r="R19" i="4"/>
  <c r="S19" i="4"/>
  <c r="T19" i="4"/>
  <c r="W19" i="4"/>
  <c r="X19" i="4"/>
  <c r="Y19" i="4"/>
  <c r="Z19" i="4"/>
  <c r="AA19" i="4"/>
  <c r="AD19" i="4"/>
  <c r="A20" i="4"/>
  <c r="C20" i="4"/>
  <c r="D20" i="4"/>
  <c r="F20" i="4"/>
  <c r="G20" i="4"/>
  <c r="H20" i="4"/>
  <c r="I20" i="4"/>
  <c r="K20" i="4"/>
  <c r="M20" i="4"/>
  <c r="R20" i="4"/>
  <c r="S20" i="4"/>
  <c r="T20" i="4"/>
  <c r="W20" i="4"/>
  <c r="X20" i="4"/>
  <c r="Y20" i="4"/>
  <c r="Z20" i="4"/>
  <c r="AA20" i="4"/>
  <c r="AD20" i="4"/>
  <c r="A21" i="4"/>
  <c r="C21" i="4"/>
  <c r="D21" i="4"/>
  <c r="F21" i="4"/>
  <c r="G21" i="4"/>
  <c r="H21" i="4"/>
  <c r="I21" i="4"/>
  <c r="K21" i="4"/>
  <c r="M21" i="4"/>
  <c r="R21" i="4"/>
  <c r="S21" i="4"/>
  <c r="T21" i="4"/>
  <c r="W21" i="4"/>
  <c r="X21" i="4"/>
  <c r="Y21" i="4"/>
  <c r="Z21" i="4"/>
  <c r="AA21" i="4"/>
  <c r="AD21" i="4"/>
  <c r="A22" i="4"/>
  <c r="C22" i="4"/>
  <c r="D22" i="4"/>
  <c r="F22" i="4"/>
  <c r="G22" i="4"/>
  <c r="H22" i="4"/>
  <c r="I22" i="4"/>
  <c r="K22" i="4"/>
  <c r="M22" i="4"/>
  <c r="R22" i="4"/>
  <c r="S22" i="4"/>
  <c r="T22" i="4"/>
  <c r="W22" i="4"/>
  <c r="X22" i="4"/>
  <c r="Y22" i="4"/>
  <c r="Z22" i="4"/>
  <c r="AA22" i="4"/>
  <c r="AD22" i="4"/>
  <c r="A23" i="4"/>
  <c r="C23" i="4"/>
  <c r="D23" i="4"/>
  <c r="F23" i="4"/>
  <c r="G23" i="4"/>
  <c r="H23" i="4"/>
  <c r="I23" i="4"/>
  <c r="K23" i="4"/>
  <c r="M23" i="4"/>
  <c r="R23" i="4"/>
  <c r="S23" i="4"/>
  <c r="T23" i="4"/>
  <c r="W23" i="4"/>
  <c r="X23" i="4"/>
  <c r="Y23" i="4"/>
  <c r="Z23" i="4"/>
  <c r="AA23" i="4"/>
  <c r="AD23" i="4"/>
  <c r="A24" i="4"/>
  <c r="C24" i="4"/>
  <c r="D24" i="4"/>
  <c r="F24" i="4"/>
  <c r="G24" i="4"/>
  <c r="H24" i="4"/>
  <c r="I24" i="4"/>
  <c r="K24" i="4"/>
  <c r="M24" i="4"/>
  <c r="R24" i="4"/>
  <c r="S24" i="4"/>
  <c r="T24" i="4"/>
  <c r="W24" i="4"/>
  <c r="X24" i="4"/>
  <c r="Y24" i="4"/>
  <c r="Z24" i="4"/>
  <c r="AA24" i="4"/>
  <c r="AD24" i="4"/>
  <c r="A25" i="4"/>
  <c r="C25" i="4"/>
  <c r="D25" i="4"/>
  <c r="F25" i="4"/>
  <c r="G25" i="4"/>
  <c r="H25" i="4"/>
  <c r="I25" i="4"/>
  <c r="K25" i="4"/>
  <c r="M25" i="4"/>
  <c r="R25" i="4"/>
  <c r="S25" i="4"/>
  <c r="T25" i="4"/>
  <c r="W25" i="4"/>
  <c r="X25" i="4"/>
  <c r="Y25" i="4"/>
  <c r="Z25" i="4"/>
  <c r="AA25" i="4"/>
  <c r="AD25" i="4"/>
  <c r="A26" i="4"/>
  <c r="C26" i="4"/>
  <c r="D26" i="4"/>
  <c r="F26" i="4"/>
  <c r="G26" i="4"/>
  <c r="H26" i="4"/>
  <c r="I26" i="4"/>
  <c r="K26" i="4"/>
  <c r="M26" i="4"/>
  <c r="R26" i="4"/>
  <c r="S26" i="4"/>
  <c r="T26" i="4"/>
  <c r="W26" i="4"/>
  <c r="X26" i="4"/>
  <c r="Y26" i="4"/>
  <c r="Z26" i="4"/>
  <c r="AA26" i="4"/>
  <c r="AD26" i="4"/>
  <c r="A27" i="4"/>
  <c r="C27" i="4"/>
  <c r="D27" i="4"/>
  <c r="F27" i="4"/>
  <c r="G27" i="4"/>
  <c r="H27" i="4"/>
  <c r="I27" i="4"/>
  <c r="K27" i="4"/>
  <c r="M27" i="4"/>
  <c r="R27" i="4"/>
  <c r="S27" i="4"/>
  <c r="T27" i="4"/>
  <c r="W27" i="4"/>
  <c r="X27" i="4"/>
  <c r="Y27" i="4"/>
  <c r="Z27" i="4"/>
  <c r="AA27" i="4"/>
  <c r="AD27" i="4"/>
  <c r="A28" i="4"/>
  <c r="C28" i="4"/>
  <c r="D28" i="4"/>
  <c r="F28" i="4"/>
  <c r="G28" i="4"/>
  <c r="H28" i="4"/>
  <c r="I28" i="4"/>
  <c r="K28" i="4"/>
  <c r="M28" i="4"/>
  <c r="R28" i="4"/>
  <c r="S28" i="4"/>
  <c r="T28" i="4"/>
  <c r="W28" i="4"/>
  <c r="X28" i="4"/>
  <c r="Y28" i="4"/>
  <c r="Z28" i="4"/>
  <c r="AA28" i="4"/>
  <c r="AD28" i="4"/>
  <c r="A29" i="4"/>
  <c r="C29" i="4"/>
  <c r="D29" i="4"/>
  <c r="F29" i="4"/>
  <c r="G29" i="4"/>
  <c r="H29" i="4"/>
  <c r="I29" i="4"/>
  <c r="K29" i="4"/>
  <c r="M29" i="4"/>
  <c r="R29" i="4"/>
  <c r="S29" i="4"/>
  <c r="T29" i="4"/>
  <c r="W29" i="4"/>
  <c r="X29" i="4"/>
  <c r="Y29" i="4"/>
  <c r="Z29" i="4"/>
  <c r="AA29" i="4"/>
  <c r="AD29" i="4"/>
  <c r="A30" i="4"/>
  <c r="C30" i="4"/>
  <c r="D30" i="4"/>
  <c r="F30" i="4"/>
  <c r="G30" i="4"/>
  <c r="H30" i="4"/>
  <c r="I30" i="4"/>
  <c r="K30" i="4"/>
  <c r="M30" i="4"/>
  <c r="R30" i="4"/>
  <c r="S30" i="4"/>
  <c r="T30" i="4"/>
  <c r="W30" i="4"/>
  <c r="X30" i="4"/>
  <c r="Y30" i="4"/>
  <c r="Z30" i="4"/>
  <c r="AA30" i="4"/>
  <c r="AD30" i="4"/>
  <c r="A31" i="4"/>
  <c r="C31" i="4"/>
  <c r="D31" i="4"/>
  <c r="F31" i="4"/>
  <c r="G31" i="4"/>
  <c r="H31" i="4"/>
  <c r="I31" i="4"/>
  <c r="K31" i="4"/>
  <c r="M31" i="4"/>
  <c r="R31" i="4"/>
  <c r="S31" i="4"/>
  <c r="T31" i="4"/>
  <c r="W31" i="4"/>
  <c r="X31" i="4"/>
  <c r="Y31" i="4"/>
  <c r="Z31" i="4"/>
  <c r="AA31" i="4"/>
  <c r="AD31" i="4"/>
  <c r="A32" i="4"/>
  <c r="C32" i="4"/>
  <c r="D32" i="4"/>
  <c r="F32" i="4"/>
  <c r="G32" i="4"/>
  <c r="H32" i="4"/>
  <c r="I32" i="4"/>
  <c r="K32" i="4"/>
  <c r="M32" i="4"/>
  <c r="R32" i="4"/>
  <c r="S32" i="4"/>
  <c r="T32" i="4"/>
  <c r="W32" i="4"/>
  <c r="X32" i="4"/>
  <c r="Y32" i="4"/>
  <c r="Z32" i="4"/>
  <c r="AA32" i="4"/>
  <c r="AD32" i="4"/>
  <c r="A33" i="4"/>
  <c r="C33" i="4"/>
  <c r="D33" i="4"/>
  <c r="F33" i="4"/>
  <c r="G33" i="4"/>
  <c r="H33" i="4"/>
  <c r="I33" i="4"/>
  <c r="K33" i="4"/>
  <c r="M33" i="4"/>
  <c r="R33" i="4"/>
  <c r="S33" i="4"/>
  <c r="T33" i="4"/>
  <c r="W33" i="4"/>
  <c r="X33" i="4"/>
  <c r="Y33" i="4"/>
  <c r="Z33" i="4"/>
  <c r="AA33" i="4"/>
  <c r="AD33" i="4"/>
  <c r="A34" i="4"/>
  <c r="C34" i="4"/>
  <c r="D34" i="4"/>
  <c r="F34" i="4"/>
  <c r="G34" i="4"/>
  <c r="H34" i="4"/>
  <c r="I34" i="4"/>
  <c r="K34" i="4"/>
  <c r="M34" i="4"/>
  <c r="R34" i="4"/>
  <c r="S34" i="4"/>
  <c r="T34" i="4"/>
  <c r="W34" i="4"/>
  <c r="X34" i="4"/>
  <c r="Y34" i="4"/>
  <c r="Z34" i="4"/>
  <c r="AA34" i="4"/>
  <c r="AD34" i="4"/>
  <c r="A35" i="4"/>
  <c r="C35" i="4"/>
  <c r="D35" i="4"/>
  <c r="F35" i="4"/>
  <c r="G35" i="4"/>
  <c r="H35" i="4"/>
  <c r="I35" i="4"/>
  <c r="K35" i="4"/>
  <c r="M35" i="4"/>
  <c r="R35" i="4"/>
  <c r="S35" i="4"/>
  <c r="T35" i="4"/>
  <c r="W35" i="4"/>
  <c r="X35" i="4"/>
  <c r="Y35" i="4"/>
  <c r="Z35" i="4"/>
  <c r="AA35" i="4"/>
  <c r="AD35" i="4"/>
  <c r="A36" i="4"/>
  <c r="C36" i="4"/>
  <c r="D36" i="4"/>
  <c r="F36" i="4"/>
  <c r="G36" i="4"/>
  <c r="H36" i="4"/>
  <c r="I36" i="4"/>
  <c r="K36" i="4"/>
  <c r="M36" i="4"/>
  <c r="R36" i="4"/>
  <c r="S36" i="4"/>
  <c r="T36" i="4"/>
  <c r="W36" i="4"/>
  <c r="X36" i="4"/>
  <c r="Y36" i="4"/>
  <c r="Z36" i="4"/>
  <c r="AA36" i="4"/>
  <c r="AD36" i="4"/>
  <c r="A37" i="4"/>
  <c r="C37" i="4"/>
  <c r="D37" i="4"/>
  <c r="F37" i="4"/>
  <c r="G37" i="4"/>
  <c r="H37" i="4"/>
  <c r="I37" i="4"/>
  <c r="K37" i="4"/>
  <c r="M37" i="4"/>
  <c r="R37" i="4"/>
  <c r="S37" i="4"/>
  <c r="T37" i="4"/>
  <c r="W37" i="4"/>
  <c r="X37" i="4"/>
  <c r="Y37" i="4"/>
  <c r="Z37" i="4"/>
  <c r="AA37" i="4"/>
  <c r="AD37" i="4"/>
  <c r="A38" i="4"/>
  <c r="C38" i="4"/>
  <c r="D38" i="4"/>
  <c r="F38" i="4"/>
  <c r="G38" i="4"/>
  <c r="H38" i="4"/>
  <c r="I38" i="4"/>
  <c r="K38" i="4"/>
  <c r="M38" i="4"/>
  <c r="R38" i="4"/>
  <c r="S38" i="4"/>
  <c r="T38" i="4"/>
  <c r="W38" i="4"/>
  <c r="X38" i="4"/>
  <c r="Y38" i="4"/>
  <c r="Z38" i="4"/>
  <c r="AA38" i="4"/>
  <c r="AD38" i="4"/>
  <c r="A39" i="4"/>
  <c r="C39" i="4"/>
  <c r="D39" i="4"/>
  <c r="F39" i="4"/>
  <c r="G39" i="4"/>
  <c r="H39" i="4"/>
  <c r="I39" i="4"/>
  <c r="K39" i="4"/>
  <c r="M39" i="4"/>
  <c r="R39" i="4"/>
  <c r="S39" i="4"/>
  <c r="T39" i="4"/>
  <c r="W39" i="4"/>
  <c r="X39" i="4"/>
  <c r="Y39" i="4"/>
  <c r="Z39" i="4"/>
  <c r="AA39" i="4"/>
  <c r="AD39" i="4"/>
  <c r="A40" i="4"/>
  <c r="C40" i="4"/>
  <c r="D40" i="4"/>
  <c r="F40" i="4"/>
  <c r="G40" i="4"/>
  <c r="H40" i="4"/>
  <c r="I40" i="4"/>
  <c r="K40" i="4"/>
  <c r="M40" i="4"/>
  <c r="R40" i="4"/>
  <c r="S40" i="4"/>
  <c r="T40" i="4"/>
  <c r="W40" i="4"/>
  <c r="X40" i="4"/>
  <c r="Y40" i="4"/>
  <c r="Z40" i="4"/>
  <c r="AA40" i="4"/>
  <c r="AD40" i="4"/>
  <c r="A41" i="4"/>
  <c r="C41" i="4"/>
  <c r="D41" i="4"/>
  <c r="F41" i="4"/>
  <c r="G41" i="4"/>
  <c r="H41" i="4"/>
  <c r="I41" i="4"/>
  <c r="K41" i="4"/>
  <c r="M41" i="4"/>
  <c r="R41" i="4"/>
  <c r="S41" i="4"/>
  <c r="T41" i="4"/>
  <c r="W41" i="4"/>
  <c r="X41" i="4"/>
  <c r="Y41" i="4"/>
  <c r="Z41" i="4"/>
  <c r="AA41" i="4"/>
  <c r="AD41" i="4"/>
  <c r="A42" i="4"/>
  <c r="C42" i="4"/>
  <c r="D42" i="4"/>
  <c r="F42" i="4"/>
  <c r="G42" i="4"/>
  <c r="H42" i="4"/>
  <c r="I42" i="4"/>
  <c r="K42" i="4"/>
  <c r="M42" i="4"/>
  <c r="R42" i="4"/>
  <c r="S42" i="4"/>
  <c r="T42" i="4"/>
  <c r="W42" i="4"/>
  <c r="X42" i="4"/>
  <c r="Y42" i="4"/>
  <c r="Z42" i="4"/>
  <c r="AA42" i="4"/>
  <c r="AD42" i="4"/>
  <c r="A43" i="4"/>
  <c r="C43" i="4"/>
  <c r="D43" i="4"/>
  <c r="F43" i="4"/>
  <c r="G43" i="4"/>
  <c r="H43" i="4"/>
  <c r="I43" i="4"/>
  <c r="K43" i="4"/>
  <c r="M43" i="4"/>
  <c r="R43" i="4"/>
  <c r="S43" i="4"/>
  <c r="T43" i="4"/>
  <c r="W43" i="4"/>
  <c r="X43" i="4"/>
  <c r="Y43" i="4"/>
  <c r="Z43" i="4"/>
  <c r="AA43" i="4"/>
  <c r="AD43" i="4"/>
  <c r="A44" i="4"/>
  <c r="C44" i="4"/>
  <c r="D44" i="4"/>
  <c r="F44" i="4"/>
  <c r="G44" i="4"/>
  <c r="H44" i="4"/>
  <c r="I44" i="4"/>
  <c r="K44" i="4"/>
  <c r="M44" i="4"/>
  <c r="R44" i="4"/>
  <c r="S44" i="4"/>
  <c r="T44" i="4"/>
  <c r="W44" i="4"/>
  <c r="X44" i="4"/>
  <c r="Y44" i="4"/>
  <c r="Z44" i="4"/>
  <c r="AA44" i="4"/>
  <c r="AD44" i="4"/>
  <c r="A45" i="4"/>
  <c r="C45" i="4"/>
  <c r="D45" i="4"/>
  <c r="F45" i="4"/>
  <c r="G45" i="4"/>
  <c r="H45" i="4"/>
  <c r="I45" i="4"/>
  <c r="K45" i="4"/>
  <c r="M45" i="4"/>
  <c r="R45" i="4"/>
  <c r="S45" i="4"/>
  <c r="T45" i="4"/>
  <c r="W45" i="4"/>
  <c r="X45" i="4"/>
  <c r="Y45" i="4"/>
  <c r="Z45" i="4"/>
  <c r="AA45" i="4"/>
  <c r="AD45" i="4"/>
  <c r="A46" i="4"/>
  <c r="C46" i="4"/>
  <c r="D46" i="4"/>
  <c r="F46" i="4"/>
  <c r="G46" i="4"/>
  <c r="H46" i="4"/>
  <c r="I46" i="4"/>
  <c r="K46" i="4"/>
  <c r="M46" i="4"/>
  <c r="R46" i="4"/>
  <c r="S46" i="4"/>
  <c r="T46" i="4"/>
  <c r="W46" i="4"/>
  <c r="X46" i="4"/>
  <c r="Y46" i="4"/>
  <c r="Z46" i="4"/>
  <c r="AA46" i="4"/>
  <c r="AD46" i="4"/>
  <c r="A47" i="4"/>
  <c r="C47" i="4"/>
  <c r="D47" i="4"/>
  <c r="F47" i="4"/>
  <c r="G47" i="4"/>
  <c r="H47" i="4"/>
  <c r="I47" i="4"/>
  <c r="K47" i="4"/>
  <c r="M47" i="4"/>
  <c r="R47" i="4"/>
  <c r="S47" i="4"/>
  <c r="T47" i="4"/>
  <c r="W47" i="4"/>
  <c r="X47" i="4"/>
  <c r="Y47" i="4"/>
  <c r="Z47" i="4"/>
  <c r="AA47" i="4"/>
  <c r="AD47" i="4"/>
  <c r="A48" i="4"/>
  <c r="C48" i="4"/>
  <c r="D48" i="4"/>
  <c r="F48" i="4"/>
  <c r="G48" i="4"/>
  <c r="H48" i="4"/>
  <c r="I48" i="4"/>
  <c r="K48" i="4"/>
  <c r="M48" i="4"/>
  <c r="R48" i="4"/>
  <c r="S48" i="4"/>
  <c r="T48" i="4"/>
  <c r="W48" i="4"/>
  <c r="X48" i="4"/>
  <c r="Y48" i="4"/>
  <c r="Z48" i="4"/>
  <c r="AA48" i="4"/>
  <c r="AD48" i="4"/>
  <c r="A49" i="4"/>
  <c r="C49" i="4"/>
  <c r="D49" i="4"/>
  <c r="F49" i="4"/>
  <c r="G49" i="4"/>
  <c r="H49" i="4"/>
  <c r="I49" i="4"/>
  <c r="K49" i="4"/>
  <c r="M49" i="4"/>
  <c r="R49" i="4"/>
  <c r="S49" i="4"/>
  <c r="T49" i="4"/>
  <c r="W49" i="4"/>
  <c r="X49" i="4"/>
  <c r="Y49" i="4"/>
  <c r="Z49" i="4"/>
  <c r="AA49" i="4"/>
  <c r="AD49" i="4"/>
  <c r="A50" i="4"/>
  <c r="C50" i="4"/>
  <c r="D50" i="4"/>
  <c r="F50" i="4"/>
  <c r="G50" i="4"/>
  <c r="H50" i="4"/>
  <c r="I50" i="4"/>
  <c r="K50" i="4"/>
  <c r="M50" i="4"/>
  <c r="R50" i="4"/>
  <c r="S50" i="4"/>
  <c r="T50" i="4"/>
  <c r="W50" i="4"/>
  <c r="X50" i="4"/>
  <c r="Y50" i="4"/>
  <c r="Z50" i="4"/>
  <c r="AA50" i="4"/>
  <c r="AD50" i="4"/>
  <c r="A51" i="4"/>
  <c r="C51" i="4"/>
  <c r="D51" i="4"/>
  <c r="F51" i="4"/>
  <c r="G51" i="4"/>
  <c r="H51" i="4"/>
  <c r="I51" i="4"/>
  <c r="K51" i="4"/>
  <c r="M51" i="4"/>
  <c r="R51" i="4"/>
  <c r="S51" i="4"/>
  <c r="T51" i="4"/>
  <c r="W51" i="4"/>
  <c r="X51" i="4"/>
  <c r="Y51" i="4"/>
  <c r="Z51" i="4"/>
  <c r="AA51" i="4"/>
  <c r="AD51" i="4"/>
  <c r="A52" i="4"/>
  <c r="C52" i="4"/>
  <c r="D52" i="4"/>
  <c r="F52" i="4"/>
  <c r="G52" i="4"/>
  <c r="H52" i="4"/>
  <c r="I52" i="4"/>
  <c r="K52" i="4"/>
  <c r="M52" i="4"/>
  <c r="R52" i="4"/>
  <c r="S52" i="4"/>
  <c r="T52" i="4"/>
  <c r="W52" i="4"/>
  <c r="X52" i="4"/>
  <c r="Y52" i="4"/>
  <c r="Z52" i="4"/>
  <c r="AA52" i="4"/>
  <c r="AD52" i="4"/>
  <c r="A53" i="4"/>
  <c r="C53" i="4"/>
  <c r="D53" i="4"/>
  <c r="F53" i="4"/>
  <c r="G53" i="4"/>
  <c r="H53" i="4"/>
  <c r="I53" i="4"/>
  <c r="K53" i="4"/>
  <c r="M53" i="4"/>
  <c r="R53" i="4"/>
  <c r="S53" i="4"/>
  <c r="T53" i="4"/>
  <c r="W53" i="4"/>
  <c r="X53" i="4"/>
  <c r="Y53" i="4"/>
  <c r="Z53" i="4"/>
  <c r="AA53" i="4"/>
  <c r="AD53" i="4"/>
  <c r="A54" i="4"/>
  <c r="C54" i="4"/>
  <c r="D54" i="4"/>
  <c r="F54" i="4"/>
  <c r="G54" i="4"/>
  <c r="H54" i="4"/>
  <c r="I54" i="4"/>
  <c r="K54" i="4"/>
  <c r="M54" i="4"/>
  <c r="R54" i="4"/>
  <c r="S54" i="4"/>
  <c r="T54" i="4"/>
  <c r="W54" i="4"/>
  <c r="X54" i="4"/>
  <c r="Y54" i="4"/>
  <c r="Z54" i="4"/>
  <c r="AA54" i="4"/>
  <c r="AD54" i="4"/>
  <c r="A55" i="4"/>
  <c r="C55" i="4"/>
  <c r="D55" i="4"/>
  <c r="F55" i="4"/>
  <c r="G55" i="4"/>
  <c r="H55" i="4"/>
  <c r="I55" i="4"/>
  <c r="K55" i="4"/>
  <c r="M55" i="4"/>
  <c r="R55" i="4"/>
  <c r="S55" i="4"/>
  <c r="T55" i="4"/>
  <c r="W55" i="4"/>
  <c r="X55" i="4"/>
  <c r="Y55" i="4"/>
  <c r="Z55" i="4"/>
  <c r="AA55" i="4"/>
  <c r="AD55" i="4"/>
  <c r="A56" i="4"/>
  <c r="C56" i="4"/>
  <c r="D56" i="4"/>
  <c r="F56" i="4"/>
  <c r="G56" i="4"/>
  <c r="H56" i="4"/>
  <c r="I56" i="4"/>
  <c r="K56" i="4"/>
  <c r="M56" i="4"/>
  <c r="R56" i="4"/>
  <c r="S56" i="4"/>
  <c r="T56" i="4"/>
  <c r="W56" i="4"/>
  <c r="X56" i="4"/>
  <c r="Y56" i="4"/>
  <c r="Z56" i="4"/>
  <c r="AA56" i="4"/>
  <c r="AD56" i="4"/>
  <c r="A57" i="4"/>
  <c r="C57" i="4"/>
  <c r="D57" i="4"/>
  <c r="F57" i="4"/>
  <c r="G57" i="4"/>
  <c r="H57" i="4"/>
  <c r="I57" i="4"/>
  <c r="K57" i="4"/>
  <c r="M57" i="4"/>
  <c r="R57" i="4"/>
  <c r="S57" i="4"/>
  <c r="T57" i="4"/>
  <c r="W57" i="4"/>
  <c r="X57" i="4"/>
  <c r="Y57" i="4"/>
  <c r="Z57" i="4"/>
  <c r="AA57" i="4"/>
  <c r="AD57" i="4"/>
  <c r="A58" i="4"/>
  <c r="C58" i="4"/>
  <c r="D58" i="4"/>
  <c r="F58" i="4"/>
  <c r="G58" i="4"/>
  <c r="H58" i="4"/>
  <c r="I58" i="4"/>
  <c r="K58" i="4"/>
  <c r="M58" i="4"/>
  <c r="R58" i="4"/>
  <c r="S58" i="4"/>
  <c r="T58" i="4"/>
  <c r="W58" i="4"/>
  <c r="X58" i="4"/>
  <c r="Y58" i="4"/>
  <c r="Z58" i="4"/>
  <c r="AA58" i="4"/>
  <c r="AD58" i="4"/>
  <c r="A59" i="4"/>
  <c r="C59" i="4"/>
  <c r="D59" i="4"/>
  <c r="F59" i="4"/>
  <c r="G59" i="4"/>
  <c r="H59" i="4"/>
  <c r="I59" i="4"/>
  <c r="K59" i="4"/>
  <c r="M59" i="4"/>
  <c r="R59" i="4"/>
  <c r="S59" i="4"/>
  <c r="T59" i="4"/>
  <c r="W59" i="4"/>
  <c r="X59" i="4"/>
  <c r="Y59" i="4"/>
  <c r="Z59" i="4"/>
  <c r="AA59" i="4"/>
  <c r="AD59" i="4"/>
  <c r="A60" i="4"/>
  <c r="C60" i="4"/>
  <c r="D60" i="4"/>
  <c r="F60" i="4"/>
  <c r="G60" i="4"/>
  <c r="H60" i="4"/>
  <c r="I60" i="4"/>
  <c r="K60" i="4"/>
  <c r="M60" i="4"/>
  <c r="R60" i="4"/>
  <c r="S60" i="4"/>
  <c r="T60" i="4"/>
  <c r="W60" i="4"/>
  <c r="X60" i="4"/>
  <c r="Y60" i="4"/>
  <c r="Z60" i="4"/>
  <c r="AA60" i="4"/>
  <c r="AD60" i="4"/>
  <c r="A61" i="4"/>
  <c r="C61" i="4"/>
  <c r="D61" i="4"/>
  <c r="F61" i="4"/>
  <c r="G61" i="4"/>
  <c r="H61" i="4"/>
  <c r="I61" i="4"/>
  <c r="K61" i="4"/>
  <c r="M61" i="4"/>
  <c r="R61" i="4"/>
  <c r="S61" i="4"/>
  <c r="T61" i="4"/>
  <c r="W61" i="4"/>
  <c r="X61" i="4"/>
  <c r="Y61" i="4"/>
  <c r="Z61" i="4"/>
  <c r="AA61" i="4"/>
  <c r="AD61" i="4"/>
  <c r="A62" i="4"/>
  <c r="C62" i="4"/>
  <c r="D62" i="4"/>
  <c r="F62" i="4"/>
  <c r="G62" i="4"/>
  <c r="H62" i="4"/>
  <c r="I62" i="4"/>
  <c r="K62" i="4"/>
  <c r="M62" i="4"/>
  <c r="R62" i="4"/>
  <c r="S62" i="4"/>
  <c r="T62" i="4"/>
  <c r="W62" i="4"/>
  <c r="X62" i="4"/>
  <c r="Y62" i="4"/>
  <c r="Z62" i="4"/>
  <c r="AA62" i="4"/>
  <c r="AD62" i="4"/>
  <c r="A63" i="4"/>
  <c r="C63" i="4"/>
  <c r="D63" i="4"/>
  <c r="F63" i="4"/>
  <c r="G63" i="4"/>
  <c r="H63" i="4"/>
  <c r="I63" i="4"/>
  <c r="K63" i="4"/>
  <c r="M63" i="4"/>
  <c r="R63" i="4"/>
  <c r="S63" i="4"/>
  <c r="T63" i="4"/>
  <c r="W63" i="4"/>
  <c r="X63" i="4"/>
  <c r="Y63" i="4"/>
  <c r="Z63" i="4"/>
  <c r="AA63" i="4"/>
  <c r="AD63" i="4"/>
  <c r="A64" i="4"/>
  <c r="C64" i="4"/>
  <c r="D64" i="4"/>
  <c r="F64" i="4"/>
  <c r="G64" i="4"/>
  <c r="H64" i="4"/>
  <c r="I64" i="4"/>
  <c r="K64" i="4"/>
  <c r="M64" i="4"/>
  <c r="R64" i="4"/>
  <c r="S64" i="4"/>
  <c r="T64" i="4"/>
  <c r="W64" i="4"/>
  <c r="X64" i="4"/>
  <c r="Y64" i="4"/>
  <c r="Z64" i="4"/>
  <c r="AA64" i="4"/>
  <c r="AD64" i="4"/>
  <c r="A65" i="4"/>
  <c r="C65" i="4"/>
  <c r="D65" i="4"/>
  <c r="F65" i="4"/>
  <c r="G65" i="4"/>
  <c r="H65" i="4"/>
  <c r="I65" i="4"/>
  <c r="K65" i="4"/>
  <c r="M65" i="4"/>
  <c r="R65" i="4"/>
  <c r="S65" i="4"/>
  <c r="T65" i="4"/>
  <c r="W65" i="4"/>
  <c r="X65" i="4"/>
  <c r="Y65" i="4"/>
  <c r="Z65" i="4"/>
  <c r="AA65" i="4"/>
  <c r="AD65" i="4"/>
  <c r="A66" i="4"/>
  <c r="C66" i="4"/>
  <c r="D66" i="4"/>
  <c r="F66" i="4"/>
  <c r="G66" i="4"/>
  <c r="H66" i="4"/>
  <c r="I66" i="4"/>
  <c r="K66" i="4"/>
  <c r="M66" i="4"/>
  <c r="R66" i="4"/>
  <c r="S66" i="4"/>
  <c r="T66" i="4"/>
  <c r="W66" i="4"/>
  <c r="X66" i="4"/>
  <c r="Y66" i="4"/>
  <c r="Z66" i="4"/>
  <c r="AA66" i="4"/>
  <c r="AD66" i="4"/>
  <c r="A67" i="4"/>
  <c r="C67" i="4"/>
  <c r="D67" i="4"/>
  <c r="F67" i="4"/>
  <c r="G67" i="4"/>
  <c r="H67" i="4"/>
  <c r="I67" i="4"/>
  <c r="K67" i="4"/>
  <c r="M67" i="4"/>
  <c r="R67" i="4"/>
  <c r="S67" i="4"/>
  <c r="T67" i="4"/>
  <c r="W67" i="4"/>
  <c r="X67" i="4"/>
  <c r="Y67" i="4"/>
  <c r="Z67" i="4"/>
  <c r="AA67" i="4"/>
  <c r="AD67" i="4"/>
  <c r="A68" i="4"/>
  <c r="C68" i="4"/>
  <c r="D68" i="4"/>
  <c r="F68" i="4"/>
  <c r="G68" i="4"/>
  <c r="H68" i="4"/>
  <c r="I68" i="4"/>
  <c r="K68" i="4"/>
  <c r="M68" i="4"/>
  <c r="R68" i="4"/>
  <c r="S68" i="4"/>
  <c r="T68" i="4"/>
  <c r="W68" i="4"/>
  <c r="X68" i="4"/>
  <c r="Y68" i="4"/>
  <c r="Z68" i="4"/>
  <c r="AA68" i="4"/>
  <c r="AD68" i="4"/>
  <c r="A69" i="4"/>
  <c r="C69" i="4"/>
  <c r="D69" i="4"/>
  <c r="F69" i="4"/>
  <c r="G69" i="4"/>
  <c r="H69" i="4"/>
  <c r="I69" i="4"/>
  <c r="K69" i="4"/>
  <c r="M69" i="4"/>
  <c r="R69" i="4"/>
  <c r="S69" i="4"/>
  <c r="T69" i="4"/>
  <c r="W69" i="4"/>
  <c r="X69" i="4"/>
  <c r="Y69" i="4"/>
  <c r="Z69" i="4"/>
  <c r="AA69" i="4"/>
  <c r="AD69" i="4"/>
  <c r="A70" i="4"/>
  <c r="C70" i="4"/>
  <c r="D70" i="4"/>
  <c r="F70" i="4"/>
  <c r="G70" i="4"/>
  <c r="H70" i="4"/>
  <c r="I70" i="4"/>
  <c r="K70" i="4"/>
  <c r="M70" i="4"/>
  <c r="R70" i="4"/>
  <c r="S70" i="4"/>
  <c r="T70" i="4"/>
  <c r="W70" i="4"/>
  <c r="X70" i="4"/>
  <c r="Y70" i="4"/>
  <c r="Z70" i="4"/>
  <c r="AA70" i="4"/>
  <c r="AD70" i="4"/>
  <c r="A71" i="4"/>
  <c r="C71" i="4"/>
  <c r="D71" i="4"/>
  <c r="F71" i="4"/>
  <c r="G71" i="4"/>
  <c r="H71" i="4"/>
  <c r="I71" i="4"/>
  <c r="K71" i="4"/>
  <c r="M71" i="4"/>
  <c r="R71" i="4"/>
  <c r="S71" i="4"/>
  <c r="T71" i="4"/>
  <c r="W71" i="4"/>
  <c r="X71" i="4"/>
  <c r="Y71" i="4"/>
  <c r="Z71" i="4"/>
  <c r="AA71" i="4"/>
  <c r="AD71" i="4"/>
  <c r="A72" i="4"/>
  <c r="C72" i="4"/>
  <c r="D72" i="4"/>
  <c r="F72" i="4"/>
  <c r="G72" i="4"/>
  <c r="H72" i="4"/>
  <c r="I72" i="4"/>
  <c r="K72" i="4"/>
  <c r="M72" i="4"/>
  <c r="R72" i="4"/>
  <c r="S72" i="4"/>
  <c r="T72" i="4"/>
  <c r="W72" i="4"/>
  <c r="X72" i="4"/>
  <c r="Y72" i="4"/>
  <c r="Z72" i="4"/>
  <c r="AA72" i="4"/>
  <c r="AD72" i="4"/>
  <c r="A73" i="4"/>
  <c r="C73" i="4"/>
  <c r="D73" i="4"/>
  <c r="F73" i="4"/>
  <c r="G73" i="4"/>
  <c r="H73" i="4"/>
  <c r="I73" i="4"/>
  <c r="K73" i="4"/>
  <c r="M73" i="4"/>
  <c r="R73" i="4"/>
  <c r="S73" i="4"/>
  <c r="T73" i="4"/>
  <c r="W73" i="4"/>
  <c r="X73" i="4"/>
  <c r="Y73" i="4"/>
  <c r="Z73" i="4"/>
  <c r="AA73" i="4"/>
  <c r="AD73" i="4"/>
  <c r="A74" i="4"/>
  <c r="C74" i="4"/>
  <c r="D74" i="4"/>
  <c r="F74" i="4"/>
  <c r="G74" i="4"/>
  <c r="H74" i="4"/>
  <c r="I74" i="4"/>
  <c r="K74" i="4"/>
  <c r="M74" i="4"/>
  <c r="R74" i="4"/>
  <c r="S74" i="4"/>
  <c r="T74" i="4"/>
  <c r="W74" i="4"/>
  <c r="X74" i="4"/>
  <c r="Y74" i="4"/>
  <c r="Z74" i="4"/>
  <c r="AA74" i="4"/>
  <c r="AD74" i="4"/>
  <c r="A75" i="4"/>
  <c r="C75" i="4"/>
  <c r="D75" i="4"/>
  <c r="F75" i="4"/>
  <c r="G75" i="4"/>
  <c r="H75" i="4"/>
  <c r="I75" i="4"/>
  <c r="K75" i="4"/>
  <c r="M75" i="4"/>
  <c r="R75" i="4"/>
  <c r="S75" i="4"/>
  <c r="T75" i="4"/>
  <c r="W75" i="4"/>
  <c r="X75" i="4"/>
  <c r="Y75" i="4"/>
  <c r="Z75" i="4"/>
  <c r="AA75" i="4"/>
  <c r="AD75" i="4"/>
  <c r="A76" i="4"/>
  <c r="C76" i="4"/>
  <c r="D76" i="4"/>
  <c r="F76" i="4"/>
  <c r="G76" i="4"/>
  <c r="H76" i="4"/>
  <c r="I76" i="4"/>
  <c r="K76" i="4"/>
  <c r="M76" i="4"/>
  <c r="R76" i="4"/>
  <c r="S76" i="4"/>
  <c r="T76" i="4"/>
  <c r="W76" i="4"/>
  <c r="X76" i="4"/>
  <c r="Y76" i="4"/>
  <c r="Z76" i="4"/>
  <c r="AA76" i="4"/>
  <c r="AD76" i="4"/>
  <c r="A77" i="4"/>
  <c r="C77" i="4"/>
  <c r="D77" i="4"/>
  <c r="F77" i="4"/>
  <c r="G77" i="4"/>
  <c r="H77" i="4"/>
  <c r="I77" i="4"/>
  <c r="K77" i="4"/>
  <c r="M77" i="4"/>
  <c r="R77" i="4"/>
  <c r="S77" i="4"/>
  <c r="T77" i="4"/>
  <c r="W77" i="4"/>
  <c r="X77" i="4"/>
  <c r="Y77" i="4"/>
  <c r="Z77" i="4"/>
  <c r="AA77" i="4"/>
  <c r="AD77" i="4"/>
  <c r="A78" i="4"/>
  <c r="C78" i="4"/>
  <c r="D78" i="4"/>
  <c r="F78" i="4"/>
  <c r="G78" i="4"/>
  <c r="H78" i="4"/>
  <c r="I78" i="4"/>
  <c r="K78" i="4"/>
  <c r="M78" i="4"/>
  <c r="R78" i="4"/>
  <c r="S78" i="4"/>
  <c r="T78" i="4"/>
  <c r="W78" i="4"/>
  <c r="X78" i="4"/>
  <c r="Y78" i="4"/>
  <c r="Z78" i="4"/>
  <c r="AA78" i="4"/>
  <c r="AD78" i="4"/>
  <c r="A79" i="4"/>
  <c r="C79" i="4"/>
  <c r="D79" i="4"/>
  <c r="F79" i="4"/>
  <c r="G79" i="4"/>
  <c r="H79" i="4"/>
  <c r="I79" i="4"/>
  <c r="K79" i="4"/>
  <c r="M79" i="4"/>
  <c r="R79" i="4"/>
  <c r="S79" i="4"/>
  <c r="T79" i="4"/>
  <c r="W79" i="4"/>
  <c r="X79" i="4"/>
  <c r="Y79" i="4"/>
  <c r="Z79" i="4"/>
  <c r="AA79" i="4"/>
  <c r="AD79" i="4"/>
  <c r="A80" i="4"/>
  <c r="C80" i="4"/>
  <c r="D80" i="4"/>
  <c r="F80" i="4"/>
  <c r="G80" i="4"/>
  <c r="H80" i="4"/>
  <c r="I80" i="4"/>
  <c r="K80" i="4"/>
  <c r="M80" i="4"/>
  <c r="R80" i="4"/>
  <c r="S80" i="4"/>
  <c r="T80" i="4"/>
  <c r="W80" i="4"/>
  <c r="X80" i="4"/>
  <c r="Y80" i="4"/>
  <c r="Z80" i="4"/>
  <c r="AA80" i="4"/>
  <c r="AD80" i="4"/>
  <c r="A81" i="4"/>
  <c r="C81" i="4"/>
  <c r="D81" i="4"/>
  <c r="F81" i="4"/>
  <c r="G81" i="4"/>
  <c r="H81" i="4"/>
  <c r="I81" i="4"/>
  <c r="K81" i="4"/>
  <c r="M81" i="4"/>
  <c r="R81" i="4"/>
  <c r="S81" i="4"/>
  <c r="T81" i="4"/>
  <c r="W81" i="4"/>
  <c r="X81" i="4"/>
  <c r="Y81" i="4"/>
  <c r="Z81" i="4"/>
  <c r="AA81" i="4"/>
  <c r="AD81" i="4"/>
  <c r="A82" i="4"/>
  <c r="C82" i="4"/>
  <c r="D82" i="4"/>
  <c r="F82" i="4"/>
  <c r="G82" i="4"/>
  <c r="H82" i="4"/>
  <c r="I82" i="4"/>
  <c r="K82" i="4"/>
  <c r="M82" i="4"/>
  <c r="R82" i="4"/>
  <c r="S82" i="4"/>
  <c r="T82" i="4"/>
  <c r="W82" i="4"/>
  <c r="X82" i="4"/>
  <c r="Y82" i="4"/>
  <c r="Z82" i="4"/>
  <c r="AA82" i="4"/>
  <c r="AD82" i="4"/>
  <c r="A83" i="4"/>
  <c r="C83" i="4"/>
  <c r="D83" i="4"/>
  <c r="F83" i="4"/>
  <c r="G83" i="4"/>
  <c r="H83" i="4"/>
  <c r="I83" i="4"/>
  <c r="K83" i="4"/>
  <c r="M83" i="4"/>
  <c r="R83" i="4"/>
  <c r="S83" i="4"/>
  <c r="T83" i="4"/>
  <c r="W83" i="4"/>
  <c r="X83" i="4"/>
  <c r="Y83" i="4"/>
  <c r="Z83" i="4"/>
  <c r="AA83" i="4"/>
  <c r="AD83" i="4"/>
  <c r="A84" i="4"/>
  <c r="C84" i="4"/>
  <c r="D84" i="4"/>
  <c r="F84" i="4"/>
  <c r="G84" i="4"/>
  <c r="H84" i="4"/>
  <c r="I84" i="4"/>
  <c r="K84" i="4"/>
  <c r="M84" i="4"/>
  <c r="R84" i="4"/>
  <c r="S84" i="4"/>
  <c r="T84" i="4"/>
  <c r="W84" i="4"/>
  <c r="X84" i="4"/>
  <c r="Y84" i="4"/>
  <c r="Z84" i="4"/>
  <c r="AA84" i="4"/>
  <c r="AD84" i="4"/>
  <c r="A85" i="4"/>
  <c r="C85" i="4"/>
  <c r="D85" i="4"/>
  <c r="F85" i="4"/>
  <c r="G85" i="4"/>
  <c r="H85" i="4"/>
  <c r="I85" i="4"/>
  <c r="K85" i="4"/>
  <c r="M85" i="4"/>
  <c r="R85" i="4"/>
  <c r="S85" i="4"/>
  <c r="T85" i="4"/>
  <c r="W85" i="4"/>
  <c r="X85" i="4"/>
  <c r="Y85" i="4"/>
  <c r="Z85" i="4"/>
  <c r="AA85" i="4"/>
  <c r="AD85" i="4"/>
  <c r="A86" i="4"/>
  <c r="C86" i="4"/>
  <c r="D86" i="4"/>
  <c r="F86" i="4"/>
  <c r="G86" i="4"/>
  <c r="H86" i="4"/>
  <c r="I86" i="4"/>
  <c r="K86" i="4"/>
  <c r="M86" i="4"/>
  <c r="R86" i="4"/>
  <c r="S86" i="4"/>
  <c r="T86" i="4"/>
  <c r="W86" i="4"/>
  <c r="X86" i="4"/>
  <c r="Y86" i="4"/>
  <c r="Z86" i="4"/>
  <c r="AA86" i="4"/>
  <c r="AD86" i="4"/>
  <c r="A87" i="4"/>
  <c r="C87" i="4"/>
  <c r="D87" i="4"/>
  <c r="F87" i="4"/>
  <c r="G87" i="4"/>
  <c r="H87" i="4"/>
  <c r="I87" i="4"/>
  <c r="K87" i="4"/>
  <c r="M87" i="4"/>
  <c r="R87" i="4"/>
  <c r="S87" i="4"/>
  <c r="T87" i="4"/>
  <c r="W87" i="4"/>
  <c r="X87" i="4"/>
  <c r="Y87" i="4"/>
  <c r="Z87" i="4"/>
  <c r="AA87" i="4"/>
  <c r="AD87" i="4"/>
  <c r="A88" i="4"/>
  <c r="C88" i="4"/>
  <c r="D88" i="4"/>
  <c r="F88" i="4"/>
  <c r="G88" i="4"/>
  <c r="H88" i="4"/>
  <c r="I88" i="4"/>
  <c r="K88" i="4"/>
  <c r="M88" i="4"/>
  <c r="R88" i="4"/>
  <c r="S88" i="4"/>
  <c r="T88" i="4"/>
  <c r="W88" i="4"/>
  <c r="X88" i="4"/>
  <c r="Y88" i="4"/>
  <c r="Z88" i="4"/>
  <c r="AA88" i="4"/>
  <c r="AD88" i="4"/>
  <c r="A89" i="4"/>
  <c r="C89" i="4"/>
  <c r="D89" i="4"/>
  <c r="F89" i="4"/>
  <c r="G89" i="4"/>
  <c r="H89" i="4"/>
  <c r="I89" i="4"/>
  <c r="K89" i="4"/>
  <c r="M89" i="4"/>
  <c r="R89" i="4"/>
  <c r="S89" i="4"/>
  <c r="T89" i="4"/>
  <c r="W89" i="4"/>
  <c r="X89" i="4"/>
  <c r="Y89" i="4"/>
  <c r="Z89" i="4"/>
  <c r="AA89" i="4"/>
  <c r="AD89" i="4"/>
  <c r="A90" i="4"/>
  <c r="C90" i="4"/>
  <c r="D90" i="4"/>
  <c r="F90" i="4"/>
  <c r="G90" i="4"/>
  <c r="H90" i="4"/>
  <c r="I90" i="4"/>
  <c r="K90" i="4"/>
  <c r="M90" i="4"/>
  <c r="R90" i="4"/>
  <c r="S90" i="4"/>
  <c r="T90" i="4"/>
  <c r="W90" i="4"/>
  <c r="X90" i="4"/>
  <c r="Y90" i="4"/>
  <c r="Z90" i="4"/>
  <c r="AA90" i="4"/>
  <c r="AD90" i="4"/>
  <c r="A91" i="4"/>
  <c r="C91" i="4"/>
  <c r="D91" i="4"/>
  <c r="F91" i="4"/>
  <c r="G91" i="4"/>
  <c r="H91" i="4"/>
  <c r="I91" i="4"/>
  <c r="K91" i="4"/>
  <c r="M91" i="4"/>
  <c r="R91" i="4"/>
  <c r="S91" i="4"/>
  <c r="T91" i="4"/>
  <c r="W91" i="4"/>
  <c r="X91" i="4"/>
  <c r="Y91" i="4"/>
  <c r="Z91" i="4"/>
  <c r="AA91" i="4"/>
  <c r="AD91" i="4"/>
  <c r="A92" i="4"/>
  <c r="C92" i="4"/>
  <c r="D92" i="4"/>
  <c r="F92" i="4"/>
  <c r="G92" i="4"/>
  <c r="H92" i="4"/>
  <c r="I92" i="4"/>
  <c r="K92" i="4"/>
  <c r="M92" i="4"/>
  <c r="R92" i="4"/>
  <c r="S92" i="4"/>
  <c r="T92" i="4"/>
  <c r="W92" i="4"/>
  <c r="X92" i="4"/>
  <c r="Y92" i="4"/>
  <c r="Z92" i="4"/>
  <c r="AA92" i="4"/>
  <c r="AD92" i="4"/>
  <c r="A93" i="4"/>
  <c r="C93" i="4"/>
  <c r="D93" i="4"/>
  <c r="F93" i="4"/>
  <c r="G93" i="4"/>
  <c r="H93" i="4"/>
  <c r="I93" i="4"/>
  <c r="K93" i="4"/>
  <c r="M93" i="4"/>
  <c r="R93" i="4"/>
  <c r="S93" i="4"/>
  <c r="T93" i="4"/>
  <c r="W93" i="4"/>
  <c r="X93" i="4"/>
  <c r="Y93" i="4"/>
  <c r="Z93" i="4"/>
  <c r="AA93" i="4"/>
  <c r="AD93" i="4"/>
  <c r="A94" i="4"/>
  <c r="C94" i="4"/>
  <c r="D94" i="4"/>
  <c r="F94" i="4"/>
  <c r="G94" i="4"/>
  <c r="H94" i="4"/>
  <c r="I94" i="4"/>
  <c r="K94" i="4"/>
  <c r="M94" i="4"/>
  <c r="R94" i="4"/>
  <c r="S94" i="4"/>
  <c r="T94" i="4"/>
  <c r="W94" i="4"/>
  <c r="X94" i="4"/>
  <c r="Y94" i="4"/>
  <c r="Z94" i="4"/>
  <c r="AA94" i="4"/>
  <c r="AD94" i="4"/>
  <c r="A95" i="4"/>
  <c r="C95" i="4"/>
  <c r="D95" i="4"/>
  <c r="F95" i="4"/>
  <c r="G95" i="4"/>
  <c r="H95" i="4"/>
  <c r="I95" i="4"/>
  <c r="K95" i="4"/>
  <c r="M95" i="4"/>
  <c r="R95" i="4"/>
  <c r="S95" i="4"/>
  <c r="T95" i="4"/>
  <c r="W95" i="4"/>
  <c r="X95" i="4"/>
  <c r="Y95" i="4"/>
  <c r="Z95" i="4"/>
  <c r="AA95" i="4"/>
  <c r="AD95" i="4"/>
  <c r="A96" i="4"/>
  <c r="C96" i="4"/>
  <c r="D96" i="4"/>
  <c r="F96" i="4"/>
  <c r="G96" i="4"/>
  <c r="H96" i="4"/>
  <c r="I96" i="4"/>
  <c r="K96" i="4"/>
  <c r="M96" i="4"/>
  <c r="R96" i="4"/>
  <c r="S96" i="4"/>
  <c r="T96" i="4"/>
  <c r="W96" i="4"/>
  <c r="X96" i="4"/>
  <c r="Y96" i="4"/>
  <c r="Z96" i="4"/>
  <c r="AA96" i="4"/>
  <c r="AD96" i="4"/>
  <c r="A97" i="4"/>
  <c r="C97" i="4"/>
  <c r="D97" i="4"/>
  <c r="F97" i="4"/>
  <c r="G97" i="4"/>
  <c r="H97" i="4"/>
  <c r="I97" i="4"/>
  <c r="K97" i="4"/>
  <c r="M97" i="4"/>
  <c r="R97" i="4"/>
  <c r="S97" i="4"/>
  <c r="T97" i="4"/>
  <c r="W97" i="4"/>
  <c r="X97" i="4"/>
  <c r="Y97" i="4"/>
  <c r="Z97" i="4"/>
  <c r="AA97" i="4"/>
  <c r="AD97" i="4"/>
  <c r="A98" i="4"/>
  <c r="C98" i="4"/>
  <c r="D98" i="4"/>
  <c r="F98" i="4"/>
  <c r="G98" i="4"/>
  <c r="H98" i="4"/>
  <c r="I98" i="4"/>
  <c r="K98" i="4"/>
  <c r="M98" i="4"/>
  <c r="R98" i="4"/>
  <c r="S98" i="4"/>
  <c r="T98" i="4"/>
  <c r="W98" i="4"/>
  <c r="X98" i="4"/>
  <c r="Y98" i="4"/>
  <c r="Z98" i="4"/>
  <c r="AA98" i="4"/>
  <c r="AD98" i="4"/>
  <c r="A99" i="4"/>
  <c r="C99" i="4"/>
  <c r="D99" i="4"/>
  <c r="F99" i="4"/>
  <c r="G99" i="4"/>
  <c r="H99" i="4"/>
  <c r="I99" i="4"/>
  <c r="K99" i="4"/>
  <c r="M99" i="4"/>
  <c r="R99" i="4"/>
  <c r="S99" i="4"/>
  <c r="T99" i="4"/>
  <c r="W99" i="4"/>
  <c r="X99" i="4"/>
  <c r="Y99" i="4"/>
  <c r="Z99" i="4"/>
  <c r="AA99" i="4"/>
  <c r="AD99" i="4"/>
  <c r="C100" i="4"/>
  <c r="D100" i="4"/>
  <c r="F100" i="4"/>
  <c r="G100" i="4"/>
  <c r="H100" i="4"/>
  <c r="I100" i="4"/>
  <c r="K100" i="4"/>
  <c r="M100" i="4"/>
  <c r="R100" i="4"/>
  <c r="S100" i="4"/>
  <c r="T100" i="4"/>
  <c r="W100" i="4"/>
  <c r="X100" i="4"/>
  <c r="Y100" i="4"/>
  <c r="Z100" i="4"/>
  <c r="AA100" i="4"/>
  <c r="AD100" i="4"/>
  <c r="C101" i="4"/>
  <c r="D101" i="4"/>
  <c r="E101" i="4"/>
  <c r="F101" i="4"/>
  <c r="G101" i="4"/>
  <c r="H101" i="4"/>
  <c r="I101" i="4"/>
  <c r="AL23" i="3"/>
  <c r="N11" i="2"/>
  <c r="N13" i="2"/>
  <c r="N12" i="2"/>
  <c r="V23" i="3"/>
  <c r="W23" i="3"/>
  <c r="N23" i="3"/>
  <c r="P23" i="3"/>
  <c r="C23" i="3"/>
  <c r="AK112" i="3"/>
  <c r="A15" i="4"/>
  <c r="C15" i="4"/>
  <c r="D15" i="4"/>
  <c r="F15" i="4"/>
  <c r="G15" i="4"/>
  <c r="H15" i="4"/>
  <c r="I15" i="4"/>
  <c r="K15" i="4"/>
  <c r="M15" i="4"/>
  <c r="R15" i="4"/>
  <c r="S15" i="4"/>
  <c r="T15" i="4"/>
  <c r="W15" i="4"/>
  <c r="X15" i="4"/>
  <c r="Y15" i="4"/>
  <c r="Z15" i="4"/>
  <c r="AA15" i="4"/>
  <c r="AD15" i="4"/>
  <c r="AA14" i="4"/>
  <c r="AB15" i="4"/>
  <c r="AX23" i="3"/>
  <c r="AC63" i="3" l="1"/>
  <c r="Y63" i="3"/>
  <c r="AA63" i="3"/>
  <c r="AE63" i="3"/>
  <c r="AA85" i="3"/>
  <c r="AC85" i="3"/>
  <c r="Y85" i="3"/>
  <c r="AE86" i="3"/>
  <c r="Y86" i="3"/>
  <c r="AA86" i="3"/>
  <c r="AC86" i="3"/>
  <c r="AC87" i="3"/>
  <c r="Y87" i="3"/>
  <c r="AA87" i="3"/>
  <c r="AE87" i="3"/>
  <c r="AE90" i="3"/>
  <c r="Y90" i="3"/>
  <c r="AA90" i="3"/>
  <c r="AC90" i="3"/>
  <c r="Y108" i="3"/>
  <c r="AA108" i="3"/>
  <c r="AC108" i="3"/>
  <c r="AA109" i="3"/>
  <c r="Y109" i="3"/>
  <c r="Y110" i="3"/>
  <c r="AC110" i="3"/>
  <c r="AA110" i="3"/>
  <c r="AA30" i="3"/>
  <c r="AE30" i="3"/>
  <c r="AC30" i="3"/>
  <c r="Y30" i="3"/>
  <c r="AA35" i="3"/>
  <c r="Y35" i="3"/>
  <c r="AE35" i="3"/>
  <c r="AA40" i="3"/>
  <c r="Y40" i="3"/>
  <c r="AA42" i="3"/>
  <c r="AC42" i="3"/>
  <c r="AE42" i="3"/>
  <c r="Y42" i="3"/>
  <c r="AC59" i="3"/>
  <c r="AA59" i="3"/>
  <c r="Y59" i="3"/>
  <c r="AE59" i="3"/>
  <c r="AA71" i="3"/>
  <c r="Y71" i="3"/>
  <c r="AE71" i="3"/>
  <c r="AC71" i="3"/>
  <c r="AC72" i="3"/>
  <c r="Y72" i="3"/>
  <c r="AA72" i="3"/>
  <c r="AC75" i="3"/>
  <c r="Y75" i="3"/>
  <c r="AE75" i="3"/>
  <c r="AA75" i="3"/>
  <c r="Y77" i="3"/>
  <c r="AA77" i="3"/>
  <c r="AE77" i="3"/>
  <c r="AC77" i="3"/>
  <c r="AA78" i="3"/>
  <c r="Y78" i="3"/>
  <c r="Y96" i="3"/>
  <c r="AC96" i="3"/>
  <c r="AE97" i="3"/>
  <c r="AC97" i="3"/>
  <c r="AA97" i="3"/>
  <c r="Y97" i="3"/>
  <c r="AA111" i="3"/>
  <c r="AE111" i="3"/>
  <c r="AC111" i="3"/>
  <c r="Y111" i="3"/>
  <c r="D14" i="4"/>
  <c r="C14" i="4"/>
  <c r="A14" i="4"/>
  <c r="E16" i="4"/>
  <c r="L16" i="4"/>
  <c r="U16" i="4"/>
  <c r="B17" i="4"/>
  <c r="E17" i="4"/>
  <c r="J17" i="4"/>
  <c r="L17" i="4"/>
  <c r="U17" i="4"/>
  <c r="B18" i="4"/>
  <c r="E18" i="4"/>
  <c r="J18" i="4"/>
  <c r="L18" i="4"/>
  <c r="U18" i="4"/>
  <c r="B19" i="4"/>
  <c r="E19" i="4"/>
  <c r="J19" i="4"/>
  <c r="L19" i="4"/>
  <c r="U19" i="4"/>
  <c r="B20" i="4"/>
  <c r="E20" i="4"/>
  <c r="J20" i="4"/>
  <c r="L20" i="4"/>
  <c r="U20" i="4"/>
  <c r="B21" i="4"/>
  <c r="E21" i="4"/>
  <c r="J21" i="4"/>
  <c r="L21" i="4"/>
  <c r="N21" i="4"/>
  <c r="U21" i="4"/>
  <c r="B22" i="4"/>
  <c r="E22" i="4"/>
  <c r="J22" i="4"/>
  <c r="L22" i="4"/>
  <c r="N22" i="4"/>
  <c r="U22" i="4"/>
  <c r="B23" i="4"/>
  <c r="E23" i="4"/>
  <c r="J23" i="4"/>
  <c r="L23" i="4"/>
  <c r="U23" i="4"/>
  <c r="B24" i="4"/>
  <c r="E24" i="4"/>
  <c r="J24" i="4"/>
  <c r="L24" i="4"/>
  <c r="N24" i="4"/>
  <c r="U24" i="4"/>
  <c r="B25" i="4"/>
  <c r="E25" i="4"/>
  <c r="J25" i="4"/>
  <c r="L25" i="4"/>
  <c r="U25" i="4"/>
  <c r="B26" i="4"/>
  <c r="E26" i="4"/>
  <c r="J26" i="4"/>
  <c r="L26" i="4"/>
  <c r="N26" i="4"/>
  <c r="U26" i="4"/>
  <c r="B27" i="4"/>
  <c r="E27" i="4"/>
  <c r="J27" i="4"/>
  <c r="L27" i="4"/>
  <c r="U27" i="4"/>
  <c r="B28" i="4"/>
  <c r="E28" i="4"/>
  <c r="J28" i="4"/>
  <c r="L28" i="4"/>
  <c r="U28" i="4"/>
  <c r="B29" i="4"/>
  <c r="E29" i="4"/>
  <c r="J29" i="4"/>
  <c r="L29" i="4"/>
  <c r="N29" i="4"/>
  <c r="U29" i="4"/>
  <c r="B30" i="4"/>
  <c r="E30" i="4"/>
  <c r="J30" i="4"/>
  <c r="L30" i="4"/>
  <c r="N30" i="4"/>
  <c r="U30" i="4"/>
  <c r="B31" i="4"/>
  <c r="E31" i="4"/>
  <c r="J31" i="4"/>
  <c r="L31" i="4"/>
  <c r="U31" i="4"/>
  <c r="B32" i="4"/>
  <c r="E32" i="4"/>
  <c r="J32" i="4"/>
  <c r="L32" i="4"/>
  <c r="U32" i="4"/>
  <c r="B33" i="4"/>
  <c r="E33" i="4"/>
  <c r="J33" i="4"/>
  <c r="L33" i="4"/>
  <c r="U33" i="4"/>
  <c r="B34" i="4"/>
  <c r="E34" i="4"/>
  <c r="J34" i="4"/>
  <c r="L34" i="4"/>
  <c r="N34" i="4"/>
  <c r="U34" i="4"/>
  <c r="B35" i="4"/>
  <c r="E35" i="4"/>
  <c r="J35" i="4"/>
  <c r="L35" i="4"/>
  <c r="U35" i="4"/>
  <c r="B36" i="4"/>
  <c r="E36" i="4"/>
  <c r="J36" i="4"/>
  <c r="L36" i="4"/>
  <c r="N36" i="4"/>
  <c r="U36" i="4"/>
  <c r="B37" i="4"/>
  <c r="E37" i="4"/>
  <c r="J37" i="4"/>
  <c r="L37" i="4"/>
  <c r="U37" i="4"/>
  <c r="B38" i="4"/>
  <c r="E38" i="4"/>
  <c r="J38" i="4"/>
  <c r="L38" i="4"/>
  <c r="U38" i="4"/>
  <c r="B39" i="4"/>
  <c r="E39" i="4"/>
  <c r="J39" i="4"/>
  <c r="L39" i="4"/>
  <c r="N39" i="4"/>
  <c r="U39" i="4"/>
  <c r="B40" i="4"/>
  <c r="E40" i="4"/>
  <c r="J40" i="4"/>
  <c r="L40" i="4"/>
  <c r="U40" i="4"/>
  <c r="B41" i="4"/>
  <c r="E41" i="4"/>
  <c r="J41" i="4"/>
  <c r="L41" i="4"/>
  <c r="U41" i="4"/>
  <c r="B42" i="4"/>
  <c r="E42" i="4"/>
  <c r="J42" i="4"/>
  <c r="L42" i="4"/>
  <c r="U42" i="4"/>
  <c r="B43" i="4"/>
  <c r="E43" i="4"/>
  <c r="J43" i="4"/>
  <c r="L43" i="4"/>
  <c r="U43" i="4"/>
  <c r="B44" i="4"/>
  <c r="E44" i="4"/>
  <c r="J44" i="4"/>
  <c r="L44" i="4"/>
  <c r="U44" i="4"/>
  <c r="B45" i="4"/>
  <c r="E45" i="4"/>
  <c r="J45" i="4"/>
  <c r="L45" i="4"/>
  <c r="U45" i="4"/>
  <c r="B46" i="4"/>
  <c r="E46" i="4"/>
  <c r="J46" i="4"/>
  <c r="L46" i="4"/>
  <c r="U46" i="4"/>
  <c r="B47" i="4"/>
  <c r="E47" i="4"/>
  <c r="J47" i="4"/>
  <c r="L47" i="4"/>
  <c r="U47" i="4"/>
  <c r="B48" i="4"/>
  <c r="E48" i="4"/>
  <c r="J48" i="4"/>
  <c r="L48" i="4"/>
  <c r="U48" i="4"/>
  <c r="B49" i="4"/>
  <c r="E49" i="4"/>
  <c r="J49" i="4"/>
  <c r="L49" i="4"/>
  <c r="U49" i="4"/>
  <c r="B50" i="4"/>
  <c r="E50" i="4"/>
  <c r="J50" i="4"/>
  <c r="L50" i="4"/>
  <c r="U50" i="4"/>
  <c r="B51" i="4"/>
  <c r="E51" i="4"/>
  <c r="J51" i="4"/>
  <c r="L51" i="4"/>
  <c r="N51" i="4"/>
  <c r="U51" i="4"/>
  <c r="B52" i="4"/>
  <c r="E52" i="4"/>
  <c r="J52" i="4"/>
  <c r="L52" i="4"/>
  <c r="U52" i="4"/>
  <c r="B53" i="4"/>
  <c r="E53" i="4"/>
  <c r="J53" i="4"/>
  <c r="L53" i="4"/>
  <c r="U53" i="4"/>
  <c r="B54" i="4"/>
  <c r="E54" i="4"/>
  <c r="J54" i="4"/>
  <c r="L54" i="4"/>
  <c r="U54" i="4"/>
  <c r="B55" i="4"/>
  <c r="E55" i="4"/>
  <c r="J55" i="4"/>
  <c r="L55" i="4"/>
  <c r="N55" i="4"/>
  <c r="U55" i="4"/>
  <c r="B56" i="4"/>
  <c r="E56" i="4"/>
  <c r="J56" i="4"/>
  <c r="L56" i="4"/>
  <c r="U56" i="4"/>
  <c r="B57" i="4"/>
  <c r="E57" i="4"/>
  <c r="J57" i="4"/>
  <c r="L57" i="4"/>
  <c r="U57" i="4"/>
  <c r="B58" i="4"/>
  <c r="E58" i="4"/>
  <c r="J58" i="4"/>
  <c r="L58" i="4"/>
  <c r="N58" i="4"/>
  <c r="U58" i="4"/>
  <c r="B59" i="4"/>
  <c r="E59" i="4"/>
  <c r="J59" i="4"/>
  <c r="L59" i="4"/>
  <c r="U59" i="4"/>
  <c r="B60" i="4"/>
  <c r="E60" i="4"/>
  <c r="J60" i="4"/>
  <c r="L60" i="4"/>
  <c r="U60" i="4"/>
  <c r="B61" i="4"/>
  <c r="E61" i="4"/>
  <c r="J61" i="4"/>
  <c r="L61" i="4"/>
  <c r="N61" i="4"/>
  <c r="U61" i="4"/>
  <c r="B62" i="4"/>
  <c r="E62" i="4"/>
  <c r="J62" i="4"/>
  <c r="L62" i="4"/>
  <c r="N62" i="4"/>
  <c r="U62" i="4"/>
  <c r="B63" i="4"/>
  <c r="E63" i="4"/>
  <c r="J63" i="4"/>
  <c r="L63" i="4"/>
  <c r="U63" i="4"/>
  <c r="B64" i="4"/>
  <c r="E64" i="4"/>
  <c r="J64" i="4"/>
  <c r="L64" i="4"/>
  <c r="U64" i="4"/>
  <c r="B65" i="4"/>
  <c r="E65" i="4"/>
  <c r="J65" i="4"/>
  <c r="L65" i="4"/>
  <c r="N65" i="4"/>
  <c r="U65" i="4"/>
  <c r="B66" i="4"/>
  <c r="E66" i="4"/>
  <c r="J66" i="4"/>
  <c r="L66" i="4"/>
  <c r="N66" i="4"/>
  <c r="U66" i="4"/>
  <c r="B67" i="4"/>
  <c r="E67" i="4"/>
  <c r="J67" i="4"/>
  <c r="L67" i="4"/>
  <c r="N67" i="4"/>
  <c r="U67" i="4"/>
  <c r="B68" i="4"/>
  <c r="E68" i="4"/>
  <c r="J68" i="4"/>
  <c r="L68" i="4"/>
  <c r="U68" i="4"/>
  <c r="B69" i="4"/>
  <c r="E69" i="4"/>
  <c r="J69" i="4"/>
  <c r="L69" i="4"/>
  <c r="U69" i="4"/>
  <c r="B70" i="4"/>
  <c r="E70" i="4"/>
  <c r="J70" i="4"/>
  <c r="L70" i="4"/>
  <c r="U70" i="4"/>
  <c r="B71" i="4"/>
  <c r="E71" i="4"/>
  <c r="J71" i="4"/>
  <c r="L71" i="4"/>
  <c r="U71" i="4"/>
  <c r="B72" i="4"/>
  <c r="E72" i="4"/>
  <c r="J72" i="4"/>
  <c r="L72" i="4"/>
  <c r="U72" i="4"/>
  <c r="B73" i="4"/>
  <c r="E73" i="4"/>
  <c r="J73" i="4"/>
  <c r="L73" i="4"/>
  <c r="N73" i="4"/>
  <c r="U73" i="4"/>
  <c r="B74" i="4"/>
  <c r="E74" i="4"/>
  <c r="J74" i="4"/>
  <c r="L74" i="4"/>
  <c r="N74" i="4"/>
  <c r="U74" i="4"/>
  <c r="B75" i="4"/>
  <c r="E75" i="4"/>
  <c r="J75" i="4"/>
  <c r="L75" i="4"/>
  <c r="U75" i="4"/>
  <c r="B76" i="4"/>
  <c r="E76" i="4"/>
  <c r="J76" i="4"/>
  <c r="L76" i="4"/>
  <c r="N76" i="4"/>
  <c r="U76" i="4"/>
  <c r="B77" i="4"/>
  <c r="E77" i="4"/>
  <c r="J77" i="4"/>
  <c r="L77" i="4"/>
  <c r="U77" i="4"/>
  <c r="B78" i="4"/>
  <c r="E78" i="4"/>
  <c r="J78" i="4"/>
  <c r="L78" i="4"/>
  <c r="U78" i="4"/>
  <c r="B79" i="4"/>
  <c r="E79" i="4"/>
  <c r="J79" i="4"/>
  <c r="L79" i="4"/>
  <c r="N79" i="4"/>
  <c r="U79" i="4"/>
  <c r="B80" i="4"/>
  <c r="E80" i="4"/>
  <c r="J80" i="4"/>
  <c r="L80" i="4"/>
  <c r="U80" i="4"/>
  <c r="B81" i="4"/>
  <c r="E81" i="4"/>
  <c r="J81" i="4"/>
  <c r="L81" i="4"/>
  <c r="U81" i="4"/>
  <c r="B82" i="4"/>
  <c r="E82" i="4"/>
  <c r="J82" i="4"/>
  <c r="L82" i="4"/>
  <c r="N82" i="4"/>
  <c r="U82" i="4"/>
  <c r="B83" i="4"/>
  <c r="E83" i="4"/>
  <c r="J83" i="4"/>
  <c r="L83" i="4"/>
  <c r="U83" i="4"/>
  <c r="B84" i="4"/>
  <c r="E84" i="4"/>
  <c r="J84" i="4"/>
  <c r="L84" i="4"/>
  <c r="N84" i="4"/>
  <c r="U84" i="4"/>
  <c r="B85" i="4"/>
  <c r="E85" i="4"/>
  <c r="J85" i="4"/>
  <c r="L85" i="4"/>
  <c r="N85" i="4"/>
  <c r="U85" i="4"/>
  <c r="B86" i="4"/>
  <c r="E86" i="4"/>
  <c r="J86" i="4"/>
  <c r="L86" i="4"/>
  <c r="N86" i="4"/>
  <c r="U86" i="4"/>
  <c r="B87" i="4"/>
  <c r="E87" i="4"/>
  <c r="J87" i="4"/>
  <c r="L87" i="4"/>
  <c r="U87" i="4"/>
  <c r="B88" i="4"/>
  <c r="E88" i="4"/>
  <c r="J88" i="4"/>
  <c r="L88" i="4"/>
  <c r="U88" i="4"/>
  <c r="B89" i="4"/>
  <c r="E89" i="4"/>
  <c r="J89" i="4"/>
  <c r="L89" i="4"/>
  <c r="N89" i="4"/>
  <c r="U89" i="4"/>
  <c r="B90" i="4"/>
  <c r="E90" i="4"/>
  <c r="J90" i="4"/>
  <c r="L90" i="4"/>
  <c r="U90" i="4"/>
  <c r="B91" i="4"/>
  <c r="E91" i="4"/>
  <c r="J91" i="4"/>
  <c r="L91" i="4"/>
  <c r="N91" i="4"/>
  <c r="U91" i="4"/>
  <c r="B92" i="4"/>
  <c r="E92" i="4"/>
  <c r="J92" i="4"/>
  <c r="L92" i="4"/>
  <c r="N92" i="4"/>
  <c r="U92" i="4"/>
  <c r="B93" i="4"/>
  <c r="E93" i="4"/>
  <c r="J93" i="4"/>
  <c r="L93" i="4"/>
  <c r="N93" i="4"/>
  <c r="U93" i="4"/>
  <c r="B94" i="4"/>
  <c r="E94" i="4"/>
  <c r="J94" i="4"/>
  <c r="L94" i="4"/>
  <c r="U94" i="4"/>
  <c r="B95" i="4"/>
  <c r="E95" i="4"/>
  <c r="J95" i="4"/>
  <c r="L95" i="4"/>
  <c r="N95" i="4"/>
  <c r="U95" i="4"/>
  <c r="B96" i="4"/>
  <c r="E96" i="4"/>
  <c r="J96" i="4"/>
  <c r="L96" i="4"/>
  <c r="N96" i="4"/>
  <c r="U96" i="4"/>
  <c r="B97" i="4"/>
  <c r="E97" i="4"/>
  <c r="J97" i="4"/>
  <c r="L97" i="4"/>
  <c r="N97" i="4"/>
  <c r="U97" i="4"/>
  <c r="B98" i="4"/>
  <c r="E98" i="4"/>
  <c r="J98" i="4"/>
  <c r="L98" i="4"/>
  <c r="U98" i="4"/>
  <c r="B99" i="4"/>
  <c r="E99" i="4"/>
  <c r="J99" i="4"/>
  <c r="L99" i="4"/>
  <c r="U99" i="4"/>
  <c r="B100" i="4"/>
  <c r="E100" i="4"/>
  <c r="J100" i="4"/>
  <c r="L100" i="4"/>
  <c r="U100" i="4"/>
  <c r="N57" i="4" l="1"/>
  <c r="N80" i="4"/>
  <c r="N81" i="4"/>
  <c r="N31" i="4"/>
  <c r="N54" i="4"/>
  <c r="N98" i="4"/>
  <c r="N40" i="4"/>
  <c r="N43" i="4"/>
  <c r="N20" i="4"/>
  <c r="N27" i="4"/>
  <c r="N33" i="4"/>
  <c r="N25" i="4"/>
  <c r="N63" i="4"/>
  <c r="N70" i="4"/>
  <c r="N90" i="4"/>
  <c r="N100" i="4"/>
  <c r="N41" i="4"/>
  <c r="N83" i="4"/>
  <c r="N23" i="4"/>
  <c r="N35" i="4"/>
  <c r="N53" i="4"/>
  <c r="N78" i="4"/>
  <c r="N99" i="4"/>
  <c r="BB95" i="3"/>
  <c r="AG95" i="3" s="1"/>
  <c r="BB25" i="3"/>
  <c r="AG25" i="3" s="1"/>
  <c r="B16" i="4"/>
  <c r="BB26" i="3"/>
  <c r="AG26" i="3" s="1"/>
  <c r="N17" i="4"/>
  <c r="BB27" i="3"/>
  <c r="AG27" i="3" s="1"/>
  <c r="N18" i="4"/>
  <c r="BB28" i="3"/>
  <c r="AG28" i="3" s="1"/>
  <c r="N19" i="4"/>
  <c r="N28" i="4"/>
  <c r="N32" i="4"/>
  <c r="N37" i="4"/>
  <c r="N38" i="4"/>
  <c r="BB51" i="3"/>
  <c r="AG51" i="3" s="1"/>
  <c r="N42" i="4"/>
  <c r="BB53" i="3"/>
  <c r="AG53" i="3" s="1"/>
  <c r="N44" i="4"/>
  <c r="BB54" i="3"/>
  <c r="AG54" i="3" s="1"/>
  <c r="N45" i="4"/>
  <c r="N46" i="4"/>
  <c r="N47" i="4"/>
  <c r="BB57" i="3"/>
  <c r="AG57" i="3" s="1"/>
  <c r="N48" i="4"/>
  <c r="N49" i="4"/>
  <c r="N50" i="4"/>
  <c r="BB61" i="3"/>
  <c r="AG61" i="3" s="1"/>
  <c r="N52" i="4"/>
  <c r="BB65" i="3"/>
  <c r="AG65" i="3" s="1"/>
  <c r="N56" i="4"/>
  <c r="N59" i="4"/>
  <c r="BB69" i="3"/>
  <c r="AG69" i="3" s="1"/>
  <c r="N60" i="4"/>
  <c r="BB73" i="3"/>
  <c r="AG73" i="3" s="1"/>
  <c r="N64" i="4"/>
  <c r="BB77" i="3"/>
  <c r="AG77" i="3" s="1"/>
  <c r="N68" i="4"/>
  <c r="BB78" i="3"/>
  <c r="AG78" i="3" s="1"/>
  <c r="N69" i="4"/>
  <c r="N71" i="4"/>
  <c r="N72" i="4"/>
  <c r="N75" i="4"/>
  <c r="N77" i="4"/>
  <c r="BB96" i="3"/>
  <c r="AG96" i="3" s="1"/>
  <c r="N87" i="4"/>
  <c r="BB97" i="3"/>
  <c r="AG97" i="3" s="1"/>
  <c r="N88" i="4"/>
  <c r="BB103" i="3"/>
  <c r="AG103" i="3" s="1"/>
  <c r="N94" i="4"/>
  <c r="BB110" i="3"/>
  <c r="AG110" i="3" s="1"/>
  <c r="BB99" i="3"/>
  <c r="AG99" i="3" s="1"/>
  <c r="BB29" i="3"/>
  <c r="AG29" i="3" s="1"/>
  <c r="BB30" i="3"/>
  <c r="AG30" i="3" s="1"/>
  <c r="BB31" i="3"/>
  <c r="AG31" i="3" s="1"/>
  <c r="BB32" i="3"/>
  <c r="AG32" i="3" s="1"/>
  <c r="BB33" i="3"/>
  <c r="AG33" i="3" s="1"/>
  <c r="BB34" i="3"/>
  <c r="AG34" i="3" s="1"/>
  <c r="BB35" i="3"/>
  <c r="AG35" i="3" s="1"/>
  <c r="BB36" i="3"/>
  <c r="AG36" i="3" s="1"/>
  <c r="BB37" i="3"/>
  <c r="AG37" i="3" s="1"/>
  <c r="BB38" i="3"/>
  <c r="AG38" i="3" s="1"/>
  <c r="BB39" i="3"/>
  <c r="AG39" i="3" s="1"/>
  <c r="BB40" i="3"/>
  <c r="AG40" i="3" s="1"/>
  <c r="BB41" i="3"/>
  <c r="AG41" i="3" s="1"/>
  <c r="BB42" i="3"/>
  <c r="AG42" i="3" s="1"/>
  <c r="BB43" i="3"/>
  <c r="AG43" i="3" s="1"/>
  <c r="BB44" i="3"/>
  <c r="AG44" i="3" s="1"/>
  <c r="BB45" i="3"/>
  <c r="AG45" i="3" s="1"/>
  <c r="BB46" i="3"/>
  <c r="AG46" i="3" s="1"/>
  <c r="BB47" i="3"/>
  <c r="AG47" i="3" s="1"/>
  <c r="BB48" i="3"/>
  <c r="AG48" i="3" s="1"/>
  <c r="BB49" i="3"/>
  <c r="AG49" i="3" s="1"/>
  <c r="BB50" i="3"/>
  <c r="AG50" i="3" s="1"/>
  <c r="BB52" i="3"/>
  <c r="AG52" i="3" s="1"/>
  <c r="BB55" i="3"/>
  <c r="AG55" i="3" s="1"/>
  <c r="BB56" i="3"/>
  <c r="AG56" i="3" s="1"/>
  <c r="BB58" i="3"/>
  <c r="AG58" i="3" s="1"/>
  <c r="BB59" i="3"/>
  <c r="AG59" i="3" s="1"/>
  <c r="BB60" i="3"/>
  <c r="AG60" i="3" s="1"/>
  <c r="BB62" i="3"/>
  <c r="AG62" i="3" s="1"/>
  <c r="BB63" i="3"/>
  <c r="AG63" i="3" s="1"/>
  <c r="BB64" i="3"/>
  <c r="AG64" i="3" s="1"/>
  <c r="BB66" i="3"/>
  <c r="AG66" i="3" s="1"/>
  <c r="BB67" i="3"/>
  <c r="AG67" i="3" s="1"/>
  <c r="BB68" i="3"/>
  <c r="AG68" i="3" s="1"/>
  <c r="BB70" i="3"/>
  <c r="AG70" i="3" s="1"/>
  <c r="BB71" i="3"/>
  <c r="AG71" i="3" s="1"/>
  <c r="BB72" i="3"/>
  <c r="AG72" i="3" s="1"/>
  <c r="BB74" i="3"/>
  <c r="AG74" i="3" s="1"/>
  <c r="BB75" i="3"/>
  <c r="AG75" i="3" s="1"/>
  <c r="BB76" i="3"/>
  <c r="AG76" i="3" s="1"/>
  <c r="BB79" i="3"/>
  <c r="AG79" i="3" s="1"/>
  <c r="BB80" i="3"/>
  <c r="AG80" i="3" s="1"/>
  <c r="BB81" i="3"/>
  <c r="AG81" i="3" s="1"/>
  <c r="BB82" i="3"/>
  <c r="AG82" i="3" s="1"/>
  <c r="BB83" i="3"/>
  <c r="AG83" i="3" s="1"/>
  <c r="BB84" i="3"/>
  <c r="AG84" i="3" s="1"/>
  <c r="BB85" i="3"/>
  <c r="AG85" i="3" s="1"/>
  <c r="BB86" i="3"/>
  <c r="AG86" i="3" s="1"/>
  <c r="BB87" i="3"/>
  <c r="AG87" i="3" s="1"/>
  <c r="BB88" i="3"/>
  <c r="AG88" i="3" s="1"/>
  <c r="BB89" i="3"/>
  <c r="AG89" i="3" s="1"/>
  <c r="BB90" i="3"/>
  <c r="AG90" i="3" s="1"/>
  <c r="BB91" i="3"/>
  <c r="AG91" i="3" s="1"/>
  <c r="BB92" i="3"/>
  <c r="AG92" i="3" s="1"/>
  <c r="BB93" i="3"/>
  <c r="AG93" i="3" s="1"/>
  <c r="BB94" i="3"/>
  <c r="AG94" i="3" s="1"/>
  <c r="BB98" i="3"/>
  <c r="AG98" i="3" s="1"/>
  <c r="BB100" i="3"/>
  <c r="AG100" i="3" s="1"/>
  <c r="BB101" i="3"/>
  <c r="AG101" i="3" s="1"/>
  <c r="BB102" i="3"/>
  <c r="AG102" i="3" s="1"/>
  <c r="BB104" i="3"/>
  <c r="AG104" i="3" s="1"/>
  <c r="BB105" i="3"/>
  <c r="AG105" i="3" s="1"/>
  <c r="BB106" i="3"/>
  <c r="AG106" i="3" s="1"/>
  <c r="BB107" i="3"/>
  <c r="AG107" i="3" s="1"/>
  <c r="BB108" i="3"/>
  <c r="AG108" i="3" s="1"/>
  <c r="BB109" i="3"/>
  <c r="AG109" i="3" s="1"/>
  <c r="BB111" i="3"/>
  <c r="AG111" i="3" s="1"/>
  <c r="D11" i="6"/>
  <c r="D12" i="6"/>
  <c r="D13" i="6"/>
  <c r="C11" i="6"/>
  <c r="C12" i="6"/>
  <c r="C13" i="6"/>
  <c r="A3" i="6"/>
  <c r="D3" i="6" s="1"/>
  <c r="A4" i="6"/>
  <c r="D4" i="6" s="1"/>
  <c r="A5" i="6"/>
  <c r="D5" i="6" s="1"/>
  <c r="A6" i="6"/>
  <c r="C6" i="6" s="1"/>
  <c r="A7" i="6"/>
  <c r="D7" i="6" s="1"/>
  <c r="A8" i="6"/>
  <c r="D8" i="6" s="1"/>
  <c r="A9" i="6"/>
  <c r="C9" i="6" s="1"/>
  <c r="A10" i="6"/>
  <c r="C10" i="6" s="1"/>
  <c r="A2" i="6"/>
  <c r="D2" i="6" s="1"/>
  <c r="AH95" i="3" l="1"/>
  <c r="AM95" i="3"/>
  <c r="AY95" i="3" s="1"/>
  <c r="BA95" i="3" s="1"/>
  <c r="AF95" i="3"/>
  <c r="AO95" i="3" s="1"/>
  <c r="P16" i="4"/>
  <c r="AF25" i="3"/>
  <c r="AM25" i="3"/>
  <c r="AY25" i="3" s="1"/>
  <c r="BA25" i="3" s="1"/>
  <c r="AH25" i="3"/>
  <c r="AF26" i="3"/>
  <c r="AM26" i="3"/>
  <c r="AY26" i="3" s="1"/>
  <c r="BA26" i="3" s="1"/>
  <c r="AH26" i="3"/>
  <c r="P18" i="4"/>
  <c r="AF27" i="3"/>
  <c r="AM27" i="3"/>
  <c r="AY27" i="3" s="1"/>
  <c r="BA27" i="3" s="1"/>
  <c r="AH27" i="3"/>
  <c r="P19" i="4"/>
  <c r="AF28" i="3"/>
  <c r="AM28" i="3"/>
  <c r="AY28" i="3" s="1"/>
  <c r="BA28" i="3" s="1"/>
  <c r="AH28" i="3"/>
  <c r="Q19" i="4" s="1"/>
  <c r="P42" i="4"/>
  <c r="AF51" i="3"/>
  <c r="AM51" i="3"/>
  <c r="AY51" i="3" s="1"/>
  <c r="BA51" i="3" s="1"/>
  <c r="AH51" i="3"/>
  <c r="AF53" i="3"/>
  <c r="O44" i="4" s="1"/>
  <c r="AM53" i="3"/>
  <c r="AH53" i="3"/>
  <c r="AM54" i="3"/>
  <c r="AH54" i="3"/>
  <c r="AF54" i="3"/>
  <c r="P48" i="4"/>
  <c r="AH57" i="3"/>
  <c r="Q48" i="4" s="1"/>
  <c r="AM57" i="3"/>
  <c r="AF57" i="3"/>
  <c r="AF61" i="3"/>
  <c r="O52" i="4" s="1"/>
  <c r="AM61" i="3"/>
  <c r="AH61" i="3"/>
  <c r="AF65" i="3"/>
  <c r="AM65" i="3"/>
  <c r="AY65" i="3" s="1"/>
  <c r="BA65" i="3" s="1"/>
  <c r="AH65" i="3"/>
  <c r="AF69" i="3"/>
  <c r="AM69" i="3"/>
  <c r="AY69" i="3" s="1"/>
  <c r="BA69" i="3" s="1"/>
  <c r="AH69" i="3"/>
  <c r="Q60" i="4" s="1"/>
  <c r="AF73" i="3"/>
  <c r="AM73" i="3"/>
  <c r="AH73" i="3"/>
  <c r="AM77" i="3"/>
  <c r="AY77" i="3" s="1"/>
  <c r="BA77" i="3" s="1"/>
  <c r="AF77" i="3"/>
  <c r="AH77" i="3"/>
  <c r="Q68" i="4" s="1"/>
  <c r="AM78" i="3"/>
  <c r="AY78" i="3" s="1"/>
  <c r="BA78" i="3" s="1"/>
  <c r="AF78" i="3"/>
  <c r="AO78" i="3" s="1"/>
  <c r="AH78" i="3"/>
  <c r="AM96" i="3"/>
  <c r="AY96" i="3" s="1"/>
  <c r="BA96" i="3" s="1"/>
  <c r="AF96" i="3"/>
  <c r="AO96" i="3" s="1"/>
  <c r="AH96" i="3"/>
  <c r="Q87" i="4" s="1"/>
  <c r="AF97" i="3"/>
  <c r="O88" i="4" s="1"/>
  <c r="AM97" i="3"/>
  <c r="AH97" i="3"/>
  <c r="Q88" i="4" s="1"/>
  <c r="P94" i="4"/>
  <c r="AF103" i="3"/>
  <c r="O94" i="4" s="1"/>
  <c r="AM103" i="3"/>
  <c r="AH103" i="3"/>
  <c r="Q94" i="4" s="1"/>
  <c r="AH110" i="3"/>
  <c r="AF110" i="3"/>
  <c r="AM110" i="3"/>
  <c r="AY110" i="3" s="1"/>
  <c r="BA110" i="3" s="1"/>
  <c r="AF99" i="3"/>
  <c r="AM99" i="3"/>
  <c r="AY99" i="3" s="1"/>
  <c r="BA99" i="3" s="1"/>
  <c r="AH99" i="3"/>
  <c r="Q90" i="4" s="1"/>
  <c r="AF29" i="3"/>
  <c r="AM29" i="3"/>
  <c r="AY29" i="3" s="1"/>
  <c r="BA29" i="3" s="1"/>
  <c r="AH29" i="3"/>
  <c r="Q20" i="4" s="1"/>
  <c r="AM30" i="3"/>
  <c r="AY30" i="3" s="1"/>
  <c r="BA30" i="3" s="1"/>
  <c r="AH30" i="3"/>
  <c r="Q21" i="4" s="1"/>
  <c r="AF30" i="3"/>
  <c r="P22" i="4"/>
  <c r="AH31" i="3"/>
  <c r="Q22" i="4" s="1"/>
  <c r="AM31" i="3"/>
  <c r="AF31" i="3"/>
  <c r="AF32" i="3"/>
  <c r="O23" i="4" s="1"/>
  <c r="AH32" i="3"/>
  <c r="Q23" i="4" s="1"/>
  <c r="AM32" i="3"/>
  <c r="AM33" i="3"/>
  <c r="AY33" i="3" s="1"/>
  <c r="BA33" i="3" s="1"/>
  <c r="AF33" i="3"/>
  <c r="AH33" i="3"/>
  <c r="Q24" i="4" s="1"/>
  <c r="AF34" i="3"/>
  <c r="O25" i="4" s="1"/>
  <c r="AH34" i="3"/>
  <c r="Q25" i="4" s="1"/>
  <c r="AM34" i="3"/>
  <c r="AY34" i="3" s="1"/>
  <c r="BA34" i="3" s="1"/>
  <c r="P26" i="4"/>
  <c r="AF35" i="3"/>
  <c r="AM35" i="3"/>
  <c r="AY35" i="3" s="1"/>
  <c r="BA35" i="3" s="1"/>
  <c r="AH35" i="3"/>
  <c r="Q26" i="4" s="1"/>
  <c r="AM36" i="3"/>
  <c r="AY36" i="3" s="1"/>
  <c r="BA36" i="3" s="1"/>
  <c r="AH36" i="3"/>
  <c r="Q27" i="4" s="1"/>
  <c r="AF36" i="3"/>
  <c r="P28" i="4"/>
  <c r="AF37" i="3"/>
  <c r="O28" i="4" s="1"/>
  <c r="AH37" i="3"/>
  <c r="Q28" i="4" s="1"/>
  <c r="AM37" i="3"/>
  <c r="AH38" i="3"/>
  <c r="Q29" i="4" s="1"/>
  <c r="AF38" i="3"/>
  <c r="O29" i="4" s="1"/>
  <c r="AM38" i="3"/>
  <c r="AY38" i="3" s="1"/>
  <c r="BA38" i="3" s="1"/>
  <c r="AF39" i="3"/>
  <c r="O30" i="4" s="1"/>
  <c r="AM39" i="3"/>
  <c r="AH39" i="3"/>
  <c r="Q30" i="4" s="1"/>
  <c r="P31" i="4"/>
  <c r="AM40" i="3"/>
  <c r="AH40" i="3"/>
  <c r="Q31" i="4" s="1"/>
  <c r="AF40" i="3"/>
  <c r="AM41" i="3"/>
  <c r="AY41" i="3" s="1"/>
  <c r="BA41" i="3" s="1"/>
  <c r="AF41" i="3"/>
  <c r="AH41" i="3"/>
  <c r="Q32" i="4" s="1"/>
  <c r="P33" i="4"/>
  <c r="AF42" i="3"/>
  <c r="AO42" i="3" s="1"/>
  <c r="AM42" i="3"/>
  <c r="AH42" i="3"/>
  <c r="Q33" i="4" s="1"/>
  <c r="AF43" i="3"/>
  <c r="AM43" i="3"/>
  <c r="AY43" i="3" s="1"/>
  <c r="BA43" i="3" s="1"/>
  <c r="AH43" i="3"/>
  <c r="Q34" i="4" s="1"/>
  <c r="P35" i="4"/>
  <c r="AF44" i="3"/>
  <c r="AM44" i="3"/>
  <c r="AH44" i="3"/>
  <c r="Q35" i="4" s="1"/>
  <c r="AF45" i="3"/>
  <c r="AM45" i="3"/>
  <c r="AY45" i="3" s="1"/>
  <c r="BA45" i="3" s="1"/>
  <c r="AH45" i="3"/>
  <c r="AF46" i="3"/>
  <c r="AM46" i="3"/>
  <c r="AY46" i="3" s="1"/>
  <c r="BA46" i="3" s="1"/>
  <c r="AH46" i="3"/>
  <c r="AF47" i="3"/>
  <c r="O38" i="4" s="1"/>
  <c r="AM47" i="3"/>
  <c r="AY47" i="3" s="1"/>
  <c r="BA47" i="3" s="1"/>
  <c r="AH47" i="3"/>
  <c r="AF48" i="3"/>
  <c r="O39" i="4" s="1"/>
  <c r="AM48" i="3"/>
  <c r="AY48" i="3" s="1"/>
  <c r="BA48" i="3" s="1"/>
  <c r="AH48" i="3"/>
  <c r="Q39" i="4" s="1"/>
  <c r="AF49" i="3"/>
  <c r="O40" i="4" s="1"/>
  <c r="AM49" i="3"/>
  <c r="AY49" i="3" s="1"/>
  <c r="BA49" i="3" s="1"/>
  <c r="AH49" i="3"/>
  <c r="Q40" i="4" s="1"/>
  <c r="P41" i="4"/>
  <c r="AF50" i="3"/>
  <c r="O41" i="4" s="1"/>
  <c r="AM50" i="3"/>
  <c r="AH50" i="3"/>
  <c r="Q41" i="4" s="1"/>
  <c r="AF52" i="3"/>
  <c r="AM52" i="3"/>
  <c r="AY52" i="3" s="1"/>
  <c r="BA52" i="3" s="1"/>
  <c r="AH52" i="3"/>
  <c r="Q43" i="4" s="1"/>
  <c r="AH55" i="3"/>
  <c r="AF55" i="3"/>
  <c r="AM55" i="3"/>
  <c r="AY55" i="3" s="1"/>
  <c r="BA55" i="3" s="1"/>
  <c r="AM56" i="3"/>
  <c r="AY56" i="3" s="1"/>
  <c r="BA56" i="3" s="1"/>
  <c r="AF56" i="3"/>
  <c r="AO56" i="3" s="1"/>
  <c r="AH56" i="3"/>
  <c r="Q47" i="4" s="1"/>
  <c r="AM58" i="3"/>
  <c r="AY58" i="3" s="1"/>
  <c r="BA58" i="3" s="1"/>
  <c r="AF58" i="3"/>
  <c r="AO58" i="3" s="1"/>
  <c r="AH58" i="3"/>
  <c r="Q49" i="4" s="1"/>
  <c r="AM59" i="3"/>
  <c r="AY59" i="3" s="1"/>
  <c r="BA59" i="3" s="1"/>
  <c r="AH59" i="3"/>
  <c r="AF59" i="3"/>
  <c r="O50" i="4" s="1"/>
  <c r="P51" i="4"/>
  <c r="AF60" i="3"/>
  <c r="AM60" i="3"/>
  <c r="AY60" i="3" s="1"/>
  <c r="BA60" i="3" s="1"/>
  <c r="AH60" i="3"/>
  <c r="AF62" i="3"/>
  <c r="AM62" i="3"/>
  <c r="AY62" i="3" s="1"/>
  <c r="BA62" i="3" s="1"/>
  <c r="AH62" i="3"/>
  <c r="Q53" i="4" s="1"/>
  <c r="P54" i="4"/>
  <c r="AF63" i="3"/>
  <c r="O54" i="4" s="1"/>
  <c r="AM63" i="3"/>
  <c r="AH63" i="3"/>
  <c r="Q54" i="4" s="1"/>
  <c r="AF64" i="3"/>
  <c r="O55" i="4" s="1"/>
  <c r="AM64" i="3"/>
  <c r="AH64" i="3"/>
  <c r="Q55" i="4" s="1"/>
  <c r="AF66" i="3"/>
  <c r="AM66" i="3"/>
  <c r="AY66" i="3" s="1"/>
  <c r="BA66" i="3" s="1"/>
  <c r="AH66" i="3"/>
  <c r="P58" i="4"/>
  <c r="AF67" i="3"/>
  <c r="AM67" i="3"/>
  <c r="AH67" i="3"/>
  <c r="Q58" i="4" s="1"/>
  <c r="AF68" i="3"/>
  <c r="AM68" i="3"/>
  <c r="AY68" i="3" s="1"/>
  <c r="BA68" i="3" s="1"/>
  <c r="AH68" i="3"/>
  <c r="Q59" i="4" s="1"/>
  <c r="AF70" i="3"/>
  <c r="AM70" i="3"/>
  <c r="AY70" i="3" s="1"/>
  <c r="BA70" i="3" s="1"/>
  <c r="AH70" i="3"/>
  <c r="AH71" i="3"/>
  <c r="Q62" i="4" s="1"/>
  <c r="AF71" i="3"/>
  <c r="AM71" i="3"/>
  <c r="AF72" i="3"/>
  <c r="AM72" i="3"/>
  <c r="AY72" i="3" s="1"/>
  <c r="BA72" i="3" s="1"/>
  <c r="AH72" i="3"/>
  <c r="Q63" i="4" s="1"/>
  <c r="P65" i="4"/>
  <c r="AM74" i="3"/>
  <c r="AY74" i="3" s="1"/>
  <c r="BA74" i="3" s="1"/>
  <c r="AF74" i="3"/>
  <c r="AO74" i="3" s="1"/>
  <c r="AH74" i="3"/>
  <c r="Q65" i="4" s="1"/>
  <c r="AM75" i="3"/>
  <c r="AF75" i="3"/>
  <c r="AH75" i="3"/>
  <c r="Q66" i="4" s="1"/>
  <c r="P67" i="4"/>
  <c r="AM76" i="3"/>
  <c r="AY76" i="3" s="1"/>
  <c r="BA76" i="3" s="1"/>
  <c r="AF76" i="3"/>
  <c r="AH76" i="3"/>
  <c r="Q67" i="4" s="1"/>
  <c r="P70" i="4"/>
  <c r="AF79" i="3"/>
  <c r="AM79" i="3"/>
  <c r="AY79" i="3" s="1"/>
  <c r="AH79" i="3"/>
  <c r="Q70" i="4" s="1"/>
  <c r="AF80" i="3"/>
  <c r="AM80" i="3"/>
  <c r="AY80" i="3" s="1"/>
  <c r="BA80" i="3" s="1"/>
  <c r="AH80" i="3"/>
  <c r="Q71" i="4" s="1"/>
  <c r="AF81" i="3"/>
  <c r="O72" i="4" s="1"/>
  <c r="AM81" i="3"/>
  <c r="AH81" i="3"/>
  <c r="Q72" i="4" s="1"/>
  <c r="P73" i="4"/>
  <c r="AF82" i="3"/>
  <c r="AM82" i="3"/>
  <c r="AY82" i="3" s="1"/>
  <c r="BA82" i="3" s="1"/>
  <c r="AH82" i="3"/>
  <c r="Q73" i="4" s="1"/>
  <c r="P74" i="4"/>
  <c r="AF83" i="3"/>
  <c r="AO83" i="3" s="1"/>
  <c r="AM83" i="3"/>
  <c r="AY83" i="3" s="1"/>
  <c r="BA83" i="3" s="1"/>
  <c r="AH83" i="3"/>
  <c r="Q74" i="4" s="1"/>
  <c r="AF84" i="3"/>
  <c r="AM84" i="3"/>
  <c r="AY84" i="3" s="1"/>
  <c r="BA84" i="3" s="1"/>
  <c r="AH84" i="3"/>
  <c r="Q75" i="4" s="1"/>
  <c r="P76" i="4"/>
  <c r="AF85" i="3"/>
  <c r="O76" i="4" s="1"/>
  <c r="AM85" i="3"/>
  <c r="AH85" i="3"/>
  <c r="Q76" i="4" s="1"/>
  <c r="P77" i="4"/>
  <c r="AF86" i="3"/>
  <c r="AM86" i="3"/>
  <c r="AY86" i="3" s="1"/>
  <c r="BA86" i="3" s="1"/>
  <c r="AH86" i="3"/>
  <c r="Q77" i="4" s="1"/>
  <c r="P78" i="4"/>
  <c r="AF87" i="3"/>
  <c r="AM87" i="3"/>
  <c r="AY87" i="3" s="1"/>
  <c r="BA87" i="3" s="1"/>
  <c r="AH87" i="3"/>
  <c r="Q78" i="4" s="1"/>
  <c r="AF88" i="3"/>
  <c r="AM88" i="3"/>
  <c r="AY88" i="3" s="1"/>
  <c r="BA88" i="3" s="1"/>
  <c r="AH88" i="3"/>
  <c r="Q79" i="4" s="1"/>
  <c r="AF89" i="3"/>
  <c r="O80" i="4" s="1"/>
  <c r="AM89" i="3"/>
  <c r="AY89" i="3" s="1"/>
  <c r="BA89" i="3" s="1"/>
  <c r="AH89" i="3"/>
  <c r="Q80" i="4" s="1"/>
  <c r="P81" i="4"/>
  <c r="AF90" i="3"/>
  <c r="O81" i="4" s="1"/>
  <c r="AM90" i="3"/>
  <c r="AH90" i="3"/>
  <c r="Q81" i="4" s="1"/>
  <c r="P82" i="4"/>
  <c r="AF91" i="3"/>
  <c r="O82" i="4" s="1"/>
  <c r="AM91" i="3"/>
  <c r="AH91" i="3"/>
  <c r="Q82" i="4" s="1"/>
  <c r="P83" i="4"/>
  <c r="AF92" i="3"/>
  <c r="O83" i="4" s="1"/>
  <c r="AM92" i="3"/>
  <c r="AH92" i="3"/>
  <c r="Q83" i="4" s="1"/>
  <c r="P84" i="4"/>
  <c r="AF93" i="3"/>
  <c r="O84" i="4" s="1"/>
  <c r="AM93" i="3"/>
  <c r="AH93" i="3"/>
  <c r="Q84" i="4" s="1"/>
  <c r="P85" i="4"/>
  <c r="AF94" i="3"/>
  <c r="O85" i="4" s="1"/>
  <c r="AM94" i="3"/>
  <c r="AH94" i="3"/>
  <c r="Q85" i="4" s="1"/>
  <c r="P89" i="4"/>
  <c r="AF98" i="3"/>
  <c r="O89" i="4" s="1"/>
  <c r="AM98" i="3"/>
  <c r="AY98" i="3" s="1"/>
  <c r="BA98" i="3" s="1"/>
  <c r="AH98" i="3"/>
  <c r="P91" i="4"/>
  <c r="AF100" i="3"/>
  <c r="AM100" i="3"/>
  <c r="AY100" i="3" s="1"/>
  <c r="BA100" i="3" s="1"/>
  <c r="AH100" i="3"/>
  <c r="Q91" i="4" s="1"/>
  <c r="P92" i="4"/>
  <c r="AF101" i="3"/>
  <c r="AM101" i="3"/>
  <c r="AY101" i="3" s="1"/>
  <c r="BA101" i="3" s="1"/>
  <c r="AH101" i="3"/>
  <c r="P93" i="4"/>
  <c r="AF102" i="3"/>
  <c r="AM102" i="3"/>
  <c r="AY102" i="3" s="1"/>
  <c r="BA102" i="3" s="1"/>
  <c r="AH102" i="3"/>
  <c r="Q93" i="4" s="1"/>
  <c r="P95" i="4"/>
  <c r="AF104" i="3"/>
  <c r="AM104" i="3"/>
  <c r="AY104" i="3" s="1"/>
  <c r="BA104" i="3" s="1"/>
  <c r="AH104" i="3"/>
  <c r="Q95" i="4" s="1"/>
  <c r="P96" i="4"/>
  <c r="AF105" i="3"/>
  <c r="AM105" i="3"/>
  <c r="AY105" i="3" s="1"/>
  <c r="BA105" i="3" s="1"/>
  <c r="AH105" i="3"/>
  <c r="Q96" i="4" s="1"/>
  <c r="P97" i="4"/>
  <c r="AF106" i="3"/>
  <c r="O97" i="4" s="1"/>
  <c r="AM106" i="3"/>
  <c r="AY106" i="3" s="1"/>
  <c r="BA106" i="3" s="1"/>
  <c r="AH106" i="3"/>
  <c r="Q97" i="4" s="1"/>
  <c r="P98" i="4"/>
  <c r="AF107" i="3"/>
  <c r="O98" i="4" s="1"/>
  <c r="AM107" i="3"/>
  <c r="AY107" i="3" s="1"/>
  <c r="BA107" i="3" s="1"/>
  <c r="AH107" i="3"/>
  <c r="Q98" i="4" s="1"/>
  <c r="P99" i="4"/>
  <c r="AF108" i="3"/>
  <c r="AM108" i="3"/>
  <c r="AY108" i="3" s="1"/>
  <c r="BA108" i="3" s="1"/>
  <c r="AH108" i="3"/>
  <c r="Q99" i="4" s="1"/>
  <c r="AF109" i="3"/>
  <c r="O100" i="4" s="1"/>
  <c r="AM109" i="3"/>
  <c r="AH109" i="3"/>
  <c r="Q100" i="4" s="1"/>
  <c r="AF111" i="3"/>
  <c r="AH111" i="3"/>
  <c r="AM111" i="3"/>
  <c r="P52" i="4"/>
  <c r="Q52" i="4"/>
  <c r="P44" i="4"/>
  <c r="Q44" i="4"/>
  <c r="P45" i="4"/>
  <c r="Q45" i="4"/>
  <c r="P56" i="4"/>
  <c r="Q56" i="4"/>
  <c r="P64" i="4"/>
  <c r="Q64" i="4"/>
  <c r="P68" i="4"/>
  <c r="P69" i="4"/>
  <c r="Q69" i="4"/>
  <c r="P88" i="4"/>
  <c r="P20" i="4"/>
  <c r="P21" i="4"/>
  <c r="P23" i="4"/>
  <c r="P24" i="4"/>
  <c r="P25" i="4"/>
  <c r="P27" i="4"/>
  <c r="P34" i="4"/>
  <c r="P39" i="4"/>
  <c r="P49" i="4"/>
  <c r="P50" i="4"/>
  <c r="P53" i="4"/>
  <c r="P55" i="4"/>
  <c r="P86" i="4"/>
  <c r="Q86" i="4"/>
  <c r="P60" i="4"/>
  <c r="P87" i="4"/>
  <c r="P90" i="4"/>
  <c r="P29" i="4"/>
  <c r="P30" i="4"/>
  <c r="P32" i="4"/>
  <c r="P36" i="4"/>
  <c r="P37" i="4"/>
  <c r="P38" i="4"/>
  <c r="P40" i="4"/>
  <c r="P43" i="4"/>
  <c r="P46" i="4"/>
  <c r="Q46" i="4"/>
  <c r="P47" i="4"/>
  <c r="Q57" i="4"/>
  <c r="P57" i="4"/>
  <c r="P59" i="4"/>
  <c r="Q61" i="4"/>
  <c r="P61" i="4"/>
  <c r="O62" i="4"/>
  <c r="P62" i="4"/>
  <c r="P63" i="4"/>
  <c r="P66" i="4"/>
  <c r="P71" i="4"/>
  <c r="P72" i="4"/>
  <c r="P75" i="4"/>
  <c r="P79" i="4"/>
  <c r="P80" i="4"/>
  <c r="P100" i="4"/>
  <c r="P17" i="4"/>
  <c r="Q36" i="4"/>
  <c r="Q37" i="4"/>
  <c r="Q50" i="4"/>
  <c r="Q89" i="4"/>
  <c r="Q92" i="4"/>
  <c r="O19" i="4"/>
  <c r="V19" i="4"/>
  <c r="O18" i="4"/>
  <c r="Q17" i="4"/>
  <c r="O17" i="4"/>
  <c r="O16" i="4"/>
  <c r="Q16" i="4"/>
  <c r="V16" i="4"/>
  <c r="C8" i="6"/>
  <c r="V42" i="4"/>
  <c r="Q42" i="4"/>
  <c r="D9" i="6"/>
  <c r="V26" i="4"/>
  <c r="O42" i="4"/>
  <c r="V51" i="4"/>
  <c r="Q51" i="4"/>
  <c r="D10" i="6"/>
  <c r="V18" i="4"/>
  <c r="Q18" i="4"/>
  <c r="V38" i="4"/>
  <c r="Q38" i="4"/>
  <c r="O51" i="4"/>
  <c r="C5" i="6"/>
  <c r="D6" i="6"/>
  <c r="C7" i="6"/>
  <c r="C4" i="6"/>
  <c r="C3" i="6"/>
  <c r="C2" i="6"/>
  <c r="H14" i="4"/>
  <c r="G14" i="4"/>
  <c r="F14" i="4"/>
  <c r="T14" i="4"/>
  <c r="K14" i="4"/>
  <c r="I14" i="4"/>
  <c r="AO27" i="3" l="1"/>
  <c r="AO28" i="3"/>
  <c r="AO51" i="3"/>
  <c r="AO39" i="3"/>
  <c r="AO81" i="3"/>
  <c r="AO68" i="3"/>
  <c r="AO71" i="3"/>
  <c r="AO110" i="3"/>
  <c r="AY53" i="3"/>
  <c r="BA53" i="3" s="1"/>
  <c r="V44" i="4"/>
  <c r="AY54" i="3"/>
  <c r="BA54" i="3" s="1"/>
  <c r="V45" i="4"/>
  <c r="AO54" i="3"/>
  <c r="O45" i="4"/>
  <c r="AY61" i="3"/>
  <c r="BA61" i="3" s="1"/>
  <c r="V52" i="4"/>
  <c r="AY73" i="3"/>
  <c r="BA73" i="3" s="1"/>
  <c r="V64" i="4"/>
  <c r="AO77" i="3"/>
  <c r="O68" i="4"/>
  <c r="AY97" i="3"/>
  <c r="BA97" i="3" s="1"/>
  <c r="V88" i="4"/>
  <c r="AY32" i="3"/>
  <c r="V23" i="4"/>
  <c r="AO41" i="3"/>
  <c r="O32" i="4"/>
  <c r="AY50" i="3"/>
  <c r="BA50" i="3" s="1"/>
  <c r="V41" i="4"/>
  <c r="AO75" i="3"/>
  <c r="O66" i="4"/>
  <c r="AY92" i="3"/>
  <c r="BA92" i="3" s="1"/>
  <c r="V83" i="4"/>
  <c r="AY93" i="3"/>
  <c r="BA93" i="3" s="1"/>
  <c r="V84" i="4"/>
  <c r="AY94" i="3"/>
  <c r="BA94" i="3" s="1"/>
  <c r="V85" i="4"/>
  <c r="O36" i="4"/>
  <c r="AO45" i="3"/>
  <c r="AO53" i="3"/>
  <c r="AO37" i="3"/>
  <c r="AO38" i="3"/>
  <c r="AO61" i="3"/>
  <c r="AO65" i="3"/>
  <c r="AO69" i="3"/>
  <c r="AO73" i="3"/>
  <c r="AO97" i="3"/>
  <c r="AO103" i="3"/>
  <c r="AO80" i="3"/>
  <c r="AO99" i="3"/>
  <c r="AO29" i="3"/>
  <c r="AO32" i="3"/>
  <c r="AO34" i="3"/>
  <c r="AO46" i="3"/>
  <c r="AO47" i="3"/>
  <c r="AO48" i="3"/>
  <c r="AO49" i="3"/>
  <c r="AO50" i="3"/>
  <c r="AO52" i="3"/>
  <c r="AO55" i="3"/>
  <c r="AO64" i="3"/>
  <c r="AO66" i="3"/>
  <c r="AO72" i="3"/>
  <c r="AO59" i="3"/>
  <c r="AO60" i="3"/>
  <c r="AO62" i="3"/>
  <c r="AO63" i="3"/>
  <c r="AO70" i="3"/>
  <c r="AO84" i="3"/>
  <c r="AO85" i="3"/>
  <c r="AO86" i="3"/>
  <c r="AO87" i="3"/>
  <c r="AO88" i="3"/>
  <c r="AO89" i="3"/>
  <c r="AO90" i="3"/>
  <c r="AO91" i="3"/>
  <c r="AO107" i="3"/>
  <c r="AO109" i="3"/>
  <c r="AO92" i="3"/>
  <c r="AO93" i="3"/>
  <c r="AO94" i="3"/>
  <c r="AO98" i="3"/>
  <c r="AO100" i="3"/>
  <c r="AO101" i="3"/>
  <c r="AO102" i="3"/>
  <c r="AO106" i="3"/>
  <c r="AO111" i="3"/>
  <c r="AO25" i="3"/>
  <c r="AO26" i="3"/>
  <c r="AY57" i="3"/>
  <c r="V48" i="4"/>
  <c r="AO57" i="3"/>
  <c r="O48" i="4"/>
  <c r="AY103" i="3"/>
  <c r="V94" i="4"/>
  <c r="AO30" i="3"/>
  <c r="O21" i="4"/>
  <c r="AY31" i="3"/>
  <c r="V22" i="4"/>
  <c r="AO31" i="3"/>
  <c r="O22" i="4"/>
  <c r="AO33" i="3"/>
  <c r="O24" i="4"/>
  <c r="AO35" i="3"/>
  <c r="O26" i="4"/>
  <c r="AO36" i="3"/>
  <c r="O27" i="4"/>
  <c r="AY37" i="3"/>
  <c r="V28" i="4"/>
  <c r="AY39" i="3"/>
  <c r="V30" i="4"/>
  <c r="AY40" i="3"/>
  <c r="V31" i="4"/>
  <c r="AO40" i="3"/>
  <c r="O31" i="4"/>
  <c r="AY42" i="3"/>
  <c r="BA42" i="3" s="1"/>
  <c r="V33" i="4"/>
  <c r="AO43" i="3"/>
  <c r="O34" i="4"/>
  <c r="AO44" i="3"/>
  <c r="O35" i="4"/>
  <c r="AY44" i="3"/>
  <c r="BA44" i="3" s="1"/>
  <c r="V35" i="4"/>
  <c r="AY63" i="3"/>
  <c r="BA63" i="3" s="1"/>
  <c r="V54" i="4"/>
  <c r="AY64" i="3"/>
  <c r="BA64" i="3" s="1"/>
  <c r="V55" i="4"/>
  <c r="AO67" i="3"/>
  <c r="O58" i="4"/>
  <c r="AY67" i="3"/>
  <c r="V58" i="4"/>
  <c r="AY71" i="3"/>
  <c r="BA71" i="3" s="1"/>
  <c r="V62" i="4"/>
  <c r="AY75" i="3"/>
  <c r="V66" i="4"/>
  <c r="AO76" i="3"/>
  <c r="O67" i="4"/>
  <c r="AO79" i="3"/>
  <c r="O70" i="4"/>
  <c r="BA79" i="3"/>
  <c r="AC70" i="4"/>
  <c r="AY81" i="3"/>
  <c r="BA81" i="3" s="1"/>
  <c r="V72" i="4"/>
  <c r="AO82" i="3"/>
  <c r="O73" i="4"/>
  <c r="AY85" i="3"/>
  <c r="BA85" i="3" s="1"/>
  <c r="V76" i="4"/>
  <c r="AY90" i="3"/>
  <c r="BA90" i="3" s="1"/>
  <c r="V81" i="4"/>
  <c r="AY91" i="3"/>
  <c r="V82" i="4"/>
  <c r="AO104" i="3"/>
  <c r="O95" i="4"/>
  <c r="AO105" i="3"/>
  <c r="O96" i="4"/>
  <c r="AO108" i="3"/>
  <c r="O99" i="4"/>
  <c r="AY109" i="3"/>
  <c r="V100" i="4"/>
  <c r="AY111" i="3"/>
  <c r="BA111" i="3" s="1"/>
  <c r="V69" i="4"/>
  <c r="O69" i="4"/>
  <c r="V90" i="4"/>
  <c r="V56" i="4"/>
  <c r="O56" i="4"/>
  <c r="V86" i="4"/>
  <c r="O60" i="4"/>
  <c r="O64" i="4"/>
  <c r="O90" i="4"/>
  <c r="O86" i="4"/>
  <c r="V24" i="4"/>
  <c r="V40" i="4"/>
  <c r="O49" i="4"/>
  <c r="V60" i="4"/>
  <c r="V68" i="4"/>
  <c r="O87" i="4"/>
  <c r="V87" i="4"/>
  <c r="V20" i="4"/>
  <c r="V21" i="4"/>
  <c r="V25" i="4"/>
  <c r="V27" i="4"/>
  <c r="V39" i="4"/>
  <c r="V49" i="4"/>
  <c r="V53" i="4"/>
  <c r="V29" i="4"/>
  <c r="V36" i="4"/>
  <c r="V37" i="4"/>
  <c r="O37" i="4"/>
  <c r="V43" i="4"/>
  <c r="AC44" i="4"/>
  <c r="AE44" i="4"/>
  <c r="AC45" i="4"/>
  <c r="AE45" i="4"/>
  <c r="V47" i="4"/>
  <c r="AC52" i="4"/>
  <c r="AE52" i="4"/>
  <c r="O57" i="4"/>
  <c r="V57" i="4"/>
  <c r="V59" i="4"/>
  <c r="O61" i="4"/>
  <c r="V63" i="4"/>
  <c r="AC64" i="4"/>
  <c r="AE64" i="4"/>
  <c r="V71" i="4"/>
  <c r="V75" i="4"/>
  <c r="V79" i="4"/>
  <c r="V17" i="4"/>
  <c r="O33" i="4"/>
  <c r="O46" i="4"/>
  <c r="O65" i="4"/>
  <c r="V65" i="4"/>
  <c r="O74" i="4"/>
  <c r="O78" i="4"/>
  <c r="O20" i="4"/>
  <c r="O71" i="4"/>
  <c r="O75" i="4"/>
  <c r="O79" i="4"/>
  <c r="V61" i="4"/>
  <c r="V46" i="4"/>
  <c r="V70" i="4"/>
  <c r="V73" i="4"/>
  <c r="V74" i="4"/>
  <c r="V78" i="4"/>
  <c r="V32" i="4"/>
  <c r="O43" i="4"/>
  <c r="O47" i="4"/>
  <c r="V50" i="4"/>
  <c r="O59" i="4"/>
  <c r="O63" i="4"/>
  <c r="V67" i="4"/>
  <c r="V91" i="4"/>
  <c r="O91" i="4"/>
  <c r="V93" i="4"/>
  <c r="O93" i="4"/>
  <c r="V97" i="4"/>
  <c r="V99" i="4"/>
  <c r="O53" i="4"/>
  <c r="V77" i="4"/>
  <c r="O77" i="4"/>
  <c r="V89" i="4"/>
  <c r="V92" i="4"/>
  <c r="O92" i="4"/>
  <c r="V95" i="4"/>
  <c r="V96" i="4"/>
  <c r="V98" i="4"/>
  <c r="V34" i="4"/>
  <c r="V80" i="4"/>
  <c r="AC32" i="4"/>
  <c r="AC35" i="4"/>
  <c r="AC81" i="4"/>
  <c r="AC85" i="4"/>
  <c r="AC19" i="4"/>
  <c r="AC16" i="4"/>
  <c r="AC18" i="4"/>
  <c r="AC26" i="4"/>
  <c r="AC38" i="4"/>
  <c r="AC84" i="4"/>
  <c r="AC76" i="4"/>
  <c r="AC42" i="4"/>
  <c r="AC54" i="4"/>
  <c r="AC55" i="4"/>
  <c r="AC88" i="4"/>
  <c r="AC80" i="4"/>
  <c r="AC34" i="4"/>
  <c r="AC72" i="4"/>
  <c r="AC51" i="4"/>
  <c r="AE70" i="4"/>
  <c r="AE23" i="4"/>
  <c r="AC62" i="4"/>
  <c r="U15" i="4"/>
  <c r="AC23" i="4" l="1"/>
  <c r="BA32" i="3"/>
  <c r="BA57" i="3"/>
  <c r="AC48" i="4"/>
  <c r="BA103" i="3"/>
  <c r="AC94" i="4"/>
  <c r="BA31" i="3"/>
  <c r="AC22" i="4"/>
  <c r="BA37" i="3"/>
  <c r="AC28" i="4"/>
  <c r="BA39" i="3"/>
  <c r="AC30" i="4"/>
  <c r="BA40" i="3"/>
  <c r="AC31" i="4"/>
  <c r="BA67" i="3"/>
  <c r="AC58" i="4"/>
  <c r="BA75" i="3"/>
  <c r="AC66" i="4"/>
  <c r="BA91" i="3"/>
  <c r="AC82" i="4"/>
  <c r="BA109" i="3"/>
  <c r="AC100" i="4"/>
  <c r="AC69" i="4"/>
  <c r="AE69" i="4"/>
  <c r="AC90" i="4"/>
  <c r="AE90" i="4"/>
  <c r="AC86" i="4"/>
  <c r="AE86" i="4"/>
  <c r="AC56" i="4"/>
  <c r="AE56" i="4"/>
  <c r="AC24" i="4"/>
  <c r="AE24" i="4"/>
  <c r="AC40" i="4"/>
  <c r="AE40" i="4"/>
  <c r="AC71" i="4"/>
  <c r="AE71" i="4"/>
  <c r="AC75" i="4"/>
  <c r="AE75" i="4"/>
  <c r="AC79" i="4"/>
  <c r="AE79" i="4"/>
  <c r="AC17" i="4"/>
  <c r="AE17" i="4"/>
  <c r="AC65" i="4"/>
  <c r="AE65" i="4"/>
  <c r="AC78" i="4"/>
  <c r="AE78" i="4"/>
  <c r="AC53" i="4"/>
  <c r="AE53" i="4"/>
  <c r="AC73" i="4"/>
  <c r="AE73" i="4"/>
  <c r="AC74" i="4"/>
  <c r="AE74" i="4"/>
  <c r="AC98" i="4"/>
  <c r="AE98" i="4"/>
  <c r="AC33" i="4"/>
  <c r="AE33" i="4"/>
  <c r="AC61" i="4"/>
  <c r="AE61" i="4"/>
  <c r="AC77" i="4"/>
  <c r="AE77" i="4"/>
  <c r="AC89" i="4"/>
  <c r="AE89" i="4"/>
  <c r="AC95" i="4"/>
  <c r="AE95" i="4"/>
  <c r="AC83" i="4"/>
  <c r="AE83" i="4"/>
  <c r="AC60" i="4"/>
  <c r="AE60" i="4"/>
  <c r="AC68" i="4"/>
  <c r="AE68" i="4"/>
  <c r="AC87" i="4"/>
  <c r="AE87" i="4"/>
  <c r="AC20" i="4"/>
  <c r="AE20" i="4"/>
  <c r="AC21" i="4"/>
  <c r="AE21" i="4"/>
  <c r="AC25" i="4"/>
  <c r="AE25" i="4"/>
  <c r="AC27" i="4"/>
  <c r="AE27" i="4"/>
  <c r="AC39" i="4"/>
  <c r="AE39" i="4"/>
  <c r="AC49" i="4"/>
  <c r="AE49" i="4"/>
  <c r="AC29" i="4"/>
  <c r="AE29" i="4"/>
  <c r="AC36" i="4"/>
  <c r="AE36" i="4"/>
  <c r="AC37" i="4"/>
  <c r="AE37" i="4"/>
  <c r="AC43" i="4"/>
  <c r="AE43" i="4"/>
  <c r="AC47" i="4"/>
  <c r="AE47" i="4"/>
  <c r="AC57" i="4"/>
  <c r="AE57" i="4"/>
  <c r="AC59" i="4"/>
  <c r="AE59" i="4"/>
  <c r="AC63" i="4"/>
  <c r="AE63" i="4"/>
  <c r="AC46" i="4"/>
  <c r="AE46" i="4"/>
  <c r="AC50" i="4"/>
  <c r="AE50" i="4"/>
  <c r="AC67" i="4"/>
  <c r="AE67" i="4"/>
  <c r="AC91" i="4"/>
  <c r="AE91" i="4"/>
  <c r="AC93" i="4"/>
  <c r="AE93" i="4"/>
  <c r="AC97" i="4"/>
  <c r="AE97" i="4"/>
  <c r="AC99" i="4"/>
  <c r="AE99" i="4"/>
  <c r="AC92" i="4"/>
  <c r="AE92" i="4"/>
  <c r="AC96" i="4"/>
  <c r="AE96" i="4"/>
  <c r="AE41" i="4"/>
  <c r="AC41" i="4"/>
  <c r="AE28" i="4"/>
  <c r="AE31" i="4"/>
  <c r="AE32" i="4"/>
  <c r="AE35" i="4"/>
  <c r="AE81" i="4"/>
  <c r="AE82" i="4"/>
  <c r="AE85" i="4"/>
  <c r="AE19" i="4"/>
  <c r="AE16" i="4"/>
  <c r="AE80" i="4"/>
  <c r="AE100" i="4"/>
  <c r="AE51" i="4"/>
  <c r="AE48" i="4"/>
  <c r="AE94" i="4"/>
  <c r="AE84" i="4"/>
  <c r="AE22" i="4"/>
  <c r="AE54" i="4"/>
  <c r="AE72" i="4"/>
  <c r="AE58" i="4"/>
  <c r="AE55" i="4"/>
  <c r="AE42" i="4"/>
  <c r="AE30" i="4"/>
  <c r="AE18" i="4"/>
  <c r="AE62" i="4"/>
  <c r="AE34" i="4"/>
  <c r="AE88" i="4"/>
  <c r="AE66" i="4"/>
  <c r="AE76" i="4"/>
  <c r="AE38" i="4"/>
  <c r="AE26" i="4"/>
  <c r="J14" i="4"/>
  <c r="L14" i="4"/>
  <c r="G23" i="3"/>
  <c r="E14" i="4" s="1"/>
  <c r="U14" i="4" l="1"/>
  <c r="AL112" i="3"/>
  <c r="F43" i="5"/>
  <c r="C43" i="5"/>
  <c r="C41" i="5"/>
  <c r="F41" i="5" s="1"/>
  <c r="C40" i="5"/>
  <c r="F40" i="5" s="1"/>
  <c r="C39" i="5"/>
  <c r="F39" i="5" s="1"/>
  <c r="C18" i="5"/>
  <c r="C21" i="5" s="1"/>
  <c r="C24" i="5" s="1"/>
  <c r="C13" i="5"/>
  <c r="C23" i="5" s="1"/>
  <c r="AD14" i="4"/>
  <c r="X14" i="4"/>
  <c r="Y14" i="4"/>
  <c r="Z14" i="4"/>
  <c r="W14" i="4"/>
  <c r="S14" i="4"/>
  <c r="R14" i="4"/>
  <c r="M14" i="4"/>
  <c r="M10" i="4"/>
  <c r="C10" i="4"/>
  <c r="H7" i="4"/>
  <c r="AW13" i="3"/>
  <c r="Z7" i="4" s="1"/>
  <c r="AZ112" i="3"/>
  <c r="AJ112" i="3"/>
  <c r="BB24" i="3"/>
  <c r="AG24" i="3" s="1"/>
  <c r="E15" i="4"/>
  <c r="B15" i="4"/>
  <c r="AB14" i="4"/>
  <c r="BB23" i="3"/>
  <c r="AG23" i="3" s="1"/>
  <c r="B14" i="4"/>
  <c r="E15" i="3"/>
  <c r="AF24" i="3" l="1"/>
  <c r="AM24" i="3"/>
  <c r="AY24" i="3" s="1"/>
  <c r="BA24" i="3" s="1"/>
  <c r="AH24" i="3"/>
  <c r="AM23" i="3"/>
  <c r="AY23" i="3" s="1"/>
  <c r="AF23" i="3"/>
  <c r="N15" i="4"/>
  <c r="AH23" i="3"/>
  <c r="Q14" i="4" s="1"/>
  <c r="S10" i="4"/>
  <c r="AD102" i="4"/>
  <c r="AC23" i="3"/>
  <c r="N14" i="4"/>
  <c r="AE23" i="3"/>
  <c r="AA23" i="3"/>
  <c r="C25" i="5"/>
  <c r="W112" i="3"/>
  <c r="Y23" i="3"/>
  <c r="AO24" i="3" l="1"/>
  <c r="AO23" i="3"/>
  <c r="Q15" i="4"/>
  <c r="P15" i="4"/>
  <c r="P14" i="4"/>
  <c r="O14" i="4"/>
  <c r="C44" i="5"/>
  <c r="C31" i="5"/>
  <c r="F44" i="5"/>
  <c r="O15" i="4"/>
  <c r="V15" i="4" l="1"/>
  <c r="AC15" i="4"/>
  <c r="BA23" i="3"/>
  <c r="AM112" i="3"/>
  <c r="V14" i="4"/>
  <c r="D31" i="5"/>
  <c r="F31" i="5"/>
  <c r="G31" i="5" s="1"/>
  <c r="AC14" i="4" l="1"/>
  <c r="AE14" i="4"/>
  <c r="V102" i="4"/>
  <c r="G32" i="5"/>
  <c r="G33" i="5"/>
  <c r="D32" i="5"/>
  <c r="D33" i="5"/>
  <c r="AE15" i="4"/>
  <c r="AY112" i="3"/>
  <c r="AC102" i="4" l="1"/>
  <c r="BA112" i="3"/>
  <c r="AE102" i="4"/>
  <c r="D38" i="5"/>
  <c r="D41" i="5"/>
  <c r="D43" i="5" s="1"/>
  <c r="D59" i="5" s="1"/>
  <c r="D40" i="5"/>
  <c r="D39" i="5"/>
  <c r="D42" i="5" s="1"/>
  <c r="D44" i="5" s="1"/>
  <c r="G41" i="5"/>
  <c r="G43" i="5" s="1"/>
  <c r="G59" i="5" s="1"/>
  <c r="G40" i="5"/>
  <c r="G39" i="5"/>
  <c r="G38" i="5"/>
  <c r="D46" i="5" l="1"/>
  <c r="G42" i="5"/>
  <c r="G44" i="5" s="1"/>
  <c r="D56" i="5"/>
  <c r="D53" i="5"/>
  <c r="D54" i="5" s="1"/>
  <c r="D50" i="5"/>
  <c r="G46" i="5" l="1"/>
  <c r="D45" i="5"/>
  <c r="D51" i="5"/>
  <c r="D62" i="5" s="1"/>
  <c r="D60" i="5"/>
  <c r="D58" i="5"/>
  <c r="D57" i="5"/>
  <c r="D61" i="5" s="1"/>
  <c r="G56" i="5"/>
  <c r="G53" i="5"/>
  <c r="G54" i="5" s="1"/>
  <c r="G50" i="5"/>
  <c r="G60" i="5" l="1"/>
  <c r="G58" i="5"/>
  <c r="G57" i="5"/>
  <c r="G61" i="5" s="1"/>
  <c r="D64" i="5"/>
  <c r="D65" i="5" s="1"/>
  <c r="G45" i="5"/>
  <c r="G51" i="5"/>
  <c r="G62" i="5" s="1"/>
  <c r="G64" i="5" l="1"/>
  <c r="G6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Erika Edith Reyes Gonzalez</author>
    <author>Adriana Lucia Burgos Gomez</author>
    <author>PATRICIA GARCIA</author>
  </authors>
  <commentList>
    <comment ref="J21" authorId="0" shapeId="0" xr:uid="{51EB6DF9-575F-4038-BB55-6E1BF8323D15}">
      <text>
        <r>
          <rPr>
            <b/>
            <sz val="9"/>
            <color indexed="81"/>
            <rFont val="Tahoma"/>
            <family val="2"/>
          </rPr>
          <t>13</t>
        </r>
        <r>
          <rPr>
            <sz val="9"/>
            <color indexed="81"/>
            <rFont val="Tahoma"/>
            <family val="2"/>
          </rPr>
          <t xml:space="preserve"> - Contratista Perosna Natural
</t>
        </r>
        <r>
          <rPr>
            <b/>
            <sz val="9"/>
            <color indexed="81"/>
            <rFont val="Tahoma"/>
            <family val="2"/>
          </rPr>
          <t>31</t>
        </r>
        <r>
          <rPr>
            <sz val="9"/>
            <color indexed="81"/>
            <rFont val="Tahoma"/>
            <family val="2"/>
          </rPr>
          <t xml:space="preserve"> - contratista Perosna juridica</t>
        </r>
      </text>
    </comment>
    <comment ref="AG21" authorId="1" shapeId="0" xr:uid="{B5B30E66-E23C-4FFC-8A11-0E203A23E2F6}">
      <text>
        <r>
          <rPr>
            <sz val="9"/>
            <color indexed="81"/>
            <rFont val="Tahoma"/>
            <family val="2"/>
          </rPr>
          <t xml:space="preserve">ENTRE 1 Y 2.000 SMMLV </t>
        </r>
        <r>
          <rPr>
            <b/>
            <sz val="9"/>
            <color indexed="81"/>
            <rFont val="Tahoma"/>
            <family val="2"/>
          </rPr>
          <t>0,5%</t>
        </r>
        <r>
          <rPr>
            <sz val="9"/>
            <color indexed="81"/>
            <rFont val="Tahoma"/>
            <family val="2"/>
          </rPr>
          <t xml:space="preserve">
ENTRE 2.001 Y 6.000 SMMLV </t>
        </r>
        <r>
          <rPr>
            <b/>
            <sz val="9"/>
            <color indexed="81"/>
            <rFont val="Tahoma"/>
            <family val="2"/>
          </rPr>
          <t>1%</t>
        </r>
        <r>
          <rPr>
            <sz val="9"/>
            <color indexed="81"/>
            <rFont val="Tahoma"/>
            <family val="2"/>
          </rPr>
          <t xml:space="preserve">
DE 6.001 SMMLV EN ADELANTE </t>
        </r>
        <r>
          <rPr>
            <b/>
            <sz val="9"/>
            <color indexed="81"/>
            <rFont val="Tahoma"/>
            <family val="2"/>
          </rPr>
          <t>2%</t>
        </r>
      </text>
    </comment>
    <comment ref="AH21" authorId="2" shapeId="0" xr:uid="{77720801-BC9D-4B23-8EE9-59228E084B2B}">
      <text>
        <r>
          <rPr>
            <b/>
            <sz val="9"/>
            <color indexed="81"/>
            <rFont val="Tahoma"/>
            <family val="2"/>
          </rPr>
          <t xml:space="preserve">TARIFA
1. </t>
        </r>
        <r>
          <rPr>
            <sz val="9"/>
            <color indexed="81"/>
            <rFont val="Tahoma"/>
            <family val="2"/>
          </rPr>
          <t xml:space="preserve">SI ES </t>
        </r>
        <r>
          <rPr>
            <b/>
            <sz val="9"/>
            <color indexed="81"/>
            <rFont val="Tahoma"/>
            <family val="2"/>
          </rPr>
          <t xml:space="preserve">0,5%
2. </t>
        </r>
        <r>
          <rPr>
            <sz val="9"/>
            <color indexed="81"/>
            <rFont val="Tahoma"/>
            <family val="2"/>
          </rPr>
          <t>SI ES</t>
        </r>
        <r>
          <rPr>
            <b/>
            <sz val="9"/>
            <color indexed="81"/>
            <rFont val="Tahoma"/>
            <family val="2"/>
          </rPr>
          <t xml:space="preserve"> 1%
3. </t>
        </r>
        <r>
          <rPr>
            <sz val="9"/>
            <color indexed="81"/>
            <rFont val="Tahoma"/>
            <family val="2"/>
          </rPr>
          <t>SI ES</t>
        </r>
        <r>
          <rPr>
            <b/>
            <sz val="9"/>
            <color indexed="81"/>
            <rFont val="Tahoma"/>
            <family val="2"/>
          </rPr>
          <t xml:space="preserve"> 2%</t>
        </r>
        <r>
          <rPr>
            <sz val="9"/>
            <color indexed="81"/>
            <rFont val="Tahoma"/>
            <family val="2"/>
          </rPr>
          <t xml:space="preserve">
</t>
        </r>
      </text>
    </comment>
    <comment ref="M22" authorId="2" shapeId="0" xr:uid="{CCAFFCDB-F29F-4855-9656-862605BC5FA3}">
      <text>
        <r>
          <rPr>
            <b/>
            <sz val="9"/>
            <color indexed="81"/>
            <rFont val="Tahoma"/>
            <family val="2"/>
          </rPr>
          <t>CLASE CONTRATOS
7100 - Obra
7200 - Consultoria
7300 - Pres. Servicios
7400 - Concesión
7500 - Otros</t>
        </r>
        <r>
          <rPr>
            <sz val="9"/>
            <color indexed="81"/>
            <rFont val="Tahoma"/>
            <family val="2"/>
          </rPr>
          <t xml:space="preserve">
</t>
        </r>
      </text>
    </comment>
    <comment ref="O22" authorId="0" shapeId="0" xr:uid="{E66B6FE3-3FB7-4735-A2DB-9505CC97EB95}">
      <text>
        <r>
          <rPr>
            <b/>
            <sz val="9"/>
            <color indexed="81"/>
            <rFont val="Tahoma"/>
            <family val="2"/>
          </rPr>
          <t>ESTADO DEL CONTRATO
1. En ejecución
2. Terminado
3. Liquidado
4. Suspendido</t>
        </r>
        <r>
          <rPr>
            <sz val="9"/>
            <color indexed="81"/>
            <rFont val="Tahoma"/>
            <family val="2"/>
          </rPr>
          <t xml:space="preserve">
</t>
        </r>
      </text>
    </comment>
  </commentList>
</comments>
</file>

<file path=xl/sharedStrings.xml><?xml version="1.0" encoding="utf-8"?>
<sst xmlns="http://schemas.openxmlformats.org/spreadsheetml/2006/main" count="745" uniqueCount="461">
  <si>
    <t>Formato de Registro Recaudo Contribución - ESTAMPILLA PRO UNIVERSIDAD NACIONAL DE COLOMBIA Y DEMAS UNIVERSIDADES ESTATALES DE COLOMBIA
INSTRUCTIVO
Para el diligenciamiento de la contribución especial sobre contratos de obra pública, sus adiciones y contratos de concesión, suscritos por entidades públicas del orden Nacional.</t>
  </si>
  <si>
    <t>Estas instrucciones son una orientación general para el diligenciamiento del  "Formato de Registro Recaudo Estampilla Pro Universidad Nacional y demás Universidades Estatales de Colombia" y no eximen de la obligación de aplicar, en cada caso particular, las normas legales que regulan lo relacionado con la contribución sobre contratos de obra pública,conexos y adición, suscritos por Entidades Públicas del Orden Nacional.</t>
  </si>
  <si>
    <t xml:space="preserve">COLUMNA </t>
  </si>
  <si>
    <t xml:space="preserve">NOMBRE DE LA COLUMNA </t>
  </si>
  <si>
    <t xml:space="preserve">DESCRIPCION </t>
  </si>
  <si>
    <t xml:space="preserve">Regional </t>
  </si>
  <si>
    <t>Corresponde al Nombre de la Dirección Regional (ejemplo: Sucre)</t>
  </si>
  <si>
    <t>Cod</t>
  </si>
  <si>
    <t>Corresponde al Código de la PCI.</t>
  </si>
  <si>
    <t>Periodo Desde - hasta</t>
  </si>
  <si>
    <r>
      <t>El reporte del formato es acumulado (</t>
    </r>
    <r>
      <rPr>
        <b/>
        <sz val="11"/>
        <color indexed="8"/>
        <rFont val="Calibri"/>
        <family val="2"/>
      </rPr>
      <t>ejemplo</t>
    </r>
    <r>
      <rPr>
        <sz val="11"/>
        <color theme="1"/>
        <rFont val="Calibri"/>
        <family val="2"/>
        <scheme val="minor"/>
      </rPr>
      <t xml:space="preserve">: si presenta </t>
    </r>
    <r>
      <rPr>
        <b/>
        <sz val="11"/>
        <color indexed="8"/>
        <rFont val="Calibri"/>
        <family val="2"/>
      </rPr>
      <t>ENERO</t>
    </r>
    <r>
      <rPr>
        <sz val="11"/>
        <color theme="1"/>
        <rFont val="Calibri"/>
        <family val="2"/>
        <scheme val="minor"/>
      </rPr>
      <t xml:space="preserve"> diligenciar desde Enero hasta Enero del año vigente, si reporta </t>
    </r>
    <r>
      <rPr>
        <b/>
        <sz val="11"/>
        <color indexed="8"/>
        <rFont val="Calibri"/>
        <family val="2"/>
      </rPr>
      <t>FEBRERO</t>
    </r>
    <r>
      <rPr>
        <sz val="11"/>
        <color theme="1"/>
        <rFont val="Calibri"/>
        <family val="2"/>
        <scheme val="minor"/>
      </rPr>
      <t>, diligenciar desde Enero hasta Febrero del año vigente).</t>
    </r>
  </si>
  <si>
    <t>INFORMACION DEL CONTRATO</t>
  </si>
  <si>
    <t>A</t>
  </si>
  <si>
    <t xml:space="preserve">Número </t>
  </si>
  <si>
    <t>Diligencie el número del contrato/aceptación de oferta correspondiente.</t>
  </si>
  <si>
    <t>Vigencia del Contrato</t>
  </si>
  <si>
    <r>
      <rPr>
        <b/>
        <sz val="11"/>
        <color indexed="8"/>
        <rFont val="Calibri"/>
        <family val="2"/>
      </rPr>
      <t>VIGENCIA FISCAL</t>
    </r>
    <r>
      <rPr>
        <sz val="11"/>
        <color theme="1"/>
        <rFont val="Calibri"/>
        <family val="2"/>
        <scheme val="minor"/>
      </rPr>
      <t xml:space="preserve"> en el que se perfecciona el contrato objeto de contribución.</t>
    </r>
  </si>
  <si>
    <t>B</t>
  </si>
  <si>
    <t>Fecha Suscripción Contrato D/M/A</t>
  </si>
  <si>
    <t>Registre la fecha de suscripción del contrato, en el orden de día, mes y año (Acorde con el contrato/aceptación de oferta)</t>
  </si>
  <si>
    <t>C</t>
  </si>
  <si>
    <t>Fecha Final del Contrato  D/M/A</t>
  </si>
  <si>
    <t>Digite la fecha de terminación del contrato, en el orden de día, mes y año (Acorde con el contrato/aceptación de oferta)</t>
  </si>
  <si>
    <t>D</t>
  </si>
  <si>
    <t>Plazo de Ejecución</t>
  </si>
  <si>
    <t>La casilla se encuentra formulada (C-B+1)</t>
  </si>
  <si>
    <t>DD</t>
  </si>
  <si>
    <t>Objeto de Contrato</t>
  </si>
  <si>
    <t xml:space="preserve">Indicar el Objeto del Contrato </t>
  </si>
  <si>
    <t>DE</t>
  </si>
  <si>
    <t>N° Proceso SECOP II</t>
  </si>
  <si>
    <t>Incluir el Numero del Proceso de Selección</t>
  </si>
  <si>
    <t>E</t>
  </si>
  <si>
    <t>Nombre del Contribuyente PN O PJ (Contratista)</t>
  </si>
  <si>
    <t>Corresponde al Nombre o Razón Social del Contratista estipulado en el Contrato/Aceptación de Oferta), contribuyente de la Estampilla.</t>
  </si>
  <si>
    <t>F</t>
  </si>
  <si>
    <t>Identificación del Contratista</t>
  </si>
  <si>
    <t>Corresponde al número de Cédula o NIT del Contratista contribuyente de la Estampilla</t>
  </si>
  <si>
    <t>G</t>
  </si>
  <si>
    <t>H</t>
  </si>
  <si>
    <t>Contrato y/o Adición</t>
  </si>
  <si>
    <t>Vr. Del Contrato sin Iva</t>
  </si>
  <si>
    <t>Iva del Contrato</t>
  </si>
  <si>
    <t>Valor del IVA del Contrato, para Contratos de Obra y Conexos corresponde al IVA calculado sobre el valor de AIU, Administración, Imprevistos y Utilidad, solamente debe generarse el Impuesto a las Ventas sobre el valor de la utilidad.</t>
  </si>
  <si>
    <t>I</t>
  </si>
  <si>
    <t>Vr. Total del Contrato</t>
  </si>
  <si>
    <t>J</t>
  </si>
  <si>
    <t>Base Gravable Vr. Contrato y/o Adición (SIN IVA)</t>
  </si>
  <si>
    <t>La casilla se encuentra formulada, sumatoria de Contrato sin IVA, MÁS adicion sin IVA</t>
  </si>
  <si>
    <t>K</t>
  </si>
  <si>
    <t>% AIU Pactado más IVA</t>
  </si>
  <si>
    <t>Digite el valor del AIU + IVA estipulado en la propuesta económica(tener en cuenta formato de liquidación contrato de obra)</t>
  </si>
  <si>
    <t>L</t>
  </si>
  <si>
    <t>Vr. AIU pactado más IVA</t>
  </si>
  <si>
    <t>La casilla se encuentra formulada (AIU mas IVA sobre el valor del contrato y/o adiciones)</t>
  </si>
  <si>
    <t>M</t>
  </si>
  <si>
    <t xml:space="preserve">AIU PACTADO- % -Administracion </t>
  </si>
  <si>
    <r>
      <t xml:space="preserve">Digite el % pactado por Administración, </t>
    </r>
    <r>
      <rPr>
        <b/>
        <sz val="11"/>
        <color indexed="8"/>
        <rFont val="Calibri"/>
        <family val="2"/>
      </rPr>
      <t>la casilla VALOR</t>
    </r>
    <r>
      <rPr>
        <sz val="11"/>
        <color theme="1"/>
        <rFont val="Calibri"/>
        <family val="2"/>
        <scheme val="minor"/>
      </rPr>
      <t>, se encuentra formulada.</t>
    </r>
  </si>
  <si>
    <t>N</t>
  </si>
  <si>
    <t xml:space="preserve">AIU PACTADO- % -Imprevistos </t>
  </si>
  <si>
    <r>
      <t xml:space="preserve">Digite el % pactado por Imprevistos, </t>
    </r>
    <r>
      <rPr>
        <b/>
        <sz val="11"/>
        <color indexed="8"/>
        <rFont val="Calibri"/>
        <family val="2"/>
      </rPr>
      <t>la casilla VALOR</t>
    </r>
    <r>
      <rPr>
        <sz val="11"/>
        <color theme="1"/>
        <rFont val="Calibri"/>
        <family val="2"/>
        <scheme val="minor"/>
      </rPr>
      <t>, se encuentra formulada.</t>
    </r>
  </si>
  <si>
    <t>O</t>
  </si>
  <si>
    <t>AIU PACTADO- % -Utilidad</t>
  </si>
  <si>
    <r>
      <t xml:space="preserve">Digite el % pactado por Utilidad,  </t>
    </r>
    <r>
      <rPr>
        <b/>
        <sz val="11"/>
        <color indexed="8"/>
        <rFont val="Calibri"/>
        <family val="2"/>
      </rPr>
      <t>la casilla VALOR</t>
    </r>
    <r>
      <rPr>
        <sz val="11"/>
        <color theme="1"/>
        <rFont val="Calibri"/>
        <family val="2"/>
        <scheme val="minor"/>
      </rPr>
      <t>, se encuentra formulada.</t>
    </r>
  </si>
  <si>
    <t>P</t>
  </si>
  <si>
    <t xml:space="preserve">Liquidación Contribución total Estampilla </t>
  </si>
  <si>
    <t>Q</t>
  </si>
  <si>
    <t>Tarifa %</t>
  </si>
  <si>
    <t>INFORMACION DEL PAGO</t>
  </si>
  <si>
    <t>R</t>
  </si>
  <si>
    <t>Número Orden de Pago</t>
  </si>
  <si>
    <t>Número interno con el cual se ordena el giro (pago) al contratista-contribuyente.</t>
  </si>
  <si>
    <t>S</t>
  </si>
  <si>
    <t>Vr. Orden de Pago</t>
  </si>
  <si>
    <t>Cuantía base gravable del pago realizado objeto de retención de Estampilla</t>
  </si>
  <si>
    <t>T</t>
  </si>
  <si>
    <t xml:space="preserve">Valor Retenido de Estampilla </t>
  </si>
  <si>
    <t>La casilla se encuentra formulada (S*Q)</t>
  </si>
  <si>
    <t>U</t>
  </si>
  <si>
    <t>Vr. Retenido con Anterioridad Estampilla</t>
  </si>
  <si>
    <t>Digite los valores retenidos de Estampilla de pagos generados con anterioridad</t>
  </si>
  <si>
    <t>V</t>
  </si>
  <si>
    <t>Pendiente Contribución Estampilla</t>
  </si>
  <si>
    <t>La casilla se encuentra formulada (P-T-U)</t>
  </si>
  <si>
    <t>W</t>
  </si>
  <si>
    <t>Fecha deducción D/M/A</t>
  </si>
  <si>
    <t>Digite en el orden de día, mes y año, la fecha en la cual se realizó la retención de la contribución (reporte deducciones)</t>
  </si>
  <si>
    <t>X</t>
  </si>
  <si>
    <t>Fecha DRXC</t>
  </si>
  <si>
    <t>Digite en el orden de día, mes y año, la fecha del DRXC por compensación de Deducciones</t>
  </si>
  <si>
    <t>N° DRXC</t>
  </si>
  <si>
    <t xml:space="preserve">Digite el Número de DRXC por Compensacion de Deducciones </t>
  </si>
  <si>
    <t>Y</t>
  </si>
  <si>
    <t>Si corresponde a DRXC por Compensacion de Deducciones, digite X</t>
  </si>
  <si>
    <t>Medio de Transferencia- Consignación</t>
  </si>
  <si>
    <t>Z</t>
  </si>
  <si>
    <t xml:space="preserve">Contribución Estampilla </t>
  </si>
  <si>
    <t>La casilla se encuentra formulada (corresponde a redondeo de los décimales de la contribución Estampilla).</t>
  </si>
  <si>
    <t>AA</t>
  </si>
  <si>
    <t>Interés de Mora</t>
  </si>
  <si>
    <r>
      <t xml:space="preserve">Digite el Valor correspondiente al interés de mora generado por el </t>
    </r>
    <r>
      <rPr>
        <b/>
        <sz val="11"/>
        <color indexed="8"/>
        <rFont val="Calibri"/>
        <family val="2"/>
      </rPr>
      <t>NO</t>
    </r>
    <r>
      <rPr>
        <sz val="11"/>
        <color theme="1"/>
        <rFont val="Calibri"/>
        <family val="2"/>
        <scheme val="minor"/>
      </rPr>
      <t xml:space="preserve"> pago en el tiempo establecido por el MEN.</t>
    </r>
  </si>
  <si>
    <t>BB</t>
  </si>
  <si>
    <t>Valor Transferido al Fondo</t>
  </si>
  <si>
    <t>La casilla se encuentra formulada (corresponde al valor retenido por Estampilla).</t>
  </si>
  <si>
    <t>Registre los datos completos de las personas responsables de la información que se está enviando (Nombre y Apellidos, Cargo y demás información solicitada).</t>
  </si>
  <si>
    <r>
      <rPr>
        <b/>
        <sz val="11"/>
        <color indexed="8"/>
        <rFont val="Calibri"/>
        <family val="2"/>
      </rPr>
      <t>NOTA</t>
    </r>
    <r>
      <rPr>
        <sz val="11"/>
        <color theme="1"/>
        <rFont val="Calibri"/>
        <family val="2"/>
        <scheme val="minor"/>
      </rPr>
      <t>: Para el respectivo diligenciamiento es importante contar con los siguientes documentos:
* Contrato o Aceptación de Oferta, Adición, reducción, Acta de Inicio.
* Propuesta Económica (para la verificación del AIU estipulado).
* Reporte deducciones de SIIF Nación (para la verificacion de valor, fecha de retención y número orden de pago).
* Factura o cuenta de cobro.
* DRXC ( para diligenciar fecha y numero)</t>
    </r>
  </si>
  <si>
    <t>REGIONALES</t>
  </si>
  <si>
    <t>REGIONAL</t>
  </si>
  <si>
    <t>PCI</t>
  </si>
  <si>
    <t>CONTRATO</t>
  </si>
  <si>
    <t>VIGENCIA</t>
  </si>
  <si>
    <t>SALARIO</t>
  </si>
  <si>
    <t>AMAZONAS</t>
  </si>
  <si>
    <t>ANTIOQUIA</t>
  </si>
  <si>
    <t>CONTRATO/ADICIÓN</t>
  </si>
  <si>
    <t xml:space="preserve">ARAUCA </t>
  </si>
  <si>
    <t>CONTRATO/REDUCCIÓN</t>
  </si>
  <si>
    <t>ATLANTICO</t>
  </si>
  <si>
    <t>CONTRATO/ADICIÓN/REDUCCIÓN</t>
  </si>
  <si>
    <t>BOGOTA</t>
  </si>
  <si>
    <t xml:space="preserve">BOLIVAR </t>
  </si>
  <si>
    <t>BOYACA</t>
  </si>
  <si>
    <t>CALDAS</t>
  </si>
  <si>
    <t>CAQUETA</t>
  </si>
  <si>
    <t>CASANARE</t>
  </si>
  <si>
    <t>CAUCA</t>
  </si>
  <si>
    <t>CESAR</t>
  </si>
  <si>
    <t>CHOCO</t>
  </si>
  <si>
    <t>CONSOLIDADO</t>
  </si>
  <si>
    <t>CORDOBA</t>
  </si>
  <si>
    <t>CUNDINAMARCA</t>
  </si>
  <si>
    <t>GUAINIA</t>
  </si>
  <si>
    <t>GUAJIRA</t>
  </si>
  <si>
    <t>GUAVIARE</t>
  </si>
  <si>
    <t>HUILA</t>
  </si>
  <si>
    <t>MAGDALENA</t>
  </si>
  <si>
    <t>META</t>
  </si>
  <si>
    <t>NARIÑO</t>
  </si>
  <si>
    <t>NORTE DE SANTANDER</t>
  </si>
  <si>
    <t>PUTUMAYO</t>
  </si>
  <si>
    <t>QUINDIO</t>
  </si>
  <si>
    <t xml:space="preserve">RISARALDA </t>
  </si>
  <si>
    <t xml:space="preserve">SAN ANDRES </t>
  </si>
  <si>
    <t>SANTANDER</t>
  </si>
  <si>
    <t>SEDE NACIONAL</t>
  </si>
  <si>
    <t>SUCRE</t>
  </si>
  <si>
    <t xml:space="preserve">TOLIMA </t>
  </si>
  <si>
    <t>VALLE</t>
  </si>
  <si>
    <t xml:space="preserve">VAUPES </t>
  </si>
  <si>
    <t>VICHADA</t>
  </si>
  <si>
    <t xml:space="preserve">BID AMAZONAS </t>
  </si>
  <si>
    <t>BID SEDE</t>
  </si>
  <si>
    <t xml:space="preserve">BID ANTIOQUIA </t>
  </si>
  <si>
    <t xml:space="preserve">BID ARAUCA </t>
  </si>
  <si>
    <t xml:space="preserve">BID ATLÁNTICO </t>
  </si>
  <si>
    <t xml:space="preserve">BID BOLÍVAR </t>
  </si>
  <si>
    <t>BID BOYACÁ</t>
  </si>
  <si>
    <t xml:space="preserve">BID CALDAS </t>
  </si>
  <si>
    <t xml:space="preserve">BID CAQUETÁ </t>
  </si>
  <si>
    <t xml:space="preserve">BID CASANARE </t>
  </si>
  <si>
    <t xml:space="preserve">BID CAUCA </t>
  </si>
  <si>
    <t xml:space="preserve">BID CESAR </t>
  </si>
  <si>
    <t xml:space="preserve">BID CHOCÓ </t>
  </si>
  <si>
    <t xml:space="preserve">BID CÓRDOBA </t>
  </si>
  <si>
    <t>BID CUNDINAMARCA</t>
  </si>
  <si>
    <t xml:space="preserve">BID GUAINÍA </t>
  </si>
  <si>
    <t xml:space="preserve">BID GUAVIARE </t>
  </si>
  <si>
    <t xml:space="preserve">BID HUILA </t>
  </si>
  <si>
    <t xml:space="preserve">BID GUAJIRA </t>
  </si>
  <si>
    <t>BID MAGDALENA</t>
  </si>
  <si>
    <t xml:space="preserve">BID META </t>
  </si>
  <si>
    <t xml:space="preserve">BID NARIÑO </t>
  </si>
  <si>
    <t>BID NORTE</t>
  </si>
  <si>
    <t xml:space="preserve">BID PUTUMAYO </t>
  </si>
  <si>
    <t xml:space="preserve">BID QUINDÍO </t>
  </si>
  <si>
    <t xml:space="preserve">BID SAN ANDRÉS </t>
  </si>
  <si>
    <t xml:space="preserve">BID SANTANDER </t>
  </si>
  <si>
    <t xml:space="preserve">BID SUCRE </t>
  </si>
  <si>
    <t>BID TOLIMA</t>
  </si>
  <si>
    <t>BID VALLE</t>
  </si>
  <si>
    <t xml:space="preserve">BID VAUPÉS </t>
  </si>
  <si>
    <t xml:space="preserve">BID VICHADA </t>
  </si>
  <si>
    <t xml:space="preserve">BID BOGOTÁ </t>
  </si>
  <si>
    <t>BID RISARALDA</t>
  </si>
  <si>
    <t>COD.</t>
  </si>
  <si>
    <t>PERIODO DESDE</t>
  </si>
  <si>
    <t xml:space="preserve">INFORMACION DEL PAGO </t>
  </si>
  <si>
    <t>FECHA SUSCRIPCIÓN CONTRATO D/M/A</t>
  </si>
  <si>
    <t>FECHA FINAL DEL CONTRATO D/M/A</t>
  </si>
  <si>
    <t xml:space="preserve">PLAZO DE EJECUCION </t>
  </si>
  <si>
    <t>OBJETO CONTRATO</t>
  </si>
  <si>
    <t>N° PROCESO SECOP II</t>
  </si>
  <si>
    <t>NOMBRE O RAZÓN SOCIAL DEL CONTRATISTA</t>
  </si>
  <si>
    <t>IDENTIFICACIÓN DEL CONTRATISTA</t>
  </si>
  <si>
    <t>HECHO GENERADOR</t>
  </si>
  <si>
    <t xml:space="preserve">VR. TOTAL DEL CONTRATO </t>
  </si>
  <si>
    <t>BASE GRAVABLE
VR CONTRATO Y/O ADICIÓN (SIN IVA)</t>
  </si>
  <si>
    <t>% AIU PACTADO + IVA</t>
  </si>
  <si>
    <t>VALOR AIU PACTADO + IVA</t>
  </si>
  <si>
    <t xml:space="preserve">ADMINISTRACION </t>
  </si>
  <si>
    <t>IMPREVISTOS</t>
  </si>
  <si>
    <t>UTILIDAD</t>
  </si>
  <si>
    <t>LIQUIDACION CONTRIBUCIÓN TOTAL ESTAMPILLA</t>
  </si>
  <si>
    <t>TARIFA %</t>
  </si>
  <si>
    <t>NÚMERO ORDEN DE PAGO</t>
  </si>
  <si>
    <t>VALOR ORDEN DE PAGO</t>
  </si>
  <si>
    <t xml:space="preserve">VALOR RETENIDO DE ESTAMPILLA </t>
  </si>
  <si>
    <t>VR RETENIDO CON ANTERIORIDAD ESTAMPILLA</t>
  </si>
  <si>
    <t>PENDIENTE CONTRIBUCIÓN ESTAMPILLA</t>
  </si>
  <si>
    <t>FECHA DEDUCCIÓN</t>
  </si>
  <si>
    <t>FECHA DRXC</t>
  </si>
  <si>
    <t>MEDIO DE TRANSFERENCIA</t>
  </si>
  <si>
    <t>CONTRIBUCIÓN 
ESTAMPILLA</t>
  </si>
  <si>
    <t>INTERES DE MORA</t>
  </si>
  <si>
    <t>VALOR TRANSFERIDO AL FONDO</t>
  </si>
  <si>
    <t>NÚMERO</t>
  </si>
  <si>
    <t>VIGENCIA DEL CONTRATO</t>
  </si>
  <si>
    <t>OBRA</t>
  </si>
  <si>
    <t>CONTRATO Y/O ADICIÓN Y/O REDUCCIÓN</t>
  </si>
  <si>
    <t>VR. DEL CONTRATO-REDUCCIONES
(SIN IVA)</t>
  </si>
  <si>
    <t>IVA DEL CONTRATO-IVA DE REDUCCIONES</t>
  </si>
  <si>
    <t>VR. ADICION (SIN IVA)</t>
  </si>
  <si>
    <t xml:space="preserve">IVA DE LA ADICION </t>
  </si>
  <si>
    <t>%</t>
  </si>
  <si>
    <t xml:space="preserve">Valor </t>
  </si>
  <si>
    <t>N°</t>
  </si>
  <si>
    <t>Compensación</t>
  </si>
  <si>
    <t>Consignación</t>
  </si>
  <si>
    <t>TOTALES</t>
  </si>
  <si>
    <t>Instituto Colombiano de Bienestar Familiar</t>
  </si>
  <si>
    <t>Dirección Financiera</t>
  </si>
  <si>
    <t>Formato de Registro Estampilla PRO-UNAL</t>
  </si>
  <si>
    <t xml:space="preserve">PERIODO DESDE    </t>
  </si>
  <si>
    <t>PERIODO HASTA</t>
  </si>
  <si>
    <t>FECHA SUSCRIPCIÓN CONTRATO</t>
  </si>
  <si>
    <t>PLAZO EJECUCIÓN CONTRATO (días)</t>
  </si>
  <si>
    <t>VALOR RETENIDO DE ESTAMPILLA ORDEN DE PAGO</t>
  </si>
  <si>
    <t>DATOS DRXC</t>
  </si>
  <si>
    <t>INTERÉS
 MORATORIO</t>
  </si>
  <si>
    <t>CONTRATO / ADICIÓN</t>
  </si>
  <si>
    <t>VALOR</t>
  </si>
  <si>
    <t>DRX</t>
  </si>
  <si>
    <t>Día</t>
  </si>
  <si>
    <t>Mes</t>
  </si>
  <si>
    <t>Año</t>
  </si>
  <si>
    <t>TOTAL</t>
  </si>
  <si>
    <t>Como responsables de la información tributaria de la Regional, certificamos que la información reportada en el presente formato corresponde al recaudo mensual de la contribución Estampilla Pro Universidad Nacional de Colombia y demás Universidades estatales de Colombia, por contratos de obra Pública y sus conexos, liquidada de conformidad con las tarifas establecidas así: del 0.5%, si su valor está entre 1 y 2.000 SMMLV, 1% por contratos suscritos por valor entre 2.001 y 6.000 SMMLV y 2% contratos superiores a los 6.001 SMMLV.</t>
  </si>
  <si>
    <t>Nota:</t>
  </si>
  <si>
    <t xml:space="preserve">COORDINADOR GRUPO FINANCIERO </t>
  </si>
  <si>
    <t>COORDINADOR GRUPO ADMINISTRATIVO</t>
  </si>
  <si>
    <t xml:space="preserve">COORDINADOR GRUPO JURÍDICO </t>
  </si>
  <si>
    <t>Responsable de las funciones de Pagador</t>
  </si>
  <si>
    <t xml:space="preserve">                   Profesional responsable de las funciones de Contador</t>
  </si>
  <si>
    <t>Vo. Bo. REVISADO</t>
  </si>
  <si>
    <t>PROFESIONAL ASIGNADO GRUPO DE CONTABILIDAD - SEDE DE LA DIRECCIÓN GENERAL</t>
  </si>
  <si>
    <t>CALCULO DE LAS BASES DE RETENCION EN LOS CONTRATOS DE OBRA Y/O CONEXOS</t>
  </si>
  <si>
    <t xml:space="preserve">DILIGENCIAR CASILLAS EN COLOR AMARILLO </t>
  </si>
  <si>
    <t>NUMERO DE CONTRATO:</t>
  </si>
  <si>
    <t>NOMBRE CONTRATISTA:</t>
  </si>
  <si>
    <t>1.</t>
  </si>
  <si>
    <t>REVISAR EL PORCENTAJE DE AIU ACORDADO POR LAS PARTES EN LA PROPUESTA ECONÓMICA, QUE DEBE ESTAR ADJUNTA AL CONTRATO</t>
  </si>
  <si>
    <t xml:space="preserve">DESCRIPCION Y/O CONCEPTO </t>
  </si>
  <si>
    <t>ADMINISTRACIÓN</t>
  </si>
  <si>
    <t>TOTAL AIU</t>
  </si>
  <si>
    <r>
      <rPr>
        <b/>
        <sz val="9"/>
        <color indexed="8"/>
        <rFont val="Calibri"/>
        <family val="2"/>
      </rPr>
      <t>NOTA</t>
    </r>
    <r>
      <rPr>
        <sz val="9"/>
        <color indexed="8"/>
        <rFont val="Calibri"/>
        <family val="2"/>
      </rPr>
      <t>: EL IVA CORRESPONDE AL 16% ó 19% (según Art192 Ley 1819/2016 ), SOBRE LA UTILIDAD.  SI LA UTILIDAD NO ESTA DISCRIMINADA SE TOMA SOBRE EL AIU.  (verficar la fecha de sucripción y/o adiciones, para identificar el % de IVA)</t>
    </r>
  </si>
  <si>
    <t>2.</t>
  </si>
  <si>
    <t>REGLA DE 3 PARA HALLAR EL % DE IVA, SOBRE EL VR DEL CONTRATO</t>
  </si>
  <si>
    <t>PORCENTAJE DE UTILIDAD</t>
  </si>
  <si>
    <t>IVA SOBRE LA UTILIDAD</t>
  </si>
  <si>
    <t>%IVA SOBRE EL VALOR TOTAL DEL CONTRATO</t>
  </si>
  <si>
    <t>TOTAL % COSTOS INDIRECTOS</t>
  </si>
  <si>
    <t>3.</t>
  </si>
  <si>
    <t>CALCULO DE LOS COSTOS DIRECTOS E INDIRECTOS DEL CONTRATO</t>
  </si>
  <si>
    <t>CALCULO FACTURA A REPORTAR:</t>
  </si>
  <si>
    <t>TARIFA</t>
  </si>
  <si>
    <t>VALOR CONTRATO/FACTURA</t>
  </si>
  <si>
    <t>COSTOS INDIRECTOS</t>
  </si>
  <si>
    <t>COSTOS DIRECTOS</t>
  </si>
  <si>
    <t>COSTOS DIRECTOS DEL CONTRATO</t>
  </si>
  <si>
    <t>4.</t>
  </si>
  <si>
    <t>CALCULO Y DISCRIMINACIÓN COSTOS INDIRECTOS DEL CONTRATO</t>
  </si>
  <si>
    <t>BASE PARA CALCULAR EL AIU</t>
  </si>
  <si>
    <t>TOTAL AIU + IVA</t>
  </si>
  <si>
    <t xml:space="preserve">VR. DEL CONTRATO SIN IVA </t>
  </si>
  <si>
    <t>TOTAL CONTRATO/FACTURA</t>
  </si>
  <si>
    <t>5.</t>
  </si>
  <si>
    <t xml:space="preserve">LIQUIDACIÓN DE LAS DEDUCCIONES </t>
  </si>
  <si>
    <t xml:space="preserve">BASE PARA LA ESTAMPILLA </t>
  </si>
  <si>
    <t>ESTAMPILLA PRO UNIVERSIDAD NAL Y DEMAS UNIV. (0,5%, 1%, 2%)</t>
  </si>
  <si>
    <t>BASE PARA FONSECON</t>
  </si>
  <si>
    <t>FONSECON CONTRIBUCION 5%</t>
  </si>
  <si>
    <t>BASE GRAVABLE PARA IMPUESTOS</t>
  </si>
  <si>
    <t>RETENCION EN LA FUENTE POR RENTA</t>
  </si>
  <si>
    <t>RETENCION ICA (El porcentaje que aplique en cada Municipio)</t>
  </si>
  <si>
    <t xml:space="preserve">RETENCION IVA </t>
  </si>
  <si>
    <t>DEPARTAMENTALES O MUNICIPALES QUE APLIQUEN</t>
  </si>
  <si>
    <t>VALOR A PAGAR IMPUESTOS</t>
  </si>
  <si>
    <t xml:space="preserve">    </t>
  </si>
  <si>
    <t>VALOR A PAGAR CONTRIBUCIONES</t>
  </si>
  <si>
    <t xml:space="preserve">VALOR TOTAL A PAGAR CONTRATISTA </t>
  </si>
  <si>
    <t>VALOR TOTAL DE LA FACTURA</t>
  </si>
  <si>
    <t>46-02-00-091</t>
  </si>
  <si>
    <t>46-02-00-005</t>
  </si>
  <si>
    <t>46-02-00-081</t>
  </si>
  <si>
    <t>46-02-00-008</t>
  </si>
  <si>
    <t>46-02-00-011</t>
  </si>
  <si>
    <t>46-02-00-013</t>
  </si>
  <si>
    <t>46-02-00-015</t>
  </si>
  <si>
    <t>46-02-00-017</t>
  </si>
  <si>
    <t>46-02-00-018</t>
  </si>
  <si>
    <t>46-02-00-085</t>
  </si>
  <si>
    <t>46-02-00-019</t>
  </si>
  <si>
    <t>46-02-00-020</t>
  </si>
  <si>
    <t>46-02-00-027</t>
  </si>
  <si>
    <t>46-02-00</t>
  </si>
  <si>
    <t>46-02-00-023</t>
  </si>
  <si>
    <t>46-02-00-025</t>
  </si>
  <si>
    <t>46-02-00-094</t>
  </si>
  <si>
    <t>46-02-00-044</t>
  </si>
  <si>
    <t>46-02-00-095</t>
  </si>
  <si>
    <t>46-02-00-041</t>
  </si>
  <si>
    <t>46-02-00-047</t>
  </si>
  <si>
    <t>46-02-00-050</t>
  </si>
  <si>
    <t>46-02-00-052</t>
  </si>
  <si>
    <t>46-02-00-054</t>
  </si>
  <si>
    <t>46-02-00-086</t>
  </si>
  <si>
    <t>46-02-00-063</t>
  </si>
  <si>
    <t>46-02-00-066</t>
  </si>
  <si>
    <t>46-02-00-088</t>
  </si>
  <si>
    <t>46-02-00-068</t>
  </si>
  <si>
    <t>46-02-00-001</t>
  </si>
  <si>
    <t>46-02-00-070</t>
  </si>
  <si>
    <t>46-02-00-073</t>
  </si>
  <si>
    <t>46-02-00-076</t>
  </si>
  <si>
    <t>46-02-00-097</t>
  </si>
  <si>
    <t>46-02-00-099</t>
  </si>
  <si>
    <t>46-02-00-100</t>
  </si>
  <si>
    <t>46-02-00-101</t>
  </si>
  <si>
    <t>46-02-00-102</t>
  </si>
  <si>
    <t>46-02-00-103</t>
  </si>
  <si>
    <t>46-02-00-104</t>
  </si>
  <si>
    <t>46-02-00-105</t>
  </si>
  <si>
    <t>46-02-00-106</t>
  </si>
  <si>
    <t>46-02-00-107</t>
  </si>
  <si>
    <t>46-02-00-108</t>
  </si>
  <si>
    <t>46-02-00-109</t>
  </si>
  <si>
    <t>46-02-00-110</t>
  </si>
  <si>
    <t>46-02-00-111</t>
  </si>
  <si>
    <t>46-02-00-112</t>
  </si>
  <si>
    <t>46-02-00-113</t>
  </si>
  <si>
    <t>46-02-00-114</t>
  </si>
  <si>
    <t>46-02-00-115</t>
  </si>
  <si>
    <t>46-02-00-116</t>
  </si>
  <si>
    <t>46-02-00-117</t>
  </si>
  <si>
    <t>46-02-00-118</t>
  </si>
  <si>
    <t>46-02-00-119</t>
  </si>
  <si>
    <t>46-02-00-120</t>
  </si>
  <si>
    <t>46-02-00-121</t>
  </si>
  <si>
    <t>46-02-00-122</t>
  </si>
  <si>
    <t>46-02-00-123</t>
  </si>
  <si>
    <t>46-02-00-124</t>
  </si>
  <si>
    <t>46-02-00-126</t>
  </si>
  <si>
    <t>46-02-00-127</t>
  </si>
  <si>
    <t>46-02-00-128</t>
  </si>
  <si>
    <t>46-02-00-129</t>
  </si>
  <si>
    <t>46-02-00-130</t>
  </si>
  <si>
    <t>46-02-00-131</t>
  </si>
  <si>
    <t>46-02-00-132</t>
  </si>
  <si>
    <t>46-02-00-133</t>
  </si>
  <si>
    <t>46-02-00-134</t>
  </si>
  <si>
    <t>FECHA INICIAL DEL CONTRATO D/M/A</t>
  </si>
  <si>
    <t>CLASE DE CONTRATO</t>
  </si>
  <si>
    <t>ESTADO DEL CONTRATO</t>
  </si>
  <si>
    <t>CONSULTORIA</t>
  </si>
  <si>
    <t>PRESTACION SERVICIOS</t>
  </si>
  <si>
    <t>CONCESIÓN</t>
  </si>
  <si>
    <t>OTROS</t>
  </si>
  <si>
    <t>ESTADO CONTRATO</t>
  </si>
  <si>
    <t>EJECUCION</t>
  </si>
  <si>
    <t>TERMINADO</t>
  </si>
  <si>
    <t>LIQUIDADO</t>
  </si>
  <si>
    <t>SUSPENDIDO</t>
  </si>
  <si>
    <t>TARIFA APLICADA</t>
  </si>
  <si>
    <t>VALOR IVA ORDEN DE PAGO</t>
  </si>
  <si>
    <r>
      <t xml:space="preserve">TARIFA APLICADA
</t>
    </r>
    <r>
      <rPr>
        <b/>
        <sz val="7"/>
        <color rgb="FFFF0000"/>
        <rFont val="Calibri"/>
        <family val="2"/>
        <scheme val="minor"/>
      </rPr>
      <t>CODIGO MEN</t>
    </r>
  </si>
  <si>
    <r>
      <t xml:space="preserve">VALOR EJECUTADO
</t>
    </r>
    <r>
      <rPr>
        <sz val="7"/>
        <color theme="1"/>
        <rFont val="Calibri"/>
        <family val="2"/>
        <scheme val="minor"/>
      </rPr>
      <t>(OP + IVA OP DEL MES)</t>
    </r>
    <r>
      <rPr>
        <b/>
        <sz val="7"/>
        <color theme="1"/>
        <rFont val="Calibri"/>
        <family val="2"/>
        <scheme val="minor"/>
      </rPr>
      <t xml:space="preserve"> + VR EJECUTADO ANTERIOR</t>
    </r>
  </si>
  <si>
    <t>FECHA INICIAL DEL CONTRATO</t>
  </si>
  <si>
    <t>CLASE</t>
  </si>
  <si>
    <t>ESTADO</t>
  </si>
  <si>
    <t>COD</t>
  </si>
  <si>
    <t>COD TARIFA APLICADA MEN</t>
  </si>
  <si>
    <t>TIPO DE DOCUMENTO</t>
  </si>
  <si>
    <t>TIPO DE DOCUMENTO BENEFICIARIO</t>
  </si>
  <si>
    <t>NUMERO DE IDENTIFICACION BENEFICIARIO DEL PAGO</t>
  </si>
  <si>
    <t>RAZON SOCIAL BENEFICIARIO ORDEN DE PAGO</t>
  </si>
  <si>
    <t>NOMBRES Y APELLIDOS BENEFICIARIO ORDEN DE PAGO</t>
  </si>
  <si>
    <t>VALOR BASE GRAVABLE ORDEN DE PAGO</t>
  </si>
  <si>
    <t>NUMERO ORDEN DE PAGO</t>
  </si>
  <si>
    <t>FECHA ORDEN DE PAGO</t>
  </si>
  <si>
    <t>VALOR DE LA RETENCION ESTAMPILLA</t>
  </si>
  <si>
    <t>FECHA DEL TRASLADO</t>
  </si>
  <si>
    <t>NUMERO CONTRATO</t>
  </si>
  <si>
    <t>FECHA SUSCRIPCION</t>
  </si>
  <si>
    <t>FECHA INICIO</t>
  </si>
  <si>
    <t>FECHA FINALIZACION</t>
  </si>
  <si>
    <t>OBJETO DEL CONTRATO</t>
  </si>
  <si>
    <t>VALOR CONTRATO ANTES DE IVA</t>
  </si>
  <si>
    <t>VALOR IVA CONTRATO</t>
  </si>
  <si>
    <t>VALOR MODIFICACION (ADICION/ REDUCCION)</t>
  </si>
  <si>
    <t>VALOR TOTAL CONTRATO (INICIAL + IVA + MODIFICACION)</t>
  </si>
  <si>
    <t>VALOR EJECUTADO</t>
  </si>
  <si>
    <t>283-2014</t>
  </si>
  <si>
    <t>Contrato de Obra 12345</t>
  </si>
  <si>
    <t>Contrato de Obra 12346</t>
  </si>
  <si>
    <t>AO25369741</t>
  </si>
  <si>
    <t>423-2015</t>
  </si>
  <si>
    <t>Contrato de Obra 12347</t>
  </si>
  <si>
    <t>AO25369742</t>
  </si>
  <si>
    <t>357-2015</t>
  </si>
  <si>
    <t>Contrato de Obra 12348</t>
  </si>
  <si>
    <t>AO25369744</t>
  </si>
  <si>
    <t>1426-2014</t>
  </si>
  <si>
    <t>Contrato de Obra 12349</t>
  </si>
  <si>
    <t>AO25369745</t>
  </si>
  <si>
    <t>1793-2014</t>
  </si>
  <si>
    <t>Contrato de Obra 12350</t>
  </si>
  <si>
    <t>AO25369746</t>
  </si>
  <si>
    <t>1792-2014</t>
  </si>
  <si>
    <t>Contrato de Obra 12351</t>
  </si>
  <si>
    <t>TIPO DOCUMENTO</t>
  </si>
  <si>
    <t>PERSONA NATURAL</t>
  </si>
  <si>
    <t>PERSONA JURIDICA</t>
  </si>
  <si>
    <t>CC</t>
  </si>
  <si>
    <t>Fecha Inicio del Contrato  D/M/A</t>
  </si>
  <si>
    <t>Digite la fecha de inicio del contrato, en el orden de día, mes y año (Acorde con el contrato/aceptación de oferta)</t>
  </si>
  <si>
    <t>Tipo de Documento</t>
  </si>
  <si>
    <t>Clase de contrato</t>
  </si>
  <si>
    <t>Estado del contrato</t>
  </si>
  <si>
    <t>Vr. Adición / Disminucion sin Iva</t>
  </si>
  <si>
    <t>Iva de la Adición/ disminucion</t>
  </si>
  <si>
    <t>Digite el valor del IVA de la Adición/ disminucion , si es disminucion colocar el valor con signo negativo (-)</t>
  </si>
  <si>
    <t>Tarifa Aplicada -  Codigo MEN</t>
  </si>
  <si>
    <t>PP</t>
  </si>
  <si>
    <t>RR</t>
  </si>
  <si>
    <t>Vr IVA orden de Pago</t>
  </si>
  <si>
    <t>Valor del IVA de la orden de pago (Factura)</t>
  </si>
  <si>
    <t>Valor Ejecutado</t>
  </si>
  <si>
    <t>Sumatoria de el valor Orden de pago mas valor IVA orden de pago (por cada pago) MAS valor ejecutado del pago anterior</t>
  </si>
  <si>
    <t xml:space="preserve">Corresponde a :
13 - Persona Natural
31 - Persona juridica </t>
  </si>
  <si>
    <r>
      <rPr>
        <b/>
        <sz val="11"/>
        <rFont val="Calibri"/>
        <family val="2"/>
        <scheme val="minor"/>
      </rPr>
      <t xml:space="preserve">Colocar codigo según tabla el codigo de Clase de Contrato:
7100 :  </t>
    </r>
    <r>
      <rPr>
        <sz val="11"/>
        <rFont val="Calibri"/>
        <family val="2"/>
        <scheme val="minor"/>
      </rPr>
      <t xml:space="preserve">Obra y/o suministro
</t>
    </r>
    <r>
      <rPr>
        <b/>
        <sz val="11"/>
        <rFont val="Calibri"/>
        <family val="2"/>
        <scheme val="minor"/>
      </rPr>
      <t>7200</t>
    </r>
    <r>
      <rPr>
        <sz val="11"/>
        <rFont val="Calibri"/>
        <family val="2"/>
        <scheme val="minor"/>
      </rPr>
      <t xml:space="preserve"> :  consultoria / interventoria
</t>
    </r>
    <r>
      <rPr>
        <b/>
        <sz val="11"/>
        <rFont val="Calibri"/>
        <family val="2"/>
        <scheme val="minor"/>
      </rPr>
      <t xml:space="preserve">7300 :  </t>
    </r>
    <r>
      <rPr>
        <sz val="11"/>
        <rFont val="Calibri"/>
        <family val="2"/>
        <scheme val="minor"/>
      </rPr>
      <t xml:space="preserve">Prestacion de sevicios
</t>
    </r>
    <r>
      <rPr>
        <b/>
        <sz val="11"/>
        <rFont val="Calibri"/>
        <family val="2"/>
        <scheme val="minor"/>
      </rPr>
      <t xml:space="preserve">7400 : </t>
    </r>
    <r>
      <rPr>
        <sz val="11"/>
        <rFont val="Calibri"/>
        <family val="2"/>
        <scheme val="minor"/>
      </rPr>
      <t xml:space="preserve">Concesión
</t>
    </r>
    <r>
      <rPr>
        <b/>
        <sz val="11"/>
        <rFont val="Calibri"/>
        <family val="2"/>
        <scheme val="minor"/>
      </rPr>
      <t xml:space="preserve">7500:  </t>
    </r>
    <r>
      <rPr>
        <sz val="11"/>
        <rFont val="Calibri"/>
        <family val="2"/>
        <scheme val="minor"/>
      </rPr>
      <t>Otros contratos</t>
    </r>
  </si>
  <si>
    <r>
      <t xml:space="preserve">Colocar codigo según tabla el codigo de Clase de Contrato:
1  - </t>
    </r>
    <r>
      <rPr>
        <sz val="11"/>
        <rFont val="Calibri"/>
        <family val="2"/>
        <scheme val="minor"/>
      </rPr>
      <t xml:space="preserve">Ejecucion
</t>
    </r>
    <r>
      <rPr>
        <b/>
        <sz val="11"/>
        <rFont val="Calibri"/>
        <family val="2"/>
        <scheme val="minor"/>
      </rPr>
      <t>2</t>
    </r>
    <r>
      <rPr>
        <sz val="11"/>
        <rFont val="Calibri"/>
        <family val="2"/>
        <scheme val="minor"/>
      </rPr>
      <t xml:space="preserve">  - Terminado
</t>
    </r>
    <r>
      <rPr>
        <b/>
        <sz val="11"/>
        <rFont val="Calibri"/>
        <family val="2"/>
        <scheme val="minor"/>
      </rPr>
      <t>3</t>
    </r>
    <r>
      <rPr>
        <sz val="11"/>
        <rFont val="Calibri"/>
        <family val="2"/>
        <scheme val="minor"/>
      </rPr>
      <t xml:space="preserve">  - Liquidado
</t>
    </r>
    <r>
      <rPr>
        <b/>
        <sz val="11"/>
        <rFont val="Calibri"/>
        <family val="2"/>
        <scheme val="minor"/>
      </rPr>
      <t>4</t>
    </r>
    <r>
      <rPr>
        <sz val="11"/>
        <rFont val="Calibri"/>
        <family val="2"/>
        <scheme val="minor"/>
      </rPr>
      <t xml:space="preserve"> -  Suspendido </t>
    </r>
  </si>
  <si>
    <r>
      <t xml:space="preserve">Si el contrato tiene Adición diligencie: </t>
    </r>
    <r>
      <rPr>
        <b/>
        <sz val="11"/>
        <rFont val="Calibri"/>
        <family val="2"/>
      </rPr>
      <t>CONTRATO Y ADICION</t>
    </r>
    <r>
      <rPr>
        <sz val="11"/>
        <rFont val="Calibri"/>
        <family val="2"/>
        <scheme val="minor"/>
      </rPr>
      <t xml:space="preserve">, de lo contrario diligencie solo </t>
    </r>
    <r>
      <rPr>
        <b/>
        <sz val="11"/>
        <rFont val="Calibri"/>
        <family val="2"/>
      </rPr>
      <t>CONTRATO.</t>
    </r>
  </si>
  <si>
    <r>
      <t xml:space="preserve">Corresponde al Vr. Del contrato </t>
    </r>
    <r>
      <rPr>
        <b/>
        <sz val="11"/>
        <rFont val="Calibri"/>
        <family val="2"/>
      </rPr>
      <t>SIN IVA.</t>
    </r>
  </si>
  <si>
    <r>
      <t xml:space="preserve">Digite el valor de las adiciones </t>
    </r>
    <r>
      <rPr>
        <b/>
        <sz val="11"/>
        <rFont val="Calibri"/>
        <family val="2"/>
      </rPr>
      <t>SIN IVA</t>
    </r>
    <r>
      <rPr>
        <sz val="11"/>
        <rFont val="Calibri"/>
        <family val="2"/>
        <scheme val="minor"/>
      </rPr>
      <t xml:space="preserve"> al contrato suscrito.Si es disminucion colocar el valor con  signo negativo (-)</t>
    </r>
  </si>
  <si>
    <t>La casilla se encuentra formulada, sumatoria de Contrato sin IVA  + Iva del contrato + Adición/reduccion +  adicion/reduccion sin IVA</t>
  </si>
  <si>
    <t>La casilla se encuentra formulada BASE * TARIFA (I*P)</t>
  </si>
  <si>
    <t>Corresponde a la tarifa objeto de retención según de acuerdo con el valor del contrato (cuantía) -  Formulada</t>
  </si>
  <si>
    <r>
      <rPr>
        <b/>
        <sz val="11"/>
        <rFont val="Calibri"/>
        <family val="2"/>
        <scheme val="minor"/>
      </rPr>
      <t>Colocar según tabla el codigo:</t>
    </r>
    <r>
      <rPr>
        <sz val="11"/>
        <rFont val="Calibri"/>
        <family val="2"/>
        <scheme val="minor"/>
      </rPr>
      <t xml:space="preserve">
</t>
    </r>
    <r>
      <rPr>
        <b/>
        <sz val="11"/>
        <rFont val="Calibri"/>
        <family val="2"/>
        <scheme val="minor"/>
      </rPr>
      <t>1</t>
    </r>
    <r>
      <rPr>
        <sz val="11"/>
        <rFont val="Calibri"/>
        <family val="2"/>
        <scheme val="minor"/>
      </rPr>
      <t>:  si es tarifa 0,5%
2:  si es tarifa 1%
3:  si es tarifa 2%</t>
    </r>
  </si>
  <si>
    <t>Si Realizó Consignación al Ministerio de Educación Nacional-MEN, digite X</t>
  </si>
  <si>
    <t>Firmas</t>
  </si>
  <si>
    <t>Medio de Transferencia- Compensación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</si>
</sst>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240A]\ * #,##0_ ;_-[$$-240A]\ * \-#,##0\ ;_-[$$-240A]\ * &quot;-&quot;??_ ;_-@_ "/>
    <numFmt numFmtId="166" formatCode="_(&quot;$&quot;\ * #,##0.00_);_(&quot;$&quot;\ * \(#,##0.00\);_(&quot;$&quot;\ * &quot;-&quot;??_);_(@_)"/>
    <numFmt numFmtId="167" formatCode="_(&quot;$&quot;\ * #,##0_);_(&quot;$&quot;\ * \(#,##0\);_(&quot;$&quot;\ * &quot;-&quot;??_);_(@_)"/>
    <numFmt numFmtId="168" formatCode="_-[$$-240A]\ * #,##0.00_ ;_-[$$-240A]\ * \-#,##0.00\ ;_-[$$-240A]\ * &quot;-&quot;??_ ;_-@_ "/>
    <numFmt numFmtId="169" formatCode="_-&quot;$&quot;* #,##0_-;\-&quot;$&quot;* #,##0_-;_-&quot;$&quot;* &quot;-&quot;??_-;_-@_-"/>
    <numFmt numFmtId="170" formatCode="0.0%"/>
    <numFmt numFmtId="171" formatCode="_-* #,##0.00\ _€_-;\-* #,##0.00\ _€_-;_-* &quot;-&quot;??\ _€_-;_-@_-"/>
    <numFmt numFmtId="172" formatCode="&quot;$&quot;#,##0.00"/>
    <numFmt numFmtId="173" formatCode="0_ ;\-0\ "/>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rgb="FF808080"/>
      <name val="Arial"/>
      <family val="2"/>
    </font>
    <font>
      <b/>
      <sz val="11"/>
      <color rgb="FF000000"/>
      <name val="Arial"/>
      <family val="2"/>
    </font>
    <font>
      <b/>
      <sz val="10"/>
      <color theme="1"/>
      <name val="Calibri"/>
      <family val="2"/>
      <scheme val="minor"/>
    </font>
    <font>
      <b/>
      <u/>
      <sz val="11"/>
      <color theme="1"/>
      <name val="Calibri"/>
      <family val="2"/>
      <scheme val="minor"/>
    </font>
    <font>
      <b/>
      <sz val="11"/>
      <color indexed="8"/>
      <name val="Calibri"/>
      <family val="2"/>
    </font>
    <font>
      <b/>
      <sz val="9"/>
      <color theme="1"/>
      <name val="Calibri"/>
      <family val="2"/>
      <scheme val="minor"/>
    </font>
    <font>
      <b/>
      <sz val="8"/>
      <color theme="1"/>
      <name val="Calibri"/>
      <family val="2"/>
      <scheme val="minor"/>
    </font>
    <font>
      <b/>
      <sz val="13"/>
      <color theme="1"/>
      <name val="Calibri"/>
      <family val="2"/>
      <scheme val="minor"/>
    </font>
    <font>
      <b/>
      <sz val="11"/>
      <name val="Calibri"/>
      <family val="2"/>
      <scheme val="minor"/>
    </font>
    <font>
      <b/>
      <sz val="12"/>
      <color theme="1"/>
      <name val="Calibri"/>
      <family val="2"/>
      <scheme val="minor"/>
    </font>
    <font>
      <sz val="12"/>
      <color theme="1"/>
      <name val="Calibri"/>
      <family val="2"/>
      <scheme val="minor"/>
    </font>
    <font>
      <b/>
      <sz val="12"/>
      <name val="Arial"/>
      <family val="2"/>
    </font>
    <font>
      <b/>
      <sz val="12"/>
      <name val="Calibri"/>
      <family val="2"/>
      <scheme val="minor"/>
    </font>
    <font>
      <sz val="12"/>
      <color rgb="FF808080"/>
      <name val="Calibri"/>
      <family val="2"/>
      <scheme val="minor"/>
    </font>
    <font>
      <b/>
      <sz val="16"/>
      <color theme="1"/>
      <name val="Calibri"/>
      <family val="2"/>
      <scheme val="minor"/>
    </font>
    <font>
      <b/>
      <sz val="12"/>
      <color rgb="FF000000"/>
      <name val="Calibri"/>
      <family val="2"/>
      <scheme val="minor"/>
    </font>
    <font>
      <sz val="9"/>
      <color theme="1"/>
      <name val="Calibri"/>
      <family val="2"/>
      <scheme val="minor"/>
    </font>
    <font>
      <sz val="8"/>
      <color theme="1"/>
      <name val="Calibri"/>
      <family val="2"/>
      <scheme val="minor"/>
    </font>
    <font>
      <b/>
      <u/>
      <sz val="14"/>
      <color theme="1"/>
      <name val="Calibri"/>
      <family val="2"/>
      <scheme val="minor"/>
    </font>
    <font>
      <b/>
      <u val="singleAccounting"/>
      <sz val="14"/>
      <color theme="1"/>
      <name val="Calibri"/>
      <family val="2"/>
      <scheme val="minor"/>
    </font>
    <font>
      <b/>
      <sz val="7"/>
      <color theme="1"/>
      <name val="Calibri"/>
      <family val="2"/>
      <scheme val="minor"/>
    </font>
    <font>
      <b/>
      <sz val="6"/>
      <color theme="1"/>
      <name val="Calibri"/>
      <family val="2"/>
      <scheme val="minor"/>
    </font>
    <font>
      <b/>
      <sz val="7"/>
      <name val="Calibri"/>
      <family val="2"/>
      <scheme val="minor"/>
    </font>
    <font>
      <sz val="10"/>
      <name val="MS Sans Serif"/>
    </font>
    <font>
      <b/>
      <sz val="6"/>
      <name val="Calibri"/>
      <family val="2"/>
      <scheme val="minor"/>
    </font>
    <font>
      <sz val="10"/>
      <color theme="1"/>
      <name val="Arial"/>
      <family val="2"/>
    </font>
    <font>
      <sz val="10"/>
      <name val="Arial"/>
      <family val="2"/>
    </font>
    <font>
      <b/>
      <sz val="10"/>
      <color theme="1"/>
      <name val="Arial"/>
      <family val="2"/>
    </font>
    <font>
      <sz val="9"/>
      <color indexed="81"/>
      <name val="Tahoma"/>
      <family val="2"/>
    </font>
    <font>
      <b/>
      <sz val="9"/>
      <color indexed="81"/>
      <name val="Tahoma"/>
      <family val="2"/>
    </font>
    <font>
      <sz val="11"/>
      <name val="Calibri"/>
      <family val="2"/>
      <scheme val="minor"/>
    </font>
    <font>
      <sz val="10"/>
      <color theme="1"/>
      <name val="Calibri"/>
      <family val="2"/>
      <scheme val="minor"/>
    </font>
    <font>
      <sz val="10"/>
      <name val="Calibri"/>
      <family val="2"/>
      <scheme val="minor"/>
    </font>
    <font>
      <u/>
      <sz val="11"/>
      <color theme="1"/>
      <name val="Calibri"/>
      <family val="2"/>
      <scheme val="minor"/>
    </font>
    <font>
      <b/>
      <u/>
      <sz val="12"/>
      <color theme="1"/>
      <name val="Calibri"/>
      <family val="2"/>
      <scheme val="minor"/>
    </font>
    <font>
      <b/>
      <u/>
      <sz val="9"/>
      <color theme="1"/>
      <name val="Calibri"/>
      <family val="2"/>
      <scheme val="minor"/>
    </font>
    <font>
      <b/>
      <sz val="9"/>
      <color indexed="8"/>
      <name val="Calibri"/>
      <family val="2"/>
    </font>
    <font>
      <sz val="9"/>
      <color indexed="8"/>
      <name val="Calibri"/>
      <family val="2"/>
    </font>
    <font>
      <sz val="9"/>
      <name val="Calibri"/>
      <family val="2"/>
      <scheme val="minor"/>
    </font>
    <font>
      <sz val="9"/>
      <color rgb="FFFF0000"/>
      <name val="Calibri"/>
      <family val="2"/>
      <scheme val="minor"/>
    </font>
    <font>
      <sz val="12"/>
      <color theme="1"/>
      <name val="Arial"/>
      <family val="2"/>
    </font>
    <font>
      <b/>
      <sz val="7"/>
      <color rgb="FFFF0000"/>
      <name val="Calibri"/>
      <family val="2"/>
      <scheme val="minor"/>
    </font>
    <font>
      <sz val="7"/>
      <color theme="1"/>
      <name val="Calibri"/>
      <family val="2"/>
      <scheme val="minor"/>
    </font>
    <font>
      <b/>
      <sz val="14"/>
      <name val="Calibri"/>
      <family val="2"/>
      <scheme val="minor"/>
    </font>
    <font>
      <b/>
      <sz val="11"/>
      <name val="Calibri"/>
      <family val="2"/>
    </font>
    <font>
      <b/>
      <sz val="24"/>
      <color rgb="FF000000"/>
      <name val="Arial"/>
      <family val="2"/>
    </font>
    <font>
      <b/>
      <sz val="14"/>
      <color theme="1"/>
      <name val="Calibri"/>
      <family val="2"/>
      <scheme val="minor"/>
    </font>
    <font>
      <b/>
      <sz val="14"/>
      <color rgb="FF00000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5" tint="0.399975585192419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0">
    <xf numFmtId="0" fontId="0" fillId="0" borderId="0"/>
    <xf numFmtId="41"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27" fillId="0" borderId="0"/>
    <xf numFmtId="17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581">
    <xf numFmtId="0" fontId="0" fillId="0" borderId="0" xfId="0"/>
    <xf numFmtId="0" fontId="3" fillId="2" borderId="2" xfId="0" applyFont="1" applyFill="1" applyBorder="1" applyAlignment="1">
      <alignment vertical="center"/>
    </xf>
    <xf numFmtId="0" fontId="3" fillId="2" borderId="0" xfId="0" applyFont="1" applyFill="1" applyAlignment="1">
      <alignment vertical="center"/>
    </xf>
    <xf numFmtId="0" fontId="0" fillId="2" borderId="0" xfId="0" applyFill="1"/>
    <xf numFmtId="0" fontId="0" fillId="2" borderId="4" xfId="0" applyFill="1" applyBorder="1"/>
    <xf numFmtId="0" fontId="4" fillId="2" borderId="0" xfId="0" applyFont="1" applyFill="1" applyAlignment="1">
      <alignment vertical="center"/>
    </xf>
    <xf numFmtId="0" fontId="5" fillId="2" borderId="0" xfId="0" applyFont="1" applyFill="1" applyAlignment="1">
      <alignment vertical="center"/>
    </xf>
    <xf numFmtId="0" fontId="3" fillId="2" borderId="0" xfId="0" applyFont="1" applyFill="1" applyAlignment="1">
      <alignment horizontal="center" vertical="center"/>
    </xf>
    <xf numFmtId="0" fontId="0" fillId="2" borderId="4" xfId="0" applyFill="1" applyBorder="1" applyAlignment="1">
      <alignment vertical="center"/>
    </xf>
    <xf numFmtId="0" fontId="0" fillId="2" borderId="0" xfId="0" applyFill="1" applyAlignment="1">
      <alignment vertical="center"/>
    </xf>
    <xf numFmtId="0" fontId="0" fillId="2" borderId="0" xfId="0" applyFill="1" applyAlignment="1">
      <alignment vertical="center" wrapText="1"/>
    </xf>
    <xf numFmtId="0" fontId="11" fillId="0" borderId="0" xfId="4" applyFont="1" applyAlignment="1">
      <alignment vertical="center"/>
    </xf>
    <xf numFmtId="0" fontId="12" fillId="6" borderId="23" xfId="4" applyFont="1" applyFill="1" applyBorder="1" applyAlignment="1">
      <alignment horizontal="center" wrapText="1"/>
    </xf>
    <xf numFmtId="0" fontId="2" fillId="0" borderId="0" xfId="4" applyFont="1" applyAlignment="1">
      <alignment horizontal="center" wrapText="1"/>
    </xf>
    <xf numFmtId="0" fontId="1" fillId="0" borderId="23" xfId="4" applyBorder="1" applyAlignment="1">
      <alignment horizontal="left" vertical="center" wrapText="1"/>
    </xf>
    <xf numFmtId="0" fontId="1" fillId="0" borderId="23" xfId="4" applyBorder="1" applyAlignment="1">
      <alignment horizontal="center" vertical="center" wrapText="1"/>
    </xf>
    <xf numFmtId="0" fontId="1" fillId="0" borderId="0" xfId="4" applyAlignment="1">
      <alignment vertical="center" wrapText="1"/>
    </xf>
    <xf numFmtId="41" fontId="1" fillId="0" borderId="0" xfId="1" applyFont="1"/>
    <xf numFmtId="0" fontId="1" fillId="0" borderId="23" xfId="4" applyBorder="1" applyAlignment="1">
      <alignment vertical="center" wrapText="1"/>
    </xf>
    <xf numFmtId="0" fontId="14" fillId="2" borderId="0" xfId="0" applyFont="1" applyFill="1"/>
    <xf numFmtId="165" fontId="14" fillId="2" borderId="0" xfId="0" applyNumberFormat="1" applyFont="1" applyFill="1"/>
    <xf numFmtId="0" fontId="14" fillId="0" borderId="0" xfId="0" applyFont="1"/>
    <xf numFmtId="0" fontId="13" fillId="2" borderId="5" xfId="0" applyFont="1" applyFill="1" applyBorder="1" applyAlignment="1">
      <alignment vertical="center"/>
    </xf>
    <xf numFmtId="0" fontId="17" fillId="2" borderId="5" xfId="0" applyFont="1" applyFill="1" applyBorder="1" applyAlignment="1">
      <alignment vertical="center"/>
    </xf>
    <xf numFmtId="0" fontId="19" fillId="2" borderId="5" xfId="0" applyFont="1" applyFill="1" applyBorder="1" applyAlignment="1">
      <alignment vertical="center"/>
    </xf>
    <xf numFmtId="0" fontId="13" fillId="2" borderId="0" xfId="0" applyFont="1" applyFill="1" applyAlignment="1">
      <alignment vertical="center"/>
    </xf>
    <xf numFmtId="0" fontId="0" fillId="2" borderId="5" xfId="0" applyFill="1" applyBorder="1"/>
    <xf numFmtId="0" fontId="18" fillId="2" borderId="5" xfId="0" applyFont="1" applyFill="1" applyBorder="1"/>
    <xf numFmtId="0" fontId="14" fillId="2" borderId="5" xfId="0" applyFont="1" applyFill="1" applyBorder="1" applyProtection="1">
      <protection locked="0"/>
    </xf>
    <xf numFmtId="167" fontId="13" fillId="2" borderId="0" xfId="5" applyNumberFormat="1" applyFont="1" applyFill="1" applyBorder="1" applyAlignment="1" applyProtection="1">
      <alignment wrapText="1"/>
      <protection locked="0"/>
    </xf>
    <xf numFmtId="167" fontId="14" fillId="2" borderId="0" xfId="5" applyNumberFormat="1" applyFont="1" applyFill="1" applyBorder="1" applyProtection="1">
      <protection locked="0"/>
    </xf>
    <xf numFmtId="0" fontId="20" fillId="0" borderId="0" xfId="0" applyFont="1"/>
    <xf numFmtId="0" fontId="20" fillId="2" borderId="0" xfId="0" applyFont="1" applyFill="1"/>
    <xf numFmtId="14" fontId="13" fillId="7" borderId="27" xfId="0" applyNumberFormat="1" applyFont="1" applyFill="1" applyBorder="1" applyProtection="1">
      <protection locked="0"/>
    </xf>
    <xf numFmtId="167" fontId="21" fillId="2" borderId="0" xfId="5" applyNumberFormat="1" applyFont="1" applyFill="1" applyBorder="1"/>
    <xf numFmtId="167" fontId="13" fillId="2" borderId="0" xfId="5" applyNumberFormat="1" applyFont="1" applyFill="1" applyBorder="1" applyAlignment="1" applyProtection="1">
      <alignment horizontal="center"/>
      <protection locked="0"/>
    </xf>
    <xf numFmtId="0" fontId="14" fillId="2" borderId="5" xfId="0" applyFont="1" applyFill="1" applyBorder="1"/>
    <xf numFmtId="0" fontId="13" fillId="2" borderId="28" xfId="0" applyFont="1" applyFill="1" applyBorder="1" applyProtection="1">
      <protection locked="0"/>
    </xf>
    <xf numFmtId="17" fontId="13" fillId="2" borderId="28" xfId="0" applyNumberFormat="1" applyFont="1" applyFill="1" applyBorder="1" applyAlignment="1" applyProtection="1">
      <alignment horizontal="left"/>
      <protection locked="0"/>
    </xf>
    <xf numFmtId="0" fontId="14" fillId="0" borderId="28" xfId="0" applyFont="1" applyBorder="1"/>
    <xf numFmtId="14" fontId="13" fillId="2" borderId="28" xfId="0" applyNumberFormat="1" applyFont="1" applyFill="1" applyBorder="1" applyProtection="1">
      <protection locked="0"/>
    </xf>
    <xf numFmtId="167" fontId="21" fillId="2" borderId="28" xfId="5" applyNumberFormat="1" applyFont="1" applyFill="1" applyBorder="1"/>
    <xf numFmtId="0" fontId="14" fillId="2" borderId="28" xfId="0" applyFont="1" applyFill="1" applyBorder="1" applyProtection="1">
      <protection locked="0"/>
    </xf>
    <xf numFmtId="0" fontId="13" fillId="2" borderId="28" xfId="0" applyFont="1" applyFill="1" applyBorder="1" applyAlignment="1" applyProtection="1">
      <alignment horizontal="center"/>
      <protection locked="0"/>
    </xf>
    <xf numFmtId="0" fontId="14" fillId="2" borderId="28" xfId="0" applyFont="1" applyFill="1" applyBorder="1" applyAlignment="1" applyProtection="1">
      <alignment horizontal="center"/>
      <protection locked="0"/>
    </xf>
    <xf numFmtId="167" fontId="13" fillId="2" borderId="28" xfId="5" applyNumberFormat="1" applyFont="1" applyFill="1" applyBorder="1" applyAlignment="1" applyProtection="1">
      <alignment horizontal="center"/>
      <protection locked="0"/>
    </xf>
    <xf numFmtId="167" fontId="13" fillId="2" borderId="28" xfId="0" applyNumberFormat="1" applyFont="1" applyFill="1" applyBorder="1" applyAlignment="1" applyProtection="1">
      <alignment horizontal="center"/>
      <protection locked="0"/>
    </xf>
    <xf numFmtId="0" fontId="14" fillId="0" borderId="29" xfId="0" applyFont="1" applyBorder="1"/>
    <xf numFmtId="0" fontId="2" fillId="2" borderId="0" xfId="0" applyFont="1" applyFill="1" applyAlignment="1">
      <alignment horizontal="center"/>
    </xf>
    <xf numFmtId="0" fontId="2" fillId="5" borderId="27" xfId="0" applyFont="1" applyFill="1" applyBorder="1" applyAlignment="1">
      <alignment horizontal="center"/>
    </xf>
    <xf numFmtId="167" fontId="2" fillId="9" borderId="27" xfId="5" applyNumberFormat="1" applyFont="1" applyFill="1" applyBorder="1" applyAlignment="1" applyProtection="1">
      <alignment horizontal="center"/>
    </xf>
    <xf numFmtId="0" fontId="24" fillId="4" borderId="15" xfId="0" applyFont="1" applyFill="1" applyBorder="1" applyAlignment="1">
      <alignment horizontal="center" vertical="center" wrapText="1"/>
    </xf>
    <xf numFmtId="0" fontId="24" fillId="5" borderId="15" xfId="0" applyFont="1" applyFill="1" applyBorder="1" applyAlignment="1">
      <alignment horizontal="center" vertical="center" wrapText="1" shrinkToFit="1"/>
    </xf>
    <xf numFmtId="0" fontId="0" fillId="0" borderId="0" xfId="0" applyAlignment="1">
      <alignment vertical="center"/>
    </xf>
    <xf numFmtId="0" fontId="14" fillId="0" borderId="0" xfId="0" applyFont="1" applyAlignment="1">
      <alignment vertical="center"/>
    </xf>
    <xf numFmtId="1" fontId="30" fillId="4" borderId="13" xfId="0" applyNumberFormat="1" applyFont="1" applyFill="1" applyBorder="1" applyAlignment="1">
      <alignment horizontal="center" vertical="center"/>
    </xf>
    <xf numFmtId="1" fontId="30" fillId="0" borderId="13" xfId="0" applyNumberFormat="1" applyFont="1" applyBorder="1" applyAlignment="1" applyProtection="1">
      <alignment horizontal="center" vertical="center" wrapText="1"/>
      <protection locked="0"/>
    </xf>
    <xf numFmtId="166" fontId="29" fillId="4" borderId="13" xfId="5" applyFont="1" applyFill="1" applyBorder="1" applyAlignment="1" applyProtection="1">
      <alignment horizontal="center" vertical="center"/>
      <protection locked="0"/>
    </xf>
    <xf numFmtId="169" fontId="29" fillId="0" borderId="13" xfId="2" applyNumberFormat="1" applyFont="1" applyFill="1" applyBorder="1" applyAlignment="1" applyProtection="1">
      <alignment horizontal="right" vertical="center"/>
      <protection locked="0"/>
    </xf>
    <xf numFmtId="169" fontId="29" fillId="4" borderId="13" xfId="2" applyNumberFormat="1" applyFont="1" applyFill="1" applyBorder="1" applyAlignment="1" applyProtection="1">
      <alignment horizontal="left" vertical="center"/>
    </xf>
    <xf numFmtId="10" fontId="31" fillId="0" borderId="13" xfId="3" applyNumberFormat="1" applyFont="1" applyFill="1" applyBorder="1" applyAlignment="1" applyProtection="1">
      <alignment horizontal="center" vertical="center" wrapText="1"/>
      <protection locked="0"/>
    </xf>
    <xf numFmtId="166" fontId="30" fillId="4" borderId="13" xfId="5" applyFont="1" applyFill="1" applyBorder="1" applyAlignment="1" applyProtection="1">
      <alignment vertical="center" wrapText="1"/>
    </xf>
    <xf numFmtId="170" fontId="29" fillId="2" borderId="13" xfId="3" applyNumberFormat="1" applyFont="1" applyFill="1" applyBorder="1" applyAlignment="1" applyProtection="1">
      <alignment vertical="center" wrapText="1"/>
      <protection locked="0"/>
    </xf>
    <xf numFmtId="166" fontId="30" fillId="4" borderId="13" xfId="5" applyFont="1" applyFill="1" applyBorder="1" applyAlignment="1" applyProtection="1">
      <alignment horizontal="center" vertical="center" wrapText="1"/>
    </xf>
    <xf numFmtId="170" fontId="29" fillId="0" borderId="13" xfId="3" applyNumberFormat="1" applyFont="1" applyFill="1" applyBorder="1" applyAlignment="1" applyProtection="1">
      <alignment vertical="center" wrapText="1"/>
      <protection locked="0"/>
    </xf>
    <xf numFmtId="167" fontId="30" fillId="4" borderId="13" xfId="5" applyNumberFormat="1" applyFont="1" applyFill="1" applyBorder="1" applyAlignment="1" applyProtection="1">
      <alignment vertical="center" shrinkToFit="1"/>
    </xf>
    <xf numFmtId="167" fontId="29" fillId="4" borderId="13" xfId="5" applyNumberFormat="1" applyFont="1" applyFill="1" applyBorder="1" applyAlignment="1" applyProtection="1">
      <alignment horizontal="left" vertical="center" shrinkToFit="1"/>
    </xf>
    <xf numFmtId="167" fontId="30" fillId="0" borderId="13" xfId="5" applyNumberFormat="1" applyFont="1" applyFill="1" applyBorder="1" applyAlignment="1" applyProtection="1">
      <alignment horizontal="left" vertical="center" shrinkToFit="1"/>
      <protection locked="0"/>
    </xf>
    <xf numFmtId="0" fontId="29" fillId="2" borderId="13" xfId="0" quotePrefix="1" applyFont="1" applyFill="1" applyBorder="1" applyAlignment="1" applyProtection="1">
      <alignment horizontal="center" vertical="center"/>
      <protection locked="0"/>
    </xf>
    <xf numFmtId="0" fontId="29" fillId="2" borderId="13" xfId="0" applyFont="1" applyFill="1" applyBorder="1" applyAlignment="1">
      <alignment horizontal="center" vertical="center"/>
    </xf>
    <xf numFmtId="0" fontId="29" fillId="2" borderId="13" xfId="0" applyFont="1" applyFill="1" applyBorder="1" applyAlignment="1" applyProtection="1">
      <alignment horizontal="center" vertical="center"/>
      <protection locked="0"/>
    </xf>
    <xf numFmtId="165" fontId="29" fillId="4" borderId="13" xfId="7" applyNumberFormat="1" applyFont="1" applyFill="1" applyBorder="1" applyAlignment="1" applyProtection="1">
      <alignment vertical="center" shrinkToFit="1"/>
    </xf>
    <xf numFmtId="166" fontId="29" fillId="0" borderId="13" xfId="5" applyFont="1" applyFill="1" applyBorder="1" applyAlignment="1" applyProtection="1">
      <alignment vertical="center" shrinkToFit="1"/>
      <protection locked="0"/>
    </xf>
    <xf numFmtId="0" fontId="2" fillId="2" borderId="0" xfId="0" applyFont="1" applyFill="1" applyProtection="1">
      <protection locked="0"/>
    </xf>
    <xf numFmtId="0" fontId="0" fillId="2" borderId="0" xfId="0" applyFill="1" applyAlignment="1" applyProtection="1">
      <alignment horizontal="left"/>
      <protection locked="0"/>
    </xf>
    <xf numFmtId="167" fontId="1" fillId="2" borderId="0" xfId="5" applyNumberFormat="1" applyFont="1" applyFill="1" applyBorder="1" applyAlignment="1" applyProtection="1">
      <alignment horizontal="left"/>
      <protection locked="0"/>
    </xf>
    <xf numFmtId="167" fontId="0" fillId="2" borderId="0" xfId="0" applyNumberFormat="1" applyFill="1" applyAlignment="1" applyProtection="1">
      <alignment horizontal="left"/>
      <protection locked="0"/>
    </xf>
    <xf numFmtId="0" fontId="0" fillId="2" borderId="0" xfId="0" applyFill="1" applyAlignment="1" applyProtection="1">
      <alignment horizontal="left" shrinkToFit="1"/>
      <protection locked="0"/>
    </xf>
    <xf numFmtId="167" fontId="1" fillId="2" borderId="0" xfId="5" applyNumberFormat="1" applyFont="1" applyFill="1" applyBorder="1" applyAlignment="1" applyProtection="1">
      <alignment horizontal="left" shrinkToFit="1"/>
      <protection locked="0"/>
    </xf>
    <xf numFmtId="0" fontId="0" fillId="2" borderId="0" xfId="0" applyFill="1" applyAlignment="1" applyProtection="1">
      <alignment horizontal="center" wrapText="1"/>
      <protection locked="0"/>
    </xf>
    <xf numFmtId="0" fontId="0" fillId="2" borderId="5" xfId="0" applyFill="1" applyBorder="1" applyAlignment="1" applyProtection="1">
      <alignment horizontal="left"/>
      <protection locked="0"/>
    </xf>
    <xf numFmtId="168" fontId="0" fillId="2" borderId="0" xfId="0" applyNumberFormat="1" applyFill="1" applyAlignment="1" applyProtection="1">
      <alignment shrinkToFit="1"/>
      <protection locked="0"/>
    </xf>
    <xf numFmtId="0" fontId="0" fillId="2" borderId="0" xfId="0" applyFill="1" applyProtection="1">
      <protection locked="0"/>
    </xf>
    <xf numFmtId="0" fontId="19" fillId="2" borderId="0" xfId="0" applyFont="1" applyFill="1" applyAlignment="1">
      <alignment vertical="center"/>
    </xf>
    <xf numFmtId="0" fontId="18" fillId="2" borderId="0" xfId="6" applyFont="1" applyFill="1" applyAlignment="1">
      <alignment vertical="center"/>
    </xf>
    <xf numFmtId="0" fontId="0" fillId="2" borderId="4" xfId="0" applyFill="1" applyBorder="1" applyProtection="1">
      <protection locked="0"/>
    </xf>
    <xf numFmtId="0" fontId="0" fillId="2" borderId="0" xfId="0" applyFill="1" applyAlignment="1" applyProtection="1">
      <alignment horizontal="center"/>
      <protection locked="0"/>
    </xf>
    <xf numFmtId="0" fontId="0" fillId="2" borderId="0" xfId="0" applyFill="1" applyAlignment="1" applyProtection="1">
      <alignment shrinkToFit="1"/>
      <protection locked="0"/>
    </xf>
    <xf numFmtId="0" fontId="0" fillId="2" borderId="0" xfId="0" applyFill="1" applyAlignment="1" applyProtection="1">
      <alignment wrapText="1"/>
      <protection locked="0"/>
    </xf>
    <xf numFmtId="0" fontId="0" fillId="2" borderId="30" xfId="0" applyFill="1" applyBorder="1" applyProtection="1">
      <protection locked="0"/>
    </xf>
    <xf numFmtId="0" fontId="0" fillId="2" borderId="28" xfId="0" applyFill="1" applyBorder="1" applyProtection="1">
      <protection locked="0"/>
    </xf>
    <xf numFmtId="0" fontId="0" fillId="2" borderId="28" xfId="0" applyFill="1" applyBorder="1" applyAlignment="1" applyProtection="1">
      <alignment horizontal="center"/>
      <protection locked="0"/>
    </xf>
    <xf numFmtId="0" fontId="0" fillId="2" borderId="28" xfId="0" applyFill="1" applyBorder="1" applyAlignment="1" applyProtection="1">
      <alignment shrinkToFit="1"/>
      <protection locked="0"/>
    </xf>
    <xf numFmtId="0" fontId="0" fillId="2" borderId="28" xfId="0" applyFill="1" applyBorder="1" applyAlignment="1" applyProtection="1">
      <alignment wrapText="1"/>
      <protection locked="0"/>
    </xf>
    <xf numFmtId="168" fontId="0" fillId="2" borderId="28" xfId="0" applyNumberFormat="1" applyFill="1" applyBorder="1" applyAlignment="1" applyProtection="1">
      <alignment shrinkToFit="1"/>
      <protection locked="0"/>
    </xf>
    <xf numFmtId="0" fontId="0" fillId="2" borderId="0" xfId="0" applyFill="1" applyAlignment="1">
      <alignment wrapText="1"/>
    </xf>
    <xf numFmtId="0" fontId="2" fillId="0" borderId="0" xfId="0" applyFont="1"/>
    <xf numFmtId="0" fontId="2" fillId="2" borderId="25" xfId="0" applyFont="1" applyFill="1" applyBorder="1"/>
    <xf numFmtId="0" fontId="2" fillId="2" borderId="13" xfId="0" applyFont="1" applyFill="1" applyBorder="1" applyAlignment="1">
      <alignment horizontal="center"/>
    </xf>
    <xf numFmtId="0" fontId="35" fillId="2" borderId="13" xfId="0" applyFont="1" applyFill="1" applyBorder="1" applyAlignment="1">
      <alignment horizontal="center"/>
    </xf>
    <xf numFmtId="14" fontId="35" fillId="2" borderId="13" xfId="0" applyNumberFormat="1" applyFont="1" applyFill="1" applyBorder="1" applyAlignment="1">
      <alignment horizontal="center" vertical="center"/>
    </xf>
    <xf numFmtId="1" fontId="35" fillId="2" borderId="13" xfId="0" applyNumberFormat="1" applyFont="1" applyFill="1" applyBorder="1" applyAlignment="1">
      <alignment horizontal="center"/>
    </xf>
    <xf numFmtId="0" fontId="35" fillId="2" borderId="13" xfId="0" applyFont="1" applyFill="1" applyBorder="1" applyAlignment="1">
      <alignment horizontal="left"/>
    </xf>
    <xf numFmtId="0" fontId="20" fillId="2" borderId="13" xfId="0" applyFont="1" applyFill="1" applyBorder="1" applyAlignment="1">
      <alignment horizontal="center"/>
    </xf>
    <xf numFmtId="167" fontId="36" fillId="2" borderId="13" xfId="2" applyNumberFormat="1" applyFont="1" applyFill="1" applyBorder="1" applyAlignment="1" applyProtection="1">
      <alignment shrinkToFit="1"/>
    </xf>
    <xf numFmtId="167" fontId="35" fillId="4" borderId="13" xfId="2" applyNumberFormat="1" applyFont="1" applyFill="1" applyBorder="1" applyAlignment="1" applyProtection="1">
      <alignment vertical="center" shrinkToFit="1"/>
    </xf>
    <xf numFmtId="170" fontId="35" fillId="4" borderId="13" xfId="3" applyNumberFormat="1" applyFont="1" applyFill="1" applyBorder="1" applyAlignment="1" applyProtection="1">
      <alignment horizontal="center" vertical="center" wrapText="1"/>
    </xf>
    <xf numFmtId="0" fontId="35" fillId="2" borderId="13" xfId="0" applyFont="1" applyFill="1" applyBorder="1" applyAlignment="1">
      <alignment horizontal="center" shrinkToFit="1"/>
    </xf>
    <xf numFmtId="167" fontId="35" fillId="0" borderId="13" xfId="2" applyNumberFormat="1" applyFont="1" applyBorder="1" applyAlignment="1" applyProtection="1">
      <alignment vertical="center" shrinkToFit="1"/>
    </xf>
    <xf numFmtId="167" fontId="35" fillId="4" borderId="13" xfId="2" applyNumberFormat="1" applyFont="1" applyFill="1" applyBorder="1" applyAlignment="1" applyProtection="1">
      <alignment horizontal="left" vertical="center" shrinkToFit="1"/>
    </xf>
    <xf numFmtId="0" fontId="35" fillId="2" borderId="13" xfId="0" quotePrefix="1" applyFont="1" applyFill="1" applyBorder="1" applyAlignment="1">
      <alignment horizontal="center"/>
    </xf>
    <xf numFmtId="168" fontId="35" fillId="2" borderId="13" xfId="0" applyNumberFormat="1" applyFont="1" applyFill="1" applyBorder="1" applyAlignment="1">
      <alignment horizontal="center" vertical="center"/>
    </xf>
    <xf numFmtId="167" fontId="35" fillId="0" borderId="14" xfId="2" applyNumberFormat="1" applyFont="1" applyBorder="1" applyAlignment="1" applyProtection="1">
      <alignment vertical="center" shrinkToFit="1"/>
    </xf>
    <xf numFmtId="167" fontId="2" fillId="4" borderId="36" xfId="2" applyNumberFormat="1" applyFont="1" applyFill="1" applyBorder="1" applyAlignment="1" applyProtection="1">
      <alignment horizontal="left" vertical="center" shrinkToFit="1"/>
    </xf>
    <xf numFmtId="168" fontId="2" fillId="4" borderId="37" xfId="7" applyNumberFormat="1" applyFont="1" applyFill="1" applyBorder="1" applyAlignment="1" applyProtection="1">
      <alignment shrinkToFit="1"/>
    </xf>
    <xf numFmtId="167" fontId="1" fillId="2" borderId="26" xfId="5" applyNumberFormat="1" applyFont="1" applyFill="1" applyBorder="1" applyProtection="1">
      <protection locked="0"/>
    </xf>
    <xf numFmtId="167" fontId="0" fillId="2" borderId="26" xfId="0" applyNumberFormat="1" applyFill="1" applyBorder="1" applyProtection="1">
      <protection locked="0"/>
    </xf>
    <xf numFmtId="0" fontId="0" fillId="2" borderId="26" xfId="0" applyFill="1" applyBorder="1" applyProtection="1">
      <protection locked="0"/>
    </xf>
    <xf numFmtId="0" fontId="2" fillId="2" borderId="4" xfId="0" applyFont="1" applyFill="1" applyBorder="1" applyAlignment="1">
      <alignment horizontal="right" vertical="center"/>
    </xf>
    <xf numFmtId="0" fontId="9" fillId="2" borderId="4" xfId="0" applyFont="1" applyFill="1" applyBorder="1" applyAlignment="1">
      <alignment horizontal="right" vertical="center"/>
    </xf>
    <xf numFmtId="0" fontId="39" fillId="7" borderId="0" xfId="0" applyFont="1" applyFill="1" applyAlignment="1">
      <alignment horizontal="left" vertical="center"/>
    </xf>
    <xf numFmtId="164" fontId="20" fillId="2" borderId="0" xfId="8" applyFont="1" applyFill="1" applyBorder="1"/>
    <xf numFmtId="0" fontId="20" fillId="2" borderId="5" xfId="0" applyFont="1" applyFill="1" applyBorder="1"/>
    <xf numFmtId="0" fontId="20" fillId="2" borderId="0" xfId="0" applyFont="1" applyFill="1" applyAlignment="1">
      <alignment horizontal="left" vertical="center"/>
    </xf>
    <xf numFmtId="0" fontId="9" fillId="2" borderId="0" xfId="0" applyFont="1" applyFill="1" applyAlignment="1">
      <alignment horizontal="left" vertical="center"/>
    </xf>
    <xf numFmtId="9" fontId="20" fillId="2" borderId="0" xfId="8" applyNumberFormat="1" applyFont="1" applyFill="1" applyBorder="1"/>
    <xf numFmtId="0" fontId="9" fillId="11" borderId="13" xfId="0" applyFont="1" applyFill="1" applyBorder="1" applyAlignment="1">
      <alignment horizontal="justify"/>
    </xf>
    <xf numFmtId="0" fontId="9" fillId="11" borderId="13" xfId="0" applyFont="1" applyFill="1" applyBorder="1" applyAlignment="1">
      <alignment horizontal="center" vertical="center"/>
    </xf>
    <xf numFmtId="0" fontId="20" fillId="0" borderId="13" xfId="0" applyFont="1" applyBorder="1" applyAlignment="1">
      <alignment horizontal="left" vertical="center"/>
    </xf>
    <xf numFmtId="10" fontId="20" fillId="7" borderId="13" xfId="8" applyNumberFormat="1" applyFont="1" applyFill="1" applyBorder="1"/>
    <xf numFmtId="0" fontId="9" fillId="4" borderId="13" xfId="0" applyFont="1" applyFill="1" applyBorder="1" applyAlignment="1">
      <alignment horizontal="left" vertical="center"/>
    </xf>
    <xf numFmtId="10" fontId="9" fillId="4" borderId="13" xfId="0" applyNumberFormat="1" applyFont="1" applyFill="1" applyBorder="1"/>
    <xf numFmtId="9" fontId="20" fillId="2" borderId="0" xfId="0" applyNumberFormat="1" applyFont="1" applyFill="1"/>
    <xf numFmtId="0" fontId="9" fillId="2" borderId="0" xfId="0" applyFont="1" applyFill="1" applyAlignment="1">
      <alignment horizontal="left" vertical="center" wrapText="1"/>
    </xf>
    <xf numFmtId="9" fontId="20" fillId="2" borderId="0" xfId="8" applyNumberFormat="1" applyFont="1" applyFill="1" applyBorder="1" applyAlignment="1">
      <alignment vertical="center"/>
    </xf>
    <xf numFmtId="9" fontId="20" fillId="0" borderId="13" xfId="8" applyNumberFormat="1" applyFont="1" applyBorder="1"/>
    <xf numFmtId="9" fontId="20" fillId="0" borderId="13" xfId="3" applyFont="1" applyBorder="1" applyAlignment="1">
      <alignment vertical="center"/>
    </xf>
    <xf numFmtId="0" fontId="20" fillId="0" borderId="13" xfId="0" applyFont="1" applyBorder="1" applyAlignment="1">
      <alignment horizontal="right"/>
    </xf>
    <xf numFmtId="9" fontId="20" fillId="7" borderId="13" xfId="0" applyNumberFormat="1" applyFont="1" applyFill="1" applyBorder="1"/>
    <xf numFmtId="10" fontId="9" fillId="4" borderId="13" xfId="3" applyNumberFormat="1" applyFont="1" applyFill="1" applyBorder="1"/>
    <xf numFmtId="0" fontId="20" fillId="0" borderId="0" xfId="0" applyFont="1" applyAlignment="1">
      <alignment horizontal="left" vertical="center"/>
    </xf>
    <xf numFmtId="10" fontId="20" fillId="0" borderId="13" xfId="0" applyNumberFormat="1" applyFont="1" applyBorder="1"/>
    <xf numFmtId="10" fontId="20" fillId="0" borderId="13" xfId="3" applyNumberFormat="1" applyFont="1" applyBorder="1"/>
    <xf numFmtId="9" fontId="20" fillId="2" borderId="0" xfId="3" applyFont="1" applyFill="1" applyBorder="1"/>
    <xf numFmtId="0" fontId="9" fillId="12" borderId="13" xfId="0" applyFont="1" applyFill="1" applyBorder="1" applyAlignment="1">
      <alignment horizontal="left" vertical="center"/>
    </xf>
    <xf numFmtId="10" fontId="9" fillId="12" borderId="13" xfId="3" applyNumberFormat="1" applyFont="1" applyFill="1" applyBorder="1"/>
    <xf numFmtId="172" fontId="9" fillId="11" borderId="13" xfId="0" applyNumberFormat="1" applyFont="1" applyFill="1" applyBorder="1" applyAlignment="1">
      <alignment horizontal="center" vertical="center"/>
    </xf>
    <xf numFmtId="172" fontId="9" fillId="11" borderId="14" xfId="0" applyNumberFormat="1" applyFont="1" applyFill="1" applyBorder="1" applyAlignment="1">
      <alignment horizontal="center" vertical="center"/>
    </xf>
    <xf numFmtId="0" fontId="9" fillId="0" borderId="13" xfId="0" applyFont="1" applyBorder="1" applyAlignment="1">
      <alignment horizontal="left" vertical="center"/>
    </xf>
    <xf numFmtId="10" fontId="9" fillId="0" borderId="13" xfId="8" applyNumberFormat="1" applyFont="1" applyFill="1" applyBorder="1"/>
    <xf numFmtId="164" fontId="9" fillId="7" borderId="13" xfId="8" applyFont="1" applyFill="1" applyBorder="1"/>
    <xf numFmtId="164" fontId="9" fillId="7" borderId="14" xfId="8" applyFont="1" applyFill="1" applyBorder="1"/>
    <xf numFmtId="10" fontId="20" fillId="0" borderId="13" xfId="8" applyNumberFormat="1" applyFont="1" applyBorder="1"/>
    <xf numFmtId="164" fontId="20" fillId="0" borderId="13" xfId="8" applyFont="1" applyBorder="1"/>
    <xf numFmtId="164" fontId="20" fillId="0" borderId="14" xfId="8" applyFont="1" applyBorder="1"/>
    <xf numFmtId="10" fontId="9" fillId="12" borderId="13" xfId="8" applyNumberFormat="1" applyFont="1" applyFill="1" applyBorder="1"/>
    <xf numFmtId="164" fontId="9" fillId="12" borderId="13" xfId="8" applyFont="1" applyFill="1" applyBorder="1"/>
    <xf numFmtId="164" fontId="9" fillId="12" borderId="14" xfId="8" applyFont="1" applyFill="1" applyBorder="1"/>
    <xf numFmtId="164" fontId="20" fillId="2" borderId="5" xfId="8" applyFont="1" applyFill="1" applyBorder="1"/>
    <xf numFmtId="0" fontId="9" fillId="0" borderId="13" xfId="0" applyFont="1" applyBorder="1" applyAlignment="1">
      <alignment horizontal="center" vertical="center"/>
    </xf>
    <xf numFmtId="164" fontId="9" fillId="0" borderId="13" xfId="8" applyFont="1" applyBorder="1"/>
    <xf numFmtId="10" fontId="20" fillId="0" borderId="13" xfId="8" applyNumberFormat="1" applyFont="1" applyBorder="1" applyAlignment="1">
      <alignment horizontal="center" vertical="center"/>
    </xf>
    <xf numFmtId="0" fontId="9" fillId="9" borderId="13" xfId="0" applyFont="1" applyFill="1" applyBorder="1" applyAlignment="1">
      <alignment horizontal="left" vertical="center"/>
    </xf>
    <xf numFmtId="9" fontId="20" fillId="9" borderId="13" xfId="8" applyNumberFormat="1" applyFont="1" applyFill="1" applyBorder="1" applyAlignment="1">
      <alignment horizontal="center" vertical="center"/>
    </xf>
    <xf numFmtId="164" fontId="9" fillId="9" borderId="13" xfId="8" applyFont="1" applyFill="1" applyBorder="1"/>
    <xf numFmtId="4" fontId="0" fillId="0" borderId="0" xfId="0" applyNumberFormat="1"/>
    <xf numFmtId="10" fontId="42" fillId="0" borderId="13" xfId="0" applyNumberFormat="1" applyFont="1" applyBorder="1" applyAlignment="1">
      <alignment horizontal="center" vertical="center"/>
    </xf>
    <xf numFmtId="164" fontId="9" fillId="0" borderId="13" xfId="8" applyFont="1" applyFill="1" applyBorder="1"/>
    <xf numFmtId="164" fontId="0" fillId="0" borderId="0" xfId="0" applyNumberFormat="1"/>
    <xf numFmtId="10" fontId="42" fillId="9" borderId="13" xfId="0" applyNumberFormat="1" applyFont="1" applyFill="1" applyBorder="1" applyAlignment="1">
      <alignment horizontal="center" vertical="center"/>
    </xf>
    <xf numFmtId="172" fontId="9" fillId="9" borderId="13" xfId="8" applyNumberFormat="1" applyFont="1" applyFill="1" applyBorder="1"/>
    <xf numFmtId="172" fontId="9" fillId="5" borderId="20" xfId="0" applyNumberFormat="1" applyFont="1" applyFill="1" applyBorder="1"/>
    <xf numFmtId="164" fontId="20" fillId="0" borderId="0" xfId="8" applyFont="1" applyBorder="1"/>
    <xf numFmtId="0" fontId="9" fillId="5" borderId="20" xfId="0" applyFont="1" applyFill="1" applyBorder="1"/>
    <xf numFmtId="0" fontId="39" fillId="2" borderId="0" xfId="0" applyFont="1" applyFill="1"/>
    <xf numFmtId="0" fontId="2" fillId="0" borderId="13" xfId="0" applyFont="1" applyBorder="1"/>
    <xf numFmtId="0" fontId="2" fillId="0" borderId="13" xfId="0" applyFont="1" applyBorder="1" applyAlignment="1">
      <alignment horizontal="center" vertical="center"/>
    </xf>
    <xf numFmtId="172" fontId="2" fillId="0" borderId="13" xfId="0" applyNumberFormat="1" applyFont="1" applyBorder="1"/>
    <xf numFmtId="172" fontId="2" fillId="0" borderId="14" xfId="0" applyNumberFormat="1" applyFont="1" applyBorder="1"/>
    <xf numFmtId="0" fontId="20" fillId="13" borderId="13" xfId="0" applyFont="1" applyFill="1" applyBorder="1"/>
    <xf numFmtId="170" fontId="20" fillId="13" borderId="13" xfId="0" applyNumberFormat="1" applyFont="1" applyFill="1" applyBorder="1" applyAlignment="1">
      <alignment horizontal="center" vertical="center"/>
    </xf>
    <xf numFmtId="172" fontId="20" fillId="13" borderId="13" xfId="0" applyNumberFormat="1" applyFont="1" applyFill="1" applyBorder="1"/>
    <xf numFmtId="172" fontId="20" fillId="13" borderId="14" xfId="0" applyNumberFormat="1" applyFont="1" applyFill="1" applyBorder="1"/>
    <xf numFmtId="0" fontId="20" fillId="0" borderId="13" xfId="0" applyFont="1" applyBorder="1"/>
    <xf numFmtId="170" fontId="20" fillId="0" borderId="13" xfId="0" applyNumberFormat="1" applyFont="1" applyBorder="1" applyAlignment="1">
      <alignment horizontal="center" vertical="center"/>
    </xf>
    <xf numFmtId="172" fontId="20" fillId="0" borderId="13" xfId="0" applyNumberFormat="1" applyFont="1" applyBorder="1"/>
    <xf numFmtId="172" fontId="20" fillId="0" borderId="14" xfId="0" applyNumberFormat="1" applyFont="1" applyBorder="1"/>
    <xf numFmtId="0" fontId="9" fillId="0" borderId="13" xfId="0" applyFont="1" applyBorder="1"/>
    <xf numFmtId="172" fontId="9" fillId="0" borderId="13" xfId="0" applyNumberFormat="1" applyFont="1" applyBorder="1"/>
    <xf numFmtId="172" fontId="9" fillId="0" borderId="14" xfId="0" applyNumberFormat="1" applyFont="1" applyBorder="1"/>
    <xf numFmtId="9" fontId="20" fillId="13" borderId="13" xfId="0" applyNumberFormat="1" applyFont="1" applyFill="1" applyBorder="1" applyAlignment="1">
      <alignment horizontal="center" vertical="center"/>
    </xf>
    <xf numFmtId="0" fontId="20" fillId="5" borderId="13" xfId="0" applyFont="1" applyFill="1" applyBorder="1"/>
    <xf numFmtId="9" fontId="20" fillId="5" borderId="13" xfId="0" applyNumberFormat="1" applyFont="1" applyFill="1" applyBorder="1" applyAlignment="1">
      <alignment horizontal="center" vertical="center"/>
    </xf>
    <xf numFmtId="172" fontId="20" fillId="5" borderId="13" xfId="0" applyNumberFormat="1" applyFont="1" applyFill="1" applyBorder="1"/>
    <xf numFmtId="172" fontId="20" fillId="5" borderId="14" xfId="0" applyNumberFormat="1" applyFont="1" applyFill="1" applyBorder="1"/>
    <xf numFmtId="170" fontId="43" fillId="5" borderId="13" xfId="0" applyNumberFormat="1" applyFont="1" applyFill="1" applyBorder="1" applyAlignment="1">
      <alignment horizontal="center" vertical="center"/>
    </xf>
    <xf numFmtId="172" fontId="43" fillId="5" borderId="13" xfId="0" applyNumberFormat="1" applyFont="1" applyFill="1" applyBorder="1"/>
    <xf numFmtId="172" fontId="43" fillId="5" borderId="14" xfId="0" applyNumberFormat="1" applyFont="1" applyFill="1" applyBorder="1"/>
    <xf numFmtId="0" fontId="9" fillId="14" borderId="13" xfId="0" applyFont="1" applyFill="1" applyBorder="1"/>
    <xf numFmtId="0" fontId="9" fillId="14" borderId="13" xfId="0" applyFont="1" applyFill="1" applyBorder="1" applyAlignment="1">
      <alignment horizontal="center" vertical="center"/>
    </xf>
    <xf numFmtId="172" fontId="9" fillId="14" borderId="13" xfId="0" applyNumberFormat="1" applyFont="1" applyFill="1" applyBorder="1"/>
    <xf numFmtId="172" fontId="9" fillId="14" borderId="14" xfId="0" applyNumberFormat="1" applyFont="1" applyFill="1" applyBorder="1"/>
    <xf numFmtId="0" fontId="9" fillId="13" borderId="13" xfId="0" applyFont="1" applyFill="1" applyBorder="1"/>
    <xf numFmtId="172" fontId="9" fillId="13" borderId="13" xfId="0" applyNumberFormat="1" applyFont="1" applyFill="1" applyBorder="1"/>
    <xf numFmtId="172" fontId="9" fillId="13" borderId="14" xfId="0" applyNumberFormat="1" applyFont="1" applyFill="1" applyBorder="1"/>
    <xf numFmtId="0" fontId="9" fillId="15" borderId="13" xfId="0" applyFont="1" applyFill="1" applyBorder="1"/>
    <xf numFmtId="172" fontId="9" fillId="15" borderId="13" xfId="0" applyNumberFormat="1" applyFont="1" applyFill="1" applyBorder="1"/>
    <xf numFmtId="172" fontId="9" fillId="15" borderId="14" xfId="0" applyNumberFormat="1" applyFont="1" applyFill="1" applyBorder="1"/>
    <xf numFmtId="0" fontId="9" fillId="2" borderId="30" xfId="0" applyFont="1" applyFill="1" applyBorder="1" applyAlignment="1">
      <alignment horizontal="right" vertical="center"/>
    </xf>
    <xf numFmtId="0" fontId="9" fillId="5" borderId="42" xfId="0" applyFont="1" applyFill="1" applyBorder="1"/>
    <xf numFmtId="172" fontId="9" fillId="5" borderId="42" xfId="0" applyNumberFormat="1" applyFont="1" applyFill="1" applyBorder="1"/>
    <xf numFmtId="0" fontId="20" fillId="2" borderId="28" xfId="0" applyFont="1" applyFill="1" applyBorder="1"/>
    <xf numFmtId="172" fontId="9" fillId="5" borderId="22" xfId="0" applyNumberFormat="1" applyFont="1" applyFill="1" applyBorder="1"/>
    <xf numFmtId="0" fontId="9" fillId="2" borderId="0" xfId="0" applyFont="1" applyFill="1" applyAlignment="1">
      <alignment horizontal="right" vertical="center"/>
    </xf>
    <xf numFmtId="0" fontId="2" fillId="2" borderId="0" xfId="0" applyFont="1" applyFill="1" applyAlignment="1">
      <alignment horizontal="right" vertical="center"/>
    </xf>
    <xf numFmtId="41" fontId="1" fillId="0" borderId="0" xfId="1" applyFont="1" applyFill="1" applyBorder="1"/>
    <xf numFmtId="41" fontId="2" fillId="0" borderId="0" xfId="1" applyFont="1" applyFill="1" applyBorder="1"/>
    <xf numFmtId="14" fontId="29" fillId="0" borderId="13" xfId="0" applyNumberFormat="1" applyFont="1" applyBorder="1" applyAlignment="1" applyProtection="1">
      <alignment horizontal="center" vertical="center"/>
      <protection locked="0"/>
    </xf>
    <xf numFmtId="17" fontId="13" fillId="2" borderId="28" xfId="0" applyNumberFormat="1" applyFont="1" applyFill="1" applyBorder="1" applyAlignment="1" applyProtection="1">
      <alignment horizontal="left" wrapText="1"/>
      <protection locked="0"/>
    </xf>
    <xf numFmtId="0" fontId="0" fillId="2" borderId="0" xfId="0" applyFill="1" applyAlignment="1" applyProtection="1">
      <alignment horizontal="left" wrapText="1"/>
      <protection locked="0"/>
    </xf>
    <xf numFmtId="0" fontId="0" fillId="0" borderId="0" xfId="0" applyAlignment="1">
      <alignment wrapText="1"/>
    </xf>
    <xf numFmtId="167" fontId="29" fillId="2" borderId="13" xfId="8" applyNumberFormat="1" applyFont="1" applyFill="1" applyBorder="1" applyAlignment="1" applyProtection="1">
      <alignment horizontal="right" vertical="center" wrapText="1"/>
      <protection locked="0"/>
    </xf>
    <xf numFmtId="168" fontId="44" fillId="4" borderId="37" xfId="7" applyNumberFormat="1" applyFont="1" applyFill="1" applyBorder="1" applyAlignment="1" applyProtection="1">
      <alignment shrinkToFit="1"/>
    </xf>
    <xf numFmtId="168" fontId="1" fillId="4" borderId="38" xfId="7" applyNumberFormat="1" applyFont="1" applyFill="1" applyBorder="1" applyAlignment="1" applyProtection="1">
      <alignment shrinkToFit="1"/>
    </xf>
    <xf numFmtId="0" fontId="22" fillId="5" borderId="2" xfId="0" applyFont="1" applyFill="1" applyBorder="1" applyAlignment="1">
      <alignment horizontal="center"/>
    </xf>
    <xf numFmtId="10" fontId="0" fillId="0" borderId="0" xfId="0" applyNumberFormat="1"/>
    <xf numFmtId="9" fontId="0" fillId="0" borderId="0" xfId="0" applyNumberFormat="1"/>
    <xf numFmtId="3" fontId="29" fillId="0" borderId="13" xfId="6" applyNumberFormat="1" applyFont="1" applyBorder="1" applyAlignment="1" applyProtection="1">
      <alignment horizontal="center" vertical="center" wrapText="1"/>
      <protection locked="0"/>
    </xf>
    <xf numFmtId="1" fontId="29" fillId="2" borderId="13" xfId="0" applyNumberFormat="1" applyFont="1" applyFill="1" applyBorder="1" applyAlignment="1" applyProtection="1">
      <alignment horizontal="center" vertical="center" shrinkToFit="1"/>
      <protection locked="0"/>
    </xf>
    <xf numFmtId="1" fontId="30" fillId="2" borderId="13" xfId="5" applyNumberFormat="1" applyFont="1" applyFill="1" applyBorder="1" applyAlignment="1" applyProtection="1">
      <alignment vertical="center" shrinkToFit="1"/>
    </xf>
    <xf numFmtId="0" fontId="24" fillId="9" borderId="15" xfId="0" applyFont="1" applyFill="1" applyBorder="1" applyAlignment="1">
      <alignment horizontal="center" vertical="center" wrapText="1"/>
    </xf>
    <xf numFmtId="0" fontId="24" fillId="7" borderId="43" xfId="0" applyFont="1" applyFill="1" applyBorder="1" applyAlignment="1" applyProtection="1">
      <alignment horizontal="center" vertical="center" wrapText="1"/>
      <protection locked="0"/>
    </xf>
    <xf numFmtId="0" fontId="25" fillId="4" borderId="18" xfId="0" applyFont="1" applyFill="1" applyBorder="1" applyAlignment="1">
      <alignment horizontal="center" vertical="center" wrapText="1"/>
    </xf>
    <xf numFmtId="0" fontId="24" fillId="5" borderId="15" xfId="0" applyFont="1" applyFill="1" applyBorder="1" applyAlignment="1">
      <alignment horizontal="center" vertical="center" wrapText="1"/>
    </xf>
    <xf numFmtId="1" fontId="29" fillId="4" borderId="13" xfId="3" applyNumberFormat="1" applyFont="1" applyFill="1" applyBorder="1" applyAlignment="1" applyProtection="1">
      <alignment horizontal="center" vertical="center" wrapText="1"/>
      <protection locked="0"/>
    </xf>
    <xf numFmtId="1" fontId="24" fillId="7" borderId="43" xfId="0" applyNumberFormat="1" applyFont="1" applyFill="1" applyBorder="1" applyAlignment="1" applyProtection="1">
      <alignment horizontal="center" vertical="center" wrapText="1"/>
      <protection locked="0"/>
    </xf>
    <xf numFmtId="3" fontId="35" fillId="2" borderId="10" xfId="0" applyNumberFormat="1" applyFont="1" applyFill="1" applyBorder="1" applyAlignment="1">
      <alignment horizontal="center"/>
    </xf>
    <xf numFmtId="0" fontId="9" fillId="9" borderId="30" xfId="0" applyFont="1" applyFill="1" applyBorder="1" applyAlignment="1">
      <alignment horizontal="center" vertical="center" wrapText="1"/>
    </xf>
    <xf numFmtId="0" fontId="35" fillId="2" borderId="10" xfId="0" applyFont="1" applyFill="1" applyBorder="1" applyAlignment="1">
      <alignment horizontal="center"/>
    </xf>
    <xf numFmtId="0" fontId="9" fillId="9" borderId="20" xfId="0" applyFont="1" applyFill="1" applyBorder="1" applyAlignment="1">
      <alignment horizontal="center" vertical="center" wrapText="1"/>
    </xf>
    <xf numFmtId="0" fontId="35" fillId="4" borderId="13" xfId="3" applyNumberFormat="1" applyFont="1" applyFill="1" applyBorder="1" applyAlignment="1" applyProtection="1">
      <alignment horizontal="center" vertical="center" wrapText="1"/>
    </xf>
    <xf numFmtId="167" fontId="35" fillId="0" borderId="10" xfId="2" applyNumberFormat="1" applyFont="1" applyBorder="1" applyAlignment="1" applyProtection="1">
      <alignment vertical="center" shrinkToFit="1"/>
    </xf>
    <xf numFmtId="0" fontId="10" fillId="5" borderId="19" xfId="6" applyFont="1" applyFill="1" applyBorder="1" applyAlignment="1">
      <alignment horizontal="center" vertical="center" wrapText="1"/>
    </xf>
    <xf numFmtId="0" fontId="10" fillId="4" borderId="16" xfId="6" applyFont="1" applyFill="1" applyBorder="1" applyAlignment="1">
      <alignment horizontal="center" vertical="center" wrapText="1"/>
    </xf>
    <xf numFmtId="0" fontId="10" fillId="5" borderId="16" xfId="6" applyFont="1" applyFill="1" applyBorder="1" applyAlignment="1">
      <alignment horizontal="center" vertical="center" wrapText="1"/>
    </xf>
    <xf numFmtId="0" fontId="10" fillId="4" borderId="17" xfId="6" applyFont="1" applyFill="1" applyBorder="1" applyAlignment="1">
      <alignment horizontal="center" vertical="center" wrapText="1"/>
    </xf>
    <xf numFmtId="0" fontId="29" fillId="4" borderId="13" xfId="0" applyFont="1" applyFill="1" applyBorder="1" applyAlignment="1">
      <alignment horizontal="center" vertical="center"/>
    </xf>
    <xf numFmtId="173" fontId="29" fillId="2" borderId="13" xfId="0" applyNumberFormat="1" applyFont="1" applyFill="1" applyBorder="1" applyAlignment="1" applyProtection="1">
      <alignment horizontal="center" vertical="center"/>
      <protection locked="0"/>
    </xf>
    <xf numFmtId="167" fontId="29" fillId="0" borderId="13" xfId="5" applyNumberFormat="1" applyFont="1" applyBorder="1" applyAlignment="1" applyProtection="1">
      <alignment vertical="center" shrinkToFit="1"/>
      <protection locked="0"/>
    </xf>
    <xf numFmtId="0" fontId="2" fillId="8" borderId="8" xfId="0" applyFont="1" applyFill="1" applyBorder="1" applyAlignment="1">
      <alignment horizontal="center"/>
    </xf>
    <xf numFmtId="0" fontId="2" fillId="8" borderId="27" xfId="0" applyFont="1" applyFill="1" applyBorder="1" applyAlignment="1">
      <alignment horizontal="center"/>
    </xf>
    <xf numFmtId="0" fontId="2" fillId="8" borderId="27" xfId="0" applyFont="1" applyFill="1" applyBorder="1" applyAlignment="1">
      <alignment horizontal="center" wrapText="1"/>
    </xf>
    <xf numFmtId="1" fontId="35" fillId="2" borderId="10" xfId="0" applyNumberFormat="1" applyFont="1" applyFill="1" applyBorder="1" applyAlignment="1">
      <alignment horizontal="center"/>
    </xf>
    <xf numFmtId="0" fontId="35" fillId="2" borderId="10" xfId="0" applyFont="1" applyFill="1" applyBorder="1" applyAlignment="1">
      <alignment horizontal="left"/>
    </xf>
    <xf numFmtId="14" fontId="0" fillId="0" borderId="0" xfId="0" applyNumberFormat="1"/>
    <xf numFmtId="0" fontId="10" fillId="0" borderId="6" xfId="0" applyFont="1" applyBorder="1" applyAlignment="1">
      <alignment horizontal="center" vertical="center" wrapText="1"/>
    </xf>
    <xf numFmtId="3" fontId="0" fillId="0" borderId="0" xfId="0" applyNumberFormat="1"/>
    <xf numFmtId="0" fontId="0" fillId="4" borderId="5" xfId="0" applyFill="1" applyBorder="1"/>
    <xf numFmtId="165" fontId="29" fillId="4" borderId="14" xfId="5" applyNumberFormat="1" applyFont="1" applyFill="1" applyBorder="1" applyAlignment="1" applyProtection="1">
      <alignment vertical="center" shrinkToFit="1"/>
    </xf>
    <xf numFmtId="0" fontId="31" fillId="3" borderId="8" xfId="0" applyFont="1" applyFill="1" applyBorder="1" applyAlignment="1" applyProtection="1">
      <alignment horizontal="center" vertical="center"/>
      <protection locked="0"/>
    </xf>
    <xf numFmtId="167" fontId="31" fillId="2" borderId="27" xfId="0" applyNumberFormat="1" applyFont="1" applyFill="1" applyBorder="1" applyAlignment="1" applyProtection="1">
      <alignment vertical="center"/>
      <protection locked="0"/>
    </xf>
    <xf numFmtId="0" fontId="31" fillId="6" borderId="6" xfId="0" applyFont="1" applyFill="1" applyBorder="1" applyAlignment="1" applyProtection="1">
      <alignment vertical="center"/>
      <protection locked="0"/>
    </xf>
    <xf numFmtId="0" fontId="31" fillId="6" borderId="7" xfId="0" applyFont="1" applyFill="1" applyBorder="1" applyAlignment="1" applyProtection="1">
      <alignment vertical="center"/>
      <protection locked="0"/>
    </xf>
    <xf numFmtId="168" fontId="29" fillId="6" borderId="7" xfId="0" applyNumberFormat="1" applyFont="1" applyFill="1" applyBorder="1" applyAlignment="1" applyProtection="1">
      <alignment vertical="center"/>
      <protection locked="0"/>
    </xf>
    <xf numFmtId="168" fontId="29" fillId="6" borderId="8" xfId="0" applyNumberFormat="1" applyFont="1" applyFill="1" applyBorder="1" applyAlignment="1" applyProtection="1">
      <alignment vertical="center"/>
      <protection locked="0"/>
    </xf>
    <xf numFmtId="165" fontId="31" fillId="0" borderId="27" xfId="7" applyNumberFormat="1" applyFont="1" applyFill="1" applyBorder="1" applyAlignment="1" applyProtection="1">
      <alignment shrinkToFit="1"/>
      <protection locked="0"/>
    </xf>
    <xf numFmtId="168" fontId="29" fillId="2" borderId="10" xfId="0" applyNumberFormat="1" applyFont="1" applyFill="1" applyBorder="1" applyAlignment="1" applyProtection="1">
      <alignment horizontal="center" vertical="center"/>
      <protection locked="0"/>
    </xf>
    <xf numFmtId="168" fontId="29" fillId="2" borderId="10" xfId="0" applyNumberFormat="1" applyFont="1" applyFill="1" applyBorder="1" applyAlignment="1">
      <alignment horizontal="center" vertical="center"/>
    </xf>
    <xf numFmtId="0" fontId="28" fillId="9" borderId="45" xfId="0" applyFont="1" applyFill="1" applyBorder="1" applyAlignment="1">
      <alignment horizontal="center" vertical="center" wrapText="1"/>
    </xf>
    <xf numFmtId="0" fontId="28" fillId="9" borderId="34" xfId="0" applyFont="1" applyFill="1" applyBorder="1" applyAlignment="1">
      <alignment horizontal="center" vertical="center" wrapText="1"/>
    </xf>
    <xf numFmtId="3" fontId="35" fillId="2" borderId="13" xfId="0" applyNumberFormat="1" applyFont="1" applyFill="1" applyBorder="1" applyAlignment="1">
      <alignment horizontal="center"/>
    </xf>
    <xf numFmtId="14" fontId="35" fillId="2" borderId="10" xfId="0" applyNumberFormat="1" applyFont="1" applyFill="1" applyBorder="1" applyAlignment="1">
      <alignment horizontal="center" vertical="center"/>
    </xf>
    <xf numFmtId="0" fontId="20" fillId="2" borderId="10" xfId="0" applyFont="1" applyFill="1" applyBorder="1" applyAlignment="1">
      <alignment horizontal="center"/>
    </xf>
    <xf numFmtId="167" fontId="36" fillId="2" borderId="10" xfId="2" applyNumberFormat="1" applyFont="1" applyFill="1" applyBorder="1" applyAlignment="1" applyProtection="1">
      <alignment shrinkToFit="1"/>
    </xf>
    <xf numFmtId="167" fontId="35" fillId="4" borderId="10" xfId="2" applyNumberFormat="1" applyFont="1" applyFill="1" applyBorder="1" applyAlignment="1" applyProtection="1">
      <alignment vertical="center" shrinkToFit="1"/>
    </xf>
    <xf numFmtId="170" fontId="35" fillId="4" borderId="10" xfId="3" applyNumberFormat="1" applyFont="1" applyFill="1" applyBorder="1" applyAlignment="1" applyProtection="1">
      <alignment horizontal="center" vertical="center" wrapText="1"/>
    </xf>
    <xf numFmtId="0" fontId="35" fillId="4" borderId="10" xfId="3" applyNumberFormat="1" applyFont="1" applyFill="1" applyBorder="1" applyAlignment="1" applyProtection="1">
      <alignment horizontal="center" vertical="center" wrapText="1"/>
    </xf>
    <xf numFmtId="0" fontId="35" fillId="2" borderId="10" xfId="0" applyFont="1" applyFill="1" applyBorder="1" applyAlignment="1">
      <alignment horizontal="center" shrinkToFit="1"/>
    </xf>
    <xf numFmtId="167" fontId="35" fillId="4" borderId="10" xfId="2" applyNumberFormat="1" applyFont="1" applyFill="1" applyBorder="1" applyAlignment="1" applyProtection="1">
      <alignment horizontal="left" vertical="center" shrinkToFit="1"/>
    </xf>
    <xf numFmtId="0" fontId="35" fillId="2" borderId="10" xfId="0" quotePrefix="1" applyFont="1" applyFill="1" applyBorder="1" applyAlignment="1">
      <alignment horizontal="center"/>
    </xf>
    <xf numFmtId="168" fontId="35" fillId="2" borderId="10" xfId="0" applyNumberFormat="1" applyFont="1" applyFill="1" applyBorder="1" applyAlignment="1">
      <alignment horizontal="center" vertical="center"/>
    </xf>
    <xf numFmtId="0" fontId="10" fillId="0" borderId="27"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7" xfId="0" applyFont="1" applyBorder="1" applyAlignment="1">
      <alignment horizontal="center" vertical="center" shrinkToFit="1"/>
    </xf>
    <xf numFmtId="0" fontId="9" fillId="0" borderId="27" xfId="0" applyFont="1" applyBorder="1" applyAlignment="1">
      <alignment horizontal="center" vertical="center" wrapText="1"/>
    </xf>
    <xf numFmtId="3" fontId="35" fillId="2" borderId="9" xfId="0" applyNumberFormat="1" applyFont="1" applyFill="1" applyBorder="1" applyAlignment="1">
      <alignment horizontal="center" vertical="center"/>
    </xf>
    <xf numFmtId="167" fontId="35" fillId="0" borderId="11" xfId="2" applyNumberFormat="1" applyFont="1" applyBorder="1" applyAlignment="1" applyProtection="1">
      <alignment vertical="center" shrinkToFit="1"/>
    </xf>
    <xf numFmtId="3" fontId="35" fillId="2" borderId="12" xfId="0" applyNumberFormat="1" applyFont="1" applyFill="1" applyBorder="1" applyAlignment="1">
      <alignment horizontal="center" vertical="center"/>
    </xf>
    <xf numFmtId="43" fontId="14" fillId="2" borderId="0" xfId="9" applyFont="1" applyFill="1"/>
    <xf numFmtId="170" fontId="30" fillId="4" borderId="13" xfId="3" applyNumberFormat="1" applyFont="1" applyFill="1" applyBorder="1" applyAlignment="1" applyProtection="1">
      <alignment horizontal="center" vertical="center" wrapText="1"/>
    </xf>
    <xf numFmtId="43" fontId="14" fillId="0" borderId="0" xfId="9" applyFont="1"/>
    <xf numFmtId="14" fontId="30" fillId="2" borderId="13" xfId="0" applyNumberFormat="1" applyFont="1" applyFill="1" applyBorder="1" applyAlignment="1" applyProtection="1">
      <alignment horizontal="center" vertical="center"/>
      <protection locked="0"/>
    </xf>
    <xf numFmtId="3" fontId="30" fillId="2" borderId="13" xfId="0" applyNumberFormat="1" applyFont="1" applyFill="1" applyBorder="1" applyAlignment="1" applyProtection="1">
      <alignment horizontal="center" vertical="center"/>
      <protection locked="0"/>
    </xf>
    <xf numFmtId="0" fontId="30" fillId="2" borderId="13" xfId="0" applyFont="1" applyFill="1" applyBorder="1" applyAlignment="1" applyProtection="1">
      <alignment horizontal="left" vertical="center" wrapText="1"/>
      <protection locked="0"/>
    </xf>
    <xf numFmtId="43" fontId="0" fillId="0" borderId="0" xfId="9" applyFont="1"/>
    <xf numFmtId="0" fontId="13" fillId="2" borderId="0" xfId="0" applyFont="1" applyFill="1" applyAlignment="1">
      <alignment horizontal="center" vertical="center"/>
    </xf>
    <xf numFmtId="0" fontId="13" fillId="2" borderId="0" xfId="0" applyFont="1" applyFill="1" applyAlignment="1">
      <alignment vertical="center" wrapText="1"/>
    </xf>
    <xf numFmtId="0" fontId="18" fillId="2" borderId="0" xfId="0" applyFont="1" applyFill="1"/>
    <xf numFmtId="0" fontId="18" fillId="2" borderId="0" xfId="0" applyFont="1" applyFill="1" applyAlignment="1">
      <alignment wrapText="1"/>
    </xf>
    <xf numFmtId="0" fontId="18" fillId="2" borderId="4" xfId="0" applyFont="1" applyFill="1" applyBorder="1"/>
    <xf numFmtId="4" fontId="0" fillId="2" borderId="0" xfId="0" applyNumberFormat="1" applyFill="1"/>
    <xf numFmtId="0" fontId="14" fillId="2" borderId="4" xfId="0" applyFont="1" applyFill="1" applyBorder="1" applyProtection="1">
      <protection locked="0"/>
    </xf>
    <xf numFmtId="0" fontId="14" fillId="2" borderId="0" xfId="0" applyFont="1" applyFill="1" applyProtection="1">
      <protection locked="0"/>
    </xf>
    <xf numFmtId="0" fontId="14" fillId="2" borderId="0" xfId="0" applyFont="1" applyFill="1" applyAlignment="1" applyProtection="1">
      <alignment wrapText="1"/>
      <protection locked="0"/>
    </xf>
    <xf numFmtId="0" fontId="13" fillId="0" borderId="0" xfId="0" applyFont="1" applyAlignment="1" applyProtection="1">
      <alignment horizontal="left"/>
      <protection locked="0"/>
    </xf>
    <xf numFmtId="0" fontId="13" fillId="2" borderId="0" xfId="0" applyFont="1" applyFill="1" applyProtection="1">
      <protection locked="0"/>
    </xf>
    <xf numFmtId="0" fontId="13" fillId="2" borderId="4" xfId="0" applyFont="1" applyFill="1" applyBorder="1" applyAlignment="1" applyProtection="1">
      <alignment wrapText="1"/>
      <protection locked="0"/>
    </xf>
    <xf numFmtId="0" fontId="13" fillId="2" borderId="0" xfId="0" applyFont="1" applyFill="1" applyAlignment="1" applyProtection="1">
      <alignment wrapText="1"/>
      <protection locked="0"/>
    </xf>
    <xf numFmtId="167" fontId="13" fillId="2" borderId="0" xfId="0" applyNumberFormat="1" applyFont="1" applyFill="1" applyAlignment="1" applyProtection="1">
      <alignment wrapText="1"/>
      <protection locked="0"/>
    </xf>
    <xf numFmtId="0" fontId="14" fillId="2" borderId="0" xfId="0" applyFont="1" applyFill="1" applyAlignment="1" applyProtection="1">
      <alignment horizontal="center"/>
      <protection locked="0"/>
    </xf>
    <xf numFmtId="0" fontId="13" fillId="2" borderId="4" xfId="0" applyFont="1" applyFill="1" applyBorder="1" applyProtection="1">
      <protection locked="0"/>
    </xf>
    <xf numFmtId="17" fontId="13" fillId="2" borderId="0" xfId="0" applyNumberFormat="1" applyFont="1" applyFill="1" applyAlignment="1" applyProtection="1">
      <alignment horizontal="left"/>
      <protection locked="0"/>
    </xf>
    <xf numFmtId="17" fontId="13" fillId="2" borderId="0" xfId="0" applyNumberFormat="1" applyFont="1" applyFill="1" applyAlignment="1" applyProtection="1">
      <alignment horizontal="left" wrapText="1"/>
      <protection locked="0"/>
    </xf>
    <xf numFmtId="0" fontId="13" fillId="2" borderId="0" xfId="0" applyFont="1" applyFill="1" applyAlignment="1" applyProtection="1">
      <alignment horizontal="center"/>
      <protection locked="0"/>
    </xf>
    <xf numFmtId="167" fontId="13" fillId="2" borderId="0" xfId="0" applyNumberFormat="1" applyFont="1" applyFill="1" applyAlignment="1" applyProtection="1">
      <alignment horizontal="center"/>
      <protection locked="0"/>
    </xf>
    <xf numFmtId="0" fontId="13" fillId="2" borderId="30" xfId="0" applyFont="1" applyFill="1" applyBorder="1" applyProtection="1">
      <protection locked="0"/>
    </xf>
    <xf numFmtId="0" fontId="24" fillId="9" borderId="0" xfId="0" applyFont="1" applyFill="1" applyAlignment="1">
      <alignment horizontal="center" vertical="center" wrapText="1"/>
    </xf>
    <xf numFmtId="0" fontId="30" fillId="0" borderId="12" xfId="0" applyFont="1" applyBorder="1" applyAlignment="1" applyProtection="1">
      <alignment horizontal="center" vertical="center"/>
      <protection locked="0"/>
    </xf>
    <xf numFmtId="0" fontId="0" fillId="2" borderId="28" xfId="0" applyFill="1" applyBorder="1" applyAlignment="1">
      <alignment wrapText="1"/>
    </xf>
    <xf numFmtId="0" fontId="0" fillId="2" borderId="28" xfId="0" applyFill="1" applyBorder="1"/>
    <xf numFmtId="0" fontId="0" fillId="0" borderId="7" xfId="0" applyBorder="1"/>
    <xf numFmtId="0" fontId="0" fillId="0" borderId="7" xfId="0" applyBorder="1" applyAlignment="1">
      <alignment wrapText="1"/>
    </xf>
    <xf numFmtId="0" fontId="0" fillId="0" borderId="28" xfId="0" applyBorder="1"/>
    <xf numFmtId="0" fontId="0" fillId="2" borderId="0" xfId="0" applyFill="1" applyAlignment="1">
      <alignment horizontal="center"/>
    </xf>
    <xf numFmtId="0" fontId="0" fillId="2" borderId="0" xfId="0" applyFill="1" applyAlignment="1">
      <alignment shrinkToFit="1"/>
    </xf>
    <xf numFmtId="168" fontId="0" fillId="2" borderId="0" xfId="0" applyNumberFormat="1" applyFill="1" applyAlignment="1">
      <alignment shrinkToFit="1"/>
    </xf>
    <xf numFmtId="168" fontId="0" fillId="2" borderId="5" xfId="0" applyNumberFormat="1" applyFill="1" applyBorder="1" applyAlignment="1">
      <alignment shrinkToFit="1"/>
    </xf>
    <xf numFmtId="0" fontId="2" fillId="2" borderId="0" xfId="0" applyFont="1" applyFill="1" applyAlignment="1">
      <alignment horizontal="left"/>
    </xf>
    <xf numFmtId="0" fontId="2" fillId="2" borderId="0" xfId="0" applyFont="1" applyFill="1" applyAlignment="1">
      <alignment wrapText="1"/>
    </xf>
    <xf numFmtId="0" fontId="2" fillId="2" borderId="0" xfId="0" applyFont="1" applyFill="1"/>
    <xf numFmtId="0" fontId="2" fillId="2" borderId="0" xfId="0" applyFont="1" applyFill="1" applyAlignment="1">
      <alignment shrinkToFit="1"/>
    </xf>
    <xf numFmtId="14" fontId="13" fillId="2" borderId="0" xfId="0" applyNumberFormat="1" applyFont="1" applyFill="1" applyAlignment="1">
      <alignment horizontal="center"/>
    </xf>
    <xf numFmtId="0" fontId="10" fillId="2" borderId="0" xfId="0" applyFont="1" applyFill="1"/>
    <xf numFmtId="0" fontId="6" fillId="2" borderId="0" xfId="0" applyFont="1" applyFill="1" applyAlignment="1">
      <alignment horizontal="center"/>
    </xf>
    <xf numFmtId="0" fontId="0" fillId="2" borderId="0" xfId="0" applyFill="1" applyAlignment="1">
      <alignment horizontal="left"/>
    </xf>
    <xf numFmtId="0" fontId="0" fillId="2" borderId="0" xfId="0" applyFill="1" applyAlignment="1">
      <alignment horizontal="left" shrinkToFit="1"/>
    </xf>
    <xf numFmtId="0" fontId="0" fillId="2" borderId="0" xfId="0" applyFill="1" applyAlignment="1">
      <alignment horizontal="left" wrapText="1"/>
    </xf>
    <xf numFmtId="0" fontId="37" fillId="2" borderId="0" xfId="0" applyFont="1" applyFill="1"/>
    <xf numFmtId="168" fontId="0" fillId="2" borderId="5" xfId="0" applyNumberFormat="1" applyFill="1" applyBorder="1" applyAlignment="1" applyProtection="1">
      <alignment shrinkToFit="1"/>
      <protection locked="0"/>
    </xf>
    <xf numFmtId="0" fontId="0" fillId="2" borderId="0" xfId="0" applyFill="1" applyAlignment="1" applyProtection="1">
      <alignment horizontal="justify" vertical="center" wrapText="1"/>
      <protection locked="0"/>
    </xf>
    <xf numFmtId="0" fontId="0" fillId="2" borderId="5" xfId="0" applyFill="1" applyBorder="1" applyProtection="1">
      <protection locked="0"/>
    </xf>
    <xf numFmtId="0" fontId="2" fillId="2" borderId="0" xfId="0" applyFont="1" applyFill="1" applyAlignment="1" applyProtection="1">
      <alignment horizontal="center"/>
      <protection locked="0"/>
    </xf>
    <xf numFmtId="168" fontId="0" fillId="2" borderId="29" xfId="0" applyNumberFormat="1" applyFill="1" applyBorder="1" applyAlignment="1" applyProtection="1">
      <alignment shrinkToFit="1"/>
      <protection locked="0"/>
    </xf>
    <xf numFmtId="0" fontId="13" fillId="2" borderId="4" xfId="0" applyFont="1" applyFill="1" applyBorder="1" applyAlignment="1">
      <alignment vertical="center"/>
    </xf>
    <xf numFmtId="0" fontId="34" fillId="2" borderId="0" xfId="0" applyFont="1" applyFill="1" applyAlignment="1">
      <alignment vertical="center"/>
    </xf>
    <xf numFmtId="0" fontId="34" fillId="2" borderId="5" xfId="0" applyFont="1" applyFill="1" applyBorder="1" applyAlignment="1">
      <alignment vertical="center"/>
    </xf>
    <xf numFmtId="0" fontId="2" fillId="2" borderId="4" xfId="0" applyFont="1" applyFill="1" applyBorder="1" applyAlignment="1">
      <alignment wrapText="1"/>
    </xf>
    <xf numFmtId="0" fontId="9" fillId="2" borderId="4" xfId="0" applyFont="1" applyFill="1" applyBorder="1"/>
    <xf numFmtId="0" fontId="2" fillId="2" borderId="4" xfId="0" applyFont="1" applyFill="1" applyBorder="1"/>
    <xf numFmtId="0" fontId="0" fillId="2" borderId="4" xfId="0" applyFill="1" applyBorder="1" applyAlignment="1">
      <alignment horizontal="left"/>
    </xf>
    <xf numFmtId="0" fontId="0" fillId="2" borderId="4" xfId="0" applyFill="1" applyBorder="1" applyAlignment="1" applyProtection="1">
      <alignment horizontal="left"/>
      <protection locked="0"/>
    </xf>
    <xf numFmtId="0" fontId="6" fillId="2" borderId="50" xfId="0" applyFont="1" applyFill="1" applyBorder="1" applyProtection="1">
      <protection locked="0"/>
    </xf>
    <xf numFmtId="0" fontId="10" fillId="2" borderId="4" xfId="0" applyFont="1" applyFill="1" applyBorder="1" applyProtection="1">
      <protection locked="0"/>
    </xf>
    <xf numFmtId="0" fontId="5" fillId="2" borderId="0" xfId="0" applyFont="1" applyFill="1" applyAlignment="1">
      <alignment horizontal="center" vertical="center"/>
    </xf>
    <xf numFmtId="0" fontId="7" fillId="12" borderId="0" xfId="0" applyFont="1" applyFill="1" applyAlignment="1">
      <alignment horizontal="center" vertical="center" wrapText="1"/>
    </xf>
    <xf numFmtId="0" fontId="7" fillId="2" borderId="0" xfId="0" applyFont="1" applyFill="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horizontal="center" vertical="center"/>
    </xf>
    <xf numFmtId="0" fontId="12" fillId="0" borderId="0" xfId="0" applyFont="1" applyAlignment="1">
      <alignment horizontal="center" vertical="center"/>
    </xf>
    <xf numFmtId="0" fontId="12" fillId="0" borderId="0" xfId="0" applyFont="1" applyAlignment="1">
      <alignment vertical="center" wrapText="1"/>
    </xf>
    <xf numFmtId="0" fontId="2" fillId="4" borderId="0" xfId="0" applyFont="1" applyFill="1" applyAlignment="1">
      <alignment horizontal="center" vertical="center"/>
    </xf>
    <xf numFmtId="0" fontId="2" fillId="4" borderId="0" xfId="0" applyFont="1" applyFill="1" applyAlignment="1">
      <alignment vertical="center" wrapText="1"/>
    </xf>
    <xf numFmtId="0" fontId="12" fillId="2" borderId="0" xfId="0" applyFont="1" applyFill="1" applyAlignment="1">
      <alignment horizontal="center" vertical="center"/>
    </xf>
    <xf numFmtId="0" fontId="12" fillId="2" borderId="0" xfId="0" applyFont="1" applyFill="1" applyAlignment="1">
      <alignment vertical="center"/>
    </xf>
    <xf numFmtId="0" fontId="12" fillId="2" borderId="0" xfId="0" applyFont="1" applyFill="1" applyAlignment="1">
      <alignment vertical="center" wrapText="1"/>
    </xf>
    <xf numFmtId="0" fontId="2" fillId="16"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12" fillId="2" borderId="0" xfId="0" applyFont="1" applyFill="1"/>
    <xf numFmtId="0" fontId="12" fillId="0" borderId="0" xfId="0" applyFont="1"/>
    <xf numFmtId="0" fontId="2" fillId="4" borderId="0" xfId="0" applyFont="1" applyFill="1"/>
    <xf numFmtId="0" fontId="2" fillId="4" borderId="0" xfId="0" applyFont="1" applyFill="1" applyAlignment="1">
      <alignment horizontal="center"/>
    </xf>
    <xf numFmtId="0" fontId="2" fillId="4" borderId="0" xfId="0" applyFont="1" applyFill="1" applyAlignment="1">
      <alignment horizontal="center" vertical="center" wrapText="1"/>
    </xf>
    <xf numFmtId="0" fontId="7" fillId="12" borderId="5" xfId="0" applyFont="1" applyFill="1" applyBorder="1" applyAlignment="1">
      <alignment horizontal="center" vertical="center" wrapText="1"/>
    </xf>
    <xf numFmtId="0" fontId="0" fillId="2" borderId="5" xfId="0" applyFill="1" applyBorder="1" applyAlignment="1">
      <alignment vertical="center" wrapText="1"/>
    </xf>
    <xf numFmtId="0" fontId="34" fillId="0" borderId="5" xfId="0" applyFont="1" applyBorder="1" applyAlignment="1">
      <alignment vertical="center" wrapText="1"/>
    </xf>
    <xf numFmtId="0" fontId="0" fillId="4" borderId="5" xfId="0" applyFill="1" applyBorder="1" applyAlignment="1">
      <alignment vertical="center" wrapText="1"/>
    </xf>
    <xf numFmtId="0" fontId="34" fillId="2" borderId="5" xfId="0" applyFont="1" applyFill="1" applyBorder="1" applyAlignment="1">
      <alignment wrapText="1"/>
    </xf>
    <xf numFmtId="0" fontId="34" fillId="2" borderId="5" xfId="0" applyFont="1" applyFill="1" applyBorder="1" applyAlignment="1">
      <alignment vertical="center" wrapText="1"/>
    </xf>
    <xf numFmtId="0" fontId="12" fillId="2" borderId="5" xfId="0" applyFont="1" applyFill="1" applyBorder="1" applyAlignment="1">
      <alignment vertical="center" wrapText="1"/>
    </xf>
    <xf numFmtId="0" fontId="0" fillId="0" borderId="5" xfId="0" applyBorder="1" applyAlignment="1">
      <alignment wrapText="1"/>
    </xf>
    <xf numFmtId="0" fontId="0" fillId="0" borderId="5" xfId="0" applyBorder="1"/>
    <xf numFmtId="0" fontId="34" fillId="2" borderId="5" xfId="0" applyFont="1" applyFill="1" applyBorder="1"/>
    <xf numFmtId="0" fontId="34" fillId="0" borderId="5" xfId="0" applyFont="1" applyBorder="1"/>
    <xf numFmtId="0" fontId="0" fillId="0" borderId="5" xfId="0" applyBorder="1" applyAlignment="1">
      <alignment vertical="center" wrapText="1"/>
    </xf>
    <xf numFmtId="0" fontId="0" fillId="2" borderId="30" xfId="0" applyFill="1" applyBorder="1"/>
    <xf numFmtId="0" fontId="0" fillId="2" borderId="1" xfId="0" applyFill="1" applyBorder="1" applyAlignment="1">
      <alignment vertical="center"/>
    </xf>
    <xf numFmtId="0" fontId="2" fillId="0" borderId="0" xfId="0" applyFont="1" applyAlignment="1">
      <alignment horizontal="center" vertical="center" wrapText="1"/>
    </xf>
    <xf numFmtId="0" fontId="0" fillId="2" borderId="28" xfId="0" applyFill="1" applyBorder="1" applyAlignment="1">
      <alignment horizontal="left" vertical="center" wrapText="1"/>
    </xf>
    <xf numFmtId="0" fontId="0" fillId="2" borderId="29" xfId="0" applyFill="1" applyBorder="1" applyAlignment="1">
      <alignment horizontal="left" vertical="center" wrapText="1"/>
    </xf>
    <xf numFmtId="0" fontId="6" fillId="5" borderId="4" xfId="0" applyFont="1" applyFill="1" applyBorder="1" applyAlignment="1">
      <alignment horizontal="center" vertical="center" textRotation="255"/>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0" fillId="2" borderId="0" xfId="0" applyFill="1" applyAlignment="1">
      <alignment horizontal="left" vertical="center" wrapText="1"/>
    </xf>
    <xf numFmtId="0" fontId="0" fillId="2" borderId="5" xfId="0" applyFill="1" applyBorder="1" applyAlignment="1">
      <alignment horizontal="left" vertical="center" wrapText="1"/>
    </xf>
    <xf numFmtId="0" fontId="2" fillId="3" borderId="4" xfId="0" applyFont="1" applyFill="1" applyBorder="1" applyAlignment="1">
      <alignment horizontal="center" vertical="center" textRotation="255"/>
    </xf>
    <xf numFmtId="0" fontId="2" fillId="2" borderId="0" xfId="0" applyFont="1" applyFill="1" applyAlignment="1">
      <alignment horizontal="center" vertical="center"/>
    </xf>
    <xf numFmtId="0" fontId="12" fillId="2" borderId="0" xfId="0" applyFont="1" applyFill="1" applyAlignment="1">
      <alignment horizontal="center" vertical="center"/>
    </xf>
    <xf numFmtId="0" fontId="2" fillId="0" borderId="0" xfId="0" applyFont="1" applyAlignment="1">
      <alignment horizontal="center" vertical="center"/>
    </xf>
    <xf numFmtId="0" fontId="2" fillId="16" borderId="0" xfId="0" applyFont="1" applyFill="1" applyAlignment="1">
      <alignment horizontal="center"/>
    </xf>
    <xf numFmtId="0" fontId="0" fillId="16" borderId="0" xfId="0" applyFill="1" applyAlignment="1">
      <alignment horizontal="center"/>
    </xf>
    <xf numFmtId="0" fontId="13" fillId="2" borderId="4" xfId="0" applyFont="1" applyFill="1" applyBorder="1" applyAlignment="1" applyProtection="1">
      <alignment horizontal="left"/>
      <protection locked="0"/>
    </xf>
    <xf numFmtId="0" fontId="13" fillId="2" borderId="0" xfId="0" applyFont="1" applyFill="1" applyAlignment="1" applyProtection="1">
      <alignment horizontal="left"/>
      <protection locked="0"/>
    </xf>
    <xf numFmtId="0" fontId="13" fillId="7" borderId="6" xfId="0" applyFont="1" applyFill="1" applyBorder="1" applyAlignment="1" applyProtection="1">
      <alignment horizontal="center" wrapText="1"/>
      <protection locked="0"/>
    </xf>
    <xf numFmtId="0" fontId="13" fillId="7" borderId="7" xfId="0" applyFont="1" applyFill="1" applyBorder="1" applyAlignment="1" applyProtection="1">
      <alignment horizontal="center" wrapText="1"/>
      <protection locked="0"/>
    </xf>
    <xf numFmtId="0" fontId="13" fillId="7" borderId="8" xfId="0" applyFont="1" applyFill="1" applyBorder="1" applyAlignment="1" applyProtection="1">
      <alignment horizontal="center" wrapText="1"/>
      <protection locked="0"/>
    </xf>
    <xf numFmtId="3" fontId="13" fillId="2" borderId="6" xfId="0" applyNumberFormat="1" applyFont="1" applyFill="1" applyBorder="1" applyAlignment="1">
      <alignment horizontal="center"/>
    </xf>
    <xf numFmtId="3" fontId="13" fillId="2" borderId="7" xfId="0" applyNumberFormat="1" applyFont="1" applyFill="1" applyBorder="1" applyAlignment="1">
      <alignment horizontal="center"/>
    </xf>
    <xf numFmtId="3" fontId="13" fillId="2" borderId="8" xfId="0" applyNumberFormat="1" applyFont="1" applyFill="1" applyBorder="1" applyAlignment="1">
      <alignment horizontal="center"/>
    </xf>
    <xf numFmtId="0" fontId="13" fillId="8" borderId="0" xfId="0" applyFont="1" applyFill="1" applyAlignment="1">
      <alignment horizontal="center" wrapText="1"/>
    </xf>
    <xf numFmtId="14" fontId="13" fillId="7" borderId="6" xfId="0" applyNumberFormat="1" applyFont="1" applyFill="1" applyBorder="1" applyAlignment="1" applyProtection="1">
      <alignment horizontal="center"/>
      <protection locked="0"/>
    </xf>
    <xf numFmtId="14" fontId="13" fillId="7" borderId="8" xfId="0" applyNumberFormat="1" applyFont="1" applyFill="1" applyBorder="1" applyAlignment="1" applyProtection="1">
      <alignment horizontal="center"/>
      <protection locked="0"/>
    </xf>
    <xf numFmtId="0" fontId="13" fillId="2" borderId="4" xfId="0" applyFont="1" applyFill="1" applyBorder="1" applyAlignment="1">
      <alignment horizontal="center" vertical="center"/>
    </xf>
    <xf numFmtId="0" fontId="13" fillId="2" borderId="0" xfId="0" applyFont="1" applyFill="1" applyAlignment="1">
      <alignment horizontal="center" vertical="center"/>
    </xf>
    <xf numFmtId="14" fontId="13" fillId="0" borderId="0" xfId="0" applyNumberFormat="1" applyFont="1" applyAlignment="1">
      <alignment horizontal="center" vertical="center" wrapText="1"/>
    </xf>
    <xf numFmtId="0" fontId="49"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center" vertical="center"/>
    </xf>
    <xf numFmtId="0" fontId="2" fillId="8" borderId="6" xfId="0" applyFont="1" applyFill="1" applyBorder="1" applyAlignment="1">
      <alignment horizontal="center"/>
    </xf>
    <xf numFmtId="0" fontId="2" fillId="8" borderId="7" xfId="0" applyFont="1" applyFill="1" applyBorder="1" applyAlignment="1">
      <alignment horizontal="center"/>
    </xf>
    <xf numFmtId="0" fontId="2" fillId="8" borderId="8" xfId="0" applyFont="1" applyFill="1" applyBorder="1" applyAlignment="1">
      <alignment horizontal="center"/>
    </xf>
    <xf numFmtId="0" fontId="22" fillId="5" borderId="1" xfId="0" applyFont="1" applyFill="1" applyBorder="1" applyAlignment="1">
      <alignment horizontal="center"/>
    </xf>
    <xf numFmtId="0" fontId="22" fillId="5" borderId="2" xfId="0" applyFont="1" applyFill="1" applyBorder="1" applyAlignment="1">
      <alignment horizontal="center"/>
    </xf>
    <xf numFmtId="0" fontId="22" fillId="5" borderId="3" xfId="0" applyFont="1" applyFill="1" applyBorder="1" applyAlignment="1">
      <alignment horizontal="center"/>
    </xf>
    <xf numFmtId="167" fontId="23" fillId="9" borderId="1" xfId="5" applyNumberFormat="1" applyFont="1" applyFill="1" applyBorder="1" applyAlignment="1" applyProtection="1">
      <alignment horizontal="center"/>
    </xf>
    <xf numFmtId="167" fontId="23" fillId="9" borderId="2" xfId="5" applyNumberFormat="1" applyFont="1" applyFill="1" applyBorder="1" applyAlignment="1" applyProtection="1">
      <alignment horizontal="center"/>
    </xf>
    <xf numFmtId="167" fontId="23" fillId="9" borderId="3" xfId="5" applyNumberFormat="1" applyFont="1" applyFill="1" applyBorder="1" applyAlignment="1" applyProtection="1">
      <alignment horizontal="center"/>
    </xf>
    <xf numFmtId="167" fontId="2" fillId="9" borderId="6" xfId="5" applyNumberFormat="1" applyFont="1" applyFill="1" applyBorder="1" applyAlignment="1" applyProtection="1">
      <alignment horizontal="center"/>
    </xf>
    <xf numFmtId="167" fontId="2" fillId="9" borderId="7" xfId="5" applyNumberFormat="1" applyFont="1" applyFill="1" applyBorder="1" applyAlignment="1" applyProtection="1">
      <alignment horizontal="center"/>
    </xf>
    <xf numFmtId="167" fontId="2" fillId="9" borderId="8" xfId="5" applyNumberFormat="1" applyFont="1" applyFill="1" applyBorder="1" applyAlignment="1" applyProtection="1">
      <alignment horizontal="center"/>
    </xf>
    <xf numFmtId="0" fontId="24" fillId="5" borderId="15" xfId="0" applyFont="1" applyFill="1" applyBorder="1" applyAlignment="1">
      <alignment horizontal="center" vertical="center" wrapText="1"/>
    </xf>
    <xf numFmtId="0" fontId="24" fillId="5" borderId="18" xfId="0" applyFont="1" applyFill="1" applyBorder="1" applyAlignment="1">
      <alignment horizontal="center" vertical="center" wrapText="1"/>
    </xf>
    <xf numFmtId="0" fontId="2" fillId="5" borderId="6" xfId="0" applyFont="1" applyFill="1" applyBorder="1" applyAlignment="1">
      <alignment horizontal="center"/>
    </xf>
    <xf numFmtId="0" fontId="2" fillId="5" borderId="7" xfId="0" applyFont="1" applyFill="1" applyBorder="1" applyAlignment="1">
      <alignment horizontal="center"/>
    </xf>
    <xf numFmtId="0" fontId="2" fillId="5" borderId="8" xfId="0" applyFont="1" applyFill="1" applyBorder="1" applyAlignment="1">
      <alignment horizontal="center"/>
    </xf>
    <xf numFmtId="0" fontId="24" fillId="5" borderId="30" xfId="0" applyFont="1" applyFill="1" applyBorder="1" applyAlignment="1">
      <alignment horizontal="center" vertical="center" wrapText="1"/>
    </xf>
    <xf numFmtId="0" fontId="24" fillId="5" borderId="29" xfId="0" applyFont="1" applyFill="1" applyBorder="1" applyAlignment="1">
      <alignment horizontal="center" vertical="center" wrapText="1"/>
    </xf>
    <xf numFmtId="0" fontId="25" fillId="7" borderId="18" xfId="0" applyFont="1" applyFill="1" applyBorder="1" applyAlignment="1">
      <alignment horizontal="center" vertical="center" wrapText="1"/>
    </xf>
    <xf numFmtId="0" fontId="25" fillId="5" borderId="18" xfId="0" applyFont="1" applyFill="1" applyBorder="1" applyAlignment="1">
      <alignment horizontal="center" vertical="center" wrapText="1"/>
    </xf>
    <xf numFmtId="0" fontId="25" fillId="4" borderId="18" xfId="0" applyFont="1" applyFill="1" applyBorder="1" applyAlignment="1">
      <alignment horizontal="center" vertical="center" wrapText="1"/>
    </xf>
    <xf numFmtId="0" fontId="25" fillId="4" borderId="3" xfId="0" applyFont="1" applyFill="1" applyBorder="1" applyAlignment="1">
      <alignment horizontal="center" vertical="center" wrapText="1" shrinkToFit="1"/>
    </xf>
    <xf numFmtId="0" fontId="25" fillId="4" borderId="5" xfId="0" applyFont="1" applyFill="1" applyBorder="1" applyAlignment="1">
      <alignment horizontal="center" vertical="center" wrapText="1" shrinkToFit="1"/>
    </xf>
    <xf numFmtId="0" fontId="24" fillId="4" borderId="3" xfId="0" applyFont="1" applyFill="1" applyBorder="1" applyAlignment="1">
      <alignment horizontal="center" vertical="center" wrapText="1" shrinkToFit="1"/>
    </xf>
    <xf numFmtId="0" fontId="24" fillId="4" borderId="5" xfId="0" applyFont="1" applyFill="1" applyBorder="1" applyAlignment="1">
      <alignment horizontal="center" vertical="center" wrapText="1" shrinkToFit="1"/>
    </xf>
    <xf numFmtId="0" fontId="31" fillId="3" borderId="6" xfId="0" applyFont="1" applyFill="1" applyBorder="1" applyAlignment="1" applyProtection="1">
      <alignment horizontal="center" vertical="center"/>
      <protection locked="0"/>
    </xf>
    <xf numFmtId="0" fontId="31" fillId="3" borderId="7" xfId="0" applyFont="1" applyFill="1" applyBorder="1" applyAlignment="1" applyProtection="1">
      <alignment horizontal="center" vertical="center"/>
      <protection locked="0"/>
    </xf>
    <xf numFmtId="0" fontId="31" fillId="3" borderId="8" xfId="0" applyFont="1" applyFill="1" applyBorder="1" applyAlignment="1" applyProtection="1">
      <alignment horizontal="center" vertical="center"/>
      <protection locked="0"/>
    </xf>
    <xf numFmtId="0" fontId="31" fillId="6" borderId="6" xfId="0" applyFont="1" applyFill="1" applyBorder="1" applyAlignment="1" applyProtection="1">
      <alignment horizontal="center" vertical="center"/>
      <protection locked="0"/>
    </xf>
    <xf numFmtId="0" fontId="31" fillId="6" borderId="7" xfId="0" applyFont="1" applyFill="1" applyBorder="1" applyAlignment="1" applyProtection="1">
      <alignment horizontal="center" vertical="center"/>
      <protection locked="0"/>
    </xf>
    <xf numFmtId="0" fontId="31" fillId="6" borderId="8" xfId="0" applyFont="1" applyFill="1" applyBorder="1" applyAlignment="1" applyProtection="1">
      <alignment horizontal="center" vertical="center"/>
      <protection locked="0"/>
    </xf>
    <xf numFmtId="0" fontId="24" fillId="9" borderId="2" xfId="0" applyFont="1" applyFill="1" applyBorder="1" applyAlignment="1">
      <alignment horizontal="center" vertical="center" wrapText="1"/>
    </xf>
    <xf numFmtId="0" fontId="24" fillId="9" borderId="0" xfId="0" applyFont="1" applyFill="1" applyAlignment="1">
      <alignment horizontal="center" vertical="center" wrapText="1"/>
    </xf>
    <xf numFmtId="0" fontId="24" fillId="9" borderId="15" xfId="0" applyFont="1" applyFill="1" applyBorder="1" applyAlignment="1">
      <alignment horizontal="center" vertical="center" wrapText="1"/>
    </xf>
    <xf numFmtId="0" fontId="24" fillId="9" borderId="18" xfId="0" applyFont="1" applyFill="1" applyBorder="1" applyAlignment="1">
      <alignment horizontal="center" vertical="center" wrapText="1"/>
    </xf>
    <xf numFmtId="0" fontId="24" fillId="10" borderId="15" xfId="0" applyFont="1" applyFill="1" applyBorder="1" applyAlignment="1">
      <alignment horizontal="center" vertical="center" wrapText="1"/>
    </xf>
    <xf numFmtId="0" fontId="24" fillId="10" borderId="18"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8" xfId="0" applyFont="1" applyFill="1" applyBorder="1" applyAlignment="1">
      <alignment horizontal="center" vertical="center" wrapText="1"/>
    </xf>
    <xf numFmtId="167" fontId="24" fillId="4" borderId="1" xfId="5" applyNumberFormat="1" applyFont="1" applyFill="1" applyBorder="1" applyAlignment="1" applyProtection="1">
      <alignment horizontal="center" vertical="center" wrapText="1"/>
    </xf>
    <xf numFmtId="167" fontId="24" fillId="4" borderId="4" xfId="5" applyNumberFormat="1" applyFont="1" applyFill="1" applyBorder="1" applyAlignment="1" applyProtection="1">
      <alignment horizontal="center" vertical="center" wrapText="1"/>
    </xf>
    <xf numFmtId="167" fontId="26" fillId="4" borderId="15" xfId="5" applyNumberFormat="1" applyFont="1" applyFill="1" applyBorder="1" applyAlignment="1" applyProtection="1">
      <alignment horizontal="center" vertical="center" wrapText="1"/>
    </xf>
    <xf numFmtId="167" fontId="26" fillId="4" borderId="18" xfId="5" applyNumberFormat="1" applyFont="1" applyFill="1" applyBorder="1" applyAlignment="1" applyProtection="1">
      <alignment horizontal="center" vertical="center" wrapText="1"/>
    </xf>
    <xf numFmtId="0" fontId="24" fillId="5" borderId="15" xfId="6" applyFont="1" applyFill="1" applyBorder="1" applyAlignment="1">
      <alignment horizontal="center" vertical="center" wrapText="1"/>
    </xf>
    <xf numFmtId="0" fontId="24" fillId="5" borderId="18" xfId="6" applyFont="1" applyFill="1" applyBorder="1" applyAlignment="1">
      <alignment horizontal="center" vertical="center" wrapText="1"/>
    </xf>
    <xf numFmtId="0" fontId="25" fillId="5" borderId="0" xfId="0" applyFont="1" applyFill="1" applyAlignment="1">
      <alignment horizontal="center" vertical="center" wrapText="1"/>
    </xf>
    <xf numFmtId="0" fontId="24" fillId="7" borderId="15" xfId="0" applyFont="1" applyFill="1" applyBorder="1" applyAlignment="1">
      <alignment horizontal="center" vertical="center" wrapText="1"/>
    </xf>
    <xf numFmtId="0" fontId="24" fillId="7" borderId="18" xfId="0" applyFont="1" applyFill="1" applyBorder="1" applyAlignment="1">
      <alignment horizontal="center" vertical="center" wrapText="1"/>
    </xf>
    <xf numFmtId="0" fontId="47" fillId="17" borderId="6" xfId="0" applyFont="1" applyFill="1" applyBorder="1" applyAlignment="1">
      <alignment horizontal="center" vertical="center" wrapText="1"/>
    </xf>
    <xf numFmtId="0" fontId="47" fillId="17" borderId="7" xfId="0" applyFont="1" applyFill="1" applyBorder="1" applyAlignment="1">
      <alignment horizontal="center" vertical="center" wrapText="1"/>
    </xf>
    <xf numFmtId="0" fontId="47" fillId="17" borderId="8" xfId="0" applyFont="1" applyFill="1" applyBorder="1" applyAlignment="1">
      <alignment horizontal="center" vertical="center" wrapText="1"/>
    </xf>
    <xf numFmtId="0" fontId="24" fillId="9" borderId="6" xfId="0" applyFont="1" applyFill="1" applyBorder="1" applyAlignment="1">
      <alignment horizontal="center" vertical="center" wrapText="1"/>
    </xf>
    <xf numFmtId="0" fontId="24" fillId="9" borderId="7" xfId="0" applyFont="1" applyFill="1" applyBorder="1" applyAlignment="1">
      <alignment horizontal="center" vertical="center" wrapText="1"/>
    </xf>
    <xf numFmtId="0" fontId="24" fillId="9" borderId="8" xfId="0" applyFont="1" applyFill="1" applyBorder="1" applyAlignment="1">
      <alignment horizontal="center" vertical="center" wrapText="1"/>
    </xf>
    <xf numFmtId="0" fontId="28" fillId="9" borderId="6" xfId="0" applyFont="1" applyFill="1" applyBorder="1" applyAlignment="1">
      <alignment horizontal="center" vertical="center" wrapText="1"/>
    </xf>
    <xf numFmtId="0" fontId="28" fillId="9" borderId="8" xfId="0" applyFont="1" applyFill="1" applyBorder="1" applyAlignment="1">
      <alignment horizontal="center" vertical="center" wrapText="1"/>
    </xf>
    <xf numFmtId="168" fontId="25" fillId="10" borderId="15" xfId="0" applyNumberFormat="1" applyFont="1" applyFill="1" applyBorder="1" applyAlignment="1">
      <alignment horizontal="center" vertical="center" wrapText="1" shrinkToFit="1"/>
    </xf>
    <xf numFmtId="168" fontId="25" fillId="10" borderId="18" xfId="0" applyNumberFormat="1" applyFont="1" applyFill="1" applyBorder="1" applyAlignment="1">
      <alignment horizontal="center" vertical="center" shrinkToFit="1"/>
    </xf>
    <xf numFmtId="0" fontId="24" fillId="9" borderId="3" xfId="0" applyFont="1" applyFill="1" applyBorder="1" applyAlignment="1">
      <alignment horizontal="center" vertical="center" wrapText="1" shrinkToFit="1"/>
    </xf>
    <xf numFmtId="0" fontId="24" fillId="9" borderId="5" xfId="0" applyFont="1" applyFill="1" applyBorder="1" applyAlignment="1">
      <alignment horizontal="center" vertical="center" wrapText="1" shrinkToFit="1"/>
    </xf>
    <xf numFmtId="168" fontId="25" fillId="9" borderId="35" xfId="0" applyNumberFormat="1" applyFont="1" applyFill="1" applyBorder="1" applyAlignment="1">
      <alignment horizontal="center" vertical="center" wrapText="1" shrinkToFit="1"/>
    </xf>
    <xf numFmtId="168" fontId="25" fillId="9" borderId="25" xfId="0" applyNumberFormat="1" applyFont="1" applyFill="1" applyBorder="1" applyAlignment="1">
      <alignment horizontal="center" vertical="center" shrinkToFit="1"/>
    </xf>
    <xf numFmtId="0" fontId="24" fillId="4" borderId="15" xfId="6" applyFont="1" applyFill="1" applyBorder="1" applyAlignment="1">
      <alignment horizontal="center" vertical="center" wrapText="1"/>
    </xf>
    <xf numFmtId="0" fontId="24" fillId="4" borderId="18" xfId="6" applyFont="1" applyFill="1" applyBorder="1" applyAlignment="1">
      <alignment horizontal="center" vertical="center" wrapText="1"/>
    </xf>
    <xf numFmtId="0" fontId="10" fillId="5" borderId="31" xfId="6" applyFont="1" applyFill="1" applyBorder="1" applyAlignment="1">
      <alignment horizontal="center" vertical="center" wrapText="1"/>
    </xf>
    <xf numFmtId="0" fontId="10" fillId="5" borderId="32" xfId="6" applyFont="1" applyFill="1" applyBorder="1" applyAlignment="1">
      <alignment horizontal="center" vertical="center" wrapText="1"/>
    </xf>
    <xf numFmtId="0" fontId="10" fillId="5" borderId="33" xfId="6" applyFont="1" applyFill="1" applyBorder="1" applyAlignment="1">
      <alignment horizontal="center" vertical="center" wrapText="1"/>
    </xf>
    <xf numFmtId="0" fontId="10" fillId="5" borderId="34" xfId="6" applyFont="1" applyFill="1" applyBorder="1" applyAlignment="1">
      <alignment horizontal="center" vertical="center" wrapText="1"/>
    </xf>
    <xf numFmtId="0" fontId="24" fillId="7" borderId="43" xfId="0" applyFont="1" applyFill="1" applyBorder="1" applyAlignment="1" applyProtection="1">
      <alignment horizontal="center" vertical="center" wrapText="1"/>
      <protection locked="0"/>
    </xf>
    <xf numFmtId="0" fontId="24" fillId="7" borderId="16" xfId="0" applyFont="1" applyFill="1" applyBorder="1" applyAlignment="1" applyProtection="1">
      <alignment horizontal="center" vertical="center" wrapText="1"/>
      <protection locked="0"/>
    </xf>
    <xf numFmtId="14" fontId="13" fillId="2" borderId="6" xfId="0" applyNumberFormat="1" applyFont="1" applyFill="1" applyBorder="1" applyAlignment="1">
      <alignment horizontal="center"/>
    </xf>
    <xf numFmtId="14" fontId="13" fillId="2" borderId="7" xfId="0" applyNumberFormat="1" applyFont="1" applyFill="1" applyBorder="1" applyAlignment="1">
      <alignment horizontal="center"/>
    </xf>
    <xf numFmtId="14" fontId="13" fillId="2" borderId="8" xfId="0" applyNumberFormat="1" applyFont="1" applyFill="1" applyBorder="1" applyAlignment="1">
      <alignment horizontal="center"/>
    </xf>
    <xf numFmtId="0" fontId="50" fillId="2" borderId="1" xfId="0" applyFont="1" applyFill="1" applyBorder="1" applyAlignment="1">
      <alignment horizontal="center" vertical="center"/>
    </xf>
    <xf numFmtId="0" fontId="50" fillId="2" borderId="2" xfId="0" applyFont="1" applyFill="1" applyBorder="1" applyAlignment="1">
      <alignment horizontal="center" vertical="center"/>
    </xf>
    <xf numFmtId="0" fontId="50" fillId="2" borderId="3" xfId="0" applyFont="1" applyFill="1" applyBorder="1" applyAlignment="1">
      <alignment horizontal="center" vertical="center"/>
    </xf>
    <xf numFmtId="0" fontId="51" fillId="2" borderId="4" xfId="0" applyFont="1" applyFill="1" applyBorder="1" applyAlignment="1">
      <alignment horizontal="center" vertical="center"/>
    </xf>
    <xf numFmtId="0" fontId="51" fillId="2" borderId="0" xfId="0" applyFont="1" applyFill="1" applyAlignment="1">
      <alignment horizontal="center" vertical="center"/>
    </xf>
    <xf numFmtId="0" fontId="51" fillId="2" borderId="5" xfId="0" applyFont="1" applyFill="1" applyBorder="1" applyAlignment="1">
      <alignment horizontal="center" vertical="center"/>
    </xf>
    <xf numFmtId="0" fontId="18" fillId="2" borderId="4" xfId="6" applyFont="1" applyFill="1" applyBorder="1" applyAlignment="1">
      <alignment horizontal="center" vertical="center"/>
    </xf>
    <xf numFmtId="0" fontId="18" fillId="2" borderId="0" xfId="6" applyFont="1" applyFill="1" applyAlignment="1">
      <alignment horizontal="center" vertical="center"/>
    </xf>
    <xf numFmtId="0" fontId="18" fillId="2" borderId="5" xfId="6" applyFont="1" applyFill="1" applyBorder="1" applyAlignment="1">
      <alignment horizontal="center" vertical="center"/>
    </xf>
    <xf numFmtId="0" fontId="13" fillId="2" borderId="4" xfId="0" applyFont="1" applyFill="1" applyBorder="1" applyAlignment="1">
      <alignment horizontal="center"/>
    </xf>
    <xf numFmtId="0" fontId="13" fillId="2" borderId="0" xfId="0" applyFont="1" applyFill="1" applyAlignment="1">
      <alignment horizontal="center"/>
    </xf>
    <xf numFmtId="0" fontId="13" fillId="2" borderId="5" xfId="0" applyFont="1" applyFill="1" applyBorder="1" applyAlignment="1">
      <alignment horizontal="center"/>
    </xf>
    <xf numFmtId="0" fontId="2" fillId="0" borderId="4" xfId="0" applyFont="1" applyBorder="1" applyAlignment="1">
      <alignment horizontal="left"/>
    </xf>
    <xf numFmtId="0" fontId="2" fillId="0" borderId="0" xfId="0" applyFont="1" applyAlignment="1">
      <alignment horizontal="left"/>
    </xf>
    <xf numFmtId="0" fontId="2" fillId="2" borderId="40" xfId="0" applyFont="1" applyFill="1" applyBorder="1" applyAlignment="1">
      <alignment horizontal="center" wrapText="1"/>
    </xf>
    <xf numFmtId="0" fontId="2" fillId="2" borderId="41" xfId="0" applyFont="1" applyFill="1" applyBorder="1" applyAlignment="1">
      <alignment horizontal="center" wrapText="1"/>
    </xf>
    <xf numFmtId="0" fontId="2" fillId="2" borderId="21" xfId="0" applyFont="1" applyFill="1" applyBorder="1" applyAlignment="1">
      <alignment horizontal="center" wrapText="1"/>
    </xf>
    <xf numFmtId="3" fontId="0" fillId="2" borderId="40" xfId="0" applyNumberFormat="1" applyFill="1" applyBorder="1" applyAlignment="1">
      <alignment horizontal="center"/>
    </xf>
    <xf numFmtId="3" fontId="0" fillId="2" borderId="41" xfId="0" applyNumberFormat="1" applyFill="1" applyBorder="1" applyAlignment="1">
      <alignment horizontal="center"/>
    </xf>
    <xf numFmtId="3" fontId="0" fillId="2" borderId="21" xfId="0" applyNumberFormat="1" applyFill="1" applyBorder="1" applyAlignment="1">
      <alignment horizontal="center"/>
    </xf>
    <xf numFmtId="0" fontId="2" fillId="2" borderId="49" xfId="0" applyFont="1" applyFill="1" applyBorder="1" applyAlignment="1" applyProtection="1">
      <alignment horizontal="center"/>
      <protection locked="0"/>
    </xf>
    <xf numFmtId="0" fontId="2" fillId="2" borderId="24" xfId="0" applyFont="1" applyFill="1" applyBorder="1" applyAlignment="1" applyProtection="1">
      <alignment horizontal="center"/>
      <protection locked="0"/>
    </xf>
    <xf numFmtId="0" fontId="2" fillId="2" borderId="0" xfId="0" applyFont="1" applyFill="1" applyAlignment="1" applyProtection="1">
      <alignment horizontal="center"/>
      <protection locked="0"/>
    </xf>
    <xf numFmtId="0" fontId="10" fillId="4" borderId="1"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20" xfId="0" applyFont="1" applyFill="1" applyBorder="1" applyAlignment="1">
      <alignment horizontal="center" vertical="center"/>
    </xf>
    <xf numFmtId="0" fontId="9" fillId="0" borderId="15" xfId="0" applyFont="1" applyBorder="1" applyAlignment="1">
      <alignment horizontal="center" vertical="center" wrapText="1"/>
    </xf>
    <xf numFmtId="0" fontId="9" fillId="0" borderId="20" xfId="0" applyFont="1" applyBorder="1" applyAlignment="1">
      <alignment horizontal="center" vertical="center" wrapText="1"/>
    </xf>
    <xf numFmtId="0" fontId="0" fillId="2" borderId="4" xfId="0" applyFill="1" applyBorder="1" applyAlignment="1" applyProtection="1">
      <alignment horizontal="center"/>
      <protection locked="0"/>
    </xf>
    <xf numFmtId="0" fontId="0" fillId="2" borderId="0" xfId="0" applyFill="1" applyAlignment="1" applyProtection="1">
      <alignment horizontal="center"/>
      <protection locked="0"/>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20" xfId="0" applyFont="1" applyBorder="1" applyAlignment="1">
      <alignment horizontal="center" vertical="center" wrapText="1"/>
    </xf>
    <xf numFmtId="0" fontId="2" fillId="2" borderId="47" xfId="0" applyFont="1" applyFill="1" applyBorder="1" applyAlignment="1" applyProtection="1">
      <alignment horizontal="center"/>
      <protection locked="0"/>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168" fontId="9" fillId="0" borderId="15" xfId="0" applyNumberFormat="1" applyFont="1" applyBorder="1" applyAlignment="1">
      <alignment horizontal="center" vertical="center" wrapText="1" shrinkToFit="1"/>
    </xf>
    <xf numFmtId="168" fontId="9" fillId="0" borderId="20" xfId="0" applyNumberFormat="1" applyFont="1" applyBorder="1" applyAlignment="1">
      <alignment horizontal="center" vertical="center" shrinkToFit="1"/>
    </xf>
    <xf numFmtId="0" fontId="9" fillId="4" borderId="3" xfId="0" applyFont="1" applyFill="1" applyBorder="1" applyAlignment="1">
      <alignment horizontal="center" vertical="center" wrapText="1" shrinkToFit="1"/>
    </xf>
    <xf numFmtId="0" fontId="9" fillId="4" borderId="29" xfId="0" applyFont="1" applyFill="1" applyBorder="1" applyAlignment="1">
      <alignment horizontal="center" vertical="center" wrapText="1" shrinkToFit="1"/>
    </xf>
    <xf numFmtId="167" fontId="2" fillId="4" borderId="44" xfId="2" applyNumberFormat="1" applyFont="1" applyFill="1" applyBorder="1" applyAlignment="1" applyProtection="1">
      <alignment horizontal="center" vertical="center" shrinkToFit="1"/>
    </xf>
    <xf numFmtId="167" fontId="2" fillId="4" borderId="28" xfId="2" applyNumberFormat="1" applyFont="1" applyFill="1" applyBorder="1" applyAlignment="1" applyProtection="1">
      <alignment horizontal="center" vertical="center" shrinkToFit="1"/>
    </xf>
    <xf numFmtId="167" fontId="2" fillId="4" borderId="39" xfId="2" applyNumberFormat="1" applyFont="1" applyFill="1" applyBorder="1" applyAlignment="1" applyProtection="1">
      <alignment horizontal="center" vertical="center" shrinkToFit="1"/>
    </xf>
    <xf numFmtId="0" fontId="0" fillId="2" borderId="5" xfId="0" applyFill="1" applyBorder="1" applyAlignment="1" applyProtection="1">
      <alignment horizontal="center"/>
      <protection locked="0"/>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0" fillId="2" borderId="4" xfId="0" applyFill="1" applyBorder="1" applyAlignment="1">
      <alignment horizontal="justify" vertical="top"/>
    </xf>
    <xf numFmtId="0" fontId="0" fillId="2" borderId="0" xfId="0" applyFill="1" applyAlignment="1">
      <alignment horizontal="justify" vertical="top"/>
    </xf>
    <xf numFmtId="0" fontId="0" fillId="2" borderId="5" xfId="0" applyFill="1" applyBorder="1" applyAlignment="1">
      <alignment horizontal="justify" vertical="top"/>
    </xf>
    <xf numFmtId="0" fontId="2" fillId="2" borderId="48" xfId="0" applyFont="1" applyFill="1" applyBorder="1" applyAlignment="1" applyProtection="1">
      <alignment horizontal="justify" vertical="top"/>
      <protection locked="0"/>
    </xf>
    <xf numFmtId="0" fontId="0" fillId="2" borderId="41" xfId="0" applyFill="1" applyBorder="1" applyAlignment="1" applyProtection="1">
      <alignment horizontal="justify" vertical="top"/>
      <protection locked="0"/>
    </xf>
    <xf numFmtId="0" fontId="0" fillId="2" borderId="46" xfId="0" applyFill="1" applyBorder="1" applyAlignment="1" applyProtection="1">
      <alignment horizontal="justify" vertical="top"/>
      <protection locked="0"/>
    </xf>
    <xf numFmtId="0" fontId="10" fillId="9" borderId="15"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24" fillId="9" borderId="15" xfId="0" applyFont="1" applyFill="1" applyBorder="1" applyAlignment="1" applyProtection="1">
      <alignment horizontal="center" vertical="center" wrapText="1"/>
      <protection locked="0"/>
    </xf>
    <xf numFmtId="0" fontId="24" fillId="9" borderId="20" xfId="0" applyFont="1" applyFill="1" applyBorder="1" applyAlignment="1" applyProtection="1">
      <alignment horizontal="center" vertical="center" wrapText="1"/>
      <protection locked="0"/>
    </xf>
    <xf numFmtId="0" fontId="24" fillId="9" borderId="3" xfId="0" applyFont="1" applyFill="1" applyBorder="1" applyAlignment="1" applyProtection="1">
      <alignment horizontal="center" vertical="center" wrapText="1"/>
      <protection locked="0"/>
    </xf>
    <xf numFmtId="0" fontId="24" fillId="9" borderId="29" xfId="0" applyFont="1" applyFill="1" applyBorder="1" applyAlignment="1" applyProtection="1">
      <alignment horizontal="center" vertical="center" wrapText="1"/>
      <protection locked="0"/>
    </xf>
    <xf numFmtId="0" fontId="24" fillId="9" borderId="20" xfId="0" applyFont="1" applyFill="1" applyBorder="1" applyAlignment="1">
      <alignment horizontal="center" vertical="center" wrapText="1"/>
    </xf>
    <xf numFmtId="0" fontId="24" fillId="5" borderId="20"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0" fillId="2" borderId="26" xfId="0"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0" fillId="2" borderId="0" xfId="0" applyFill="1" applyAlignment="1" applyProtection="1">
      <alignment horizontal="center" shrinkToFit="1"/>
      <protection locked="0"/>
    </xf>
    <xf numFmtId="0" fontId="9" fillId="5" borderId="30" xfId="0" applyFont="1" applyFill="1" applyBorder="1" applyAlignment="1">
      <alignment horizontal="center"/>
    </xf>
    <xf numFmtId="0" fontId="9" fillId="5" borderId="29" xfId="0" applyFont="1" applyFill="1" applyBorder="1" applyAlignment="1">
      <alignment horizontal="center"/>
    </xf>
    <xf numFmtId="0" fontId="38" fillId="2" borderId="1" xfId="0" applyFont="1" applyFill="1" applyBorder="1" applyAlignment="1">
      <alignment horizontal="center" vertical="center"/>
    </xf>
    <xf numFmtId="0" fontId="38" fillId="2" borderId="2" xfId="0" applyFont="1" applyFill="1" applyBorder="1" applyAlignment="1">
      <alignment horizontal="center" vertical="center"/>
    </xf>
    <xf numFmtId="0" fontId="38" fillId="2" borderId="3" xfId="0" applyFont="1" applyFill="1" applyBorder="1" applyAlignment="1">
      <alignment horizontal="center" vertical="center"/>
    </xf>
    <xf numFmtId="0" fontId="39" fillId="7" borderId="0" xfId="0" applyFont="1" applyFill="1" applyAlignment="1">
      <alignment horizontal="center" vertical="center"/>
    </xf>
    <xf numFmtId="0" fontId="39" fillId="7" borderId="5" xfId="0" applyFont="1" applyFill="1" applyBorder="1" applyAlignment="1">
      <alignment horizontal="center" vertical="center"/>
    </xf>
    <xf numFmtId="0" fontId="9" fillId="2" borderId="0" xfId="0" applyFont="1" applyFill="1" applyAlignment="1">
      <alignment horizontal="left" vertical="center" wrapText="1"/>
    </xf>
    <xf numFmtId="0" fontId="20" fillId="2" borderId="0" xfId="0" applyFont="1" applyFill="1" applyAlignment="1">
      <alignment wrapText="1"/>
    </xf>
    <xf numFmtId="0" fontId="20" fillId="2" borderId="0" xfId="0" applyFont="1" applyFill="1" applyAlignment="1">
      <alignment horizontal="center" vertical="center" wrapText="1"/>
    </xf>
    <xf numFmtId="0" fontId="9" fillId="2" borderId="0" xfId="0" applyFont="1" applyFill="1" applyAlignment="1">
      <alignment horizontal="center" vertical="center"/>
    </xf>
    <xf numFmtId="0" fontId="9" fillId="2" borderId="5" xfId="0" applyFont="1" applyFill="1" applyBorder="1" applyAlignment="1">
      <alignment horizontal="center" vertical="center"/>
    </xf>
  </cellXfs>
  <cellStyles count="10">
    <cellStyle name="Millares" xfId="9" builtinId="3"/>
    <cellStyle name="Millares [0]" xfId="1" builtinId="6"/>
    <cellStyle name="Millares 2" xfId="7" xr:uid="{6373D4A6-DC22-447B-ACE2-96C6D4552344}"/>
    <cellStyle name="Moneda" xfId="2" builtinId="4"/>
    <cellStyle name="Moneda 2" xfId="5" xr:uid="{1C7B14B2-A295-47F8-AE21-740F4FFE69B6}"/>
    <cellStyle name="Moneda 3" xfId="8" xr:uid="{ACE5533E-499F-4C46-9583-DB331ED3301A}"/>
    <cellStyle name="Normal" xfId="0" builtinId="0"/>
    <cellStyle name="Normal 4" xfId="6" xr:uid="{41923C75-159A-4596-955C-AB8A75929606}"/>
    <cellStyle name="Normal 7" xfId="4" xr:uid="{16B59C58-E8EB-4F87-BB8F-889D719095C7}"/>
    <cellStyle name="Porcentaje" xfId="3" builtinId="5"/>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412750</xdr:colOff>
      <xdr:row>2</xdr:row>
      <xdr:rowOff>38100</xdr:rowOff>
    </xdr:from>
    <xdr:to>
      <xdr:col>2</xdr:col>
      <xdr:colOff>190500</xdr:colOff>
      <xdr:row>5</xdr:row>
      <xdr:rowOff>104775</xdr:rowOff>
    </xdr:to>
    <xdr:pic>
      <xdr:nvPicPr>
        <xdr:cNvPr id="2" name="1 Imagen" descr="LOGO-ICBF">
          <a:extLst>
            <a:ext uri="{FF2B5EF4-FFF2-40B4-BE49-F238E27FC236}">
              <a16:creationId xmlns:a16="http://schemas.microsoft.com/office/drawing/2014/main" id="{0FC07E2C-1C58-4D5F-9654-41A00A7C9C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813" y="38100"/>
          <a:ext cx="9048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91ED5-7AB9-4629-9F1C-53A309815485}">
  <dimension ref="A1:W13"/>
  <sheetViews>
    <sheetView workbookViewId="0"/>
  </sheetViews>
  <sheetFormatPr baseColWidth="10" defaultRowHeight="15" x14ac:dyDescent="0.25"/>
  <sheetData>
    <row r="1" spans="1:23" x14ac:dyDescent="0.25">
      <c r="A1" t="s">
        <v>392</v>
      </c>
      <c r="B1" t="s">
        <v>393</v>
      </c>
      <c r="C1" t="s">
        <v>394</v>
      </c>
      <c r="D1" t="s">
        <v>395</v>
      </c>
      <c r="E1" t="s">
        <v>396</v>
      </c>
      <c r="F1" t="s">
        <v>383</v>
      </c>
      <c r="G1" t="s">
        <v>382</v>
      </c>
      <c r="H1" t="s">
        <v>397</v>
      </c>
      <c r="I1" t="s">
        <v>398</v>
      </c>
      <c r="J1" t="s">
        <v>399</v>
      </c>
      <c r="K1" t="s">
        <v>400</v>
      </c>
      <c r="L1" t="s">
        <v>401</v>
      </c>
      <c r="M1" t="s">
        <v>371</v>
      </c>
      <c r="N1" t="s">
        <v>402</v>
      </c>
      <c r="O1" t="s">
        <v>403</v>
      </c>
      <c r="P1" t="s">
        <v>404</v>
      </c>
      <c r="Q1" t="s">
        <v>372</v>
      </c>
      <c r="R1" t="s">
        <v>405</v>
      </c>
      <c r="S1" t="s">
        <v>406</v>
      </c>
      <c r="T1" t="s">
        <v>407</v>
      </c>
      <c r="U1" t="s">
        <v>408</v>
      </c>
      <c r="V1" t="s">
        <v>409</v>
      </c>
      <c r="W1" t="s">
        <v>410</v>
      </c>
    </row>
    <row r="2" spans="1:23" x14ac:dyDescent="0.25">
      <c r="A2" s="256">
        <f>+REPORTE_DILIGENCIAR!J23</f>
        <v>0</v>
      </c>
      <c r="B2">
        <v>65799779</v>
      </c>
      <c r="C2" t="str">
        <f>IF('11'!A2=31,(REPORTE_DILIGENCIAR!L23),(" "))</f>
        <v xml:space="preserve"> </v>
      </c>
      <c r="D2" t="str">
        <f>IF('11'!A2=13,(REPORTE_DILIGENCIAR!L23),(" "))</f>
        <v xml:space="preserve"> </v>
      </c>
      <c r="E2">
        <v>2600000000</v>
      </c>
      <c r="F2">
        <v>416000000</v>
      </c>
      <c r="G2">
        <v>2</v>
      </c>
      <c r="H2">
        <v>35683</v>
      </c>
      <c r="I2" s="254">
        <v>45475</v>
      </c>
      <c r="J2">
        <v>26000000</v>
      </c>
      <c r="K2" s="254">
        <v>45661</v>
      </c>
      <c r="L2" t="s">
        <v>411</v>
      </c>
      <c r="M2">
        <v>7100</v>
      </c>
      <c r="N2" s="254">
        <v>41985</v>
      </c>
      <c r="O2" s="254">
        <v>41986</v>
      </c>
      <c r="P2" s="254">
        <v>42016</v>
      </c>
      <c r="Q2">
        <v>1</v>
      </c>
      <c r="R2" t="s">
        <v>412</v>
      </c>
      <c r="S2">
        <v>3017241379</v>
      </c>
      <c r="T2">
        <v>482758621</v>
      </c>
      <c r="U2">
        <v>0</v>
      </c>
      <c r="V2">
        <v>3500000000</v>
      </c>
      <c r="W2">
        <v>3016000000</v>
      </c>
    </row>
    <row r="3" spans="1:23" x14ac:dyDescent="0.25">
      <c r="A3" s="256">
        <f>+REPORTE_DILIGENCIAR!J24</f>
        <v>0</v>
      </c>
      <c r="B3">
        <v>1121841072</v>
      </c>
      <c r="C3" t="str">
        <f>IF('11'!A3=31,(REPORTE_DILIGENCIAR!L24),(" "))</f>
        <v xml:space="preserve"> </v>
      </c>
      <c r="D3" t="str">
        <f>IF('11'!A3=13,(REPORTE_DILIGENCIAR!L24),(" "))</f>
        <v xml:space="preserve"> </v>
      </c>
      <c r="E3">
        <v>17241379.309999999</v>
      </c>
      <c r="F3">
        <v>2758620.69</v>
      </c>
      <c r="G3">
        <v>1</v>
      </c>
      <c r="H3">
        <v>112536</v>
      </c>
      <c r="I3" s="254">
        <v>45476</v>
      </c>
      <c r="J3">
        <v>86206</v>
      </c>
      <c r="K3" s="254">
        <v>45661</v>
      </c>
      <c r="L3" t="s">
        <v>411</v>
      </c>
      <c r="M3">
        <v>7200</v>
      </c>
      <c r="N3" s="254">
        <v>41985</v>
      </c>
      <c r="O3" s="254">
        <v>41986</v>
      </c>
      <c r="P3" s="254">
        <v>42016</v>
      </c>
      <c r="Q3">
        <v>2</v>
      </c>
      <c r="R3" t="s">
        <v>413</v>
      </c>
      <c r="S3">
        <v>17241379</v>
      </c>
      <c r="T3">
        <v>2758621</v>
      </c>
      <c r="U3">
        <v>0</v>
      </c>
      <c r="V3">
        <v>20000000</v>
      </c>
      <c r="W3">
        <v>20000000</v>
      </c>
    </row>
    <row r="4" spans="1:23" x14ac:dyDescent="0.25">
      <c r="A4" s="256">
        <f>+REPORTE_DILIGENCIAR!J25</f>
        <v>0</v>
      </c>
      <c r="B4">
        <v>72307971</v>
      </c>
      <c r="C4" t="str">
        <f>IF('11'!A4=31,(REPORTE_DILIGENCIAR!L25),(" "))</f>
        <v xml:space="preserve"> </v>
      </c>
      <c r="D4" t="str">
        <f>IF('11'!A4=13,(REPORTE_DILIGENCIAR!L25),(" "))</f>
        <v xml:space="preserve"> </v>
      </c>
      <c r="E4">
        <v>6000000000</v>
      </c>
      <c r="F4">
        <v>0</v>
      </c>
      <c r="G4">
        <v>3</v>
      </c>
      <c r="H4" t="s">
        <v>414</v>
      </c>
      <c r="I4" s="254">
        <v>45477</v>
      </c>
      <c r="J4">
        <v>120000000</v>
      </c>
      <c r="K4" s="254">
        <v>45661</v>
      </c>
      <c r="L4" t="s">
        <v>415</v>
      </c>
      <c r="M4">
        <v>7300</v>
      </c>
      <c r="N4" s="254">
        <v>42115</v>
      </c>
      <c r="O4" s="254">
        <v>42116</v>
      </c>
      <c r="P4" s="254">
        <v>42146</v>
      </c>
      <c r="Q4">
        <v>3</v>
      </c>
      <c r="R4" t="s">
        <v>416</v>
      </c>
      <c r="S4">
        <v>6000000000</v>
      </c>
      <c r="T4">
        <v>0</v>
      </c>
      <c r="U4">
        <v>0</v>
      </c>
      <c r="V4">
        <v>6000000000</v>
      </c>
      <c r="W4">
        <v>6000000000</v>
      </c>
    </row>
    <row r="5" spans="1:23" x14ac:dyDescent="0.25">
      <c r="A5" s="256">
        <f>+REPORTE_DILIGENCIAR!J26</f>
        <v>0</v>
      </c>
      <c r="B5">
        <v>1085307000</v>
      </c>
      <c r="C5" t="str">
        <f>IF('11'!A5=31,(REPORTE_DILIGENCIAR!L26),(" "))</f>
        <v xml:space="preserve"> </v>
      </c>
      <c r="D5" t="str">
        <f>IF('11'!A5=13,(REPORTE_DILIGENCIAR!L26),(" "))</f>
        <v xml:space="preserve"> </v>
      </c>
      <c r="E5">
        <v>38058379</v>
      </c>
      <c r="F5">
        <v>6089340.6399999997</v>
      </c>
      <c r="G5">
        <v>1</v>
      </c>
      <c r="H5" t="s">
        <v>417</v>
      </c>
      <c r="I5" s="254">
        <v>45478</v>
      </c>
      <c r="J5">
        <v>190291</v>
      </c>
      <c r="K5" s="254">
        <v>45661</v>
      </c>
      <c r="L5" t="s">
        <v>418</v>
      </c>
      <c r="M5">
        <v>7400</v>
      </c>
      <c r="N5" s="254">
        <v>42058</v>
      </c>
      <c r="O5" s="254">
        <v>42059</v>
      </c>
      <c r="P5" s="254">
        <v>42089</v>
      </c>
      <c r="Q5">
        <v>4</v>
      </c>
      <c r="R5" t="s">
        <v>419</v>
      </c>
      <c r="S5">
        <v>535124627</v>
      </c>
      <c r="T5">
        <v>85619940</v>
      </c>
      <c r="U5">
        <v>-15000000</v>
      </c>
      <c r="V5">
        <v>605744567</v>
      </c>
      <c r="W5">
        <v>44147720</v>
      </c>
    </row>
    <row r="6" spans="1:23" x14ac:dyDescent="0.25">
      <c r="A6" s="256">
        <f>+REPORTE_DILIGENCIAR!J27</f>
        <v>0</v>
      </c>
      <c r="B6">
        <v>900287236</v>
      </c>
      <c r="C6" t="str">
        <f>IF('11'!A6=31,(REPORTE_DILIGENCIAR!L27),(" "))</f>
        <v xml:space="preserve"> </v>
      </c>
      <c r="D6" t="str">
        <f>IF('11'!A6=13,(REPORTE_DILIGENCIAR!L27),(" "))</f>
        <v xml:space="preserve"> </v>
      </c>
      <c r="E6">
        <v>222588026</v>
      </c>
      <c r="F6">
        <v>35614084.159999996</v>
      </c>
      <c r="G6">
        <v>1</v>
      </c>
      <c r="H6" t="s">
        <v>420</v>
      </c>
      <c r="I6" s="254">
        <v>45514</v>
      </c>
      <c r="J6">
        <v>1112940.1299999999</v>
      </c>
      <c r="K6" s="254">
        <v>45661</v>
      </c>
      <c r="L6" t="s">
        <v>421</v>
      </c>
      <c r="M6">
        <v>7100</v>
      </c>
      <c r="N6" s="254">
        <v>41967</v>
      </c>
      <c r="O6" s="254">
        <v>41968</v>
      </c>
      <c r="P6" s="254">
        <v>41998</v>
      </c>
      <c r="Q6">
        <v>1</v>
      </c>
      <c r="R6" t="s">
        <v>422</v>
      </c>
      <c r="S6">
        <v>355804210</v>
      </c>
      <c r="T6">
        <v>56928674</v>
      </c>
      <c r="U6">
        <v>20000000</v>
      </c>
      <c r="V6">
        <v>432732884</v>
      </c>
      <c r="W6">
        <v>258202110</v>
      </c>
    </row>
    <row r="7" spans="1:23" x14ac:dyDescent="0.25">
      <c r="A7" s="256">
        <f>+REPORTE_DILIGENCIAR!J28</f>
        <v>0</v>
      </c>
      <c r="B7">
        <v>900287236</v>
      </c>
      <c r="C7" t="str">
        <f>IF('11'!A7=31,(REPORTE_DILIGENCIAR!L28),(" "))</f>
        <v xml:space="preserve"> </v>
      </c>
      <c r="D7" t="str">
        <f>IF('11'!A7=13,(REPORTE_DILIGENCIAR!L28),(" "))</f>
        <v xml:space="preserve"> </v>
      </c>
      <c r="E7">
        <v>25598165</v>
      </c>
      <c r="F7">
        <v>4095706.4</v>
      </c>
      <c r="G7">
        <v>1</v>
      </c>
      <c r="H7" t="s">
        <v>423</v>
      </c>
      <c r="I7" s="254">
        <v>45637</v>
      </c>
      <c r="J7">
        <v>127990</v>
      </c>
      <c r="K7" s="254">
        <v>45661</v>
      </c>
      <c r="L7" t="s">
        <v>424</v>
      </c>
      <c r="M7">
        <v>7500</v>
      </c>
      <c r="N7" s="254">
        <v>41692</v>
      </c>
      <c r="O7" s="254">
        <v>41693</v>
      </c>
      <c r="P7" s="254">
        <v>41723</v>
      </c>
      <c r="Q7">
        <v>1</v>
      </c>
      <c r="R7" t="s">
        <v>425</v>
      </c>
      <c r="S7">
        <v>304596649</v>
      </c>
      <c r="T7">
        <v>0</v>
      </c>
      <c r="U7">
        <v>0</v>
      </c>
      <c r="V7">
        <v>304596649</v>
      </c>
      <c r="W7">
        <v>29693871</v>
      </c>
    </row>
    <row r="8" spans="1:23" x14ac:dyDescent="0.25">
      <c r="A8" s="256">
        <f>+REPORTE_DILIGENCIAR!J29</f>
        <v>0</v>
      </c>
      <c r="B8">
        <v>900287236</v>
      </c>
      <c r="C8" t="str">
        <f>IF('11'!A8=31,(REPORTE_DILIGENCIAR!L29),(" "))</f>
        <v xml:space="preserve"> </v>
      </c>
      <c r="D8" t="str">
        <f>IF('11'!A8=13,(REPORTE_DILIGENCIAR!L29),(" "))</f>
        <v xml:space="preserve"> </v>
      </c>
      <c r="E8">
        <v>27059037</v>
      </c>
      <c r="F8">
        <v>4329445.92</v>
      </c>
      <c r="G8">
        <v>1</v>
      </c>
      <c r="H8" t="s">
        <v>426</v>
      </c>
      <c r="I8" s="254">
        <v>45656</v>
      </c>
      <c r="J8">
        <v>135295</v>
      </c>
      <c r="K8" s="254">
        <v>45667</v>
      </c>
      <c r="L8" t="s">
        <v>427</v>
      </c>
      <c r="M8">
        <v>7500</v>
      </c>
      <c r="N8" s="254">
        <v>41692</v>
      </c>
      <c r="O8" s="254">
        <v>41693</v>
      </c>
      <c r="P8" s="254">
        <v>41723</v>
      </c>
      <c r="Q8">
        <v>1</v>
      </c>
      <c r="R8" t="s">
        <v>428</v>
      </c>
      <c r="S8">
        <v>308503256</v>
      </c>
      <c r="T8">
        <v>0</v>
      </c>
      <c r="U8">
        <v>0</v>
      </c>
      <c r="V8">
        <v>308503256</v>
      </c>
      <c r="W8">
        <v>31388483</v>
      </c>
    </row>
    <row r="9" spans="1:23" x14ac:dyDescent="0.25">
      <c r="A9" s="256">
        <f>+REPORTE_DILIGENCIAR!J30</f>
        <v>0</v>
      </c>
      <c r="C9" t="str">
        <f>IF('11'!A9=31,(REPORTE_DILIGENCIAR!L30),(" "))</f>
        <v xml:space="preserve"> </v>
      </c>
      <c r="D9" t="str">
        <f>IF('11'!A9=13,(REPORTE_DILIGENCIAR!L30),(" "))</f>
        <v xml:space="preserve"> </v>
      </c>
    </row>
    <row r="10" spans="1:23" x14ac:dyDescent="0.25">
      <c r="A10" s="256">
        <f>+REPORTE_DILIGENCIAR!J31</f>
        <v>0</v>
      </c>
      <c r="C10" t="str">
        <f>IF('11'!A10=31,(REPORTE_DILIGENCIAR!L31),(" "))</f>
        <v xml:space="preserve"> </v>
      </c>
      <c r="D10" t="str">
        <f>IF('11'!A10=13,(REPORTE_DILIGENCIAR!L31),(" "))</f>
        <v xml:space="preserve"> </v>
      </c>
    </row>
    <row r="11" spans="1:23" x14ac:dyDescent="0.25">
      <c r="C11" t="str">
        <f>IF('11'!A11=31,(REPORTE_DILIGENCIAR!L32),(" "))</f>
        <v xml:space="preserve"> </v>
      </c>
      <c r="D11" t="str">
        <f>IF('11'!A11=13,(REPORTE_DILIGENCIAR!L32),(" "))</f>
        <v xml:space="preserve"> </v>
      </c>
    </row>
    <row r="12" spans="1:23" x14ac:dyDescent="0.25">
      <c r="C12" t="str">
        <f>IF('11'!A12=31,(REPORTE_DILIGENCIAR!L33),(" "))</f>
        <v xml:space="preserve"> </v>
      </c>
      <c r="D12" t="str">
        <f>IF('11'!A12=13,(REPORTE_DILIGENCIAR!L33),(" "))</f>
        <v xml:space="preserve"> </v>
      </c>
    </row>
    <row r="13" spans="1:23" x14ac:dyDescent="0.25">
      <c r="C13" t="str">
        <f>IF('11'!A13=31,(REPORTE_DILIGENCIAR!L34),(" "))</f>
        <v xml:space="preserve"> </v>
      </c>
      <c r="D13" t="str">
        <f>IF('11'!A13=13,(REPORTE_DILIGENCIAR!L34),(" "))</f>
        <v xml:space="preserve"> </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01253-ADC5-4B1B-BE86-DB26BA957565}">
  <sheetPr>
    <tabColor rgb="FF92D050"/>
  </sheetPr>
  <dimension ref="A1:V59"/>
  <sheetViews>
    <sheetView topLeftCell="A38" zoomScale="70" zoomScaleNormal="70" workbookViewId="0">
      <selection activeCell="M13" sqref="M13"/>
    </sheetView>
  </sheetViews>
  <sheetFormatPr baseColWidth="10" defaultRowHeight="15" x14ac:dyDescent="0.25"/>
  <cols>
    <col min="1" max="1" width="3.42578125" style="3" bestFit="1" customWidth="1"/>
    <col min="2" max="2" width="14.140625" style="3" customWidth="1"/>
    <col min="3" max="3" width="45.28515625" style="3" customWidth="1"/>
    <col min="4" max="4" width="129.140625" style="3" customWidth="1"/>
    <col min="5" max="256" width="11.42578125" style="3"/>
    <col min="257" max="257" width="3.42578125" style="3" bestFit="1" customWidth="1"/>
    <col min="258" max="258" width="10.140625" style="3" customWidth="1"/>
    <col min="259" max="259" width="45.28515625" style="3" customWidth="1"/>
    <col min="260" max="260" width="130.42578125" style="3" customWidth="1"/>
    <col min="261" max="512" width="11.42578125" style="3"/>
    <col min="513" max="513" width="3.42578125" style="3" bestFit="1" customWidth="1"/>
    <col min="514" max="514" width="10.140625" style="3" customWidth="1"/>
    <col min="515" max="515" width="45.28515625" style="3" customWidth="1"/>
    <col min="516" max="516" width="130.42578125" style="3" customWidth="1"/>
    <col min="517" max="768" width="11.42578125" style="3"/>
    <col min="769" max="769" width="3.42578125" style="3" bestFit="1" customWidth="1"/>
    <col min="770" max="770" width="10.140625" style="3" customWidth="1"/>
    <col min="771" max="771" width="45.28515625" style="3" customWidth="1"/>
    <col min="772" max="772" width="130.42578125" style="3" customWidth="1"/>
    <col min="773" max="1024" width="11.42578125" style="3"/>
    <col min="1025" max="1025" width="3.42578125" style="3" bestFit="1" customWidth="1"/>
    <col min="1026" max="1026" width="10.140625" style="3" customWidth="1"/>
    <col min="1027" max="1027" width="45.28515625" style="3" customWidth="1"/>
    <col min="1028" max="1028" width="130.42578125" style="3" customWidth="1"/>
    <col min="1029" max="1280" width="11.42578125" style="3"/>
    <col min="1281" max="1281" width="3.42578125" style="3" bestFit="1" customWidth="1"/>
    <col min="1282" max="1282" width="10.140625" style="3" customWidth="1"/>
    <col min="1283" max="1283" width="45.28515625" style="3" customWidth="1"/>
    <col min="1284" max="1284" width="130.42578125" style="3" customWidth="1"/>
    <col min="1285" max="1536" width="11.42578125" style="3"/>
    <col min="1537" max="1537" width="3.42578125" style="3" bestFit="1" customWidth="1"/>
    <col min="1538" max="1538" width="10.140625" style="3" customWidth="1"/>
    <col min="1539" max="1539" width="45.28515625" style="3" customWidth="1"/>
    <col min="1540" max="1540" width="130.42578125" style="3" customWidth="1"/>
    <col min="1541" max="1792" width="11.42578125" style="3"/>
    <col min="1793" max="1793" width="3.42578125" style="3" bestFit="1" customWidth="1"/>
    <col min="1794" max="1794" width="10.140625" style="3" customWidth="1"/>
    <col min="1795" max="1795" width="45.28515625" style="3" customWidth="1"/>
    <col min="1796" max="1796" width="130.42578125" style="3" customWidth="1"/>
    <col min="1797" max="2048" width="11.42578125" style="3"/>
    <col min="2049" max="2049" width="3.42578125" style="3" bestFit="1" customWidth="1"/>
    <col min="2050" max="2050" width="10.140625" style="3" customWidth="1"/>
    <col min="2051" max="2051" width="45.28515625" style="3" customWidth="1"/>
    <col min="2052" max="2052" width="130.42578125" style="3" customWidth="1"/>
    <col min="2053" max="2304" width="11.42578125" style="3"/>
    <col min="2305" max="2305" width="3.42578125" style="3" bestFit="1" customWidth="1"/>
    <col min="2306" max="2306" width="10.140625" style="3" customWidth="1"/>
    <col min="2307" max="2307" width="45.28515625" style="3" customWidth="1"/>
    <col min="2308" max="2308" width="130.42578125" style="3" customWidth="1"/>
    <col min="2309" max="2560" width="11.42578125" style="3"/>
    <col min="2561" max="2561" width="3.42578125" style="3" bestFit="1" customWidth="1"/>
    <col min="2562" max="2562" width="10.140625" style="3" customWidth="1"/>
    <col min="2563" max="2563" width="45.28515625" style="3" customWidth="1"/>
    <col min="2564" max="2564" width="130.42578125" style="3" customWidth="1"/>
    <col min="2565" max="2816" width="11.42578125" style="3"/>
    <col min="2817" max="2817" width="3.42578125" style="3" bestFit="1" customWidth="1"/>
    <col min="2818" max="2818" width="10.140625" style="3" customWidth="1"/>
    <col min="2819" max="2819" width="45.28515625" style="3" customWidth="1"/>
    <col min="2820" max="2820" width="130.42578125" style="3" customWidth="1"/>
    <col min="2821" max="3072" width="11.42578125" style="3"/>
    <col min="3073" max="3073" width="3.42578125" style="3" bestFit="1" customWidth="1"/>
    <col min="3074" max="3074" width="10.140625" style="3" customWidth="1"/>
    <col min="3075" max="3075" width="45.28515625" style="3" customWidth="1"/>
    <col min="3076" max="3076" width="130.42578125" style="3" customWidth="1"/>
    <col min="3077" max="3328" width="11.42578125" style="3"/>
    <col min="3329" max="3329" width="3.42578125" style="3" bestFit="1" customWidth="1"/>
    <col min="3330" max="3330" width="10.140625" style="3" customWidth="1"/>
    <col min="3331" max="3331" width="45.28515625" style="3" customWidth="1"/>
    <col min="3332" max="3332" width="130.42578125" style="3" customWidth="1"/>
    <col min="3333" max="3584" width="11.42578125" style="3"/>
    <col min="3585" max="3585" width="3.42578125" style="3" bestFit="1" customWidth="1"/>
    <col min="3586" max="3586" width="10.140625" style="3" customWidth="1"/>
    <col min="3587" max="3587" width="45.28515625" style="3" customWidth="1"/>
    <col min="3588" max="3588" width="130.42578125" style="3" customWidth="1"/>
    <col min="3589" max="3840" width="11.42578125" style="3"/>
    <col min="3841" max="3841" width="3.42578125" style="3" bestFit="1" customWidth="1"/>
    <col min="3842" max="3842" width="10.140625" style="3" customWidth="1"/>
    <col min="3843" max="3843" width="45.28515625" style="3" customWidth="1"/>
    <col min="3844" max="3844" width="130.42578125" style="3" customWidth="1"/>
    <col min="3845" max="4096" width="11.42578125" style="3"/>
    <col min="4097" max="4097" width="3.42578125" style="3" bestFit="1" customWidth="1"/>
    <col min="4098" max="4098" width="10.140625" style="3" customWidth="1"/>
    <col min="4099" max="4099" width="45.28515625" style="3" customWidth="1"/>
    <col min="4100" max="4100" width="130.42578125" style="3" customWidth="1"/>
    <col min="4101" max="4352" width="11.42578125" style="3"/>
    <col min="4353" max="4353" width="3.42578125" style="3" bestFit="1" customWidth="1"/>
    <col min="4354" max="4354" width="10.140625" style="3" customWidth="1"/>
    <col min="4355" max="4355" width="45.28515625" style="3" customWidth="1"/>
    <col min="4356" max="4356" width="130.42578125" style="3" customWidth="1"/>
    <col min="4357" max="4608" width="11.42578125" style="3"/>
    <col min="4609" max="4609" width="3.42578125" style="3" bestFit="1" customWidth="1"/>
    <col min="4610" max="4610" width="10.140625" style="3" customWidth="1"/>
    <col min="4611" max="4611" width="45.28515625" style="3" customWidth="1"/>
    <col min="4612" max="4612" width="130.42578125" style="3" customWidth="1"/>
    <col min="4613" max="4864" width="11.42578125" style="3"/>
    <col min="4865" max="4865" width="3.42578125" style="3" bestFit="1" customWidth="1"/>
    <col min="4866" max="4866" width="10.140625" style="3" customWidth="1"/>
    <col min="4867" max="4867" width="45.28515625" style="3" customWidth="1"/>
    <col min="4868" max="4868" width="130.42578125" style="3" customWidth="1"/>
    <col min="4869" max="5120" width="11.42578125" style="3"/>
    <col min="5121" max="5121" width="3.42578125" style="3" bestFit="1" customWidth="1"/>
    <col min="5122" max="5122" width="10.140625" style="3" customWidth="1"/>
    <col min="5123" max="5123" width="45.28515625" style="3" customWidth="1"/>
    <col min="5124" max="5124" width="130.42578125" style="3" customWidth="1"/>
    <col min="5125" max="5376" width="11.42578125" style="3"/>
    <col min="5377" max="5377" width="3.42578125" style="3" bestFit="1" customWidth="1"/>
    <col min="5378" max="5378" width="10.140625" style="3" customWidth="1"/>
    <col min="5379" max="5379" width="45.28515625" style="3" customWidth="1"/>
    <col min="5380" max="5380" width="130.42578125" style="3" customWidth="1"/>
    <col min="5381" max="5632" width="11.42578125" style="3"/>
    <col min="5633" max="5633" width="3.42578125" style="3" bestFit="1" customWidth="1"/>
    <col min="5634" max="5634" width="10.140625" style="3" customWidth="1"/>
    <col min="5635" max="5635" width="45.28515625" style="3" customWidth="1"/>
    <col min="5636" max="5636" width="130.42578125" style="3" customWidth="1"/>
    <col min="5637" max="5888" width="11.42578125" style="3"/>
    <col min="5889" max="5889" width="3.42578125" style="3" bestFit="1" customWidth="1"/>
    <col min="5890" max="5890" width="10.140625" style="3" customWidth="1"/>
    <col min="5891" max="5891" width="45.28515625" style="3" customWidth="1"/>
    <col min="5892" max="5892" width="130.42578125" style="3" customWidth="1"/>
    <col min="5893" max="6144" width="11.42578125" style="3"/>
    <col min="6145" max="6145" width="3.42578125" style="3" bestFit="1" customWidth="1"/>
    <col min="6146" max="6146" width="10.140625" style="3" customWidth="1"/>
    <col min="6147" max="6147" width="45.28515625" style="3" customWidth="1"/>
    <col min="6148" max="6148" width="130.42578125" style="3" customWidth="1"/>
    <col min="6149" max="6400" width="11.42578125" style="3"/>
    <col min="6401" max="6401" width="3.42578125" style="3" bestFit="1" customWidth="1"/>
    <col min="6402" max="6402" width="10.140625" style="3" customWidth="1"/>
    <col min="6403" max="6403" width="45.28515625" style="3" customWidth="1"/>
    <col min="6404" max="6404" width="130.42578125" style="3" customWidth="1"/>
    <col min="6405" max="6656" width="11.42578125" style="3"/>
    <col min="6657" max="6657" width="3.42578125" style="3" bestFit="1" customWidth="1"/>
    <col min="6658" max="6658" width="10.140625" style="3" customWidth="1"/>
    <col min="6659" max="6659" width="45.28515625" style="3" customWidth="1"/>
    <col min="6660" max="6660" width="130.42578125" style="3" customWidth="1"/>
    <col min="6661" max="6912" width="11.42578125" style="3"/>
    <col min="6913" max="6913" width="3.42578125" style="3" bestFit="1" customWidth="1"/>
    <col min="6914" max="6914" width="10.140625" style="3" customWidth="1"/>
    <col min="6915" max="6915" width="45.28515625" style="3" customWidth="1"/>
    <col min="6916" max="6916" width="130.42578125" style="3" customWidth="1"/>
    <col min="6917" max="7168" width="11.42578125" style="3"/>
    <col min="7169" max="7169" width="3.42578125" style="3" bestFit="1" customWidth="1"/>
    <col min="7170" max="7170" width="10.140625" style="3" customWidth="1"/>
    <col min="7171" max="7171" width="45.28515625" style="3" customWidth="1"/>
    <col min="7172" max="7172" width="130.42578125" style="3" customWidth="1"/>
    <col min="7173" max="7424" width="11.42578125" style="3"/>
    <col min="7425" max="7425" width="3.42578125" style="3" bestFit="1" customWidth="1"/>
    <col min="7426" max="7426" width="10.140625" style="3" customWidth="1"/>
    <col min="7427" max="7427" width="45.28515625" style="3" customWidth="1"/>
    <col min="7428" max="7428" width="130.42578125" style="3" customWidth="1"/>
    <col min="7429" max="7680" width="11.42578125" style="3"/>
    <col min="7681" max="7681" width="3.42578125" style="3" bestFit="1" customWidth="1"/>
    <col min="7682" max="7682" width="10.140625" style="3" customWidth="1"/>
    <col min="7683" max="7683" width="45.28515625" style="3" customWidth="1"/>
    <col min="7684" max="7684" width="130.42578125" style="3" customWidth="1"/>
    <col min="7685" max="7936" width="11.42578125" style="3"/>
    <col min="7937" max="7937" width="3.42578125" style="3" bestFit="1" customWidth="1"/>
    <col min="7938" max="7938" width="10.140625" style="3" customWidth="1"/>
    <col min="7939" max="7939" width="45.28515625" style="3" customWidth="1"/>
    <col min="7940" max="7940" width="130.42578125" style="3" customWidth="1"/>
    <col min="7941" max="8192" width="11.42578125" style="3"/>
    <col min="8193" max="8193" width="3.42578125" style="3" bestFit="1" customWidth="1"/>
    <col min="8194" max="8194" width="10.140625" style="3" customWidth="1"/>
    <col min="8195" max="8195" width="45.28515625" style="3" customWidth="1"/>
    <col min="8196" max="8196" width="130.42578125" style="3" customWidth="1"/>
    <col min="8197" max="8448" width="11.42578125" style="3"/>
    <col min="8449" max="8449" width="3.42578125" style="3" bestFit="1" customWidth="1"/>
    <col min="8450" max="8450" width="10.140625" style="3" customWidth="1"/>
    <col min="8451" max="8451" width="45.28515625" style="3" customWidth="1"/>
    <col min="8452" max="8452" width="130.42578125" style="3" customWidth="1"/>
    <col min="8453" max="8704" width="11.42578125" style="3"/>
    <col min="8705" max="8705" width="3.42578125" style="3" bestFit="1" customWidth="1"/>
    <col min="8706" max="8706" width="10.140625" style="3" customWidth="1"/>
    <col min="8707" max="8707" width="45.28515625" style="3" customWidth="1"/>
    <col min="8708" max="8708" width="130.42578125" style="3" customWidth="1"/>
    <col min="8709" max="8960" width="11.42578125" style="3"/>
    <col min="8961" max="8961" width="3.42578125" style="3" bestFit="1" customWidth="1"/>
    <col min="8962" max="8962" width="10.140625" style="3" customWidth="1"/>
    <col min="8963" max="8963" width="45.28515625" style="3" customWidth="1"/>
    <col min="8964" max="8964" width="130.42578125" style="3" customWidth="1"/>
    <col min="8965" max="9216" width="11.42578125" style="3"/>
    <col min="9217" max="9217" width="3.42578125" style="3" bestFit="1" customWidth="1"/>
    <col min="9218" max="9218" width="10.140625" style="3" customWidth="1"/>
    <col min="9219" max="9219" width="45.28515625" style="3" customWidth="1"/>
    <col min="9220" max="9220" width="130.42578125" style="3" customWidth="1"/>
    <col min="9221" max="9472" width="11.42578125" style="3"/>
    <col min="9473" max="9473" width="3.42578125" style="3" bestFit="1" customWidth="1"/>
    <col min="9474" max="9474" width="10.140625" style="3" customWidth="1"/>
    <col min="9475" max="9475" width="45.28515625" style="3" customWidth="1"/>
    <col min="9476" max="9476" width="130.42578125" style="3" customWidth="1"/>
    <col min="9477" max="9728" width="11.42578125" style="3"/>
    <col min="9729" max="9729" width="3.42578125" style="3" bestFit="1" customWidth="1"/>
    <col min="9730" max="9730" width="10.140625" style="3" customWidth="1"/>
    <col min="9731" max="9731" width="45.28515625" style="3" customWidth="1"/>
    <col min="9732" max="9732" width="130.42578125" style="3" customWidth="1"/>
    <col min="9733" max="9984" width="11.42578125" style="3"/>
    <col min="9985" max="9985" width="3.42578125" style="3" bestFit="1" customWidth="1"/>
    <col min="9986" max="9986" width="10.140625" style="3" customWidth="1"/>
    <col min="9987" max="9987" width="45.28515625" style="3" customWidth="1"/>
    <col min="9988" max="9988" width="130.42578125" style="3" customWidth="1"/>
    <col min="9989" max="10240" width="11.42578125" style="3"/>
    <col min="10241" max="10241" width="3.42578125" style="3" bestFit="1" customWidth="1"/>
    <col min="10242" max="10242" width="10.140625" style="3" customWidth="1"/>
    <col min="10243" max="10243" width="45.28515625" style="3" customWidth="1"/>
    <col min="10244" max="10244" width="130.42578125" style="3" customWidth="1"/>
    <col min="10245" max="10496" width="11.42578125" style="3"/>
    <col min="10497" max="10497" width="3.42578125" style="3" bestFit="1" customWidth="1"/>
    <col min="10498" max="10498" width="10.140625" style="3" customWidth="1"/>
    <col min="10499" max="10499" width="45.28515625" style="3" customWidth="1"/>
    <col min="10500" max="10500" width="130.42578125" style="3" customWidth="1"/>
    <col min="10501" max="10752" width="11.42578125" style="3"/>
    <col min="10753" max="10753" width="3.42578125" style="3" bestFit="1" customWidth="1"/>
    <col min="10754" max="10754" width="10.140625" style="3" customWidth="1"/>
    <col min="10755" max="10755" width="45.28515625" style="3" customWidth="1"/>
    <col min="10756" max="10756" width="130.42578125" style="3" customWidth="1"/>
    <col min="10757" max="11008" width="11.42578125" style="3"/>
    <col min="11009" max="11009" width="3.42578125" style="3" bestFit="1" customWidth="1"/>
    <col min="11010" max="11010" width="10.140625" style="3" customWidth="1"/>
    <col min="11011" max="11011" width="45.28515625" style="3" customWidth="1"/>
    <col min="11012" max="11012" width="130.42578125" style="3" customWidth="1"/>
    <col min="11013" max="11264" width="11.42578125" style="3"/>
    <col min="11265" max="11265" width="3.42578125" style="3" bestFit="1" customWidth="1"/>
    <col min="11266" max="11266" width="10.140625" style="3" customWidth="1"/>
    <col min="11267" max="11267" width="45.28515625" style="3" customWidth="1"/>
    <col min="11268" max="11268" width="130.42578125" style="3" customWidth="1"/>
    <col min="11269" max="11520" width="11.42578125" style="3"/>
    <col min="11521" max="11521" width="3.42578125" style="3" bestFit="1" customWidth="1"/>
    <col min="11522" max="11522" width="10.140625" style="3" customWidth="1"/>
    <col min="11523" max="11523" width="45.28515625" style="3" customWidth="1"/>
    <col min="11524" max="11524" width="130.42578125" style="3" customWidth="1"/>
    <col min="11525" max="11776" width="11.42578125" style="3"/>
    <col min="11777" max="11777" width="3.42578125" style="3" bestFit="1" customWidth="1"/>
    <col min="11778" max="11778" width="10.140625" style="3" customWidth="1"/>
    <col min="11779" max="11779" width="45.28515625" style="3" customWidth="1"/>
    <col min="11780" max="11780" width="130.42578125" style="3" customWidth="1"/>
    <col min="11781" max="12032" width="11.42578125" style="3"/>
    <col min="12033" max="12033" width="3.42578125" style="3" bestFit="1" customWidth="1"/>
    <col min="12034" max="12034" width="10.140625" style="3" customWidth="1"/>
    <col min="12035" max="12035" width="45.28515625" style="3" customWidth="1"/>
    <col min="12036" max="12036" width="130.42578125" style="3" customWidth="1"/>
    <col min="12037" max="12288" width="11.42578125" style="3"/>
    <col min="12289" max="12289" width="3.42578125" style="3" bestFit="1" customWidth="1"/>
    <col min="12290" max="12290" width="10.140625" style="3" customWidth="1"/>
    <col min="12291" max="12291" width="45.28515625" style="3" customWidth="1"/>
    <col min="12292" max="12292" width="130.42578125" style="3" customWidth="1"/>
    <col min="12293" max="12544" width="11.42578125" style="3"/>
    <col min="12545" max="12545" width="3.42578125" style="3" bestFit="1" customWidth="1"/>
    <col min="12546" max="12546" width="10.140625" style="3" customWidth="1"/>
    <col min="12547" max="12547" width="45.28515625" style="3" customWidth="1"/>
    <col min="12548" max="12548" width="130.42578125" style="3" customWidth="1"/>
    <col min="12549" max="12800" width="11.42578125" style="3"/>
    <col min="12801" max="12801" width="3.42578125" style="3" bestFit="1" customWidth="1"/>
    <col min="12802" max="12802" width="10.140625" style="3" customWidth="1"/>
    <col min="12803" max="12803" width="45.28515625" style="3" customWidth="1"/>
    <col min="12804" max="12804" width="130.42578125" style="3" customWidth="1"/>
    <col min="12805" max="13056" width="11.42578125" style="3"/>
    <col min="13057" max="13057" width="3.42578125" style="3" bestFit="1" customWidth="1"/>
    <col min="13058" max="13058" width="10.140625" style="3" customWidth="1"/>
    <col min="13059" max="13059" width="45.28515625" style="3" customWidth="1"/>
    <col min="13060" max="13060" width="130.42578125" style="3" customWidth="1"/>
    <col min="13061" max="13312" width="11.42578125" style="3"/>
    <col min="13313" max="13313" width="3.42578125" style="3" bestFit="1" customWidth="1"/>
    <col min="13314" max="13314" width="10.140625" style="3" customWidth="1"/>
    <col min="13315" max="13315" width="45.28515625" style="3" customWidth="1"/>
    <col min="13316" max="13316" width="130.42578125" style="3" customWidth="1"/>
    <col min="13317" max="13568" width="11.42578125" style="3"/>
    <col min="13569" max="13569" width="3.42578125" style="3" bestFit="1" customWidth="1"/>
    <col min="13570" max="13570" width="10.140625" style="3" customWidth="1"/>
    <col min="13571" max="13571" width="45.28515625" style="3" customWidth="1"/>
    <col min="13572" max="13572" width="130.42578125" style="3" customWidth="1"/>
    <col min="13573" max="13824" width="11.42578125" style="3"/>
    <col min="13825" max="13825" width="3.42578125" style="3" bestFit="1" customWidth="1"/>
    <col min="13826" max="13826" width="10.140625" style="3" customWidth="1"/>
    <col min="13827" max="13827" width="45.28515625" style="3" customWidth="1"/>
    <col min="13828" max="13828" width="130.42578125" style="3" customWidth="1"/>
    <col min="13829" max="14080" width="11.42578125" style="3"/>
    <col min="14081" max="14081" width="3.42578125" style="3" bestFit="1" customWidth="1"/>
    <col min="14082" max="14082" width="10.140625" style="3" customWidth="1"/>
    <col min="14083" max="14083" width="45.28515625" style="3" customWidth="1"/>
    <col min="14084" max="14084" width="130.42578125" style="3" customWidth="1"/>
    <col min="14085" max="14336" width="11.42578125" style="3"/>
    <col min="14337" max="14337" width="3.42578125" style="3" bestFit="1" customWidth="1"/>
    <col min="14338" max="14338" width="10.140625" style="3" customWidth="1"/>
    <col min="14339" max="14339" width="45.28515625" style="3" customWidth="1"/>
    <col min="14340" max="14340" width="130.42578125" style="3" customWidth="1"/>
    <col min="14341" max="14592" width="11.42578125" style="3"/>
    <col min="14593" max="14593" width="3.42578125" style="3" bestFit="1" customWidth="1"/>
    <col min="14594" max="14594" width="10.140625" style="3" customWidth="1"/>
    <col min="14595" max="14595" width="45.28515625" style="3" customWidth="1"/>
    <col min="14596" max="14596" width="130.42578125" style="3" customWidth="1"/>
    <col min="14597" max="14848" width="11.42578125" style="3"/>
    <col min="14849" max="14849" width="3.42578125" style="3" bestFit="1" customWidth="1"/>
    <col min="14850" max="14850" width="10.140625" style="3" customWidth="1"/>
    <col min="14851" max="14851" width="45.28515625" style="3" customWidth="1"/>
    <col min="14852" max="14852" width="130.42578125" style="3" customWidth="1"/>
    <col min="14853" max="15104" width="11.42578125" style="3"/>
    <col min="15105" max="15105" width="3.42578125" style="3" bestFit="1" customWidth="1"/>
    <col min="15106" max="15106" width="10.140625" style="3" customWidth="1"/>
    <col min="15107" max="15107" width="45.28515625" style="3" customWidth="1"/>
    <col min="15108" max="15108" width="130.42578125" style="3" customWidth="1"/>
    <col min="15109" max="15360" width="11.42578125" style="3"/>
    <col min="15361" max="15361" width="3.42578125" style="3" bestFit="1" customWidth="1"/>
    <col min="15362" max="15362" width="10.140625" style="3" customWidth="1"/>
    <col min="15363" max="15363" width="45.28515625" style="3" customWidth="1"/>
    <col min="15364" max="15364" width="130.42578125" style="3" customWidth="1"/>
    <col min="15365" max="15616" width="11.42578125" style="3"/>
    <col min="15617" max="15617" width="3.42578125" style="3" bestFit="1" customWidth="1"/>
    <col min="15618" max="15618" width="10.140625" style="3" customWidth="1"/>
    <col min="15619" max="15619" width="45.28515625" style="3" customWidth="1"/>
    <col min="15620" max="15620" width="130.42578125" style="3" customWidth="1"/>
    <col min="15621" max="15872" width="11.42578125" style="3"/>
    <col min="15873" max="15873" width="3.42578125" style="3" bestFit="1" customWidth="1"/>
    <col min="15874" max="15874" width="10.140625" style="3" customWidth="1"/>
    <col min="15875" max="15875" width="45.28515625" style="3" customWidth="1"/>
    <col min="15876" max="15876" width="130.42578125" style="3" customWidth="1"/>
    <col min="15877" max="16128" width="11.42578125" style="3"/>
    <col min="16129" max="16129" width="3.42578125" style="3" bestFit="1" customWidth="1"/>
    <col min="16130" max="16130" width="10.140625" style="3" customWidth="1"/>
    <col min="16131" max="16131" width="45.28515625" style="3" customWidth="1"/>
    <col min="16132" max="16132" width="130.42578125" style="3" customWidth="1"/>
    <col min="16133" max="16384" width="11.42578125" style="3"/>
  </cols>
  <sheetData>
    <row r="1" spans="1:22" x14ac:dyDescent="0.25">
      <c r="B1" s="393"/>
      <c r="C1" s="393"/>
      <c r="D1" s="393"/>
      <c r="E1" s="1"/>
      <c r="F1" s="1"/>
      <c r="G1" s="1"/>
      <c r="H1" s="1"/>
      <c r="I1" s="1"/>
      <c r="J1" s="1"/>
      <c r="K1" s="1"/>
      <c r="L1" s="1"/>
      <c r="M1" s="1"/>
      <c r="N1" s="1"/>
      <c r="O1" s="1"/>
      <c r="P1" s="1"/>
      <c r="Q1" s="1"/>
      <c r="R1" s="1"/>
      <c r="S1" s="1"/>
      <c r="T1" s="1"/>
      <c r="U1" s="1"/>
      <c r="V1" s="2"/>
    </row>
    <row r="2" spans="1:22" x14ac:dyDescent="0.25">
      <c r="B2" s="393"/>
      <c r="C2" s="393"/>
      <c r="D2" s="393"/>
      <c r="E2" s="2"/>
      <c r="F2" s="2"/>
      <c r="G2" s="2"/>
      <c r="H2" s="2"/>
      <c r="I2" s="2"/>
      <c r="J2" s="2"/>
      <c r="K2" s="2"/>
      <c r="L2" s="2"/>
      <c r="M2" s="2"/>
      <c r="N2" s="2"/>
      <c r="O2" s="2"/>
      <c r="P2" s="2"/>
      <c r="Q2" s="2"/>
      <c r="R2" s="2"/>
      <c r="S2" s="2"/>
      <c r="T2" s="2"/>
      <c r="U2" s="2"/>
      <c r="V2" s="2"/>
    </row>
    <row r="3" spans="1:22" x14ac:dyDescent="0.25">
      <c r="B3" s="7"/>
      <c r="C3" s="7"/>
      <c r="D3" s="7"/>
      <c r="E3" s="2"/>
      <c r="F3" s="2"/>
      <c r="G3" s="2"/>
      <c r="H3" s="2"/>
      <c r="I3" s="2"/>
      <c r="J3" s="2"/>
      <c r="K3" s="2"/>
      <c r="L3" s="2"/>
      <c r="M3" s="2"/>
      <c r="N3" s="2"/>
      <c r="O3" s="2"/>
      <c r="P3" s="2"/>
      <c r="Q3" s="2"/>
      <c r="R3" s="2"/>
      <c r="S3" s="2"/>
      <c r="T3" s="2"/>
      <c r="U3" s="2"/>
      <c r="V3" s="2"/>
    </row>
    <row r="4" spans="1:22" x14ac:dyDescent="0.25">
      <c r="B4" s="394"/>
      <c r="C4" s="394"/>
      <c r="D4" s="394"/>
      <c r="E4" s="5"/>
      <c r="F4" s="5"/>
      <c r="G4" s="5"/>
      <c r="H4" s="5"/>
      <c r="I4" s="5"/>
      <c r="J4" s="5"/>
      <c r="K4" s="5"/>
      <c r="L4" s="5"/>
      <c r="M4" s="5"/>
      <c r="N4" s="5"/>
      <c r="O4" s="5"/>
      <c r="P4" s="5"/>
      <c r="Q4" s="5"/>
      <c r="R4" s="5"/>
      <c r="S4" s="5"/>
      <c r="T4" s="5"/>
      <c r="U4" s="5"/>
      <c r="V4" s="5"/>
    </row>
    <row r="5" spans="1:22" x14ac:dyDescent="0.25">
      <c r="B5" s="395"/>
      <c r="C5" s="395"/>
      <c r="D5" s="395"/>
      <c r="E5" s="6"/>
      <c r="F5" s="6"/>
      <c r="G5" s="6"/>
      <c r="H5" s="6"/>
      <c r="I5" s="6"/>
      <c r="J5" s="6"/>
      <c r="K5" s="6"/>
      <c r="L5" s="6"/>
      <c r="M5" s="6"/>
      <c r="N5" s="6"/>
      <c r="O5" s="6"/>
      <c r="P5" s="6"/>
      <c r="Q5" s="6"/>
      <c r="R5" s="6"/>
      <c r="S5" s="6"/>
      <c r="T5" s="6"/>
      <c r="U5" s="6"/>
      <c r="V5" s="6"/>
    </row>
    <row r="6" spans="1:22" x14ac:dyDescent="0.25">
      <c r="B6" s="353"/>
      <c r="C6" s="353"/>
      <c r="D6" s="353"/>
      <c r="E6" s="6"/>
      <c r="F6" s="6"/>
      <c r="G6" s="6"/>
      <c r="H6" s="6"/>
      <c r="I6" s="6"/>
      <c r="J6" s="6"/>
      <c r="K6" s="6"/>
      <c r="L6" s="6"/>
      <c r="M6" s="6"/>
      <c r="N6" s="6"/>
      <c r="O6" s="6"/>
      <c r="P6" s="6"/>
      <c r="Q6" s="6"/>
      <c r="R6" s="6"/>
      <c r="S6" s="6"/>
      <c r="T6" s="6"/>
      <c r="U6" s="6"/>
      <c r="V6" s="6"/>
    </row>
    <row r="7" spans="1:22" x14ac:dyDescent="0.25">
      <c r="B7" s="393"/>
      <c r="C7" s="393"/>
      <c r="D7" s="393"/>
      <c r="E7" s="2"/>
      <c r="F7" s="2"/>
      <c r="G7" s="2"/>
      <c r="H7" s="2"/>
      <c r="I7" s="2"/>
      <c r="J7" s="2"/>
      <c r="K7" s="2"/>
      <c r="L7" s="2"/>
      <c r="M7" s="2"/>
      <c r="N7" s="2"/>
      <c r="O7" s="2"/>
      <c r="P7" s="2"/>
      <c r="Q7" s="2"/>
      <c r="R7" s="2"/>
      <c r="S7" s="2"/>
      <c r="T7" s="2"/>
      <c r="U7" s="2"/>
      <c r="V7" s="2"/>
    </row>
    <row r="8" spans="1:22" ht="26.25" customHeight="1" thickBot="1" x14ac:dyDescent="0.3">
      <c r="B8" s="7"/>
      <c r="C8" s="7"/>
      <c r="D8" s="7"/>
      <c r="E8" s="7"/>
      <c r="F8" s="7"/>
      <c r="G8" s="7"/>
      <c r="H8" s="7"/>
      <c r="I8" s="7"/>
      <c r="J8" s="7"/>
      <c r="K8" s="7"/>
      <c r="L8" s="7"/>
      <c r="M8" s="7"/>
      <c r="N8" s="7"/>
      <c r="O8" s="7"/>
      <c r="P8" s="7"/>
      <c r="Q8" s="7"/>
      <c r="R8" s="7"/>
      <c r="S8" s="7"/>
      <c r="T8" s="7"/>
      <c r="U8" s="7"/>
      <c r="V8" s="7"/>
    </row>
    <row r="9" spans="1:22" s="9" customFormat="1" ht="92.25" customHeight="1" x14ac:dyDescent="0.25">
      <c r="A9" s="386"/>
      <c r="B9" s="391" t="s">
        <v>0</v>
      </c>
      <c r="C9" s="391"/>
      <c r="D9" s="392"/>
    </row>
    <row r="10" spans="1:22" s="9" customFormat="1" ht="48.75" customHeight="1" x14ac:dyDescent="0.25">
      <c r="A10" s="8"/>
      <c r="B10" s="396" t="s">
        <v>1</v>
      </c>
      <c r="C10" s="396"/>
      <c r="D10" s="397"/>
    </row>
    <row r="11" spans="1:22" s="9" customFormat="1" x14ac:dyDescent="0.25">
      <c r="A11" s="8"/>
      <c r="B11" s="354" t="s">
        <v>2</v>
      </c>
      <c r="C11" s="354" t="s">
        <v>3</v>
      </c>
      <c r="D11" s="373" t="s">
        <v>4</v>
      </c>
    </row>
    <row r="12" spans="1:22" s="9" customFormat="1" x14ac:dyDescent="0.25">
      <c r="A12" s="8"/>
      <c r="B12" s="355"/>
      <c r="C12" s="356" t="s">
        <v>5</v>
      </c>
      <c r="D12" s="374" t="s">
        <v>6</v>
      </c>
    </row>
    <row r="13" spans="1:22" s="9" customFormat="1" x14ac:dyDescent="0.25">
      <c r="A13" s="8"/>
      <c r="B13" s="355"/>
      <c r="C13" s="356" t="s">
        <v>7</v>
      </c>
      <c r="D13" s="374" t="s">
        <v>8</v>
      </c>
      <c r="E13"/>
    </row>
    <row r="14" spans="1:22" s="9" customFormat="1" ht="30" x14ac:dyDescent="0.25">
      <c r="A14" s="8"/>
      <c r="B14" s="355"/>
      <c r="C14" s="356" t="s">
        <v>9</v>
      </c>
      <c r="D14" s="374" t="s">
        <v>10</v>
      </c>
    </row>
    <row r="15" spans="1:22" x14ac:dyDescent="0.25">
      <c r="A15" s="398" t="s">
        <v>11</v>
      </c>
      <c r="B15" s="399" t="s">
        <v>12</v>
      </c>
      <c r="C15" s="356" t="s">
        <v>13</v>
      </c>
      <c r="D15" s="374" t="s">
        <v>14</v>
      </c>
    </row>
    <row r="16" spans="1:22" x14ac:dyDescent="0.25">
      <c r="A16" s="398"/>
      <c r="B16" s="399"/>
      <c r="C16" s="356" t="s">
        <v>15</v>
      </c>
      <c r="D16" s="374" t="s">
        <v>16</v>
      </c>
    </row>
    <row r="17" spans="1:4" x14ac:dyDescent="0.25">
      <c r="A17" s="398"/>
      <c r="B17" s="357" t="s">
        <v>17</v>
      </c>
      <c r="C17" s="356" t="s">
        <v>18</v>
      </c>
      <c r="D17" s="374" t="s">
        <v>19</v>
      </c>
    </row>
    <row r="18" spans="1:4" x14ac:dyDescent="0.25">
      <c r="A18" s="398"/>
      <c r="B18" s="358" t="s">
        <v>20</v>
      </c>
      <c r="C18" s="359" t="s">
        <v>433</v>
      </c>
      <c r="D18" s="375" t="s">
        <v>434</v>
      </c>
    </row>
    <row r="19" spans="1:4" x14ac:dyDescent="0.25">
      <c r="A19" s="398"/>
      <c r="B19" s="358" t="s">
        <v>432</v>
      </c>
      <c r="C19" s="359" t="s">
        <v>21</v>
      </c>
      <c r="D19" s="375" t="s">
        <v>22</v>
      </c>
    </row>
    <row r="20" spans="1:4" x14ac:dyDescent="0.25">
      <c r="A20" s="398"/>
      <c r="B20" s="360" t="s">
        <v>23</v>
      </c>
      <c r="C20" s="361" t="s">
        <v>24</v>
      </c>
      <c r="D20" s="376" t="s">
        <v>25</v>
      </c>
    </row>
    <row r="21" spans="1:4" x14ac:dyDescent="0.25">
      <c r="A21" s="398"/>
      <c r="B21" s="360" t="s">
        <v>26</v>
      </c>
      <c r="C21" s="361" t="s">
        <v>27</v>
      </c>
      <c r="D21" s="376" t="s">
        <v>28</v>
      </c>
    </row>
    <row r="22" spans="1:4" x14ac:dyDescent="0.25">
      <c r="A22" s="398"/>
      <c r="B22" s="360" t="s">
        <v>29</v>
      </c>
      <c r="C22" s="361" t="s">
        <v>30</v>
      </c>
      <c r="D22" s="376" t="s">
        <v>31</v>
      </c>
    </row>
    <row r="23" spans="1:4" ht="48" customHeight="1" x14ac:dyDescent="0.25">
      <c r="A23" s="398"/>
      <c r="B23" s="400" t="s">
        <v>32</v>
      </c>
      <c r="C23" s="363" t="s">
        <v>435</v>
      </c>
      <c r="D23" s="377" t="s">
        <v>448</v>
      </c>
    </row>
    <row r="24" spans="1:4" x14ac:dyDescent="0.25">
      <c r="A24" s="398"/>
      <c r="B24" s="400"/>
      <c r="C24" s="364" t="s">
        <v>36</v>
      </c>
      <c r="D24" s="378" t="s">
        <v>37</v>
      </c>
    </row>
    <row r="25" spans="1:4" x14ac:dyDescent="0.25">
      <c r="A25" s="398"/>
      <c r="B25" s="400"/>
      <c r="C25" s="364" t="s">
        <v>33</v>
      </c>
      <c r="D25" s="378" t="s">
        <v>34</v>
      </c>
    </row>
    <row r="26" spans="1:4" ht="92.25" customHeight="1" x14ac:dyDescent="0.25">
      <c r="A26" s="398"/>
      <c r="B26" s="400" t="s">
        <v>35</v>
      </c>
      <c r="C26" s="364" t="s">
        <v>436</v>
      </c>
      <c r="D26" s="378" t="s">
        <v>449</v>
      </c>
    </row>
    <row r="27" spans="1:4" ht="75" x14ac:dyDescent="0.25">
      <c r="A27" s="398"/>
      <c r="B27" s="400"/>
      <c r="C27" s="364" t="s">
        <v>437</v>
      </c>
      <c r="D27" s="379" t="s">
        <v>450</v>
      </c>
    </row>
    <row r="28" spans="1:4" x14ac:dyDescent="0.25">
      <c r="A28" s="398"/>
      <c r="B28" s="400" t="s">
        <v>38</v>
      </c>
      <c r="C28" s="359" t="s">
        <v>40</v>
      </c>
      <c r="D28" s="375" t="s">
        <v>451</v>
      </c>
    </row>
    <row r="29" spans="1:4" x14ac:dyDescent="0.25">
      <c r="A29" s="398"/>
      <c r="B29" s="400"/>
      <c r="C29" s="364" t="s">
        <v>41</v>
      </c>
      <c r="D29" s="378" t="s">
        <v>452</v>
      </c>
    </row>
    <row r="30" spans="1:4" ht="30" x14ac:dyDescent="0.25">
      <c r="A30" s="398"/>
      <c r="B30" s="400"/>
      <c r="C30" s="364" t="s">
        <v>42</v>
      </c>
      <c r="D30" s="378" t="s">
        <v>43</v>
      </c>
    </row>
    <row r="31" spans="1:4" x14ac:dyDescent="0.25">
      <c r="A31" s="398"/>
      <c r="B31" s="400"/>
      <c r="C31" s="364" t="s">
        <v>438</v>
      </c>
      <c r="D31" s="377" t="s">
        <v>453</v>
      </c>
    </row>
    <row r="32" spans="1:4" x14ac:dyDescent="0.25">
      <c r="A32" s="398"/>
      <c r="B32" s="400"/>
      <c r="C32" s="364" t="s">
        <v>439</v>
      </c>
      <c r="D32" s="377" t="s">
        <v>440</v>
      </c>
    </row>
    <row r="33" spans="1:4" x14ac:dyDescent="0.25">
      <c r="A33" s="398"/>
      <c r="B33" s="360" t="s">
        <v>39</v>
      </c>
      <c r="C33" s="361" t="s">
        <v>45</v>
      </c>
      <c r="D33" s="257" t="s">
        <v>454</v>
      </c>
    </row>
    <row r="34" spans="1:4" x14ac:dyDescent="0.25">
      <c r="A34" s="398"/>
      <c r="B34" s="365" t="s">
        <v>44</v>
      </c>
      <c r="C34" s="361" t="s">
        <v>47</v>
      </c>
      <c r="D34" s="376" t="s">
        <v>48</v>
      </c>
    </row>
    <row r="35" spans="1:4" x14ac:dyDescent="0.25">
      <c r="A35" s="398"/>
      <c r="B35" s="366" t="s">
        <v>46</v>
      </c>
      <c r="C35" s="356" t="s">
        <v>50</v>
      </c>
      <c r="D35" s="380" t="s">
        <v>51</v>
      </c>
    </row>
    <row r="36" spans="1:4" x14ac:dyDescent="0.25">
      <c r="A36" s="398"/>
      <c r="B36" s="365" t="s">
        <v>49</v>
      </c>
      <c r="C36" s="361" t="s">
        <v>53</v>
      </c>
      <c r="D36" s="376" t="s">
        <v>54</v>
      </c>
    </row>
    <row r="37" spans="1:4" x14ac:dyDescent="0.25">
      <c r="A37" s="398"/>
      <c r="B37" s="357" t="s">
        <v>52</v>
      </c>
      <c r="C37" s="356" t="s">
        <v>56</v>
      </c>
      <c r="D37" s="381" t="s">
        <v>57</v>
      </c>
    </row>
    <row r="38" spans="1:4" x14ac:dyDescent="0.25">
      <c r="A38" s="398"/>
      <c r="B38" s="357" t="s">
        <v>55</v>
      </c>
      <c r="C38" s="356" t="s">
        <v>59</v>
      </c>
      <c r="D38" s="381" t="s">
        <v>60</v>
      </c>
    </row>
    <row r="39" spans="1:4" x14ac:dyDescent="0.25">
      <c r="A39" s="398"/>
      <c r="B39" s="366" t="s">
        <v>58</v>
      </c>
      <c r="C39" s="367" t="s">
        <v>62</v>
      </c>
      <c r="D39" s="381" t="s">
        <v>63</v>
      </c>
    </row>
    <row r="40" spans="1:4" ht="30" customHeight="1" x14ac:dyDescent="0.25">
      <c r="A40" s="398"/>
      <c r="B40" s="360" t="s">
        <v>61</v>
      </c>
      <c r="C40" s="361" t="s">
        <v>65</v>
      </c>
      <c r="D40" s="376" t="s">
        <v>455</v>
      </c>
    </row>
    <row r="41" spans="1:4" ht="15" customHeight="1" x14ac:dyDescent="0.25">
      <c r="A41" s="390" t="s">
        <v>68</v>
      </c>
      <c r="B41" s="357" t="s">
        <v>64</v>
      </c>
      <c r="C41" s="329" t="s">
        <v>67</v>
      </c>
      <c r="D41" s="26" t="s">
        <v>456</v>
      </c>
    </row>
    <row r="42" spans="1:4" ht="60" x14ac:dyDescent="0.25">
      <c r="A42" s="390"/>
      <c r="B42" s="362" t="s">
        <v>442</v>
      </c>
      <c r="C42" s="363" t="s">
        <v>441</v>
      </c>
      <c r="D42" s="377" t="s">
        <v>457</v>
      </c>
    </row>
    <row r="43" spans="1:4" x14ac:dyDescent="0.25">
      <c r="A43" s="390"/>
      <c r="B43" s="362" t="s">
        <v>66</v>
      </c>
      <c r="C43" s="368" t="s">
        <v>70</v>
      </c>
      <c r="D43" s="382" t="s">
        <v>71</v>
      </c>
    </row>
    <row r="44" spans="1:4" x14ac:dyDescent="0.25">
      <c r="A44" s="390"/>
      <c r="B44" s="358" t="s">
        <v>69</v>
      </c>
      <c r="C44" s="369" t="s">
        <v>73</v>
      </c>
      <c r="D44" s="383" t="s">
        <v>74</v>
      </c>
    </row>
    <row r="45" spans="1:4" x14ac:dyDescent="0.25">
      <c r="A45" s="390"/>
      <c r="B45" s="358" t="s">
        <v>443</v>
      </c>
      <c r="C45" s="369" t="s">
        <v>444</v>
      </c>
      <c r="D45" s="383" t="s">
        <v>445</v>
      </c>
    </row>
    <row r="46" spans="1:4" x14ac:dyDescent="0.25">
      <c r="A46" s="390"/>
      <c r="B46" s="358" t="s">
        <v>72</v>
      </c>
      <c r="C46" s="369" t="s">
        <v>446</v>
      </c>
      <c r="D46" s="383" t="s">
        <v>447</v>
      </c>
    </row>
    <row r="47" spans="1:4" x14ac:dyDescent="0.25">
      <c r="A47" s="390"/>
      <c r="B47" s="360" t="s">
        <v>75</v>
      </c>
      <c r="C47" s="361" t="s">
        <v>76</v>
      </c>
      <c r="D47" s="376" t="s">
        <v>77</v>
      </c>
    </row>
    <row r="48" spans="1:4" x14ac:dyDescent="0.25">
      <c r="A48" s="390"/>
      <c r="B48" s="366" t="s">
        <v>78</v>
      </c>
      <c r="C48" s="96" t="s">
        <v>79</v>
      </c>
      <c r="D48" s="381" t="s">
        <v>80</v>
      </c>
    </row>
    <row r="49" spans="1:5" x14ac:dyDescent="0.25">
      <c r="A49" s="390"/>
      <c r="B49" s="360" t="s">
        <v>81</v>
      </c>
      <c r="C49" s="370" t="s">
        <v>82</v>
      </c>
      <c r="D49" s="376" t="s">
        <v>83</v>
      </c>
    </row>
    <row r="50" spans="1:5" x14ac:dyDescent="0.25">
      <c r="A50" s="390"/>
      <c r="B50" s="366" t="s">
        <v>84</v>
      </c>
      <c r="C50" s="96" t="s">
        <v>85</v>
      </c>
      <c r="D50" s="384" t="s">
        <v>86</v>
      </c>
    </row>
    <row r="51" spans="1:5" x14ac:dyDescent="0.25">
      <c r="A51" s="390"/>
      <c r="B51" s="401" t="s">
        <v>87</v>
      </c>
      <c r="C51" s="96" t="s">
        <v>88</v>
      </c>
      <c r="D51" s="384" t="s">
        <v>89</v>
      </c>
    </row>
    <row r="52" spans="1:5" x14ac:dyDescent="0.25">
      <c r="A52" s="390"/>
      <c r="B52" s="401"/>
      <c r="C52" s="96" t="s">
        <v>90</v>
      </c>
      <c r="D52" s="381" t="s">
        <v>91</v>
      </c>
    </row>
    <row r="53" spans="1:5" x14ac:dyDescent="0.25">
      <c r="A53" s="390"/>
      <c r="B53" s="366" t="s">
        <v>92</v>
      </c>
      <c r="C53" s="96" t="s">
        <v>460</v>
      </c>
      <c r="D53" s="384" t="s">
        <v>93</v>
      </c>
    </row>
    <row r="54" spans="1:5" x14ac:dyDescent="0.25">
      <c r="A54" s="390"/>
      <c r="B54" s="366" t="s">
        <v>92</v>
      </c>
      <c r="C54" s="96" t="s">
        <v>94</v>
      </c>
      <c r="D54" s="384" t="s">
        <v>458</v>
      </c>
    </row>
    <row r="55" spans="1:5" x14ac:dyDescent="0.25">
      <c r="A55" s="390"/>
      <c r="B55" s="371" t="s">
        <v>95</v>
      </c>
      <c r="C55" s="370" t="s">
        <v>96</v>
      </c>
      <c r="D55" s="376" t="s">
        <v>97</v>
      </c>
    </row>
    <row r="56" spans="1:5" x14ac:dyDescent="0.25">
      <c r="A56" s="390"/>
      <c r="B56" s="366" t="s">
        <v>98</v>
      </c>
      <c r="C56" s="96" t="s">
        <v>99</v>
      </c>
      <c r="D56" s="381" t="s">
        <v>100</v>
      </c>
    </row>
    <row r="57" spans="1:5" x14ac:dyDescent="0.25">
      <c r="A57" s="390"/>
      <c r="B57" s="372" t="s">
        <v>101</v>
      </c>
      <c r="C57" s="361" t="s">
        <v>102</v>
      </c>
      <c r="D57" s="376" t="s">
        <v>103</v>
      </c>
    </row>
    <row r="58" spans="1:5" ht="35.25" customHeight="1" x14ac:dyDescent="0.25">
      <c r="A58" s="390"/>
      <c r="B58" s="387" t="s">
        <v>459</v>
      </c>
      <c r="C58" s="387"/>
      <c r="D58" s="384" t="s">
        <v>104</v>
      </c>
      <c r="E58" s="10"/>
    </row>
    <row r="59" spans="1:5" ht="122.25" customHeight="1" thickBot="1" x14ac:dyDescent="0.3">
      <c r="A59" s="385"/>
      <c r="B59" s="388" t="s">
        <v>105</v>
      </c>
      <c r="C59" s="388"/>
      <c r="D59" s="389"/>
    </row>
  </sheetData>
  <mergeCells count="16">
    <mergeCell ref="B58:C58"/>
    <mergeCell ref="B59:D59"/>
    <mergeCell ref="A41:A58"/>
    <mergeCell ref="B9:D9"/>
    <mergeCell ref="B1:D1"/>
    <mergeCell ref="B2:D2"/>
    <mergeCell ref="B4:D4"/>
    <mergeCell ref="B5:D5"/>
    <mergeCell ref="B7:D7"/>
    <mergeCell ref="B10:D10"/>
    <mergeCell ref="A15:A40"/>
    <mergeCell ref="B15:B16"/>
    <mergeCell ref="B28:B32"/>
    <mergeCell ref="B23:B25"/>
    <mergeCell ref="B26:B27"/>
    <mergeCell ref="B51:B52"/>
  </mergeCells>
  <pageMargins left="0.70866141732283472" right="0.70866141732283472" top="0.98425196850393704" bottom="0.74803149606299213" header="0.31496062992125984" footer="0.31496062992125984"/>
  <pageSetup scale="45" orientation="portrait" r:id="rId1"/>
  <headerFooter>
    <oddHeader>&amp;L&amp;G&amp;C&amp;"Arial,Normal"&amp;10PROCESO GESTION FINANCIERA
FORMATO REGISTRO RECAUDO  CONTRIBUCION - ESTAMPILLA PRO-UNAL&amp;R&amp;"Arial,Normal"&amp;10F1.G6.P31.GF
Versión 7
Página &amp;P de &amp;N
20/02/2026
Clasificación de la
Información
Pública</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C5FF8-AAE4-4BA7-A01A-73E847BE7B29}">
  <sheetPr>
    <tabColor rgb="FF92D050"/>
  </sheetPr>
  <dimension ref="B2:N72"/>
  <sheetViews>
    <sheetView zoomScale="90" zoomScaleNormal="90" workbookViewId="0">
      <selection activeCell="N11" sqref="N11"/>
    </sheetView>
  </sheetViews>
  <sheetFormatPr baseColWidth="10" defaultRowHeight="15" x14ac:dyDescent="0.25"/>
  <cols>
    <col min="2" max="3" width="21.7109375" customWidth="1"/>
    <col min="5" max="5" width="35" customWidth="1"/>
    <col min="14" max="14" width="30" customWidth="1"/>
    <col min="258" max="259" width="21.7109375" customWidth="1"/>
    <col min="261" max="261" width="35" customWidth="1"/>
    <col min="514" max="515" width="21.7109375" customWidth="1"/>
    <col min="517" max="517" width="35" customWidth="1"/>
    <col min="770" max="771" width="21.7109375" customWidth="1"/>
    <col min="773" max="773" width="35" customWidth="1"/>
    <col min="1026" max="1027" width="21.7109375" customWidth="1"/>
    <col min="1029" max="1029" width="35" customWidth="1"/>
    <col min="1282" max="1283" width="21.7109375" customWidth="1"/>
    <col min="1285" max="1285" width="35" customWidth="1"/>
    <col min="1538" max="1539" width="21.7109375" customWidth="1"/>
    <col min="1541" max="1541" width="35" customWidth="1"/>
    <col min="1794" max="1795" width="21.7109375" customWidth="1"/>
    <col min="1797" max="1797" width="35" customWidth="1"/>
    <col min="2050" max="2051" width="21.7109375" customWidth="1"/>
    <col min="2053" max="2053" width="35" customWidth="1"/>
    <col min="2306" max="2307" width="21.7109375" customWidth="1"/>
    <col min="2309" max="2309" width="35" customWidth="1"/>
    <col min="2562" max="2563" width="21.7109375" customWidth="1"/>
    <col min="2565" max="2565" width="35" customWidth="1"/>
    <col min="2818" max="2819" width="21.7109375" customWidth="1"/>
    <col min="2821" max="2821" width="35" customWidth="1"/>
    <col min="3074" max="3075" width="21.7109375" customWidth="1"/>
    <col min="3077" max="3077" width="35" customWidth="1"/>
    <col min="3330" max="3331" width="21.7109375" customWidth="1"/>
    <col min="3333" max="3333" width="35" customWidth="1"/>
    <col min="3586" max="3587" width="21.7109375" customWidth="1"/>
    <col min="3589" max="3589" width="35" customWidth="1"/>
    <col min="3842" max="3843" width="21.7109375" customWidth="1"/>
    <col min="3845" max="3845" width="35" customWidth="1"/>
    <col min="4098" max="4099" width="21.7109375" customWidth="1"/>
    <col min="4101" max="4101" width="35" customWidth="1"/>
    <col min="4354" max="4355" width="21.7109375" customWidth="1"/>
    <col min="4357" max="4357" width="35" customWidth="1"/>
    <col min="4610" max="4611" width="21.7109375" customWidth="1"/>
    <col min="4613" max="4613" width="35" customWidth="1"/>
    <col min="4866" max="4867" width="21.7109375" customWidth="1"/>
    <col min="4869" max="4869" width="35" customWidth="1"/>
    <col min="5122" max="5123" width="21.7109375" customWidth="1"/>
    <col min="5125" max="5125" width="35" customWidth="1"/>
    <col min="5378" max="5379" width="21.7109375" customWidth="1"/>
    <col min="5381" max="5381" width="35" customWidth="1"/>
    <col min="5634" max="5635" width="21.7109375" customWidth="1"/>
    <col min="5637" max="5637" width="35" customWidth="1"/>
    <col min="5890" max="5891" width="21.7109375" customWidth="1"/>
    <col min="5893" max="5893" width="35" customWidth="1"/>
    <col min="6146" max="6147" width="21.7109375" customWidth="1"/>
    <col min="6149" max="6149" width="35" customWidth="1"/>
    <col min="6402" max="6403" width="21.7109375" customWidth="1"/>
    <col min="6405" max="6405" width="35" customWidth="1"/>
    <col min="6658" max="6659" width="21.7109375" customWidth="1"/>
    <col min="6661" max="6661" width="35" customWidth="1"/>
    <col min="6914" max="6915" width="21.7109375" customWidth="1"/>
    <col min="6917" max="6917" width="35" customWidth="1"/>
    <col min="7170" max="7171" width="21.7109375" customWidth="1"/>
    <col min="7173" max="7173" width="35" customWidth="1"/>
    <col min="7426" max="7427" width="21.7109375" customWidth="1"/>
    <col min="7429" max="7429" width="35" customWidth="1"/>
    <col min="7682" max="7683" width="21.7109375" customWidth="1"/>
    <col min="7685" max="7685" width="35" customWidth="1"/>
    <col min="7938" max="7939" width="21.7109375" customWidth="1"/>
    <col min="7941" max="7941" width="35" customWidth="1"/>
    <col min="8194" max="8195" width="21.7109375" customWidth="1"/>
    <col min="8197" max="8197" width="35" customWidth="1"/>
    <col min="8450" max="8451" width="21.7109375" customWidth="1"/>
    <col min="8453" max="8453" width="35" customWidth="1"/>
    <col min="8706" max="8707" width="21.7109375" customWidth="1"/>
    <col min="8709" max="8709" width="35" customWidth="1"/>
    <col min="8962" max="8963" width="21.7109375" customWidth="1"/>
    <col min="8965" max="8965" width="35" customWidth="1"/>
    <col min="9218" max="9219" width="21.7109375" customWidth="1"/>
    <col min="9221" max="9221" width="35" customWidth="1"/>
    <col min="9474" max="9475" width="21.7109375" customWidth="1"/>
    <col min="9477" max="9477" width="35" customWidth="1"/>
    <col min="9730" max="9731" width="21.7109375" customWidth="1"/>
    <col min="9733" max="9733" width="35" customWidth="1"/>
    <col min="9986" max="9987" width="21.7109375" customWidth="1"/>
    <col min="9989" max="9989" width="35" customWidth="1"/>
    <col min="10242" max="10243" width="21.7109375" customWidth="1"/>
    <col min="10245" max="10245" width="35" customWidth="1"/>
    <col min="10498" max="10499" width="21.7109375" customWidth="1"/>
    <col min="10501" max="10501" width="35" customWidth="1"/>
    <col min="10754" max="10755" width="21.7109375" customWidth="1"/>
    <col min="10757" max="10757" width="35" customWidth="1"/>
    <col min="11010" max="11011" width="21.7109375" customWidth="1"/>
    <col min="11013" max="11013" width="35" customWidth="1"/>
    <col min="11266" max="11267" width="21.7109375" customWidth="1"/>
    <col min="11269" max="11269" width="35" customWidth="1"/>
    <col min="11522" max="11523" width="21.7109375" customWidth="1"/>
    <col min="11525" max="11525" width="35" customWidth="1"/>
    <col min="11778" max="11779" width="21.7109375" customWidth="1"/>
    <col min="11781" max="11781" width="35" customWidth="1"/>
    <col min="12034" max="12035" width="21.7109375" customWidth="1"/>
    <col min="12037" max="12037" width="35" customWidth="1"/>
    <col min="12290" max="12291" width="21.7109375" customWidth="1"/>
    <col min="12293" max="12293" width="35" customWidth="1"/>
    <col min="12546" max="12547" width="21.7109375" customWidth="1"/>
    <col min="12549" max="12549" width="35" customWidth="1"/>
    <col min="12802" max="12803" width="21.7109375" customWidth="1"/>
    <col min="12805" max="12805" width="35" customWidth="1"/>
    <col min="13058" max="13059" width="21.7109375" customWidth="1"/>
    <col min="13061" max="13061" width="35" customWidth="1"/>
    <col min="13314" max="13315" width="21.7109375" customWidth="1"/>
    <col min="13317" max="13317" width="35" customWidth="1"/>
    <col min="13570" max="13571" width="21.7109375" customWidth="1"/>
    <col min="13573" max="13573" width="35" customWidth="1"/>
    <col min="13826" max="13827" width="21.7109375" customWidth="1"/>
    <col min="13829" max="13829" width="35" customWidth="1"/>
    <col min="14082" max="14083" width="21.7109375" customWidth="1"/>
    <col min="14085" max="14085" width="35" customWidth="1"/>
    <col min="14338" max="14339" width="21.7109375" customWidth="1"/>
    <col min="14341" max="14341" width="35" customWidth="1"/>
    <col min="14594" max="14595" width="21.7109375" customWidth="1"/>
    <col min="14597" max="14597" width="35" customWidth="1"/>
    <col min="14850" max="14851" width="21.7109375" customWidth="1"/>
    <col min="14853" max="14853" width="35" customWidth="1"/>
    <col min="15106" max="15107" width="21.7109375" customWidth="1"/>
    <col min="15109" max="15109" width="35" customWidth="1"/>
    <col min="15362" max="15363" width="21.7109375" customWidth="1"/>
    <col min="15365" max="15365" width="35" customWidth="1"/>
    <col min="15618" max="15619" width="21.7109375" customWidth="1"/>
    <col min="15621" max="15621" width="35" customWidth="1"/>
    <col min="15874" max="15875" width="21.7109375" customWidth="1"/>
    <col min="15877" max="15877" width="35" customWidth="1"/>
    <col min="16130" max="16131" width="21.7109375" customWidth="1"/>
    <col min="16133" max="16133" width="35" customWidth="1"/>
  </cols>
  <sheetData>
    <row r="2" spans="2:14" ht="17.25" x14ac:dyDescent="0.25">
      <c r="B2" s="11" t="s">
        <v>106</v>
      </c>
      <c r="C2" s="11"/>
      <c r="D2" s="11"/>
      <c r="E2" s="11"/>
    </row>
    <row r="3" spans="2:14" x14ac:dyDescent="0.25">
      <c r="B3" s="12" t="s">
        <v>107</v>
      </c>
      <c r="C3" s="12" t="s">
        <v>108</v>
      </c>
      <c r="D3" s="13"/>
      <c r="E3" s="12" t="s">
        <v>109</v>
      </c>
      <c r="G3" s="12" t="s">
        <v>110</v>
      </c>
      <c r="H3" s="12" t="s">
        <v>111</v>
      </c>
      <c r="J3" s="402" t="s">
        <v>377</v>
      </c>
      <c r="K3" s="402"/>
    </row>
    <row r="4" spans="2:14" x14ac:dyDescent="0.25">
      <c r="B4" s="14" t="s">
        <v>112</v>
      </c>
      <c r="C4" s="15" t="s">
        <v>301</v>
      </c>
      <c r="D4" s="16"/>
      <c r="E4" s="15" t="s">
        <v>109</v>
      </c>
      <c r="G4">
        <v>2021</v>
      </c>
      <c r="H4" s="17">
        <v>908526</v>
      </c>
    </row>
    <row r="5" spans="2:14" x14ac:dyDescent="0.25">
      <c r="B5" s="18" t="s">
        <v>113</v>
      </c>
      <c r="C5" s="15" t="s">
        <v>302</v>
      </c>
      <c r="D5" s="16"/>
      <c r="E5" s="15" t="s">
        <v>114</v>
      </c>
      <c r="G5">
        <v>2022</v>
      </c>
      <c r="H5" s="17">
        <v>1000000</v>
      </c>
      <c r="J5">
        <v>1</v>
      </c>
      <c r="K5" t="s">
        <v>378</v>
      </c>
    </row>
    <row r="6" spans="2:14" x14ac:dyDescent="0.25">
      <c r="B6" s="18" t="s">
        <v>115</v>
      </c>
      <c r="C6" s="15" t="s">
        <v>303</v>
      </c>
      <c r="D6" s="16"/>
      <c r="E6" s="15" t="s">
        <v>116</v>
      </c>
      <c r="G6" s="96">
        <v>2023</v>
      </c>
      <c r="H6" s="17">
        <v>1160000</v>
      </c>
      <c r="J6">
        <v>2</v>
      </c>
      <c r="K6" t="s">
        <v>379</v>
      </c>
    </row>
    <row r="7" spans="2:14" x14ac:dyDescent="0.25">
      <c r="B7" s="14" t="s">
        <v>117</v>
      </c>
      <c r="C7" s="15" t="s">
        <v>304</v>
      </c>
      <c r="D7" s="16"/>
      <c r="E7" s="15" t="s">
        <v>118</v>
      </c>
      <c r="G7">
        <v>2024</v>
      </c>
      <c r="H7" s="216">
        <v>1300000</v>
      </c>
      <c r="J7">
        <v>3</v>
      </c>
      <c r="K7" t="s">
        <v>380</v>
      </c>
    </row>
    <row r="8" spans="2:14" x14ac:dyDescent="0.25">
      <c r="B8" s="14" t="s">
        <v>119</v>
      </c>
      <c r="C8" s="15" t="s">
        <v>305</v>
      </c>
      <c r="D8" s="16"/>
      <c r="G8">
        <v>2025</v>
      </c>
      <c r="H8" s="215">
        <v>1423500</v>
      </c>
      <c r="J8">
        <v>4</v>
      </c>
      <c r="K8" t="s">
        <v>381</v>
      </c>
    </row>
    <row r="9" spans="2:14" x14ac:dyDescent="0.25">
      <c r="B9" s="14" t="s">
        <v>120</v>
      </c>
      <c r="C9" s="15" t="s">
        <v>306</v>
      </c>
      <c r="D9" s="16"/>
      <c r="G9">
        <v>2026</v>
      </c>
      <c r="H9" s="215">
        <v>1750905</v>
      </c>
    </row>
    <row r="10" spans="2:14" x14ac:dyDescent="0.25">
      <c r="B10" s="14" t="s">
        <v>121</v>
      </c>
      <c r="C10" s="15" t="s">
        <v>307</v>
      </c>
      <c r="D10" s="16"/>
      <c r="G10" s="402" t="s">
        <v>371</v>
      </c>
      <c r="H10" s="402"/>
      <c r="J10" s="402" t="s">
        <v>382</v>
      </c>
      <c r="K10" s="402"/>
    </row>
    <row r="11" spans="2:14" x14ac:dyDescent="0.25">
      <c r="B11" s="14" t="s">
        <v>122</v>
      </c>
      <c r="C11" s="15" t="s">
        <v>308</v>
      </c>
      <c r="D11" s="16"/>
      <c r="N11" s="294">
        <f>+H9*2000</f>
        <v>3501810000</v>
      </c>
    </row>
    <row r="12" spans="2:14" x14ac:dyDescent="0.25">
      <c r="B12" s="14" t="s">
        <v>123</v>
      </c>
      <c r="C12" s="15" t="s">
        <v>309</v>
      </c>
      <c r="D12" s="16"/>
      <c r="G12">
        <v>7100</v>
      </c>
      <c r="H12" t="s">
        <v>217</v>
      </c>
      <c r="J12" s="225">
        <v>5.0000000000000001E-3</v>
      </c>
      <c r="K12">
        <v>1</v>
      </c>
      <c r="N12" s="294">
        <f>+H9*6001</f>
        <v>10507180905</v>
      </c>
    </row>
    <row r="13" spans="2:14" x14ac:dyDescent="0.25">
      <c r="B13" s="14" t="s">
        <v>124</v>
      </c>
      <c r="C13" s="15" t="s">
        <v>310</v>
      </c>
      <c r="D13" s="16"/>
      <c r="G13">
        <v>7200</v>
      </c>
      <c r="H13" t="s">
        <v>373</v>
      </c>
      <c r="J13" s="226">
        <v>0.01</v>
      </c>
      <c r="K13">
        <v>2</v>
      </c>
      <c r="N13" s="294">
        <f>+H9*6000</f>
        <v>10505430000</v>
      </c>
    </row>
    <row r="14" spans="2:14" x14ac:dyDescent="0.25">
      <c r="B14" s="14" t="s">
        <v>125</v>
      </c>
      <c r="C14" s="15" t="s">
        <v>311</v>
      </c>
      <c r="D14" s="16"/>
      <c r="G14">
        <v>7300</v>
      </c>
      <c r="H14" t="s">
        <v>374</v>
      </c>
      <c r="J14" s="226">
        <v>0.02</v>
      </c>
      <c r="K14">
        <v>3</v>
      </c>
    </row>
    <row r="15" spans="2:14" x14ac:dyDescent="0.25">
      <c r="B15" s="18" t="s">
        <v>126</v>
      </c>
      <c r="C15" s="15" t="s">
        <v>312</v>
      </c>
      <c r="D15" s="16"/>
      <c r="G15">
        <v>7400</v>
      </c>
      <c r="H15" t="s">
        <v>375</v>
      </c>
    </row>
    <row r="16" spans="2:14" x14ac:dyDescent="0.25">
      <c r="B16" s="14" t="s">
        <v>127</v>
      </c>
      <c r="C16" s="15" t="s">
        <v>313</v>
      </c>
      <c r="D16" s="16"/>
      <c r="G16">
        <v>7500</v>
      </c>
      <c r="H16" t="s">
        <v>376</v>
      </c>
    </row>
    <row r="17" spans="2:8" x14ac:dyDescent="0.25">
      <c r="B17" s="14" t="s">
        <v>128</v>
      </c>
      <c r="C17" s="15" t="s">
        <v>314</v>
      </c>
      <c r="D17" s="16"/>
    </row>
    <row r="18" spans="2:8" x14ac:dyDescent="0.25">
      <c r="B18" s="14" t="s">
        <v>129</v>
      </c>
      <c r="C18" s="15" t="s">
        <v>315</v>
      </c>
      <c r="D18" s="16"/>
    </row>
    <row r="19" spans="2:8" x14ac:dyDescent="0.25">
      <c r="B19" s="14" t="s">
        <v>130</v>
      </c>
      <c r="C19" s="15" t="s">
        <v>316</v>
      </c>
      <c r="D19" s="16"/>
      <c r="E19" s="16"/>
      <c r="G19" s="403" t="s">
        <v>429</v>
      </c>
      <c r="H19" s="403"/>
    </row>
    <row r="20" spans="2:8" x14ac:dyDescent="0.25">
      <c r="B20" s="14" t="s">
        <v>131</v>
      </c>
      <c r="C20" s="15" t="s">
        <v>317</v>
      </c>
      <c r="D20" s="16"/>
      <c r="E20" s="16"/>
    </row>
    <row r="21" spans="2:8" x14ac:dyDescent="0.25">
      <c r="B21" s="14" t="s">
        <v>132</v>
      </c>
      <c r="C21" s="15" t="s">
        <v>318</v>
      </c>
      <c r="D21" s="16"/>
      <c r="E21" s="16"/>
      <c r="G21">
        <v>13</v>
      </c>
      <c r="H21" t="s">
        <v>430</v>
      </c>
    </row>
    <row r="22" spans="2:8" x14ac:dyDescent="0.25">
      <c r="B22" s="14" t="s">
        <v>133</v>
      </c>
      <c r="C22" s="15" t="s">
        <v>319</v>
      </c>
      <c r="D22" s="16"/>
      <c r="E22" s="16"/>
      <c r="G22">
        <v>31</v>
      </c>
      <c r="H22" t="s">
        <v>431</v>
      </c>
    </row>
    <row r="23" spans="2:8" x14ac:dyDescent="0.25">
      <c r="B23" s="14" t="s">
        <v>134</v>
      </c>
      <c r="C23" s="15" t="s">
        <v>320</v>
      </c>
      <c r="D23" s="16"/>
      <c r="E23" s="16"/>
    </row>
    <row r="24" spans="2:8" x14ac:dyDescent="0.25">
      <c r="B24" s="14" t="s">
        <v>135</v>
      </c>
      <c r="C24" s="15" t="s">
        <v>321</v>
      </c>
      <c r="D24" s="16"/>
      <c r="E24" s="16"/>
    </row>
    <row r="25" spans="2:8" x14ac:dyDescent="0.25">
      <c r="B25" s="18" t="s">
        <v>136</v>
      </c>
      <c r="C25" s="15" t="s">
        <v>322</v>
      </c>
      <c r="D25" s="16"/>
      <c r="E25" s="16"/>
    </row>
    <row r="26" spans="2:8" x14ac:dyDescent="0.25">
      <c r="B26" s="18" t="s">
        <v>137</v>
      </c>
      <c r="C26" s="15" t="s">
        <v>323</v>
      </c>
      <c r="D26" s="16"/>
      <c r="E26" s="16"/>
    </row>
    <row r="27" spans="2:8" x14ac:dyDescent="0.25">
      <c r="B27" s="14" t="s">
        <v>138</v>
      </c>
      <c r="C27" s="15" t="s">
        <v>324</v>
      </c>
      <c r="D27" s="16"/>
      <c r="E27" s="16"/>
    </row>
    <row r="28" spans="2:8" x14ac:dyDescent="0.25">
      <c r="B28" s="14" t="s">
        <v>139</v>
      </c>
      <c r="C28" s="15" t="s">
        <v>325</v>
      </c>
      <c r="D28" s="16"/>
      <c r="E28" s="16"/>
    </row>
    <row r="29" spans="2:8" x14ac:dyDescent="0.25">
      <c r="B29" s="14" t="s">
        <v>140</v>
      </c>
      <c r="C29" s="15" t="s">
        <v>326</v>
      </c>
      <c r="D29" s="16"/>
      <c r="E29" s="16"/>
    </row>
    <row r="30" spans="2:8" x14ac:dyDescent="0.25">
      <c r="B30" s="14" t="s">
        <v>141</v>
      </c>
      <c r="C30" s="15" t="s">
        <v>327</v>
      </c>
      <c r="D30" s="16"/>
      <c r="E30" s="16"/>
    </row>
    <row r="31" spans="2:8" x14ac:dyDescent="0.25">
      <c r="B31" s="14" t="s">
        <v>142</v>
      </c>
      <c r="C31" s="15" t="s">
        <v>328</v>
      </c>
      <c r="D31" s="16"/>
      <c r="E31" s="16"/>
    </row>
    <row r="32" spans="2:8" x14ac:dyDescent="0.25">
      <c r="B32" s="14" t="s">
        <v>143</v>
      </c>
      <c r="C32" s="15" t="s">
        <v>329</v>
      </c>
      <c r="D32" s="16"/>
      <c r="E32" s="16"/>
    </row>
    <row r="33" spans="2:5" x14ac:dyDescent="0.25">
      <c r="B33" s="18" t="s">
        <v>144</v>
      </c>
      <c r="C33" s="15" t="s">
        <v>330</v>
      </c>
      <c r="D33" s="16"/>
      <c r="E33" s="16"/>
    </row>
    <row r="34" spans="2:5" x14ac:dyDescent="0.25">
      <c r="B34" s="14" t="s">
        <v>145</v>
      </c>
      <c r="C34" s="15" t="s">
        <v>331</v>
      </c>
      <c r="D34" s="16"/>
      <c r="E34" s="16"/>
    </row>
    <row r="35" spans="2:5" x14ac:dyDescent="0.25">
      <c r="B35" s="14" t="s">
        <v>146</v>
      </c>
      <c r="C35" s="15" t="s">
        <v>332</v>
      </c>
      <c r="D35" s="16"/>
      <c r="E35" s="16"/>
    </row>
    <row r="36" spans="2:5" x14ac:dyDescent="0.25">
      <c r="B36" s="14" t="s">
        <v>147</v>
      </c>
      <c r="C36" s="15" t="s">
        <v>333</v>
      </c>
      <c r="D36" s="16"/>
      <c r="E36" s="16"/>
    </row>
    <row r="37" spans="2:5" x14ac:dyDescent="0.25">
      <c r="B37" s="14" t="s">
        <v>148</v>
      </c>
      <c r="C37" s="15" t="s">
        <v>334</v>
      </c>
      <c r="D37" s="16"/>
      <c r="E37" s="16"/>
    </row>
    <row r="38" spans="2:5" x14ac:dyDescent="0.25">
      <c r="B38" s="14" t="s">
        <v>149</v>
      </c>
      <c r="C38" s="15" t="s">
        <v>335</v>
      </c>
      <c r="D38" s="16"/>
      <c r="E38" s="16"/>
    </row>
    <row r="39" spans="2:5" x14ac:dyDescent="0.25">
      <c r="B39" s="14" t="s">
        <v>150</v>
      </c>
      <c r="C39" s="15" t="s">
        <v>336</v>
      </c>
      <c r="D39" s="16"/>
      <c r="E39" s="16"/>
    </row>
    <row r="40" spans="2:5" x14ac:dyDescent="0.25">
      <c r="B40" s="14" t="s">
        <v>151</v>
      </c>
      <c r="C40" s="15" t="s">
        <v>337</v>
      </c>
      <c r="D40" s="16"/>
      <c r="E40" s="16"/>
    </row>
    <row r="41" spans="2:5" x14ac:dyDescent="0.25">
      <c r="B41" s="14" t="s">
        <v>152</v>
      </c>
      <c r="C41" s="15" t="s">
        <v>338</v>
      </c>
      <c r="D41" s="16"/>
      <c r="E41" s="16"/>
    </row>
    <row r="42" spans="2:5" x14ac:dyDescent="0.25">
      <c r="B42" s="14" t="s">
        <v>153</v>
      </c>
      <c r="C42" s="15" t="s">
        <v>339</v>
      </c>
      <c r="D42" s="16"/>
      <c r="E42" s="16"/>
    </row>
    <row r="43" spans="2:5" x14ac:dyDescent="0.25">
      <c r="B43" s="14" t="s">
        <v>154</v>
      </c>
      <c r="C43" s="15" t="s">
        <v>340</v>
      </c>
      <c r="D43" s="16"/>
      <c r="E43" s="16"/>
    </row>
    <row r="44" spans="2:5" x14ac:dyDescent="0.25">
      <c r="B44" s="14" t="s">
        <v>155</v>
      </c>
      <c r="C44" s="15" t="s">
        <v>341</v>
      </c>
      <c r="D44" s="16"/>
      <c r="E44" s="16"/>
    </row>
    <row r="45" spans="2:5" x14ac:dyDescent="0.25">
      <c r="B45" s="14" t="s">
        <v>156</v>
      </c>
      <c r="C45" s="15" t="s">
        <v>342</v>
      </c>
      <c r="D45" s="16"/>
      <c r="E45" s="16"/>
    </row>
    <row r="46" spans="2:5" x14ac:dyDescent="0.25">
      <c r="B46" s="14" t="s">
        <v>157</v>
      </c>
      <c r="C46" s="15" t="s">
        <v>343</v>
      </c>
      <c r="D46" s="16"/>
      <c r="E46" s="16"/>
    </row>
    <row r="47" spans="2:5" x14ac:dyDescent="0.25">
      <c r="B47" s="14" t="s">
        <v>158</v>
      </c>
      <c r="C47" s="15" t="s">
        <v>344</v>
      </c>
      <c r="D47" s="16"/>
      <c r="E47" s="16"/>
    </row>
    <row r="48" spans="2:5" x14ac:dyDescent="0.25">
      <c r="B48" s="14" t="s">
        <v>159</v>
      </c>
      <c r="C48" s="15" t="s">
        <v>345</v>
      </c>
      <c r="D48" s="16"/>
      <c r="E48" s="16"/>
    </row>
    <row r="49" spans="2:5" x14ac:dyDescent="0.25">
      <c r="B49" s="14" t="s">
        <v>160</v>
      </c>
      <c r="C49" s="15" t="s">
        <v>346</v>
      </c>
      <c r="D49" s="16"/>
      <c r="E49" s="16"/>
    </row>
    <row r="50" spans="2:5" x14ac:dyDescent="0.25">
      <c r="B50" s="14" t="s">
        <v>161</v>
      </c>
      <c r="C50" s="15" t="s">
        <v>347</v>
      </c>
      <c r="D50" s="16"/>
      <c r="E50" s="16"/>
    </row>
    <row r="51" spans="2:5" x14ac:dyDescent="0.25">
      <c r="B51" s="14" t="s">
        <v>162</v>
      </c>
      <c r="C51" s="15" t="s">
        <v>348</v>
      </c>
      <c r="D51" s="16"/>
      <c r="E51" s="16"/>
    </row>
    <row r="52" spans="2:5" x14ac:dyDescent="0.25">
      <c r="B52" s="14" t="s">
        <v>163</v>
      </c>
      <c r="C52" s="15" t="s">
        <v>349</v>
      </c>
      <c r="D52" s="16"/>
      <c r="E52" s="16"/>
    </row>
    <row r="53" spans="2:5" x14ac:dyDescent="0.25">
      <c r="B53" s="14" t="s">
        <v>164</v>
      </c>
      <c r="C53" s="15" t="s">
        <v>350</v>
      </c>
      <c r="D53" s="16"/>
      <c r="E53" s="16"/>
    </row>
    <row r="54" spans="2:5" x14ac:dyDescent="0.25">
      <c r="B54" s="14" t="s">
        <v>165</v>
      </c>
      <c r="C54" s="15" t="s">
        <v>351</v>
      </c>
      <c r="D54" s="16"/>
      <c r="E54" s="16"/>
    </row>
    <row r="55" spans="2:5" x14ac:dyDescent="0.25">
      <c r="B55" s="14" t="s">
        <v>166</v>
      </c>
      <c r="C55" s="15" t="s">
        <v>352</v>
      </c>
      <c r="D55" s="16"/>
      <c r="E55" s="16"/>
    </row>
    <row r="56" spans="2:5" x14ac:dyDescent="0.25">
      <c r="B56" s="14" t="s">
        <v>167</v>
      </c>
      <c r="C56" s="15" t="s">
        <v>353</v>
      </c>
      <c r="D56" s="16"/>
      <c r="E56" s="16"/>
    </row>
    <row r="57" spans="2:5" x14ac:dyDescent="0.25">
      <c r="B57" s="14" t="s">
        <v>168</v>
      </c>
      <c r="C57" s="15" t="s">
        <v>354</v>
      </c>
      <c r="D57" s="16"/>
      <c r="E57" s="16"/>
    </row>
    <row r="58" spans="2:5" x14ac:dyDescent="0.25">
      <c r="B58" s="14" t="s">
        <v>169</v>
      </c>
      <c r="C58" s="15" t="s">
        <v>355</v>
      </c>
      <c r="D58" s="16"/>
      <c r="E58" s="16"/>
    </row>
    <row r="59" spans="2:5" x14ac:dyDescent="0.25">
      <c r="B59" s="14" t="s">
        <v>170</v>
      </c>
      <c r="C59" s="15" t="s">
        <v>356</v>
      </c>
      <c r="D59" s="16"/>
      <c r="E59" s="16"/>
    </row>
    <row r="60" spans="2:5" x14ac:dyDescent="0.25">
      <c r="B60" s="14" t="s">
        <v>171</v>
      </c>
      <c r="C60" s="15" t="s">
        <v>357</v>
      </c>
      <c r="D60" s="16"/>
      <c r="E60" s="16"/>
    </row>
    <row r="61" spans="2:5" x14ac:dyDescent="0.25">
      <c r="B61" s="14" t="s">
        <v>172</v>
      </c>
      <c r="C61" s="15" t="s">
        <v>358</v>
      </c>
      <c r="D61" s="16"/>
      <c r="E61" s="16"/>
    </row>
    <row r="62" spans="2:5" x14ac:dyDescent="0.25">
      <c r="B62" s="14" t="s">
        <v>173</v>
      </c>
      <c r="C62" s="15" t="s">
        <v>359</v>
      </c>
      <c r="D62" s="16"/>
      <c r="E62" s="16"/>
    </row>
    <row r="63" spans="2:5" x14ac:dyDescent="0.25">
      <c r="B63" s="14" t="s">
        <v>174</v>
      </c>
      <c r="C63" s="15" t="s">
        <v>360</v>
      </c>
      <c r="D63" s="16"/>
      <c r="E63" s="16"/>
    </row>
    <row r="64" spans="2:5" x14ac:dyDescent="0.25">
      <c r="B64" s="14" t="s">
        <v>175</v>
      </c>
      <c r="C64" s="15" t="s">
        <v>361</v>
      </c>
      <c r="D64" s="16"/>
      <c r="E64" s="16"/>
    </row>
    <row r="65" spans="2:5" x14ac:dyDescent="0.25">
      <c r="B65" s="14" t="s">
        <v>176</v>
      </c>
      <c r="C65" s="15" t="s">
        <v>362</v>
      </c>
      <c r="D65" s="16"/>
      <c r="E65" s="16"/>
    </row>
    <row r="66" spans="2:5" x14ac:dyDescent="0.25">
      <c r="B66" s="14" t="s">
        <v>177</v>
      </c>
      <c r="C66" s="15" t="s">
        <v>363</v>
      </c>
      <c r="D66" s="16"/>
      <c r="E66" s="16"/>
    </row>
    <row r="67" spans="2:5" x14ac:dyDescent="0.25">
      <c r="B67" s="14" t="s">
        <v>178</v>
      </c>
      <c r="C67" s="15" t="s">
        <v>364</v>
      </c>
      <c r="D67" s="16"/>
      <c r="E67" s="16"/>
    </row>
    <row r="68" spans="2:5" x14ac:dyDescent="0.25">
      <c r="B68" s="14" t="s">
        <v>179</v>
      </c>
      <c r="C68" s="15" t="s">
        <v>365</v>
      </c>
      <c r="D68" s="16"/>
      <c r="E68" s="16"/>
    </row>
    <row r="69" spans="2:5" x14ac:dyDescent="0.25">
      <c r="B69" s="14" t="s">
        <v>180</v>
      </c>
      <c r="C69" s="15" t="s">
        <v>366</v>
      </c>
      <c r="D69" s="16"/>
      <c r="E69" s="16"/>
    </row>
    <row r="70" spans="2:5" x14ac:dyDescent="0.25">
      <c r="B70" s="14" t="s">
        <v>181</v>
      </c>
      <c r="C70" s="15" t="s">
        <v>367</v>
      </c>
      <c r="D70" s="16"/>
      <c r="E70" s="16"/>
    </row>
    <row r="71" spans="2:5" x14ac:dyDescent="0.25">
      <c r="B71" s="14" t="s">
        <v>182</v>
      </c>
      <c r="C71" s="15" t="s">
        <v>368</v>
      </c>
      <c r="D71" s="16"/>
      <c r="E71" s="16"/>
    </row>
    <row r="72" spans="2:5" x14ac:dyDescent="0.25">
      <c r="B72" s="14" t="s">
        <v>183</v>
      </c>
      <c r="C72" s="15" t="s">
        <v>369</v>
      </c>
      <c r="D72" s="16"/>
      <c r="E72" s="16"/>
    </row>
  </sheetData>
  <mergeCells count="4">
    <mergeCell ref="G10:H10"/>
    <mergeCell ref="J3:K3"/>
    <mergeCell ref="J10:K10"/>
    <mergeCell ref="G19:H19"/>
  </mergeCells>
  <dataValidations count="1">
    <dataValidation type="list" allowBlank="1" showInputMessage="1" showErrorMessage="1" prompt="7100 OBRA_x000a_7200 CONSULTORIA_x000a_7300 PRESTACION SERVICIOS_x000a_7400 CONCESIÓN_x000a_7500 OTROS" sqref="G12:H16" xr:uid="{09F94E9A-55AB-4E0A-95C5-7252D1467294}">
      <formula1>$H$12:$H$16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9CB6C-61E5-4B8C-AED4-4C1390C450C4}">
  <sheetPr>
    <tabColor rgb="FF92D050"/>
  </sheetPr>
  <dimension ref="A1:BY113"/>
  <sheetViews>
    <sheetView tabSelected="1" topLeftCell="W1" zoomScale="60" zoomScaleNormal="60" workbookViewId="0">
      <selection activeCell="L13" sqref="L13:O13"/>
    </sheetView>
  </sheetViews>
  <sheetFormatPr baseColWidth="10" defaultRowHeight="15.75" x14ac:dyDescent="0.25"/>
  <cols>
    <col min="1" max="1" width="1.7109375" customWidth="1"/>
    <col min="2" max="2" width="16.140625" customWidth="1"/>
    <col min="3" max="3" width="8.5703125" customWidth="1"/>
    <col min="4" max="4" width="11.85546875" customWidth="1"/>
    <col min="5" max="5" width="15.42578125" customWidth="1"/>
    <col min="6" max="6" width="15" customWidth="1"/>
    <col min="7" max="7" width="7.5703125" customWidth="1"/>
    <col min="8" max="8" width="18.28515625" style="220" customWidth="1"/>
    <col min="9" max="9" width="18" customWidth="1"/>
    <col min="10" max="10" width="12.5703125" customWidth="1"/>
    <col min="11" max="11" width="24.5703125" customWidth="1"/>
    <col min="12" max="12" width="41.42578125" customWidth="1"/>
    <col min="13" max="13" width="15.42578125" customWidth="1"/>
    <col min="14" max="14" width="11.5703125" customWidth="1"/>
    <col min="15" max="15" width="11.140625" customWidth="1"/>
    <col min="16" max="16" width="10.85546875" customWidth="1"/>
    <col min="17" max="17" width="19.42578125" customWidth="1"/>
    <col min="18" max="18" width="21" customWidth="1"/>
    <col min="19" max="19" width="17.85546875" customWidth="1"/>
    <col min="20" max="20" width="15.28515625" customWidth="1"/>
    <col min="21" max="21" width="13.42578125" customWidth="1"/>
    <col min="22" max="22" width="19.85546875" customWidth="1"/>
    <col min="23" max="23" width="23.28515625" customWidth="1"/>
    <col min="24" max="24" width="9.42578125" customWidth="1"/>
    <col min="25" max="25" width="22.85546875" customWidth="1"/>
    <col min="26" max="26" width="9.140625" customWidth="1"/>
    <col min="27" max="27" width="23.85546875" customWidth="1"/>
    <col min="28" max="28" width="8.5703125" customWidth="1"/>
    <col min="29" max="29" width="21.140625" customWidth="1"/>
    <col min="30" max="30" width="6.85546875" customWidth="1"/>
    <col min="31" max="31" width="22.5703125" customWidth="1"/>
    <col min="32" max="32" width="13.7109375" customWidth="1"/>
    <col min="33" max="34" width="10.85546875" customWidth="1"/>
    <col min="35" max="35" width="12.7109375" customWidth="1"/>
    <col min="36" max="38" width="17" customWidth="1"/>
    <col min="39" max="39" width="13.140625" customWidth="1"/>
    <col min="40" max="40" width="13.28515625" customWidth="1"/>
    <col min="41" max="41" width="13.140625" customWidth="1"/>
    <col min="42" max="42" width="6" customWidth="1"/>
    <col min="43" max="43" width="3.140625" customWidth="1"/>
    <col min="44" max="44" width="8.28515625" customWidth="1"/>
    <col min="45" max="45" width="6" customWidth="1"/>
    <col min="46" max="46" width="3" customWidth="1"/>
    <col min="47" max="47" width="4" customWidth="1"/>
    <col min="48" max="48" width="6.5703125" customWidth="1"/>
    <col min="49" max="49" width="6.28515625" customWidth="1"/>
    <col min="50" max="50" width="7.42578125" customWidth="1"/>
    <col min="51" max="51" width="14.42578125" customWidth="1"/>
    <col min="52" max="52" width="7" customWidth="1"/>
    <col min="53" max="53" width="16.85546875" customWidth="1"/>
    <col min="54" max="54" width="16" style="21" hidden="1" customWidth="1"/>
    <col min="55" max="60" width="11.5703125" style="21" customWidth="1"/>
    <col min="61" max="61" width="21.28515625" style="21" customWidth="1"/>
    <col min="62" max="77" width="11.5703125" style="21" customWidth="1"/>
    <col min="264" max="264" width="1.7109375" customWidth="1"/>
    <col min="265" max="265" width="16.140625" customWidth="1"/>
    <col min="266" max="266" width="8.5703125" customWidth="1"/>
    <col min="267" max="267" width="15.42578125" customWidth="1"/>
    <col min="268" max="268" width="15" customWidth="1"/>
    <col min="269" max="269" width="7.5703125" customWidth="1"/>
    <col min="270" max="270" width="22" customWidth="1"/>
    <col min="271" max="271" width="24.5703125" customWidth="1"/>
    <col min="272" max="272" width="25.28515625" customWidth="1"/>
    <col min="273" max="273" width="15.42578125" customWidth="1"/>
    <col min="274" max="274" width="5.7109375" customWidth="1"/>
    <col min="275" max="275" width="6" customWidth="1"/>
    <col min="276" max="276" width="15.85546875" customWidth="1"/>
    <col min="277" max="277" width="21" customWidth="1"/>
    <col min="278" max="278" width="16.42578125" customWidth="1"/>
    <col min="279" max="279" width="12.7109375" customWidth="1"/>
    <col min="280" max="280" width="13.42578125" customWidth="1"/>
    <col min="281" max="281" width="19.85546875" customWidth="1"/>
    <col min="282" max="282" width="23.28515625" customWidth="1"/>
    <col min="283" max="283" width="9.42578125" customWidth="1"/>
    <col min="284" max="284" width="22.85546875" customWidth="1"/>
    <col min="285" max="285" width="9.140625" customWidth="1"/>
    <col min="286" max="286" width="23.85546875" customWidth="1"/>
    <col min="287" max="287" width="8.5703125" customWidth="1"/>
    <col min="288" max="288" width="21.140625" customWidth="1"/>
    <col min="289" max="289" width="6.85546875" customWidth="1"/>
    <col min="290" max="290" width="22.5703125" customWidth="1"/>
    <col min="291" max="291" width="13.7109375" customWidth="1"/>
    <col min="292" max="292" width="10.85546875" customWidth="1"/>
    <col min="293" max="293" width="12.7109375" customWidth="1"/>
    <col min="294" max="294" width="15.85546875" customWidth="1"/>
    <col min="295" max="295" width="12.28515625" customWidth="1"/>
    <col min="296" max="296" width="13.28515625" customWidth="1"/>
    <col min="297" max="297" width="13.140625" customWidth="1"/>
    <col min="298" max="298" width="6" customWidth="1"/>
    <col min="299" max="299" width="3.140625" customWidth="1"/>
    <col min="300" max="300" width="8.28515625" customWidth="1"/>
    <col min="301" max="301" width="6" customWidth="1"/>
    <col min="302" max="302" width="3" customWidth="1"/>
    <col min="303" max="303" width="4" customWidth="1"/>
    <col min="304" max="304" width="6.5703125" customWidth="1"/>
    <col min="305" max="305" width="6.28515625" customWidth="1"/>
    <col min="306" max="306" width="7.42578125" customWidth="1"/>
    <col min="307" max="307" width="11.140625" customWidth="1"/>
    <col min="308" max="308" width="7" customWidth="1"/>
    <col min="309" max="309" width="11" customWidth="1"/>
    <col min="310" max="333" width="11.5703125" customWidth="1"/>
    <col min="520" max="520" width="1.7109375" customWidth="1"/>
    <col min="521" max="521" width="16.140625" customWidth="1"/>
    <col min="522" max="522" width="8.5703125" customWidth="1"/>
    <col min="523" max="523" width="15.42578125" customWidth="1"/>
    <col min="524" max="524" width="15" customWidth="1"/>
    <col min="525" max="525" width="7.5703125" customWidth="1"/>
    <col min="526" max="526" width="22" customWidth="1"/>
    <col min="527" max="527" width="24.5703125" customWidth="1"/>
    <col min="528" max="528" width="25.28515625" customWidth="1"/>
    <col min="529" max="529" width="15.42578125" customWidth="1"/>
    <col min="530" max="530" width="5.7109375" customWidth="1"/>
    <col min="531" max="531" width="6" customWidth="1"/>
    <col min="532" max="532" width="15.85546875" customWidth="1"/>
    <col min="533" max="533" width="21" customWidth="1"/>
    <col min="534" max="534" width="16.42578125" customWidth="1"/>
    <col min="535" max="535" width="12.7109375" customWidth="1"/>
    <col min="536" max="536" width="13.42578125" customWidth="1"/>
    <col min="537" max="537" width="19.85546875" customWidth="1"/>
    <col min="538" max="538" width="23.28515625" customWidth="1"/>
    <col min="539" max="539" width="9.42578125" customWidth="1"/>
    <col min="540" max="540" width="22.85546875" customWidth="1"/>
    <col min="541" max="541" width="9.140625" customWidth="1"/>
    <col min="542" max="542" width="23.85546875" customWidth="1"/>
    <col min="543" max="543" width="8.5703125" customWidth="1"/>
    <col min="544" max="544" width="21.140625" customWidth="1"/>
    <col min="545" max="545" width="6.85546875" customWidth="1"/>
    <col min="546" max="546" width="22.5703125" customWidth="1"/>
    <col min="547" max="547" width="13.7109375" customWidth="1"/>
    <col min="548" max="548" width="10.85546875" customWidth="1"/>
    <col min="549" max="549" width="12.7109375" customWidth="1"/>
    <col min="550" max="550" width="15.85546875" customWidth="1"/>
    <col min="551" max="551" width="12.28515625" customWidth="1"/>
    <col min="552" max="552" width="13.28515625" customWidth="1"/>
    <col min="553" max="553" width="13.140625" customWidth="1"/>
    <col min="554" max="554" width="6" customWidth="1"/>
    <col min="555" max="555" width="3.140625" customWidth="1"/>
    <col min="556" max="556" width="8.28515625" customWidth="1"/>
    <col min="557" max="557" width="6" customWidth="1"/>
    <col min="558" max="558" width="3" customWidth="1"/>
    <col min="559" max="559" width="4" customWidth="1"/>
    <col min="560" max="560" width="6.5703125" customWidth="1"/>
    <col min="561" max="561" width="6.28515625" customWidth="1"/>
    <col min="562" max="562" width="7.42578125" customWidth="1"/>
    <col min="563" max="563" width="11.140625" customWidth="1"/>
    <col min="564" max="564" width="7" customWidth="1"/>
    <col min="565" max="565" width="11" customWidth="1"/>
    <col min="566" max="589" width="11.5703125" customWidth="1"/>
    <col min="776" max="776" width="1.7109375" customWidth="1"/>
    <col min="777" max="777" width="16.140625" customWidth="1"/>
    <col min="778" max="778" width="8.5703125" customWidth="1"/>
    <col min="779" max="779" width="15.42578125" customWidth="1"/>
    <col min="780" max="780" width="15" customWidth="1"/>
    <col min="781" max="781" width="7.5703125" customWidth="1"/>
    <col min="782" max="782" width="22" customWidth="1"/>
    <col min="783" max="783" width="24.5703125" customWidth="1"/>
    <col min="784" max="784" width="25.28515625" customWidth="1"/>
    <col min="785" max="785" width="15.42578125" customWidth="1"/>
    <col min="786" max="786" width="5.7109375" customWidth="1"/>
    <col min="787" max="787" width="6" customWidth="1"/>
    <col min="788" max="788" width="15.85546875" customWidth="1"/>
    <col min="789" max="789" width="21" customWidth="1"/>
    <col min="790" max="790" width="16.42578125" customWidth="1"/>
    <col min="791" max="791" width="12.7109375" customWidth="1"/>
    <col min="792" max="792" width="13.42578125" customWidth="1"/>
    <col min="793" max="793" width="19.85546875" customWidth="1"/>
    <col min="794" max="794" width="23.28515625" customWidth="1"/>
    <col min="795" max="795" width="9.42578125" customWidth="1"/>
    <col min="796" max="796" width="22.85546875" customWidth="1"/>
    <col min="797" max="797" width="9.140625" customWidth="1"/>
    <col min="798" max="798" width="23.85546875" customWidth="1"/>
    <col min="799" max="799" width="8.5703125" customWidth="1"/>
    <col min="800" max="800" width="21.140625" customWidth="1"/>
    <col min="801" max="801" width="6.85546875" customWidth="1"/>
    <col min="802" max="802" width="22.5703125" customWidth="1"/>
    <col min="803" max="803" width="13.7109375" customWidth="1"/>
    <col min="804" max="804" width="10.85546875" customWidth="1"/>
    <col min="805" max="805" width="12.7109375" customWidth="1"/>
    <col min="806" max="806" width="15.85546875" customWidth="1"/>
    <col min="807" max="807" width="12.28515625" customWidth="1"/>
    <col min="808" max="808" width="13.28515625" customWidth="1"/>
    <col min="809" max="809" width="13.140625" customWidth="1"/>
    <col min="810" max="810" width="6" customWidth="1"/>
    <col min="811" max="811" width="3.140625" customWidth="1"/>
    <col min="812" max="812" width="8.28515625" customWidth="1"/>
    <col min="813" max="813" width="6" customWidth="1"/>
    <col min="814" max="814" width="3" customWidth="1"/>
    <col min="815" max="815" width="4" customWidth="1"/>
    <col min="816" max="816" width="6.5703125" customWidth="1"/>
    <col min="817" max="817" width="6.28515625" customWidth="1"/>
    <col min="818" max="818" width="7.42578125" customWidth="1"/>
    <col min="819" max="819" width="11.140625" customWidth="1"/>
    <col min="820" max="820" width="7" customWidth="1"/>
    <col min="821" max="821" width="11" customWidth="1"/>
    <col min="822" max="845" width="11.5703125" customWidth="1"/>
    <col min="1032" max="1032" width="1.7109375" customWidth="1"/>
    <col min="1033" max="1033" width="16.140625" customWidth="1"/>
    <col min="1034" max="1034" width="8.5703125" customWidth="1"/>
    <col min="1035" max="1035" width="15.42578125" customWidth="1"/>
    <col min="1036" max="1036" width="15" customWidth="1"/>
    <col min="1037" max="1037" width="7.5703125" customWidth="1"/>
    <col min="1038" max="1038" width="22" customWidth="1"/>
    <col min="1039" max="1039" width="24.5703125" customWidth="1"/>
    <col min="1040" max="1040" width="25.28515625" customWidth="1"/>
    <col min="1041" max="1041" width="15.42578125" customWidth="1"/>
    <col min="1042" max="1042" width="5.7109375" customWidth="1"/>
    <col min="1043" max="1043" width="6" customWidth="1"/>
    <col min="1044" max="1044" width="15.85546875" customWidth="1"/>
    <col min="1045" max="1045" width="21" customWidth="1"/>
    <col min="1046" max="1046" width="16.42578125" customWidth="1"/>
    <col min="1047" max="1047" width="12.7109375" customWidth="1"/>
    <col min="1048" max="1048" width="13.42578125" customWidth="1"/>
    <col min="1049" max="1049" width="19.85546875" customWidth="1"/>
    <col min="1050" max="1050" width="23.28515625" customWidth="1"/>
    <col min="1051" max="1051" width="9.42578125" customWidth="1"/>
    <col min="1052" max="1052" width="22.85546875" customWidth="1"/>
    <col min="1053" max="1053" width="9.140625" customWidth="1"/>
    <col min="1054" max="1054" width="23.85546875" customWidth="1"/>
    <col min="1055" max="1055" width="8.5703125" customWidth="1"/>
    <col min="1056" max="1056" width="21.140625" customWidth="1"/>
    <col min="1057" max="1057" width="6.85546875" customWidth="1"/>
    <col min="1058" max="1058" width="22.5703125" customWidth="1"/>
    <col min="1059" max="1059" width="13.7109375" customWidth="1"/>
    <col min="1060" max="1060" width="10.85546875" customWidth="1"/>
    <col min="1061" max="1061" width="12.7109375" customWidth="1"/>
    <col min="1062" max="1062" width="15.85546875" customWidth="1"/>
    <col min="1063" max="1063" width="12.28515625" customWidth="1"/>
    <col min="1064" max="1064" width="13.28515625" customWidth="1"/>
    <col min="1065" max="1065" width="13.140625" customWidth="1"/>
    <col min="1066" max="1066" width="6" customWidth="1"/>
    <col min="1067" max="1067" width="3.140625" customWidth="1"/>
    <col min="1068" max="1068" width="8.28515625" customWidth="1"/>
    <col min="1069" max="1069" width="6" customWidth="1"/>
    <col min="1070" max="1070" width="3" customWidth="1"/>
    <col min="1071" max="1071" width="4" customWidth="1"/>
    <col min="1072" max="1072" width="6.5703125" customWidth="1"/>
    <col min="1073" max="1073" width="6.28515625" customWidth="1"/>
    <col min="1074" max="1074" width="7.42578125" customWidth="1"/>
    <col min="1075" max="1075" width="11.140625" customWidth="1"/>
    <col min="1076" max="1076" width="7" customWidth="1"/>
    <col min="1077" max="1077" width="11" customWidth="1"/>
    <col min="1078" max="1101" width="11.5703125" customWidth="1"/>
    <col min="1288" max="1288" width="1.7109375" customWidth="1"/>
    <col min="1289" max="1289" width="16.140625" customWidth="1"/>
    <col min="1290" max="1290" width="8.5703125" customWidth="1"/>
    <col min="1291" max="1291" width="15.42578125" customWidth="1"/>
    <col min="1292" max="1292" width="15" customWidth="1"/>
    <col min="1293" max="1293" width="7.5703125" customWidth="1"/>
    <col min="1294" max="1294" width="22" customWidth="1"/>
    <col min="1295" max="1295" width="24.5703125" customWidth="1"/>
    <col min="1296" max="1296" width="25.28515625" customWidth="1"/>
    <col min="1297" max="1297" width="15.42578125" customWidth="1"/>
    <col min="1298" max="1298" width="5.7109375" customWidth="1"/>
    <col min="1299" max="1299" width="6" customWidth="1"/>
    <col min="1300" max="1300" width="15.85546875" customWidth="1"/>
    <col min="1301" max="1301" width="21" customWidth="1"/>
    <col min="1302" max="1302" width="16.42578125" customWidth="1"/>
    <col min="1303" max="1303" width="12.7109375" customWidth="1"/>
    <col min="1304" max="1304" width="13.42578125" customWidth="1"/>
    <col min="1305" max="1305" width="19.85546875" customWidth="1"/>
    <col min="1306" max="1306" width="23.28515625" customWidth="1"/>
    <col min="1307" max="1307" width="9.42578125" customWidth="1"/>
    <col min="1308" max="1308" width="22.85546875" customWidth="1"/>
    <col min="1309" max="1309" width="9.140625" customWidth="1"/>
    <col min="1310" max="1310" width="23.85546875" customWidth="1"/>
    <col min="1311" max="1311" width="8.5703125" customWidth="1"/>
    <col min="1312" max="1312" width="21.140625" customWidth="1"/>
    <col min="1313" max="1313" width="6.85546875" customWidth="1"/>
    <col min="1314" max="1314" width="22.5703125" customWidth="1"/>
    <col min="1315" max="1315" width="13.7109375" customWidth="1"/>
    <col min="1316" max="1316" width="10.85546875" customWidth="1"/>
    <col min="1317" max="1317" width="12.7109375" customWidth="1"/>
    <col min="1318" max="1318" width="15.85546875" customWidth="1"/>
    <col min="1319" max="1319" width="12.28515625" customWidth="1"/>
    <col min="1320" max="1320" width="13.28515625" customWidth="1"/>
    <col min="1321" max="1321" width="13.140625" customWidth="1"/>
    <col min="1322" max="1322" width="6" customWidth="1"/>
    <col min="1323" max="1323" width="3.140625" customWidth="1"/>
    <col min="1324" max="1324" width="8.28515625" customWidth="1"/>
    <col min="1325" max="1325" width="6" customWidth="1"/>
    <col min="1326" max="1326" width="3" customWidth="1"/>
    <col min="1327" max="1327" width="4" customWidth="1"/>
    <col min="1328" max="1328" width="6.5703125" customWidth="1"/>
    <col min="1329" max="1329" width="6.28515625" customWidth="1"/>
    <col min="1330" max="1330" width="7.42578125" customWidth="1"/>
    <col min="1331" max="1331" width="11.140625" customWidth="1"/>
    <col min="1332" max="1332" width="7" customWidth="1"/>
    <col min="1333" max="1333" width="11" customWidth="1"/>
    <col min="1334" max="1357" width="11.5703125" customWidth="1"/>
    <col min="1544" max="1544" width="1.7109375" customWidth="1"/>
    <col min="1545" max="1545" width="16.140625" customWidth="1"/>
    <col min="1546" max="1546" width="8.5703125" customWidth="1"/>
    <col min="1547" max="1547" width="15.42578125" customWidth="1"/>
    <col min="1548" max="1548" width="15" customWidth="1"/>
    <col min="1549" max="1549" width="7.5703125" customWidth="1"/>
    <col min="1550" max="1550" width="22" customWidth="1"/>
    <col min="1551" max="1551" width="24.5703125" customWidth="1"/>
    <col min="1552" max="1552" width="25.28515625" customWidth="1"/>
    <col min="1553" max="1553" width="15.42578125" customWidth="1"/>
    <col min="1554" max="1554" width="5.7109375" customWidth="1"/>
    <col min="1555" max="1555" width="6" customWidth="1"/>
    <col min="1556" max="1556" width="15.85546875" customWidth="1"/>
    <col min="1557" max="1557" width="21" customWidth="1"/>
    <col min="1558" max="1558" width="16.42578125" customWidth="1"/>
    <col min="1559" max="1559" width="12.7109375" customWidth="1"/>
    <col min="1560" max="1560" width="13.42578125" customWidth="1"/>
    <col min="1561" max="1561" width="19.85546875" customWidth="1"/>
    <col min="1562" max="1562" width="23.28515625" customWidth="1"/>
    <col min="1563" max="1563" width="9.42578125" customWidth="1"/>
    <col min="1564" max="1564" width="22.85546875" customWidth="1"/>
    <col min="1565" max="1565" width="9.140625" customWidth="1"/>
    <col min="1566" max="1566" width="23.85546875" customWidth="1"/>
    <col min="1567" max="1567" width="8.5703125" customWidth="1"/>
    <col min="1568" max="1568" width="21.140625" customWidth="1"/>
    <col min="1569" max="1569" width="6.85546875" customWidth="1"/>
    <col min="1570" max="1570" width="22.5703125" customWidth="1"/>
    <col min="1571" max="1571" width="13.7109375" customWidth="1"/>
    <col min="1572" max="1572" width="10.85546875" customWidth="1"/>
    <col min="1573" max="1573" width="12.7109375" customWidth="1"/>
    <col min="1574" max="1574" width="15.85546875" customWidth="1"/>
    <col min="1575" max="1575" width="12.28515625" customWidth="1"/>
    <col min="1576" max="1576" width="13.28515625" customWidth="1"/>
    <col min="1577" max="1577" width="13.140625" customWidth="1"/>
    <col min="1578" max="1578" width="6" customWidth="1"/>
    <col min="1579" max="1579" width="3.140625" customWidth="1"/>
    <col min="1580" max="1580" width="8.28515625" customWidth="1"/>
    <col min="1581" max="1581" width="6" customWidth="1"/>
    <col min="1582" max="1582" width="3" customWidth="1"/>
    <col min="1583" max="1583" width="4" customWidth="1"/>
    <col min="1584" max="1584" width="6.5703125" customWidth="1"/>
    <col min="1585" max="1585" width="6.28515625" customWidth="1"/>
    <col min="1586" max="1586" width="7.42578125" customWidth="1"/>
    <col min="1587" max="1587" width="11.140625" customWidth="1"/>
    <col min="1588" max="1588" width="7" customWidth="1"/>
    <col min="1589" max="1589" width="11" customWidth="1"/>
    <col min="1590" max="1613" width="11.5703125" customWidth="1"/>
    <col min="1800" max="1800" width="1.7109375" customWidth="1"/>
    <col min="1801" max="1801" width="16.140625" customWidth="1"/>
    <col min="1802" max="1802" width="8.5703125" customWidth="1"/>
    <col min="1803" max="1803" width="15.42578125" customWidth="1"/>
    <col min="1804" max="1804" width="15" customWidth="1"/>
    <col min="1805" max="1805" width="7.5703125" customWidth="1"/>
    <col min="1806" max="1806" width="22" customWidth="1"/>
    <col min="1807" max="1807" width="24.5703125" customWidth="1"/>
    <col min="1808" max="1808" width="25.28515625" customWidth="1"/>
    <col min="1809" max="1809" width="15.42578125" customWidth="1"/>
    <col min="1810" max="1810" width="5.7109375" customWidth="1"/>
    <col min="1811" max="1811" width="6" customWidth="1"/>
    <col min="1812" max="1812" width="15.85546875" customWidth="1"/>
    <col min="1813" max="1813" width="21" customWidth="1"/>
    <col min="1814" max="1814" width="16.42578125" customWidth="1"/>
    <col min="1815" max="1815" width="12.7109375" customWidth="1"/>
    <col min="1816" max="1816" width="13.42578125" customWidth="1"/>
    <col min="1817" max="1817" width="19.85546875" customWidth="1"/>
    <col min="1818" max="1818" width="23.28515625" customWidth="1"/>
    <col min="1819" max="1819" width="9.42578125" customWidth="1"/>
    <col min="1820" max="1820" width="22.85546875" customWidth="1"/>
    <col min="1821" max="1821" width="9.140625" customWidth="1"/>
    <col min="1822" max="1822" width="23.85546875" customWidth="1"/>
    <col min="1823" max="1823" width="8.5703125" customWidth="1"/>
    <col min="1824" max="1824" width="21.140625" customWidth="1"/>
    <col min="1825" max="1825" width="6.85546875" customWidth="1"/>
    <col min="1826" max="1826" width="22.5703125" customWidth="1"/>
    <col min="1827" max="1827" width="13.7109375" customWidth="1"/>
    <col min="1828" max="1828" width="10.85546875" customWidth="1"/>
    <col min="1829" max="1829" width="12.7109375" customWidth="1"/>
    <col min="1830" max="1830" width="15.85546875" customWidth="1"/>
    <col min="1831" max="1831" width="12.28515625" customWidth="1"/>
    <col min="1832" max="1832" width="13.28515625" customWidth="1"/>
    <col min="1833" max="1833" width="13.140625" customWidth="1"/>
    <col min="1834" max="1834" width="6" customWidth="1"/>
    <col min="1835" max="1835" width="3.140625" customWidth="1"/>
    <col min="1836" max="1836" width="8.28515625" customWidth="1"/>
    <col min="1837" max="1837" width="6" customWidth="1"/>
    <col min="1838" max="1838" width="3" customWidth="1"/>
    <col min="1839" max="1839" width="4" customWidth="1"/>
    <col min="1840" max="1840" width="6.5703125" customWidth="1"/>
    <col min="1841" max="1841" width="6.28515625" customWidth="1"/>
    <col min="1842" max="1842" width="7.42578125" customWidth="1"/>
    <col min="1843" max="1843" width="11.140625" customWidth="1"/>
    <col min="1844" max="1844" width="7" customWidth="1"/>
    <col min="1845" max="1845" width="11" customWidth="1"/>
    <col min="1846" max="1869" width="11.5703125" customWidth="1"/>
    <col min="2056" max="2056" width="1.7109375" customWidth="1"/>
    <col min="2057" max="2057" width="16.140625" customWidth="1"/>
    <col min="2058" max="2058" width="8.5703125" customWidth="1"/>
    <col min="2059" max="2059" width="15.42578125" customWidth="1"/>
    <col min="2060" max="2060" width="15" customWidth="1"/>
    <col min="2061" max="2061" width="7.5703125" customWidth="1"/>
    <col min="2062" max="2062" width="22" customWidth="1"/>
    <col min="2063" max="2063" width="24.5703125" customWidth="1"/>
    <col min="2064" max="2064" width="25.28515625" customWidth="1"/>
    <col min="2065" max="2065" width="15.42578125" customWidth="1"/>
    <col min="2066" max="2066" width="5.7109375" customWidth="1"/>
    <col min="2067" max="2067" width="6" customWidth="1"/>
    <col min="2068" max="2068" width="15.85546875" customWidth="1"/>
    <col min="2069" max="2069" width="21" customWidth="1"/>
    <col min="2070" max="2070" width="16.42578125" customWidth="1"/>
    <col min="2071" max="2071" width="12.7109375" customWidth="1"/>
    <col min="2072" max="2072" width="13.42578125" customWidth="1"/>
    <col min="2073" max="2073" width="19.85546875" customWidth="1"/>
    <col min="2074" max="2074" width="23.28515625" customWidth="1"/>
    <col min="2075" max="2075" width="9.42578125" customWidth="1"/>
    <col min="2076" max="2076" width="22.85546875" customWidth="1"/>
    <col min="2077" max="2077" width="9.140625" customWidth="1"/>
    <col min="2078" max="2078" width="23.85546875" customWidth="1"/>
    <col min="2079" max="2079" width="8.5703125" customWidth="1"/>
    <col min="2080" max="2080" width="21.140625" customWidth="1"/>
    <col min="2081" max="2081" width="6.85546875" customWidth="1"/>
    <col min="2082" max="2082" width="22.5703125" customWidth="1"/>
    <col min="2083" max="2083" width="13.7109375" customWidth="1"/>
    <col min="2084" max="2084" width="10.85546875" customWidth="1"/>
    <col min="2085" max="2085" width="12.7109375" customWidth="1"/>
    <col min="2086" max="2086" width="15.85546875" customWidth="1"/>
    <col min="2087" max="2087" width="12.28515625" customWidth="1"/>
    <col min="2088" max="2088" width="13.28515625" customWidth="1"/>
    <col min="2089" max="2089" width="13.140625" customWidth="1"/>
    <col min="2090" max="2090" width="6" customWidth="1"/>
    <col min="2091" max="2091" width="3.140625" customWidth="1"/>
    <col min="2092" max="2092" width="8.28515625" customWidth="1"/>
    <col min="2093" max="2093" width="6" customWidth="1"/>
    <col min="2094" max="2094" width="3" customWidth="1"/>
    <col min="2095" max="2095" width="4" customWidth="1"/>
    <col min="2096" max="2096" width="6.5703125" customWidth="1"/>
    <col min="2097" max="2097" width="6.28515625" customWidth="1"/>
    <col min="2098" max="2098" width="7.42578125" customWidth="1"/>
    <col min="2099" max="2099" width="11.140625" customWidth="1"/>
    <col min="2100" max="2100" width="7" customWidth="1"/>
    <col min="2101" max="2101" width="11" customWidth="1"/>
    <col min="2102" max="2125" width="11.5703125" customWidth="1"/>
    <col min="2312" max="2312" width="1.7109375" customWidth="1"/>
    <col min="2313" max="2313" width="16.140625" customWidth="1"/>
    <col min="2314" max="2314" width="8.5703125" customWidth="1"/>
    <col min="2315" max="2315" width="15.42578125" customWidth="1"/>
    <col min="2316" max="2316" width="15" customWidth="1"/>
    <col min="2317" max="2317" width="7.5703125" customWidth="1"/>
    <col min="2318" max="2318" width="22" customWidth="1"/>
    <col min="2319" max="2319" width="24.5703125" customWidth="1"/>
    <col min="2320" max="2320" width="25.28515625" customWidth="1"/>
    <col min="2321" max="2321" width="15.42578125" customWidth="1"/>
    <col min="2322" max="2322" width="5.7109375" customWidth="1"/>
    <col min="2323" max="2323" width="6" customWidth="1"/>
    <col min="2324" max="2324" width="15.85546875" customWidth="1"/>
    <col min="2325" max="2325" width="21" customWidth="1"/>
    <col min="2326" max="2326" width="16.42578125" customWidth="1"/>
    <col min="2327" max="2327" width="12.7109375" customWidth="1"/>
    <col min="2328" max="2328" width="13.42578125" customWidth="1"/>
    <col min="2329" max="2329" width="19.85546875" customWidth="1"/>
    <col min="2330" max="2330" width="23.28515625" customWidth="1"/>
    <col min="2331" max="2331" width="9.42578125" customWidth="1"/>
    <col min="2332" max="2332" width="22.85546875" customWidth="1"/>
    <col min="2333" max="2333" width="9.140625" customWidth="1"/>
    <col min="2334" max="2334" width="23.85546875" customWidth="1"/>
    <col min="2335" max="2335" width="8.5703125" customWidth="1"/>
    <col min="2336" max="2336" width="21.140625" customWidth="1"/>
    <col min="2337" max="2337" width="6.85546875" customWidth="1"/>
    <col min="2338" max="2338" width="22.5703125" customWidth="1"/>
    <col min="2339" max="2339" width="13.7109375" customWidth="1"/>
    <col min="2340" max="2340" width="10.85546875" customWidth="1"/>
    <col min="2341" max="2341" width="12.7109375" customWidth="1"/>
    <col min="2342" max="2342" width="15.85546875" customWidth="1"/>
    <col min="2343" max="2343" width="12.28515625" customWidth="1"/>
    <col min="2344" max="2344" width="13.28515625" customWidth="1"/>
    <col min="2345" max="2345" width="13.140625" customWidth="1"/>
    <col min="2346" max="2346" width="6" customWidth="1"/>
    <col min="2347" max="2347" width="3.140625" customWidth="1"/>
    <col min="2348" max="2348" width="8.28515625" customWidth="1"/>
    <col min="2349" max="2349" width="6" customWidth="1"/>
    <col min="2350" max="2350" width="3" customWidth="1"/>
    <col min="2351" max="2351" width="4" customWidth="1"/>
    <col min="2352" max="2352" width="6.5703125" customWidth="1"/>
    <col min="2353" max="2353" width="6.28515625" customWidth="1"/>
    <col min="2354" max="2354" width="7.42578125" customWidth="1"/>
    <col min="2355" max="2355" width="11.140625" customWidth="1"/>
    <col min="2356" max="2356" width="7" customWidth="1"/>
    <col min="2357" max="2357" width="11" customWidth="1"/>
    <col min="2358" max="2381" width="11.5703125" customWidth="1"/>
    <col min="2568" max="2568" width="1.7109375" customWidth="1"/>
    <col min="2569" max="2569" width="16.140625" customWidth="1"/>
    <col min="2570" max="2570" width="8.5703125" customWidth="1"/>
    <col min="2571" max="2571" width="15.42578125" customWidth="1"/>
    <col min="2572" max="2572" width="15" customWidth="1"/>
    <col min="2573" max="2573" width="7.5703125" customWidth="1"/>
    <col min="2574" max="2574" width="22" customWidth="1"/>
    <col min="2575" max="2575" width="24.5703125" customWidth="1"/>
    <col min="2576" max="2576" width="25.28515625" customWidth="1"/>
    <col min="2577" max="2577" width="15.42578125" customWidth="1"/>
    <col min="2578" max="2578" width="5.7109375" customWidth="1"/>
    <col min="2579" max="2579" width="6" customWidth="1"/>
    <col min="2580" max="2580" width="15.85546875" customWidth="1"/>
    <col min="2581" max="2581" width="21" customWidth="1"/>
    <col min="2582" max="2582" width="16.42578125" customWidth="1"/>
    <col min="2583" max="2583" width="12.7109375" customWidth="1"/>
    <col min="2584" max="2584" width="13.42578125" customWidth="1"/>
    <col min="2585" max="2585" width="19.85546875" customWidth="1"/>
    <col min="2586" max="2586" width="23.28515625" customWidth="1"/>
    <col min="2587" max="2587" width="9.42578125" customWidth="1"/>
    <col min="2588" max="2588" width="22.85546875" customWidth="1"/>
    <col min="2589" max="2589" width="9.140625" customWidth="1"/>
    <col min="2590" max="2590" width="23.85546875" customWidth="1"/>
    <col min="2591" max="2591" width="8.5703125" customWidth="1"/>
    <col min="2592" max="2592" width="21.140625" customWidth="1"/>
    <col min="2593" max="2593" width="6.85546875" customWidth="1"/>
    <col min="2594" max="2594" width="22.5703125" customWidth="1"/>
    <col min="2595" max="2595" width="13.7109375" customWidth="1"/>
    <col min="2596" max="2596" width="10.85546875" customWidth="1"/>
    <col min="2597" max="2597" width="12.7109375" customWidth="1"/>
    <col min="2598" max="2598" width="15.85546875" customWidth="1"/>
    <col min="2599" max="2599" width="12.28515625" customWidth="1"/>
    <col min="2600" max="2600" width="13.28515625" customWidth="1"/>
    <col min="2601" max="2601" width="13.140625" customWidth="1"/>
    <col min="2602" max="2602" width="6" customWidth="1"/>
    <col min="2603" max="2603" width="3.140625" customWidth="1"/>
    <col min="2604" max="2604" width="8.28515625" customWidth="1"/>
    <col min="2605" max="2605" width="6" customWidth="1"/>
    <col min="2606" max="2606" width="3" customWidth="1"/>
    <col min="2607" max="2607" width="4" customWidth="1"/>
    <col min="2608" max="2608" width="6.5703125" customWidth="1"/>
    <col min="2609" max="2609" width="6.28515625" customWidth="1"/>
    <col min="2610" max="2610" width="7.42578125" customWidth="1"/>
    <col min="2611" max="2611" width="11.140625" customWidth="1"/>
    <col min="2612" max="2612" width="7" customWidth="1"/>
    <col min="2613" max="2613" width="11" customWidth="1"/>
    <col min="2614" max="2637" width="11.5703125" customWidth="1"/>
    <col min="2824" max="2824" width="1.7109375" customWidth="1"/>
    <col min="2825" max="2825" width="16.140625" customWidth="1"/>
    <col min="2826" max="2826" width="8.5703125" customWidth="1"/>
    <col min="2827" max="2827" width="15.42578125" customWidth="1"/>
    <col min="2828" max="2828" width="15" customWidth="1"/>
    <col min="2829" max="2829" width="7.5703125" customWidth="1"/>
    <col min="2830" max="2830" width="22" customWidth="1"/>
    <col min="2831" max="2831" width="24.5703125" customWidth="1"/>
    <col min="2832" max="2832" width="25.28515625" customWidth="1"/>
    <col min="2833" max="2833" width="15.42578125" customWidth="1"/>
    <col min="2834" max="2834" width="5.7109375" customWidth="1"/>
    <col min="2835" max="2835" width="6" customWidth="1"/>
    <col min="2836" max="2836" width="15.85546875" customWidth="1"/>
    <col min="2837" max="2837" width="21" customWidth="1"/>
    <col min="2838" max="2838" width="16.42578125" customWidth="1"/>
    <col min="2839" max="2839" width="12.7109375" customWidth="1"/>
    <col min="2840" max="2840" width="13.42578125" customWidth="1"/>
    <col min="2841" max="2841" width="19.85546875" customWidth="1"/>
    <col min="2842" max="2842" width="23.28515625" customWidth="1"/>
    <col min="2843" max="2843" width="9.42578125" customWidth="1"/>
    <col min="2844" max="2844" width="22.85546875" customWidth="1"/>
    <col min="2845" max="2845" width="9.140625" customWidth="1"/>
    <col min="2846" max="2846" width="23.85546875" customWidth="1"/>
    <col min="2847" max="2847" width="8.5703125" customWidth="1"/>
    <col min="2848" max="2848" width="21.140625" customWidth="1"/>
    <col min="2849" max="2849" width="6.85546875" customWidth="1"/>
    <col min="2850" max="2850" width="22.5703125" customWidth="1"/>
    <col min="2851" max="2851" width="13.7109375" customWidth="1"/>
    <col min="2852" max="2852" width="10.85546875" customWidth="1"/>
    <col min="2853" max="2853" width="12.7109375" customWidth="1"/>
    <col min="2854" max="2854" width="15.85546875" customWidth="1"/>
    <col min="2855" max="2855" width="12.28515625" customWidth="1"/>
    <col min="2856" max="2856" width="13.28515625" customWidth="1"/>
    <col min="2857" max="2857" width="13.140625" customWidth="1"/>
    <col min="2858" max="2858" width="6" customWidth="1"/>
    <col min="2859" max="2859" width="3.140625" customWidth="1"/>
    <col min="2860" max="2860" width="8.28515625" customWidth="1"/>
    <col min="2861" max="2861" width="6" customWidth="1"/>
    <col min="2862" max="2862" width="3" customWidth="1"/>
    <col min="2863" max="2863" width="4" customWidth="1"/>
    <col min="2864" max="2864" width="6.5703125" customWidth="1"/>
    <col min="2865" max="2865" width="6.28515625" customWidth="1"/>
    <col min="2866" max="2866" width="7.42578125" customWidth="1"/>
    <col min="2867" max="2867" width="11.140625" customWidth="1"/>
    <col min="2868" max="2868" width="7" customWidth="1"/>
    <col min="2869" max="2869" width="11" customWidth="1"/>
    <col min="2870" max="2893" width="11.5703125" customWidth="1"/>
    <col min="3080" max="3080" width="1.7109375" customWidth="1"/>
    <col min="3081" max="3081" width="16.140625" customWidth="1"/>
    <col min="3082" max="3082" width="8.5703125" customWidth="1"/>
    <col min="3083" max="3083" width="15.42578125" customWidth="1"/>
    <col min="3084" max="3084" width="15" customWidth="1"/>
    <col min="3085" max="3085" width="7.5703125" customWidth="1"/>
    <col min="3086" max="3086" width="22" customWidth="1"/>
    <col min="3087" max="3087" width="24.5703125" customWidth="1"/>
    <col min="3088" max="3088" width="25.28515625" customWidth="1"/>
    <col min="3089" max="3089" width="15.42578125" customWidth="1"/>
    <col min="3090" max="3090" width="5.7109375" customWidth="1"/>
    <col min="3091" max="3091" width="6" customWidth="1"/>
    <col min="3092" max="3092" width="15.85546875" customWidth="1"/>
    <col min="3093" max="3093" width="21" customWidth="1"/>
    <col min="3094" max="3094" width="16.42578125" customWidth="1"/>
    <col min="3095" max="3095" width="12.7109375" customWidth="1"/>
    <col min="3096" max="3096" width="13.42578125" customWidth="1"/>
    <col min="3097" max="3097" width="19.85546875" customWidth="1"/>
    <col min="3098" max="3098" width="23.28515625" customWidth="1"/>
    <col min="3099" max="3099" width="9.42578125" customWidth="1"/>
    <col min="3100" max="3100" width="22.85546875" customWidth="1"/>
    <col min="3101" max="3101" width="9.140625" customWidth="1"/>
    <col min="3102" max="3102" width="23.85546875" customWidth="1"/>
    <col min="3103" max="3103" width="8.5703125" customWidth="1"/>
    <col min="3104" max="3104" width="21.140625" customWidth="1"/>
    <col min="3105" max="3105" width="6.85546875" customWidth="1"/>
    <col min="3106" max="3106" width="22.5703125" customWidth="1"/>
    <col min="3107" max="3107" width="13.7109375" customWidth="1"/>
    <col min="3108" max="3108" width="10.85546875" customWidth="1"/>
    <col min="3109" max="3109" width="12.7109375" customWidth="1"/>
    <col min="3110" max="3110" width="15.85546875" customWidth="1"/>
    <col min="3111" max="3111" width="12.28515625" customWidth="1"/>
    <col min="3112" max="3112" width="13.28515625" customWidth="1"/>
    <col min="3113" max="3113" width="13.140625" customWidth="1"/>
    <col min="3114" max="3114" width="6" customWidth="1"/>
    <col min="3115" max="3115" width="3.140625" customWidth="1"/>
    <col min="3116" max="3116" width="8.28515625" customWidth="1"/>
    <col min="3117" max="3117" width="6" customWidth="1"/>
    <col min="3118" max="3118" width="3" customWidth="1"/>
    <col min="3119" max="3119" width="4" customWidth="1"/>
    <col min="3120" max="3120" width="6.5703125" customWidth="1"/>
    <col min="3121" max="3121" width="6.28515625" customWidth="1"/>
    <col min="3122" max="3122" width="7.42578125" customWidth="1"/>
    <col min="3123" max="3123" width="11.140625" customWidth="1"/>
    <col min="3124" max="3124" width="7" customWidth="1"/>
    <col min="3125" max="3125" width="11" customWidth="1"/>
    <col min="3126" max="3149" width="11.5703125" customWidth="1"/>
    <col min="3336" max="3336" width="1.7109375" customWidth="1"/>
    <col min="3337" max="3337" width="16.140625" customWidth="1"/>
    <col min="3338" max="3338" width="8.5703125" customWidth="1"/>
    <col min="3339" max="3339" width="15.42578125" customWidth="1"/>
    <col min="3340" max="3340" width="15" customWidth="1"/>
    <col min="3341" max="3341" width="7.5703125" customWidth="1"/>
    <col min="3342" max="3342" width="22" customWidth="1"/>
    <col min="3343" max="3343" width="24.5703125" customWidth="1"/>
    <col min="3344" max="3344" width="25.28515625" customWidth="1"/>
    <col min="3345" max="3345" width="15.42578125" customWidth="1"/>
    <col min="3346" max="3346" width="5.7109375" customWidth="1"/>
    <col min="3347" max="3347" width="6" customWidth="1"/>
    <col min="3348" max="3348" width="15.85546875" customWidth="1"/>
    <col min="3349" max="3349" width="21" customWidth="1"/>
    <col min="3350" max="3350" width="16.42578125" customWidth="1"/>
    <col min="3351" max="3351" width="12.7109375" customWidth="1"/>
    <col min="3352" max="3352" width="13.42578125" customWidth="1"/>
    <col min="3353" max="3353" width="19.85546875" customWidth="1"/>
    <col min="3354" max="3354" width="23.28515625" customWidth="1"/>
    <col min="3355" max="3355" width="9.42578125" customWidth="1"/>
    <col min="3356" max="3356" width="22.85546875" customWidth="1"/>
    <col min="3357" max="3357" width="9.140625" customWidth="1"/>
    <col min="3358" max="3358" width="23.85546875" customWidth="1"/>
    <col min="3359" max="3359" width="8.5703125" customWidth="1"/>
    <col min="3360" max="3360" width="21.140625" customWidth="1"/>
    <col min="3361" max="3361" width="6.85546875" customWidth="1"/>
    <col min="3362" max="3362" width="22.5703125" customWidth="1"/>
    <col min="3363" max="3363" width="13.7109375" customWidth="1"/>
    <col min="3364" max="3364" width="10.85546875" customWidth="1"/>
    <col min="3365" max="3365" width="12.7109375" customWidth="1"/>
    <col min="3366" max="3366" width="15.85546875" customWidth="1"/>
    <col min="3367" max="3367" width="12.28515625" customWidth="1"/>
    <col min="3368" max="3368" width="13.28515625" customWidth="1"/>
    <col min="3369" max="3369" width="13.140625" customWidth="1"/>
    <col min="3370" max="3370" width="6" customWidth="1"/>
    <col min="3371" max="3371" width="3.140625" customWidth="1"/>
    <col min="3372" max="3372" width="8.28515625" customWidth="1"/>
    <col min="3373" max="3373" width="6" customWidth="1"/>
    <col min="3374" max="3374" width="3" customWidth="1"/>
    <col min="3375" max="3375" width="4" customWidth="1"/>
    <col min="3376" max="3376" width="6.5703125" customWidth="1"/>
    <col min="3377" max="3377" width="6.28515625" customWidth="1"/>
    <col min="3378" max="3378" width="7.42578125" customWidth="1"/>
    <col min="3379" max="3379" width="11.140625" customWidth="1"/>
    <col min="3380" max="3380" width="7" customWidth="1"/>
    <col min="3381" max="3381" width="11" customWidth="1"/>
    <col min="3382" max="3405" width="11.5703125" customWidth="1"/>
    <col min="3592" max="3592" width="1.7109375" customWidth="1"/>
    <col min="3593" max="3593" width="16.140625" customWidth="1"/>
    <col min="3594" max="3594" width="8.5703125" customWidth="1"/>
    <col min="3595" max="3595" width="15.42578125" customWidth="1"/>
    <col min="3596" max="3596" width="15" customWidth="1"/>
    <col min="3597" max="3597" width="7.5703125" customWidth="1"/>
    <col min="3598" max="3598" width="22" customWidth="1"/>
    <col min="3599" max="3599" width="24.5703125" customWidth="1"/>
    <col min="3600" max="3600" width="25.28515625" customWidth="1"/>
    <col min="3601" max="3601" width="15.42578125" customWidth="1"/>
    <col min="3602" max="3602" width="5.7109375" customWidth="1"/>
    <col min="3603" max="3603" width="6" customWidth="1"/>
    <col min="3604" max="3604" width="15.85546875" customWidth="1"/>
    <col min="3605" max="3605" width="21" customWidth="1"/>
    <col min="3606" max="3606" width="16.42578125" customWidth="1"/>
    <col min="3607" max="3607" width="12.7109375" customWidth="1"/>
    <col min="3608" max="3608" width="13.42578125" customWidth="1"/>
    <col min="3609" max="3609" width="19.85546875" customWidth="1"/>
    <col min="3610" max="3610" width="23.28515625" customWidth="1"/>
    <col min="3611" max="3611" width="9.42578125" customWidth="1"/>
    <col min="3612" max="3612" width="22.85546875" customWidth="1"/>
    <col min="3613" max="3613" width="9.140625" customWidth="1"/>
    <col min="3614" max="3614" width="23.85546875" customWidth="1"/>
    <col min="3615" max="3615" width="8.5703125" customWidth="1"/>
    <col min="3616" max="3616" width="21.140625" customWidth="1"/>
    <col min="3617" max="3617" width="6.85546875" customWidth="1"/>
    <col min="3618" max="3618" width="22.5703125" customWidth="1"/>
    <col min="3619" max="3619" width="13.7109375" customWidth="1"/>
    <col min="3620" max="3620" width="10.85546875" customWidth="1"/>
    <col min="3621" max="3621" width="12.7109375" customWidth="1"/>
    <col min="3622" max="3622" width="15.85546875" customWidth="1"/>
    <col min="3623" max="3623" width="12.28515625" customWidth="1"/>
    <col min="3624" max="3624" width="13.28515625" customWidth="1"/>
    <col min="3625" max="3625" width="13.140625" customWidth="1"/>
    <col min="3626" max="3626" width="6" customWidth="1"/>
    <col min="3627" max="3627" width="3.140625" customWidth="1"/>
    <col min="3628" max="3628" width="8.28515625" customWidth="1"/>
    <col min="3629" max="3629" width="6" customWidth="1"/>
    <col min="3630" max="3630" width="3" customWidth="1"/>
    <col min="3631" max="3631" width="4" customWidth="1"/>
    <col min="3632" max="3632" width="6.5703125" customWidth="1"/>
    <col min="3633" max="3633" width="6.28515625" customWidth="1"/>
    <col min="3634" max="3634" width="7.42578125" customWidth="1"/>
    <col min="3635" max="3635" width="11.140625" customWidth="1"/>
    <col min="3636" max="3636" width="7" customWidth="1"/>
    <col min="3637" max="3637" width="11" customWidth="1"/>
    <col min="3638" max="3661" width="11.5703125" customWidth="1"/>
    <col min="3848" max="3848" width="1.7109375" customWidth="1"/>
    <col min="3849" max="3849" width="16.140625" customWidth="1"/>
    <col min="3850" max="3850" width="8.5703125" customWidth="1"/>
    <col min="3851" max="3851" width="15.42578125" customWidth="1"/>
    <col min="3852" max="3852" width="15" customWidth="1"/>
    <col min="3853" max="3853" width="7.5703125" customWidth="1"/>
    <col min="3854" max="3854" width="22" customWidth="1"/>
    <col min="3855" max="3855" width="24.5703125" customWidth="1"/>
    <col min="3856" max="3856" width="25.28515625" customWidth="1"/>
    <col min="3857" max="3857" width="15.42578125" customWidth="1"/>
    <col min="3858" max="3858" width="5.7109375" customWidth="1"/>
    <col min="3859" max="3859" width="6" customWidth="1"/>
    <col min="3860" max="3860" width="15.85546875" customWidth="1"/>
    <col min="3861" max="3861" width="21" customWidth="1"/>
    <col min="3862" max="3862" width="16.42578125" customWidth="1"/>
    <col min="3863" max="3863" width="12.7109375" customWidth="1"/>
    <col min="3864" max="3864" width="13.42578125" customWidth="1"/>
    <col min="3865" max="3865" width="19.85546875" customWidth="1"/>
    <col min="3866" max="3866" width="23.28515625" customWidth="1"/>
    <col min="3867" max="3867" width="9.42578125" customWidth="1"/>
    <col min="3868" max="3868" width="22.85546875" customWidth="1"/>
    <col min="3869" max="3869" width="9.140625" customWidth="1"/>
    <col min="3870" max="3870" width="23.85546875" customWidth="1"/>
    <col min="3871" max="3871" width="8.5703125" customWidth="1"/>
    <col min="3872" max="3872" width="21.140625" customWidth="1"/>
    <col min="3873" max="3873" width="6.85546875" customWidth="1"/>
    <col min="3874" max="3874" width="22.5703125" customWidth="1"/>
    <col min="3875" max="3875" width="13.7109375" customWidth="1"/>
    <col min="3876" max="3876" width="10.85546875" customWidth="1"/>
    <col min="3877" max="3877" width="12.7109375" customWidth="1"/>
    <col min="3878" max="3878" width="15.85546875" customWidth="1"/>
    <col min="3879" max="3879" width="12.28515625" customWidth="1"/>
    <col min="3880" max="3880" width="13.28515625" customWidth="1"/>
    <col min="3881" max="3881" width="13.140625" customWidth="1"/>
    <col min="3882" max="3882" width="6" customWidth="1"/>
    <col min="3883" max="3883" width="3.140625" customWidth="1"/>
    <col min="3884" max="3884" width="8.28515625" customWidth="1"/>
    <col min="3885" max="3885" width="6" customWidth="1"/>
    <col min="3886" max="3886" width="3" customWidth="1"/>
    <col min="3887" max="3887" width="4" customWidth="1"/>
    <col min="3888" max="3888" width="6.5703125" customWidth="1"/>
    <col min="3889" max="3889" width="6.28515625" customWidth="1"/>
    <col min="3890" max="3890" width="7.42578125" customWidth="1"/>
    <col min="3891" max="3891" width="11.140625" customWidth="1"/>
    <col min="3892" max="3892" width="7" customWidth="1"/>
    <col min="3893" max="3893" width="11" customWidth="1"/>
    <col min="3894" max="3917" width="11.5703125" customWidth="1"/>
    <col min="4104" max="4104" width="1.7109375" customWidth="1"/>
    <col min="4105" max="4105" width="16.140625" customWidth="1"/>
    <col min="4106" max="4106" width="8.5703125" customWidth="1"/>
    <col min="4107" max="4107" width="15.42578125" customWidth="1"/>
    <col min="4108" max="4108" width="15" customWidth="1"/>
    <col min="4109" max="4109" width="7.5703125" customWidth="1"/>
    <col min="4110" max="4110" width="22" customWidth="1"/>
    <col min="4111" max="4111" width="24.5703125" customWidth="1"/>
    <col min="4112" max="4112" width="25.28515625" customWidth="1"/>
    <col min="4113" max="4113" width="15.42578125" customWidth="1"/>
    <col min="4114" max="4114" width="5.7109375" customWidth="1"/>
    <col min="4115" max="4115" width="6" customWidth="1"/>
    <col min="4116" max="4116" width="15.85546875" customWidth="1"/>
    <col min="4117" max="4117" width="21" customWidth="1"/>
    <col min="4118" max="4118" width="16.42578125" customWidth="1"/>
    <col min="4119" max="4119" width="12.7109375" customWidth="1"/>
    <col min="4120" max="4120" width="13.42578125" customWidth="1"/>
    <col min="4121" max="4121" width="19.85546875" customWidth="1"/>
    <col min="4122" max="4122" width="23.28515625" customWidth="1"/>
    <col min="4123" max="4123" width="9.42578125" customWidth="1"/>
    <col min="4124" max="4124" width="22.85546875" customWidth="1"/>
    <col min="4125" max="4125" width="9.140625" customWidth="1"/>
    <col min="4126" max="4126" width="23.85546875" customWidth="1"/>
    <col min="4127" max="4127" width="8.5703125" customWidth="1"/>
    <col min="4128" max="4128" width="21.140625" customWidth="1"/>
    <col min="4129" max="4129" width="6.85546875" customWidth="1"/>
    <col min="4130" max="4130" width="22.5703125" customWidth="1"/>
    <col min="4131" max="4131" width="13.7109375" customWidth="1"/>
    <col min="4132" max="4132" width="10.85546875" customWidth="1"/>
    <col min="4133" max="4133" width="12.7109375" customWidth="1"/>
    <col min="4134" max="4134" width="15.85546875" customWidth="1"/>
    <col min="4135" max="4135" width="12.28515625" customWidth="1"/>
    <col min="4136" max="4136" width="13.28515625" customWidth="1"/>
    <col min="4137" max="4137" width="13.140625" customWidth="1"/>
    <col min="4138" max="4138" width="6" customWidth="1"/>
    <col min="4139" max="4139" width="3.140625" customWidth="1"/>
    <col min="4140" max="4140" width="8.28515625" customWidth="1"/>
    <col min="4141" max="4141" width="6" customWidth="1"/>
    <col min="4142" max="4142" width="3" customWidth="1"/>
    <col min="4143" max="4143" width="4" customWidth="1"/>
    <col min="4144" max="4144" width="6.5703125" customWidth="1"/>
    <col min="4145" max="4145" width="6.28515625" customWidth="1"/>
    <col min="4146" max="4146" width="7.42578125" customWidth="1"/>
    <col min="4147" max="4147" width="11.140625" customWidth="1"/>
    <col min="4148" max="4148" width="7" customWidth="1"/>
    <col min="4149" max="4149" width="11" customWidth="1"/>
    <col min="4150" max="4173" width="11.5703125" customWidth="1"/>
    <col min="4360" max="4360" width="1.7109375" customWidth="1"/>
    <col min="4361" max="4361" width="16.140625" customWidth="1"/>
    <col min="4362" max="4362" width="8.5703125" customWidth="1"/>
    <col min="4363" max="4363" width="15.42578125" customWidth="1"/>
    <col min="4364" max="4364" width="15" customWidth="1"/>
    <col min="4365" max="4365" width="7.5703125" customWidth="1"/>
    <col min="4366" max="4366" width="22" customWidth="1"/>
    <col min="4367" max="4367" width="24.5703125" customWidth="1"/>
    <col min="4368" max="4368" width="25.28515625" customWidth="1"/>
    <col min="4369" max="4369" width="15.42578125" customWidth="1"/>
    <col min="4370" max="4370" width="5.7109375" customWidth="1"/>
    <col min="4371" max="4371" width="6" customWidth="1"/>
    <col min="4372" max="4372" width="15.85546875" customWidth="1"/>
    <col min="4373" max="4373" width="21" customWidth="1"/>
    <col min="4374" max="4374" width="16.42578125" customWidth="1"/>
    <col min="4375" max="4375" width="12.7109375" customWidth="1"/>
    <col min="4376" max="4376" width="13.42578125" customWidth="1"/>
    <col min="4377" max="4377" width="19.85546875" customWidth="1"/>
    <col min="4378" max="4378" width="23.28515625" customWidth="1"/>
    <col min="4379" max="4379" width="9.42578125" customWidth="1"/>
    <col min="4380" max="4380" width="22.85546875" customWidth="1"/>
    <col min="4381" max="4381" width="9.140625" customWidth="1"/>
    <col min="4382" max="4382" width="23.85546875" customWidth="1"/>
    <col min="4383" max="4383" width="8.5703125" customWidth="1"/>
    <col min="4384" max="4384" width="21.140625" customWidth="1"/>
    <col min="4385" max="4385" width="6.85546875" customWidth="1"/>
    <col min="4386" max="4386" width="22.5703125" customWidth="1"/>
    <col min="4387" max="4387" width="13.7109375" customWidth="1"/>
    <col min="4388" max="4388" width="10.85546875" customWidth="1"/>
    <col min="4389" max="4389" width="12.7109375" customWidth="1"/>
    <col min="4390" max="4390" width="15.85546875" customWidth="1"/>
    <col min="4391" max="4391" width="12.28515625" customWidth="1"/>
    <col min="4392" max="4392" width="13.28515625" customWidth="1"/>
    <col min="4393" max="4393" width="13.140625" customWidth="1"/>
    <col min="4394" max="4394" width="6" customWidth="1"/>
    <col min="4395" max="4395" width="3.140625" customWidth="1"/>
    <col min="4396" max="4396" width="8.28515625" customWidth="1"/>
    <col min="4397" max="4397" width="6" customWidth="1"/>
    <col min="4398" max="4398" width="3" customWidth="1"/>
    <col min="4399" max="4399" width="4" customWidth="1"/>
    <col min="4400" max="4400" width="6.5703125" customWidth="1"/>
    <col min="4401" max="4401" width="6.28515625" customWidth="1"/>
    <col min="4402" max="4402" width="7.42578125" customWidth="1"/>
    <col min="4403" max="4403" width="11.140625" customWidth="1"/>
    <col min="4404" max="4404" width="7" customWidth="1"/>
    <col min="4405" max="4405" width="11" customWidth="1"/>
    <col min="4406" max="4429" width="11.5703125" customWidth="1"/>
    <col min="4616" max="4616" width="1.7109375" customWidth="1"/>
    <col min="4617" max="4617" width="16.140625" customWidth="1"/>
    <col min="4618" max="4618" width="8.5703125" customWidth="1"/>
    <col min="4619" max="4619" width="15.42578125" customWidth="1"/>
    <col min="4620" max="4620" width="15" customWidth="1"/>
    <col min="4621" max="4621" width="7.5703125" customWidth="1"/>
    <col min="4622" max="4622" width="22" customWidth="1"/>
    <col min="4623" max="4623" width="24.5703125" customWidth="1"/>
    <col min="4624" max="4624" width="25.28515625" customWidth="1"/>
    <col min="4625" max="4625" width="15.42578125" customWidth="1"/>
    <col min="4626" max="4626" width="5.7109375" customWidth="1"/>
    <col min="4627" max="4627" width="6" customWidth="1"/>
    <col min="4628" max="4628" width="15.85546875" customWidth="1"/>
    <col min="4629" max="4629" width="21" customWidth="1"/>
    <col min="4630" max="4630" width="16.42578125" customWidth="1"/>
    <col min="4631" max="4631" width="12.7109375" customWidth="1"/>
    <col min="4632" max="4632" width="13.42578125" customWidth="1"/>
    <col min="4633" max="4633" width="19.85546875" customWidth="1"/>
    <col min="4634" max="4634" width="23.28515625" customWidth="1"/>
    <col min="4635" max="4635" width="9.42578125" customWidth="1"/>
    <col min="4636" max="4636" width="22.85546875" customWidth="1"/>
    <col min="4637" max="4637" width="9.140625" customWidth="1"/>
    <col min="4638" max="4638" width="23.85546875" customWidth="1"/>
    <col min="4639" max="4639" width="8.5703125" customWidth="1"/>
    <col min="4640" max="4640" width="21.140625" customWidth="1"/>
    <col min="4641" max="4641" width="6.85546875" customWidth="1"/>
    <col min="4642" max="4642" width="22.5703125" customWidth="1"/>
    <col min="4643" max="4643" width="13.7109375" customWidth="1"/>
    <col min="4644" max="4644" width="10.85546875" customWidth="1"/>
    <col min="4645" max="4645" width="12.7109375" customWidth="1"/>
    <col min="4646" max="4646" width="15.85546875" customWidth="1"/>
    <col min="4647" max="4647" width="12.28515625" customWidth="1"/>
    <col min="4648" max="4648" width="13.28515625" customWidth="1"/>
    <col min="4649" max="4649" width="13.140625" customWidth="1"/>
    <col min="4650" max="4650" width="6" customWidth="1"/>
    <col min="4651" max="4651" width="3.140625" customWidth="1"/>
    <col min="4652" max="4652" width="8.28515625" customWidth="1"/>
    <col min="4653" max="4653" width="6" customWidth="1"/>
    <col min="4654" max="4654" width="3" customWidth="1"/>
    <col min="4655" max="4655" width="4" customWidth="1"/>
    <col min="4656" max="4656" width="6.5703125" customWidth="1"/>
    <col min="4657" max="4657" width="6.28515625" customWidth="1"/>
    <col min="4658" max="4658" width="7.42578125" customWidth="1"/>
    <col min="4659" max="4659" width="11.140625" customWidth="1"/>
    <col min="4660" max="4660" width="7" customWidth="1"/>
    <col min="4661" max="4661" width="11" customWidth="1"/>
    <col min="4662" max="4685" width="11.5703125" customWidth="1"/>
    <col min="4872" max="4872" width="1.7109375" customWidth="1"/>
    <col min="4873" max="4873" width="16.140625" customWidth="1"/>
    <col min="4874" max="4874" width="8.5703125" customWidth="1"/>
    <col min="4875" max="4875" width="15.42578125" customWidth="1"/>
    <col min="4876" max="4876" width="15" customWidth="1"/>
    <col min="4877" max="4877" width="7.5703125" customWidth="1"/>
    <col min="4878" max="4878" width="22" customWidth="1"/>
    <col min="4879" max="4879" width="24.5703125" customWidth="1"/>
    <col min="4880" max="4880" width="25.28515625" customWidth="1"/>
    <col min="4881" max="4881" width="15.42578125" customWidth="1"/>
    <col min="4882" max="4882" width="5.7109375" customWidth="1"/>
    <col min="4883" max="4883" width="6" customWidth="1"/>
    <col min="4884" max="4884" width="15.85546875" customWidth="1"/>
    <col min="4885" max="4885" width="21" customWidth="1"/>
    <col min="4886" max="4886" width="16.42578125" customWidth="1"/>
    <col min="4887" max="4887" width="12.7109375" customWidth="1"/>
    <col min="4888" max="4888" width="13.42578125" customWidth="1"/>
    <col min="4889" max="4889" width="19.85546875" customWidth="1"/>
    <col min="4890" max="4890" width="23.28515625" customWidth="1"/>
    <col min="4891" max="4891" width="9.42578125" customWidth="1"/>
    <col min="4892" max="4892" width="22.85546875" customWidth="1"/>
    <col min="4893" max="4893" width="9.140625" customWidth="1"/>
    <col min="4894" max="4894" width="23.85546875" customWidth="1"/>
    <col min="4895" max="4895" width="8.5703125" customWidth="1"/>
    <col min="4896" max="4896" width="21.140625" customWidth="1"/>
    <col min="4897" max="4897" width="6.85546875" customWidth="1"/>
    <col min="4898" max="4898" width="22.5703125" customWidth="1"/>
    <col min="4899" max="4899" width="13.7109375" customWidth="1"/>
    <col min="4900" max="4900" width="10.85546875" customWidth="1"/>
    <col min="4901" max="4901" width="12.7109375" customWidth="1"/>
    <col min="4902" max="4902" width="15.85546875" customWidth="1"/>
    <col min="4903" max="4903" width="12.28515625" customWidth="1"/>
    <col min="4904" max="4904" width="13.28515625" customWidth="1"/>
    <col min="4905" max="4905" width="13.140625" customWidth="1"/>
    <col min="4906" max="4906" width="6" customWidth="1"/>
    <col min="4907" max="4907" width="3.140625" customWidth="1"/>
    <col min="4908" max="4908" width="8.28515625" customWidth="1"/>
    <col min="4909" max="4909" width="6" customWidth="1"/>
    <col min="4910" max="4910" width="3" customWidth="1"/>
    <col min="4911" max="4911" width="4" customWidth="1"/>
    <col min="4912" max="4912" width="6.5703125" customWidth="1"/>
    <col min="4913" max="4913" width="6.28515625" customWidth="1"/>
    <col min="4914" max="4914" width="7.42578125" customWidth="1"/>
    <col min="4915" max="4915" width="11.140625" customWidth="1"/>
    <col min="4916" max="4916" width="7" customWidth="1"/>
    <col min="4917" max="4917" width="11" customWidth="1"/>
    <col min="4918" max="4941" width="11.5703125" customWidth="1"/>
    <col min="5128" max="5128" width="1.7109375" customWidth="1"/>
    <col min="5129" max="5129" width="16.140625" customWidth="1"/>
    <col min="5130" max="5130" width="8.5703125" customWidth="1"/>
    <col min="5131" max="5131" width="15.42578125" customWidth="1"/>
    <col min="5132" max="5132" width="15" customWidth="1"/>
    <col min="5133" max="5133" width="7.5703125" customWidth="1"/>
    <col min="5134" max="5134" width="22" customWidth="1"/>
    <col min="5135" max="5135" width="24.5703125" customWidth="1"/>
    <col min="5136" max="5136" width="25.28515625" customWidth="1"/>
    <col min="5137" max="5137" width="15.42578125" customWidth="1"/>
    <col min="5138" max="5138" width="5.7109375" customWidth="1"/>
    <col min="5139" max="5139" width="6" customWidth="1"/>
    <col min="5140" max="5140" width="15.85546875" customWidth="1"/>
    <col min="5141" max="5141" width="21" customWidth="1"/>
    <col min="5142" max="5142" width="16.42578125" customWidth="1"/>
    <col min="5143" max="5143" width="12.7109375" customWidth="1"/>
    <col min="5144" max="5144" width="13.42578125" customWidth="1"/>
    <col min="5145" max="5145" width="19.85546875" customWidth="1"/>
    <col min="5146" max="5146" width="23.28515625" customWidth="1"/>
    <col min="5147" max="5147" width="9.42578125" customWidth="1"/>
    <col min="5148" max="5148" width="22.85546875" customWidth="1"/>
    <col min="5149" max="5149" width="9.140625" customWidth="1"/>
    <col min="5150" max="5150" width="23.85546875" customWidth="1"/>
    <col min="5151" max="5151" width="8.5703125" customWidth="1"/>
    <col min="5152" max="5152" width="21.140625" customWidth="1"/>
    <col min="5153" max="5153" width="6.85546875" customWidth="1"/>
    <col min="5154" max="5154" width="22.5703125" customWidth="1"/>
    <col min="5155" max="5155" width="13.7109375" customWidth="1"/>
    <col min="5156" max="5156" width="10.85546875" customWidth="1"/>
    <col min="5157" max="5157" width="12.7109375" customWidth="1"/>
    <col min="5158" max="5158" width="15.85546875" customWidth="1"/>
    <col min="5159" max="5159" width="12.28515625" customWidth="1"/>
    <col min="5160" max="5160" width="13.28515625" customWidth="1"/>
    <col min="5161" max="5161" width="13.140625" customWidth="1"/>
    <col min="5162" max="5162" width="6" customWidth="1"/>
    <col min="5163" max="5163" width="3.140625" customWidth="1"/>
    <col min="5164" max="5164" width="8.28515625" customWidth="1"/>
    <col min="5165" max="5165" width="6" customWidth="1"/>
    <col min="5166" max="5166" width="3" customWidth="1"/>
    <col min="5167" max="5167" width="4" customWidth="1"/>
    <col min="5168" max="5168" width="6.5703125" customWidth="1"/>
    <col min="5169" max="5169" width="6.28515625" customWidth="1"/>
    <col min="5170" max="5170" width="7.42578125" customWidth="1"/>
    <col min="5171" max="5171" width="11.140625" customWidth="1"/>
    <col min="5172" max="5172" width="7" customWidth="1"/>
    <col min="5173" max="5173" width="11" customWidth="1"/>
    <col min="5174" max="5197" width="11.5703125" customWidth="1"/>
    <col min="5384" max="5384" width="1.7109375" customWidth="1"/>
    <col min="5385" max="5385" width="16.140625" customWidth="1"/>
    <col min="5386" max="5386" width="8.5703125" customWidth="1"/>
    <col min="5387" max="5387" width="15.42578125" customWidth="1"/>
    <col min="5388" max="5388" width="15" customWidth="1"/>
    <col min="5389" max="5389" width="7.5703125" customWidth="1"/>
    <col min="5390" max="5390" width="22" customWidth="1"/>
    <col min="5391" max="5391" width="24.5703125" customWidth="1"/>
    <col min="5392" max="5392" width="25.28515625" customWidth="1"/>
    <col min="5393" max="5393" width="15.42578125" customWidth="1"/>
    <col min="5394" max="5394" width="5.7109375" customWidth="1"/>
    <col min="5395" max="5395" width="6" customWidth="1"/>
    <col min="5396" max="5396" width="15.85546875" customWidth="1"/>
    <col min="5397" max="5397" width="21" customWidth="1"/>
    <col min="5398" max="5398" width="16.42578125" customWidth="1"/>
    <col min="5399" max="5399" width="12.7109375" customWidth="1"/>
    <col min="5400" max="5400" width="13.42578125" customWidth="1"/>
    <col min="5401" max="5401" width="19.85546875" customWidth="1"/>
    <col min="5402" max="5402" width="23.28515625" customWidth="1"/>
    <col min="5403" max="5403" width="9.42578125" customWidth="1"/>
    <col min="5404" max="5404" width="22.85546875" customWidth="1"/>
    <col min="5405" max="5405" width="9.140625" customWidth="1"/>
    <col min="5406" max="5406" width="23.85546875" customWidth="1"/>
    <col min="5407" max="5407" width="8.5703125" customWidth="1"/>
    <col min="5408" max="5408" width="21.140625" customWidth="1"/>
    <col min="5409" max="5409" width="6.85546875" customWidth="1"/>
    <col min="5410" max="5410" width="22.5703125" customWidth="1"/>
    <col min="5411" max="5411" width="13.7109375" customWidth="1"/>
    <col min="5412" max="5412" width="10.85546875" customWidth="1"/>
    <col min="5413" max="5413" width="12.7109375" customWidth="1"/>
    <col min="5414" max="5414" width="15.85546875" customWidth="1"/>
    <col min="5415" max="5415" width="12.28515625" customWidth="1"/>
    <col min="5416" max="5416" width="13.28515625" customWidth="1"/>
    <col min="5417" max="5417" width="13.140625" customWidth="1"/>
    <col min="5418" max="5418" width="6" customWidth="1"/>
    <col min="5419" max="5419" width="3.140625" customWidth="1"/>
    <col min="5420" max="5420" width="8.28515625" customWidth="1"/>
    <col min="5421" max="5421" width="6" customWidth="1"/>
    <col min="5422" max="5422" width="3" customWidth="1"/>
    <col min="5423" max="5423" width="4" customWidth="1"/>
    <col min="5424" max="5424" width="6.5703125" customWidth="1"/>
    <col min="5425" max="5425" width="6.28515625" customWidth="1"/>
    <col min="5426" max="5426" width="7.42578125" customWidth="1"/>
    <col min="5427" max="5427" width="11.140625" customWidth="1"/>
    <col min="5428" max="5428" width="7" customWidth="1"/>
    <col min="5429" max="5429" width="11" customWidth="1"/>
    <col min="5430" max="5453" width="11.5703125" customWidth="1"/>
    <col min="5640" max="5640" width="1.7109375" customWidth="1"/>
    <col min="5641" max="5641" width="16.140625" customWidth="1"/>
    <col min="5642" max="5642" width="8.5703125" customWidth="1"/>
    <col min="5643" max="5643" width="15.42578125" customWidth="1"/>
    <col min="5644" max="5644" width="15" customWidth="1"/>
    <col min="5645" max="5645" width="7.5703125" customWidth="1"/>
    <col min="5646" max="5646" width="22" customWidth="1"/>
    <col min="5647" max="5647" width="24.5703125" customWidth="1"/>
    <col min="5648" max="5648" width="25.28515625" customWidth="1"/>
    <col min="5649" max="5649" width="15.42578125" customWidth="1"/>
    <col min="5650" max="5650" width="5.7109375" customWidth="1"/>
    <col min="5651" max="5651" width="6" customWidth="1"/>
    <col min="5652" max="5652" width="15.85546875" customWidth="1"/>
    <col min="5653" max="5653" width="21" customWidth="1"/>
    <col min="5654" max="5654" width="16.42578125" customWidth="1"/>
    <col min="5655" max="5655" width="12.7109375" customWidth="1"/>
    <col min="5656" max="5656" width="13.42578125" customWidth="1"/>
    <col min="5657" max="5657" width="19.85546875" customWidth="1"/>
    <col min="5658" max="5658" width="23.28515625" customWidth="1"/>
    <col min="5659" max="5659" width="9.42578125" customWidth="1"/>
    <col min="5660" max="5660" width="22.85546875" customWidth="1"/>
    <col min="5661" max="5661" width="9.140625" customWidth="1"/>
    <col min="5662" max="5662" width="23.85546875" customWidth="1"/>
    <col min="5663" max="5663" width="8.5703125" customWidth="1"/>
    <col min="5664" max="5664" width="21.140625" customWidth="1"/>
    <col min="5665" max="5665" width="6.85546875" customWidth="1"/>
    <col min="5666" max="5666" width="22.5703125" customWidth="1"/>
    <col min="5667" max="5667" width="13.7109375" customWidth="1"/>
    <col min="5668" max="5668" width="10.85546875" customWidth="1"/>
    <col min="5669" max="5669" width="12.7109375" customWidth="1"/>
    <col min="5670" max="5670" width="15.85546875" customWidth="1"/>
    <col min="5671" max="5671" width="12.28515625" customWidth="1"/>
    <col min="5672" max="5672" width="13.28515625" customWidth="1"/>
    <col min="5673" max="5673" width="13.140625" customWidth="1"/>
    <col min="5674" max="5674" width="6" customWidth="1"/>
    <col min="5675" max="5675" width="3.140625" customWidth="1"/>
    <col min="5676" max="5676" width="8.28515625" customWidth="1"/>
    <col min="5677" max="5677" width="6" customWidth="1"/>
    <col min="5678" max="5678" width="3" customWidth="1"/>
    <col min="5679" max="5679" width="4" customWidth="1"/>
    <col min="5680" max="5680" width="6.5703125" customWidth="1"/>
    <col min="5681" max="5681" width="6.28515625" customWidth="1"/>
    <col min="5682" max="5682" width="7.42578125" customWidth="1"/>
    <col min="5683" max="5683" width="11.140625" customWidth="1"/>
    <col min="5684" max="5684" width="7" customWidth="1"/>
    <col min="5685" max="5685" width="11" customWidth="1"/>
    <col min="5686" max="5709" width="11.5703125" customWidth="1"/>
    <col min="5896" max="5896" width="1.7109375" customWidth="1"/>
    <col min="5897" max="5897" width="16.140625" customWidth="1"/>
    <col min="5898" max="5898" width="8.5703125" customWidth="1"/>
    <col min="5899" max="5899" width="15.42578125" customWidth="1"/>
    <col min="5900" max="5900" width="15" customWidth="1"/>
    <col min="5901" max="5901" width="7.5703125" customWidth="1"/>
    <col min="5902" max="5902" width="22" customWidth="1"/>
    <col min="5903" max="5903" width="24.5703125" customWidth="1"/>
    <col min="5904" max="5904" width="25.28515625" customWidth="1"/>
    <col min="5905" max="5905" width="15.42578125" customWidth="1"/>
    <col min="5906" max="5906" width="5.7109375" customWidth="1"/>
    <col min="5907" max="5907" width="6" customWidth="1"/>
    <col min="5908" max="5908" width="15.85546875" customWidth="1"/>
    <col min="5909" max="5909" width="21" customWidth="1"/>
    <col min="5910" max="5910" width="16.42578125" customWidth="1"/>
    <col min="5911" max="5911" width="12.7109375" customWidth="1"/>
    <col min="5912" max="5912" width="13.42578125" customWidth="1"/>
    <col min="5913" max="5913" width="19.85546875" customWidth="1"/>
    <col min="5914" max="5914" width="23.28515625" customWidth="1"/>
    <col min="5915" max="5915" width="9.42578125" customWidth="1"/>
    <col min="5916" max="5916" width="22.85546875" customWidth="1"/>
    <col min="5917" max="5917" width="9.140625" customWidth="1"/>
    <col min="5918" max="5918" width="23.85546875" customWidth="1"/>
    <col min="5919" max="5919" width="8.5703125" customWidth="1"/>
    <col min="5920" max="5920" width="21.140625" customWidth="1"/>
    <col min="5921" max="5921" width="6.85546875" customWidth="1"/>
    <col min="5922" max="5922" width="22.5703125" customWidth="1"/>
    <col min="5923" max="5923" width="13.7109375" customWidth="1"/>
    <col min="5924" max="5924" width="10.85546875" customWidth="1"/>
    <col min="5925" max="5925" width="12.7109375" customWidth="1"/>
    <col min="5926" max="5926" width="15.85546875" customWidth="1"/>
    <col min="5927" max="5927" width="12.28515625" customWidth="1"/>
    <col min="5928" max="5928" width="13.28515625" customWidth="1"/>
    <col min="5929" max="5929" width="13.140625" customWidth="1"/>
    <col min="5930" max="5930" width="6" customWidth="1"/>
    <col min="5931" max="5931" width="3.140625" customWidth="1"/>
    <col min="5932" max="5932" width="8.28515625" customWidth="1"/>
    <col min="5933" max="5933" width="6" customWidth="1"/>
    <col min="5934" max="5934" width="3" customWidth="1"/>
    <col min="5935" max="5935" width="4" customWidth="1"/>
    <col min="5936" max="5936" width="6.5703125" customWidth="1"/>
    <col min="5937" max="5937" width="6.28515625" customWidth="1"/>
    <col min="5938" max="5938" width="7.42578125" customWidth="1"/>
    <col min="5939" max="5939" width="11.140625" customWidth="1"/>
    <col min="5940" max="5940" width="7" customWidth="1"/>
    <col min="5941" max="5941" width="11" customWidth="1"/>
    <col min="5942" max="5965" width="11.5703125" customWidth="1"/>
    <col min="6152" max="6152" width="1.7109375" customWidth="1"/>
    <col min="6153" max="6153" width="16.140625" customWidth="1"/>
    <col min="6154" max="6154" width="8.5703125" customWidth="1"/>
    <col min="6155" max="6155" width="15.42578125" customWidth="1"/>
    <col min="6156" max="6156" width="15" customWidth="1"/>
    <col min="6157" max="6157" width="7.5703125" customWidth="1"/>
    <col min="6158" max="6158" width="22" customWidth="1"/>
    <col min="6159" max="6159" width="24.5703125" customWidth="1"/>
    <col min="6160" max="6160" width="25.28515625" customWidth="1"/>
    <col min="6161" max="6161" width="15.42578125" customWidth="1"/>
    <col min="6162" max="6162" width="5.7109375" customWidth="1"/>
    <col min="6163" max="6163" width="6" customWidth="1"/>
    <col min="6164" max="6164" width="15.85546875" customWidth="1"/>
    <col min="6165" max="6165" width="21" customWidth="1"/>
    <col min="6166" max="6166" width="16.42578125" customWidth="1"/>
    <col min="6167" max="6167" width="12.7109375" customWidth="1"/>
    <col min="6168" max="6168" width="13.42578125" customWidth="1"/>
    <col min="6169" max="6169" width="19.85546875" customWidth="1"/>
    <col min="6170" max="6170" width="23.28515625" customWidth="1"/>
    <col min="6171" max="6171" width="9.42578125" customWidth="1"/>
    <col min="6172" max="6172" width="22.85546875" customWidth="1"/>
    <col min="6173" max="6173" width="9.140625" customWidth="1"/>
    <col min="6174" max="6174" width="23.85546875" customWidth="1"/>
    <col min="6175" max="6175" width="8.5703125" customWidth="1"/>
    <col min="6176" max="6176" width="21.140625" customWidth="1"/>
    <col min="6177" max="6177" width="6.85546875" customWidth="1"/>
    <col min="6178" max="6178" width="22.5703125" customWidth="1"/>
    <col min="6179" max="6179" width="13.7109375" customWidth="1"/>
    <col min="6180" max="6180" width="10.85546875" customWidth="1"/>
    <col min="6181" max="6181" width="12.7109375" customWidth="1"/>
    <col min="6182" max="6182" width="15.85546875" customWidth="1"/>
    <col min="6183" max="6183" width="12.28515625" customWidth="1"/>
    <col min="6184" max="6184" width="13.28515625" customWidth="1"/>
    <col min="6185" max="6185" width="13.140625" customWidth="1"/>
    <col min="6186" max="6186" width="6" customWidth="1"/>
    <col min="6187" max="6187" width="3.140625" customWidth="1"/>
    <col min="6188" max="6188" width="8.28515625" customWidth="1"/>
    <col min="6189" max="6189" width="6" customWidth="1"/>
    <col min="6190" max="6190" width="3" customWidth="1"/>
    <col min="6191" max="6191" width="4" customWidth="1"/>
    <col min="6192" max="6192" width="6.5703125" customWidth="1"/>
    <col min="6193" max="6193" width="6.28515625" customWidth="1"/>
    <col min="6194" max="6194" width="7.42578125" customWidth="1"/>
    <col min="6195" max="6195" width="11.140625" customWidth="1"/>
    <col min="6196" max="6196" width="7" customWidth="1"/>
    <col min="6197" max="6197" width="11" customWidth="1"/>
    <col min="6198" max="6221" width="11.5703125" customWidth="1"/>
    <col min="6408" max="6408" width="1.7109375" customWidth="1"/>
    <col min="6409" max="6409" width="16.140625" customWidth="1"/>
    <col min="6410" max="6410" width="8.5703125" customWidth="1"/>
    <col min="6411" max="6411" width="15.42578125" customWidth="1"/>
    <col min="6412" max="6412" width="15" customWidth="1"/>
    <col min="6413" max="6413" width="7.5703125" customWidth="1"/>
    <col min="6414" max="6414" width="22" customWidth="1"/>
    <col min="6415" max="6415" width="24.5703125" customWidth="1"/>
    <col min="6416" max="6416" width="25.28515625" customWidth="1"/>
    <col min="6417" max="6417" width="15.42578125" customWidth="1"/>
    <col min="6418" max="6418" width="5.7109375" customWidth="1"/>
    <col min="6419" max="6419" width="6" customWidth="1"/>
    <col min="6420" max="6420" width="15.85546875" customWidth="1"/>
    <col min="6421" max="6421" width="21" customWidth="1"/>
    <col min="6422" max="6422" width="16.42578125" customWidth="1"/>
    <col min="6423" max="6423" width="12.7109375" customWidth="1"/>
    <col min="6424" max="6424" width="13.42578125" customWidth="1"/>
    <col min="6425" max="6425" width="19.85546875" customWidth="1"/>
    <col min="6426" max="6426" width="23.28515625" customWidth="1"/>
    <col min="6427" max="6427" width="9.42578125" customWidth="1"/>
    <col min="6428" max="6428" width="22.85546875" customWidth="1"/>
    <col min="6429" max="6429" width="9.140625" customWidth="1"/>
    <col min="6430" max="6430" width="23.85546875" customWidth="1"/>
    <col min="6431" max="6431" width="8.5703125" customWidth="1"/>
    <col min="6432" max="6432" width="21.140625" customWidth="1"/>
    <col min="6433" max="6433" width="6.85546875" customWidth="1"/>
    <col min="6434" max="6434" width="22.5703125" customWidth="1"/>
    <col min="6435" max="6435" width="13.7109375" customWidth="1"/>
    <col min="6436" max="6436" width="10.85546875" customWidth="1"/>
    <col min="6437" max="6437" width="12.7109375" customWidth="1"/>
    <col min="6438" max="6438" width="15.85546875" customWidth="1"/>
    <col min="6439" max="6439" width="12.28515625" customWidth="1"/>
    <col min="6440" max="6440" width="13.28515625" customWidth="1"/>
    <col min="6441" max="6441" width="13.140625" customWidth="1"/>
    <col min="6442" max="6442" width="6" customWidth="1"/>
    <col min="6443" max="6443" width="3.140625" customWidth="1"/>
    <col min="6444" max="6444" width="8.28515625" customWidth="1"/>
    <col min="6445" max="6445" width="6" customWidth="1"/>
    <col min="6446" max="6446" width="3" customWidth="1"/>
    <col min="6447" max="6447" width="4" customWidth="1"/>
    <col min="6448" max="6448" width="6.5703125" customWidth="1"/>
    <col min="6449" max="6449" width="6.28515625" customWidth="1"/>
    <col min="6450" max="6450" width="7.42578125" customWidth="1"/>
    <col min="6451" max="6451" width="11.140625" customWidth="1"/>
    <col min="6452" max="6452" width="7" customWidth="1"/>
    <col min="6453" max="6453" width="11" customWidth="1"/>
    <col min="6454" max="6477" width="11.5703125" customWidth="1"/>
    <col min="6664" max="6664" width="1.7109375" customWidth="1"/>
    <col min="6665" max="6665" width="16.140625" customWidth="1"/>
    <col min="6666" max="6666" width="8.5703125" customWidth="1"/>
    <col min="6667" max="6667" width="15.42578125" customWidth="1"/>
    <col min="6668" max="6668" width="15" customWidth="1"/>
    <col min="6669" max="6669" width="7.5703125" customWidth="1"/>
    <col min="6670" max="6670" width="22" customWidth="1"/>
    <col min="6671" max="6671" width="24.5703125" customWidth="1"/>
    <col min="6672" max="6672" width="25.28515625" customWidth="1"/>
    <col min="6673" max="6673" width="15.42578125" customWidth="1"/>
    <col min="6674" max="6674" width="5.7109375" customWidth="1"/>
    <col min="6675" max="6675" width="6" customWidth="1"/>
    <col min="6676" max="6676" width="15.85546875" customWidth="1"/>
    <col min="6677" max="6677" width="21" customWidth="1"/>
    <col min="6678" max="6678" width="16.42578125" customWidth="1"/>
    <col min="6679" max="6679" width="12.7109375" customWidth="1"/>
    <col min="6680" max="6680" width="13.42578125" customWidth="1"/>
    <col min="6681" max="6681" width="19.85546875" customWidth="1"/>
    <col min="6682" max="6682" width="23.28515625" customWidth="1"/>
    <col min="6683" max="6683" width="9.42578125" customWidth="1"/>
    <col min="6684" max="6684" width="22.85546875" customWidth="1"/>
    <col min="6685" max="6685" width="9.140625" customWidth="1"/>
    <col min="6686" max="6686" width="23.85546875" customWidth="1"/>
    <col min="6687" max="6687" width="8.5703125" customWidth="1"/>
    <col min="6688" max="6688" width="21.140625" customWidth="1"/>
    <col min="6689" max="6689" width="6.85546875" customWidth="1"/>
    <col min="6690" max="6690" width="22.5703125" customWidth="1"/>
    <col min="6691" max="6691" width="13.7109375" customWidth="1"/>
    <col min="6692" max="6692" width="10.85546875" customWidth="1"/>
    <col min="6693" max="6693" width="12.7109375" customWidth="1"/>
    <col min="6694" max="6694" width="15.85546875" customWidth="1"/>
    <col min="6695" max="6695" width="12.28515625" customWidth="1"/>
    <col min="6696" max="6696" width="13.28515625" customWidth="1"/>
    <col min="6697" max="6697" width="13.140625" customWidth="1"/>
    <col min="6698" max="6698" width="6" customWidth="1"/>
    <col min="6699" max="6699" width="3.140625" customWidth="1"/>
    <col min="6700" max="6700" width="8.28515625" customWidth="1"/>
    <col min="6701" max="6701" width="6" customWidth="1"/>
    <col min="6702" max="6702" width="3" customWidth="1"/>
    <col min="6703" max="6703" width="4" customWidth="1"/>
    <col min="6704" max="6704" width="6.5703125" customWidth="1"/>
    <col min="6705" max="6705" width="6.28515625" customWidth="1"/>
    <col min="6706" max="6706" width="7.42578125" customWidth="1"/>
    <col min="6707" max="6707" width="11.140625" customWidth="1"/>
    <col min="6708" max="6708" width="7" customWidth="1"/>
    <col min="6709" max="6709" width="11" customWidth="1"/>
    <col min="6710" max="6733" width="11.5703125" customWidth="1"/>
    <col min="6920" max="6920" width="1.7109375" customWidth="1"/>
    <col min="6921" max="6921" width="16.140625" customWidth="1"/>
    <col min="6922" max="6922" width="8.5703125" customWidth="1"/>
    <col min="6923" max="6923" width="15.42578125" customWidth="1"/>
    <col min="6924" max="6924" width="15" customWidth="1"/>
    <col min="6925" max="6925" width="7.5703125" customWidth="1"/>
    <col min="6926" max="6926" width="22" customWidth="1"/>
    <col min="6927" max="6927" width="24.5703125" customWidth="1"/>
    <col min="6928" max="6928" width="25.28515625" customWidth="1"/>
    <col min="6929" max="6929" width="15.42578125" customWidth="1"/>
    <col min="6930" max="6930" width="5.7109375" customWidth="1"/>
    <col min="6931" max="6931" width="6" customWidth="1"/>
    <col min="6932" max="6932" width="15.85546875" customWidth="1"/>
    <col min="6933" max="6933" width="21" customWidth="1"/>
    <col min="6934" max="6934" width="16.42578125" customWidth="1"/>
    <col min="6935" max="6935" width="12.7109375" customWidth="1"/>
    <col min="6936" max="6936" width="13.42578125" customWidth="1"/>
    <col min="6937" max="6937" width="19.85546875" customWidth="1"/>
    <col min="6938" max="6938" width="23.28515625" customWidth="1"/>
    <col min="6939" max="6939" width="9.42578125" customWidth="1"/>
    <col min="6940" max="6940" width="22.85546875" customWidth="1"/>
    <col min="6941" max="6941" width="9.140625" customWidth="1"/>
    <col min="6942" max="6942" width="23.85546875" customWidth="1"/>
    <col min="6943" max="6943" width="8.5703125" customWidth="1"/>
    <col min="6944" max="6944" width="21.140625" customWidth="1"/>
    <col min="6945" max="6945" width="6.85546875" customWidth="1"/>
    <col min="6946" max="6946" width="22.5703125" customWidth="1"/>
    <col min="6947" max="6947" width="13.7109375" customWidth="1"/>
    <col min="6948" max="6948" width="10.85546875" customWidth="1"/>
    <col min="6949" max="6949" width="12.7109375" customWidth="1"/>
    <col min="6950" max="6950" width="15.85546875" customWidth="1"/>
    <col min="6951" max="6951" width="12.28515625" customWidth="1"/>
    <col min="6952" max="6952" width="13.28515625" customWidth="1"/>
    <col min="6953" max="6953" width="13.140625" customWidth="1"/>
    <col min="6954" max="6954" width="6" customWidth="1"/>
    <col min="6955" max="6955" width="3.140625" customWidth="1"/>
    <col min="6956" max="6956" width="8.28515625" customWidth="1"/>
    <col min="6957" max="6957" width="6" customWidth="1"/>
    <col min="6958" max="6958" width="3" customWidth="1"/>
    <col min="6959" max="6959" width="4" customWidth="1"/>
    <col min="6960" max="6960" width="6.5703125" customWidth="1"/>
    <col min="6961" max="6961" width="6.28515625" customWidth="1"/>
    <col min="6962" max="6962" width="7.42578125" customWidth="1"/>
    <col min="6963" max="6963" width="11.140625" customWidth="1"/>
    <col min="6964" max="6964" width="7" customWidth="1"/>
    <col min="6965" max="6965" width="11" customWidth="1"/>
    <col min="6966" max="6989" width="11.5703125" customWidth="1"/>
    <col min="7176" max="7176" width="1.7109375" customWidth="1"/>
    <col min="7177" max="7177" width="16.140625" customWidth="1"/>
    <col min="7178" max="7178" width="8.5703125" customWidth="1"/>
    <col min="7179" max="7179" width="15.42578125" customWidth="1"/>
    <col min="7180" max="7180" width="15" customWidth="1"/>
    <col min="7181" max="7181" width="7.5703125" customWidth="1"/>
    <col min="7182" max="7182" width="22" customWidth="1"/>
    <col min="7183" max="7183" width="24.5703125" customWidth="1"/>
    <col min="7184" max="7184" width="25.28515625" customWidth="1"/>
    <col min="7185" max="7185" width="15.42578125" customWidth="1"/>
    <col min="7186" max="7186" width="5.7109375" customWidth="1"/>
    <col min="7187" max="7187" width="6" customWidth="1"/>
    <col min="7188" max="7188" width="15.85546875" customWidth="1"/>
    <col min="7189" max="7189" width="21" customWidth="1"/>
    <col min="7190" max="7190" width="16.42578125" customWidth="1"/>
    <col min="7191" max="7191" width="12.7109375" customWidth="1"/>
    <col min="7192" max="7192" width="13.42578125" customWidth="1"/>
    <col min="7193" max="7193" width="19.85546875" customWidth="1"/>
    <col min="7194" max="7194" width="23.28515625" customWidth="1"/>
    <col min="7195" max="7195" width="9.42578125" customWidth="1"/>
    <col min="7196" max="7196" width="22.85546875" customWidth="1"/>
    <col min="7197" max="7197" width="9.140625" customWidth="1"/>
    <col min="7198" max="7198" width="23.85546875" customWidth="1"/>
    <col min="7199" max="7199" width="8.5703125" customWidth="1"/>
    <col min="7200" max="7200" width="21.140625" customWidth="1"/>
    <col min="7201" max="7201" width="6.85546875" customWidth="1"/>
    <col min="7202" max="7202" width="22.5703125" customWidth="1"/>
    <col min="7203" max="7203" width="13.7109375" customWidth="1"/>
    <col min="7204" max="7204" width="10.85546875" customWidth="1"/>
    <col min="7205" max="7205" width="12.7109375" customWidth="1"/>
    <col min="7206" max="7206" width="15.85546875" customWidth="1"/>
    <col min="7207" max="7207" width="12.28515625" customWidth="1"/>
    <col min="7208" max="7208" width="13.28515625" customWidth="1"/>
    <col min="7209" max="7209" width="13.140625" customWidth="1"/>
    <col min="7210" max="7210" width="6" customWidth="1"/>
    <col min="7211" max="7211" width="3.140625" customWidth="1"/>
    <col min="7212" max="7212" width="8.28515625" customWidth="1"/>
    <col min="7213" max="7213" width="6" customWidth="1"/>
    <col min="7214" max="7214" width="3" customWidth="1"/>
    <col min="7215" max="7215" width="4" customWidth="1"/>
    <col min="7216" max="7216" width="6.5703125" customWidth="1"/>
    <col min="7217" max="7217" width="6.28515625" customWidth="1"/>
    <col min="7218" max="7218" width="7.42578125" customWidth="1"/>
    <col min="7219" max="7219" width="11.140625" customWidth="1"/>
    <col min="7220" max="7220" width="7" customWidth="1"/>
    <col min="7221" max="7221" width="11" customWidth="1"/>
    <col min="7222" max="7245" width="11.5703125" customWidth="1"/>
    <col min="7432" max="7432" width="1.7109375" customWidth="1"/>
    <col min="7433" max="7433" width="16.140625" customWidth="1"/>
    <col min="7434" max="7434" width="8.5703125" customWidth="1"/>
    <col min="7435" max="7435" width="15.42578125" customWidth="1"/>
    <col min="7436" max="7436" width="15" customWidth="1"/>
    <col min="7437" max="7437" width="7.5703125" customWidth="1"/>
    <col min="7438" max="7438" width="22" customWidth="1"/>
    <col min="7439" max="7439" width="24.5703125" customWidth="1"/>
    <col min="7440" max="7440" width="25.28515625" customWidth="1"/>
    <col min="7441" max="7441" width="15.42578125" customWidth="1"/>
    <col min="7442" max="7442" width="5.7109375" customWidth="1"/>
    <col min="7443" max="7443" width="6" customWidth="1"/>
    <col min="7444" max="7444" width="15.85546875" customWidth="1"/>
    <col min="7445" max="7445" width="21" customWidth="1"/>
    <col min="7446" max="7446" width="16.42578125" customWidth="1"/>
    <col min="7447" max="7447" width="12.7109375" customWidth="1"/>
    <col min="7448" max="7448" width="13.42578125" customWidth="1"/>
    <col min="7449" max="7449" width="19.85546875" customWidth="1"/>
    <col min="7450" max="7450" width="23.28515625" customWidth="1"/>
    <col min="7451" max="7451" width="9.42578125" customWidth="1"/>
    <col min="7452" max="7452" width="22.85546875" customWidth="1"/>
    <col min="7453" max="7453" width="9.140625" customWidth="1"/>
    <col min="7454" max="7454" width="23.85546875" customWidth="1"/>
    <col min="7455" max="7455" width="8.5703125" customWidth="1"/>
    <col min="7456" max="7456" width="21.140625" customWidth="1"/>
    <col min="7457" max="7457" width="6.85546875" customWidth="1"/>
    <col min="7458" max="7458" width="22.5703125" customWidth="1"/>
    <col min="7459" max="7459" width="13.7109375" customWidth="1"/>
    <col min="7460" max="7460" width="10.85546875" customWidth="1"/>
    <col min="7461" max="7461" width="12.7109375" customWidth="1"/>
    <col min="7462" max="7462" width="15.85546875" customWidth="1"/>
    <col min="7463" max="7463" width="12.28515625" customWidth="1"/>
    <col min="7464" max="7464" width="13.28515625" customWidth="1"/>
    <col min="7465" max="7465" width="13.140625" customWidth="1"/>
    <col min="7466" max="7466" width="6" customWidth="1"/>
    <col min="7467" max="7467" width="3.140625" customWidth="1"/>
    <col min="7468" max="7468" width="8.28515625" customWidth="1"/>
    <col min="7469" max="7469" width="6" customWidth="1"/>
    <col min="7470" max="7470" width="3" customWidth="1"/>
    <col min="7471" max="7471" width="4" customWidth="1"/>
    <col min="7472" max="7472" width="6.5703125" customWidth="1"/>
    <col min="7473" max="7473" width="6.28515625" customWidth="1"/>
    <col min="7474" max="7474" width="7.42578125" customWidth="1"/>
    <col min="7475" max="7475" width="11.140625" customWidth="1"/>
    <col min="7476" max="7476" width="7" customWidth="1"/>
    <col min="7477" max="7477" width="11" customWidth="1"/>
    <col min="7478" max="7501" width="11.5703125" customWidth="1"/>
    <col min="7688" max="7688" width="1.7109375" customWidth="1"/>
    <col min="7689" max="7689" width="16.140625" customWidth="1"/>
    <col min="7690" max="7690" width="8.5703125" customWidth="1"/>
    <col min="7691" max="7691" width="15.42578125" customWidth="1"/>
    <col min="7692" max="7692" width="15" customWidth="1"/>
    <col min="7693" max="7693" width="7.5703125" customWidth="1"/>
    <col min="7694" max="7694" width="22" customWidth="1"/>
    <col min="7695" max="7695" width="24.5703125" customWidth="1"/>
    <col min="7696" max="7696" width="25.28515625" customWidth="1"/>
    <col min="7697" max="7697" width="15.42578125" customWidth="1"/>
    <col min="7698" max="7698" width="5.7109375" customWidth="1"/>
    <col min="7699" max="7699" width="6" customWidth="1"/>
    <col min="7700" max="7700" width="15.85546875" customWidth="1"/>
    <col min="7701" max="7701" width="21" customWidth="1"/>
    <col min="7702" max="7702" width="16.42578125" customWidth="1"/>
    <col min="7703" max="7703" width="12.7109375" customWidth="1"/>
    <col min="7704" max="7704" width="13.42578125" customWidth="1"/>
    <col min="7705" max="7705" width="19.85546875" customWidth="1"/>
    <col min="7706" max="7706" width="23.28515625" customWidth="1"/>
    <col min="7707" max="7707" width="9.42578125" customWidth="1"/>
    <col min="7708" max="7708" width="22.85546875" customWidth="1"/>
    <col min="7709" max="7709" width="9.140625" customWidth="1"/>
    <col min="7710" max="7710" width="23.85546875" customWidth="1"/>
    <col min="7711" max="7711" width="8.5703125" customWidth="1"/>
    <col min="7712" max="7712" width="21.140625" customWidth="1"/>
    <col min="7713" max="7713" width="6.85546875" customWidth="1"/>
    <col min="7714" max="7714" width="22.5703125" customWidth="1"/>
    <col min="7715" max="7715" width="13.7109375" customWidth="1"/>
    <col min="7716" max="7716" width="10.85546875" customWidth="1"/>
    <col min="7717" max="7717" width="12.7109375" customWidth="1"/>
    <col min="7718" max="7718" width="15.85546875" customWidth="1"/>
    <col min="7719" max="7719" width="12.28515625" customWidth="1"/>
    <col min="7720" max="7720" width="13.28515625" customWidth="1"/>
    <col min="7721" max="7721" width="13.140625" customWidth="1"/>
    <col min="7722" max="7722" width="6" customWidth="1"/>
    <col min="7723" max="7723" width="3.140625" customWidth="1"/>
    <col min="7724" max="7724" width="8.28515625" customWidth="1"/>
    <col min="7725" max="7725" width="6" customWidth="1"/>
    <col min="7726" max="7726" width="3" customWidth="1"/>
    <col min="7727" max="7727" width="4" customWidth="1"/>
    <col min="7728" max="7728" width="6.5703125" customWidth="1"/>
    <col min="7729" max="7729" width="6.28515625" customWidth="1"/>
    <col min="7730" max="7730" width="7.42578125" customWidth="1"/>
    <col min="7731" max="7731" width="11.140625" customWidth="1"/>
    <col min="7732" max="7732" width="7" customWidth="1"/>
    <col min="7733" max="7733" width="11" customWidth="1"/>
    <col min="7734" max="7757" width="11.5703125" customWidth="1"/>
    <col min="7944" max="7944" width="1.7109375" customWidth="1"/>
    <col min="7945" max="7945" width="16.140625" customWidth="1"/>
    <col min="7946" max="7946" width="8.5703125" customWidth="1"/>
    <col min="7947" max="7947" width="15.42578125" customWidth="1"/>
    <col min="7948" max="7948" width="15" customWidth="1"/>
    <col min="7949" max="7949" width="7.5703125" customWidth="1"/>
    <col min="7950" max="7950" width="22" customWidth="1"/>
    <col min="7951" max="7951" width="24.5703125" customWidth="1"/>
    <col min="7952" max="7952" width="25.28515625" customWidth="1"/>
    <col min="7953" max="7953" width="15.42578125" customWidth="1"/>
    <col min="7954" max="7954" width="5.7109375" customWidth="1"/>
    <col min="7955" max="7955" width="6" customWidth="1"/>
    <col min="7956" max="7956" width="15.85546875" customWidth="1"/>
    <col min="7957" max="7957" width="21" customWidth="1"/>
    <col min="7958" max="7958" width="16.42578125" customWidth="1"/>
    <col min="7959" max="7959" width="12.7109375" customWidth="1"/>
    <col min="7960" max="7960" width="13.42578125" customWidth="1"/>
    <col min="7961" max="7961" width="19.85546875" customWidth="1"/>
    <col min="7962" max="7962" width="23.28515625" customWidth="1"/>
    <col min="7963" max="7963" width="9.42578125" customWidth="1"/>
    <col min="7964" max="7964" width="22.85546875" customWidth="1"/>
    <col min="7965" max="7965" width="9.140625" customWidth="1"/>
    <col min="7966" max="7966" width="23.85546875" customWidth="1"/>
    <col min="7967" max="7967" width="8.5703125" customWidth="1"/>
    <col min="7968" max="7968" width="21.140625" customWidth="1"/>
    <col min="7969" max="7969" width="6.85546875" customWidth="1"/>
    <col min="7970" max="7970" width="22.5703125" customWidth="1"/>
    <col min="7971" max="7971" width="13.7109375" customWidth="1"/>
    <col min="7972" max="7972" width="10.85546875" customWidth="1"/>
    <col min="7973" max="7973" width="12.7109375" customWidth="1"/>
    <col min="7974" max="7974" width="15.85546875" customWidth="1"/>
    <col min="7975" max="7975" width="12.28515625" customWidth="1"/>
    <col min="7976" max="7976" width="13.28515625" customWidth="1"/>
    <col min="7977" max="7977" width="13.140625" customWidth="1"/>
    <col min="7978" max="7978" width="6" customWidth="1"/>
    <col min="7979" max="7979" width="3.140625" customWidth="1"/>
    <col min="7980" max="7980" width="8.28515625" customWidth="1"/>
    <col min="7981" max="7981" width="6" customWidth="1"/>
    <col min="7982" max="7982" width="3" customWidth="1"/>
    <col min="7983" max="7983" width="4" customWidth="1"/>
    <col min="7984" max="7984" width="6.5703125" customWidth="1"/>
    <col min="7985" max="7985" width="6.28515625" customWidth="1"/>
    <col min="7986" max="7986" width="7.42578125" customWidth="1"/>
    <col min="7987" max="7987" width="11.140625" customWidth="1"/>
    <col min="7988" max="7988" width="7" customWidth="1"/>
    <col min="7989" max="7989" width="11" customWidth="1"/>
    <col min="7990" max="8013" width="11.5703125" customWidth="1"/>
    <col min="8200" max="8200" width="1.7109375" customWidth="1"/>
    <col min="8201" max="8201" width="16.140625" customWidth="1"/>
    <col min="8202" max="8202" width="8.5703125" customWidth="1"/>
    <col min="8203" max="8203" width="15.42578125" customWidth="1"/>
    <col min="8204" max="8204" width="15" customWidth="1"/>
    <col min="8205" max="8205" width="7.5703125" customWidth="1"/>
    <col min="8206" max="8206" width="22" customWidth="1"/>
    <col min="8207" max="8207" width="24.5703125" customWidth="1"/>
    <col min="8208" max="8208" width="25.28515625" customWidth="1"/>
    <col min="8209" max="8209" width="15.42578125" customWidth="1"/>
    <col min="8210" max="8210" width="5.7109375" customWidth="1"/>
    <col min="8211" max="8211" width="6" customWidth="1"/>
    <col min="8212" max="8212" width="15.85546875" customWidth="1"/>
    <col min="8213" max="8213" width="21" customWidth="1"/>
    <col min="8214" max="8214" width="16.42578125" customWidth="1"/>
    <col min="8215" max="8215" width="12.7109375" customWidth="1"/>
    <col min="8216" max="8216" width="13.42578125" customWidth="1"/>
    <col min="8217" max="8217" width="19.85546875" customWidth="1"/>
    <col min="8218" max="8218" width="23.28515625" customWidth="1"/>
    <col min="8219" max="8219" width="9.42578125" customWidth="1"/>
    <col min="8220" max="8220" width="22.85546875" customWidth="1"/>
    <col min="8221" max="8221" width="9.140625" customWidth="1"/>
    <col min="8222" max="8222" width="23.85546875" customWidth="1"/>
    <col min="8223" max="8223" width="8.5703125" customWidth="1"/>
    <col min="8224" max="8224" width="21.140625" customWidth="1"/>
    <col min="8225" max="8225" width="6.85546875" customWidth="1"/>
    <col min="8226" max="8226" width="22.5703125" customWidth="1"/>
    <col min="8227" max="8227" width="13.7109375" customWidth="1"/>
    <col min="8228" max="8228" width="10.85546875" customWidth="1"/>
    <col min="8229" max="8229" width="12.7109375" customWidth="1"/>
    <col min="8230" max="8230" width="15.85546875" customWidth="1"/>
    <col min="8231" max="8231" width="12.28515625" customWidth="1"/>
    <col min="8232" max="8232" width="13.28515625" customWidth="1"/>
    <col min="8233" max="8233" width="13.140625" customWidth="1"/>
    <col min="8234" max="8234" width="6" customWidth="1"/>
    <col min="8235" max="8235" width="3.140625" customWidth="1"/>
    <col min="8236" max="8236" width="8.28515625" customWidth="1"/>
    <col min="8237" max="8237" width="6" customWidth="1"/>
    <col min="8238" max="8238" width="3" customWidth="1"/>
    <col min="8239" max="8239" width="4" customWidth="1"/>
    <col min="8240" max="8240" width="6.5703125" customWidth="1"/>
    <col min="8241" max="8241" width="6.28515625" customWidth="1"/>
    <col min="8242" max="8242" width="7.42578125" customWidth="1"/>
    <col min="8243" max="8243" width="11.140625" customWidth="1"/>
    <col min="8244" max="8244" width="7" customWidth="1"/>
    <col min="8245" max="8245" width="11" customWidth="1"/>
    <col min="8246" max="8269" width="11.5703125" customWidth="1"/>
    <col min="8456" max="8456" width="1.7109375" customWidth="1"/>
    <col min="8457" max="8457" width="16.140625" customWidth="1"/>
    <col min="8458" max="8458" width="8.5703125" customWidth="1"/>
    <col min="8459" max="8459" width="15.42578125" customWidth="1"/>
    <col min="8460" max="8460" width="15" customWidth="1"/>
    <col min="8461" max="8461" width="7.5703125" customWidth="1"/>
    <col min="8462" max="8462" width="22" customWidth="1"/>
    <col min="8463" max="8463" width="24.5703125" customWidth="1"/>
    <col min="8464" max="8464" width="25.28515625" customWidth="1"/>
    <col min="8465" max="8465" width="15.42578125" customWidth="1"/>
    <col min="8466" max="8466" width="5.7109375" customWidth="1"/>
    <col min="8467" max="8467" width="6" customWidth="1"/>
    <col min="8468" max="8468" width="15.85546875" customWidth="1"/>
    <col min="8469" max="8469" width="21" customWidth="1"/>
    <col min="8470" max="8470" width="16.42578125" customWidth="1"/>
    <col min="8471" max="8471" width="12.7109375" customWidth="1"/>
    <col min="8472" max="8472" width="13.42578125" customWidth="1"/>
    <col min="8473" max="8473" width="19.85546875" customWidth="1"/>
    <col min="8474" max="8474" width="23.28515625" customWidth="1"/>
    <col min="8475" max="8475" width="9.42578125" customWidth="1"/>
    <col min="8476" max="8476" width="22.85546875" customWidth="1"/>
    <col min="8477" max="8477" width="9.140625" customWidth="1"/>
    <col min="8478" max="8478" width="23.85546875" customWidth="1"/>
    <col min="8479" max="8479" width="8.5703125" customWidth="1"/>
    <col min="8480" max="8480" width="21.140625" customWidth="1"/>
    <col min="8481" max="8481" width="6.85546875" customWidth="1"/>
    <col min="8482" max="8482" width="22.5703125" customWidth="1"/>
    <col min="8483" max="8483" width="13.7109375" customWidth="1"/>
    <col min="8484" max="8484" width="10.85546875" customWidth="1"/>
    <col min="8485" max="8485" width="12.7109375" customWidth="1"/>
    <col min="8486" max="8486" width="15.85546875" customWidth="1"/>
    <col min="8487" max="8487" width="12.28515625" customWidth="1"/>
    <col min="8488" max="8488" width="13.28515625" customWidth="1"/>
    <col min="8489" max="8489" width="13.140625" customWidth="1"/>
    <col min="8490" max="8490" width="6" customWidth="1"/>
    <col min="8491" max="8491" width="3.140625" customWidth="1"/>
    <col min="8492" max="8492" width="8.28515625" customWidth="1"/>
    <col min="8493" max="8493" width="6" customWidth="1"/>
    <col min="8494" max="8494" width="3" customWidth="1"/>
    <col min="8495" max="8495" width="4" customWidth="1"/>
    <col min="8496" max="8496" width="6.5703125" customWidth="1"/>
    <col min="8497" max="8497" width="6.28515625" customWidth="1"/>
    <col min="8498" max="8498" width="7.42578125" customWidth="1"/>
    <col min="8499" max="8499" width="11.140625" customWidth="1"/>
    <col min="8500" max="8500" width="7" customWidth="1"/>
    <col min="8501" max="8501" width="11" customWidth="1"/>
    <col min="8502" max="8525" width="11.5703125" customWidth="1"/>
    <col min="8712" max="8712" width="1.7109375" customWidth="1"/>
    <col min="8713" max="8713" width="16.140625" customWidth="1"/>
    <col min="8714" max="8714" width="8.5703125" customWidth="1"/>
    <col min="8715" max="8715" width="15.42578125" customWidth="1"/>
    <col min="8716" max="8716" width="15" customWidth="1"/>
    <col min="8717" max="8717" width="7.5703125" customWidth="1"/>
    <col min="8718" max="8718" width="22" customWidth="1"/>
    <col min="8719" max="8719" width="24.5703125" customWidth="1"/>
    <col min="8720" max="8720" width="25.28515625" customWidth="1"/>
    <col min="8721" max="8721" width="15.42578125" customWidth="1"/>
    <col min="8722" max="8722" width="5.7109375" customWidth="1"/>
    <col min="8723" max="8723" width="6" customWidth="1"/>
    <col min="8724" max="8724" width="15.85546875" customWidth="1"/>
    <col min="8725" max="8725" width="21" customWidth="1"/>
    <col min="8726" max="8726" width="16.42578125" customWidth="1"/>
    <col min="8727" max="8727" width="12.7109375" customWidth="1"/>
    <col min="8728" max="8728" width="13.42578125" customWidth="1"/>
    <col min="8729" max="8729" width="19.85546875" customWidth="1"/>
    <col min="8730" max="8730" width="23.28515625" customWidth="1"/>
    <col min="8731" max="8731" width="9.42578125" customWidth="1"/>
    <col min="8732" max="8732" width="22.85546875" customWidth="1"/>
    <col min="8733" max="8733" width="9.140625" customWidth="1"/>
    <col min="8734" max="8734" width="23.85546875" customWidth="1"/>
    <col min="8735" max="8735" width="8.5703125" customWidth="1"/>
    <col min="8736" max="8736" width="21.140625" customWidth="1"/>
    <col min="8737" max="8737" width="6.85546875" customWidth="1"/>
    <col min="8738" max="8738" width="22.5703125" customWidth="1"/>
    <col min="8739" max="8739" width="13.7109375" customWidth="1"/>
    <col min="8740" max="8740" width="10.85546875" customWidth="1"/>
    <col min="8741" max="8741" width="12.7109375" customWidth="1"/>
    <col min="8742" max="8742" width="15.85546875" customWidth="1"/>
    <col min="8743" max="8743" width="12.28515625" customWidth="1"/>
    <col min="8744" max="8744" width="13.28515625" customWidth="1"/>
    <col min="8745" max="8745" width="13.140625" customWidth="1"/>
    <col min="8746" max="8746" width="6" customWidth="1"/>
    <col min="8747" max="8747" width="3.140625" customWidth="1"/>
    <col min="8748" max="8748" width="8.28515625" customWidth="1"/>
    <col min="8749" max="8749" width="6" customWidth="1"/>
    <col min="8750" max="8750" width="3" customWidth="1"/>
    <col min="8751" max="8751" width="4" customWidth="1"/>
    <col min="8752" max="8752" width="6.5703125" customWidth="1"/>
    <col min="8753" max="8753" width="6.28515625" customWidth="1"/>
    <col min="8754" max="8754" width="7.42578125" customWidth="1"/>
    <col min="8755" max="8755" width="11.140625" customWidth="1"/>
    <col min="8756" max="8756" width="7" customWidth="1"/>
    <col min="8757" max="8757" width="11" customWidth="1"/>
    <col min="8758" max="8781" width="11.5703125" customWidth="1"/>
    <col min="8968" max="8968" width="1.7109375" customWidth="1"/>
    <col min="8969" max="8969" width="16.140625" customWidth="1"/>
    <col min="8970" max="8970" width="8.5703125" customWidth="1"/>
    <col min="8971" max="8971" width="15.42578125" customWidth="1"/>
    <col min="8972" max="8972" width="15" customWidth="1"/>
    <col min="8973" max="8973" width="7.5703125" customWidth="1"/>
    <col min="8974" max="8974" width="22" customWidth="1"/>
    <col min="8975" max="8975" width="24.5703125" customWidth="1"/>
    <col min="8976" max="8976" width="25.28515625" customWidth="1"/>
    <col min="8977" max="8977" width="15.42578125" customWidth="1"/>
    <col min="8978" max="8978" width="5.7109375" customWidth="1"/>
    <col min="8979" max="8979" width="6" customWidth="1"/>
    <col min="8980" max="8980" width="15.85546875" customWidth="1"/>
    <col min="8981" max="8981" width="21" customWidth="1"/>
    <col min="8982" max="8982" width="16.42578125" customWidth="1"/>
    <col min="8983" max="8983" width="12.7109375" customWidth="1"/>
    <col min="8984" max="8984" width="13.42578125" customWidth="1"/>
    <col min="8985" max="8985" width="19.85546875" customWidth="1"/>
    <col min="8986" max="8986" width="23.28515625" customWidth="1"/>
    <col min="8987" max="8987" width="9.42578125" customWidth="1"/>
    <col min="8988" max="8988" width="22.85546875" customWidth="1"/>
    <col min="8989" max="8989" width="9.140625" customWidth="1"/>
    <col min="8990" max="8990" width="23.85546875" customWidth="1"/>
    <col min="8991" max="8991" width="8.5703125" customWidth="1"/>
    <col min="8992" max="8992" width="21.140625" customWidth="1"/>
    <col min="8993" max="8993" width="6.85546875" customWidth="1"/>
    <col min="8994" max="8994" width="22.5703125" customWidth="1"/>
    <col min="8995" max="8995" width="13.7109375" customWidth="1"/>
    <col min="8996" max="8996" width="10.85546875" customWidth="1"/>
    <col min="8997" max="8997" width="12.7109375" customWidth="1"/>
    <col min="8998" max="8998" width="15.85546875" customWidth="1"/>
    <col min="8999" max="8999" width="12.28515625" customWidth="1"/>
    <col min="9000" max="9000" width="13.28515625" customWidth="1"/>
    <col min="9001" max="9001" width="13.140625" customWidth="1"/>
    <col min="9002" max="9002" width="6" customWidth="1"/>
    <col min="9003" max="9003" width="3.140625" customWidth="1"/>
    <col min="9004" max="9004" width="8.28515625" customWidth="1"/>
    <col min="9005" max="9005" width="6" customWidth="1"/>
    <col min="9006" max="9006" width="3" customWidth="1"/>
    <col min="9007" max="9007" width="4" customWidth="1"/>
    <col min="9008" max="9008" width="6.5703125" customWidth="1"/>
    <col min="9009" max="9009" width="6.28515625" customWidth="1"/>
    <col min="9010" max="9010" width="7.42578125" customWidth="1"/>
    <col min="9011" max="9011" width="11.140625" customWidth="1"/>
    <col min="9012" max="9012" width="7" customWidth="1"/>
    <col min="9013" max="9013" width="11" customWidth="1"/>
    <col min="9014" max="9037" width="11.5703125" customWidth="1"/>
    <col min="9224" max="9224" width="1.7109375" customWidth="1"/>
    <col min="9225" max="9225" width="16.140625" customWidth="1"/>
    <col min="9226" max="9226" width="8.5703125" customWidth="1"/>
    <col min="9227" max="9227" width="15.42578125" customWidth="1"/>
    <col min="9228" max="9228" width="15" customWidth="1"/>
    <col min="9229" max="9229" width="7.5703125" customWidth="1"/>
    <col min="9230" max="9230" width="22" customWidth="1"/>
    <col min="9231" max="9231" width="24.5703125" customWidth="1"/>
    <col min="9232" max="9232" width="25.28515625" customWidth="1"/>
    <col min="9233" max="9233" width="15.42578125" customWidth="1"/>
    <col min="9234" max="9234" width="5.7109375" customWidth="1"/>
    <col min="9235" max="9235" width="6" customWidth="1"/>
    <col min="9236" max="9236" width="15.85546875" customWidth="1"/>
    <col min="9237" max="9237" width="21" customWidth="1"/>
    <col min="9238" max="9238" width="16.42578125" customWidth="1"/>
    <col min="9239" max="9239" width="12.7109375" customWidth="1"/>
    <col min="9240" max="9240" width="13.42578125" customWidth="1"/>
    <col min="9241" max="9241" width="19.85546875" customWidth="1"/>
    <col min="9242" max="9242" width="23.28515625" customWidth="1"/>
    <col min="9243" max="9243" width="9.42578125" customWidth="1"/>
    <col min="9244" max="9244" width="22.85546875" customWidth="1"/>
    <col min="9245" max="9245" width="9.140625" customWidth="1"/>
    <col min="9246" max="9246" width="23.85546875" customWidth="1"/>
    <col min="9247" max="9247" width="8.5703125" customWidth="1"/>
    <col min="9248" max="9248" width="21.140625" customWidth="1"/>
    <col min="9249" max="9249" width="6.85546875" customWidth="1"/>
    <col min="9250" max="9250" width="22.5703125" customWidth="1"/>
    <col min="9251" max="9251" width="13.7109375" customWidth="1"/>
    <col min="9252" max="9252" width="10.85546875" customWidth="1"/>
    <col min="9253" max="9253" width="12.7109375" customWidth="1"/>
    <col min="9254" max="9254" width="15.85546875" customWidth="1"/>
    <col min="9255" max="9255" width="12.28515625" customWidth="1"/>
    <col min="9256" max="9256" width="13.28515625" customWidth="1"/>
    <col min="9257" max="9257" width="13.140625" customWidth="1"/>
    <col min="9258" max="9258" width="6" customWidth="1"/>
    <col min="9259" max="9259" width="3.140625" customWidth="1"/>
    <col min="9260" max="9260" width="8.28515625" customWidth="1"/>
    <col min="9261" max="9261" width="6" customWidth="1"/>
    <col min="9262" max="9262" width="3" customWidth="1"/>
    <col min="9263" max="9263" width="4" customWidth="1"/>
    <col min="9264" max="9264" width="6.5703125" customWidth="1"/>
    <col min="9265" max="9265" width="6.28515625" customWidth="1"/>
    <col min="9266" max="9266" width="7.42578125" customWidth="1"/>
    <col min="9267" max="9267" width="11.140625" customWidth="1"/>
    <col min="9268" max="9268" width="7" customWidth="1"/>
    <col min="9269" max="9269" width="11" customWidth="1"/>
    <col min="9270" max="9293" width="11.5703125" customWidth="1"/>
    <col min="9480" max="9480" width="1.7109375" customWidth="1"/>
    <col min="9481" max="9481" width="16.140625" customWidth="1"/>
    <col min="9482" max="9482" width="8.5703125" customWidth="1"/>
    <col min="9483" max="9483" width="15.42578125" customWidth="1"/>
    <col min="9484" max="9484" width="15" customWidth="1"/>
    <col min="9485" max="9485" width="7.5703125" customWidth="1"/>
    <col min="9486" max="9486" width="22" customWidth="1"/>
    <col min="9487" max="9487" width="24.5703125" customWidth="1"/>
    <col min="9488" max="9488" width="25.28515625" customWidth="1"/>
    <col min="9489" max="9489" width="15.42578125" customWidth="1"/>
    <col min="9490" max="9490" width="5.7109375" customWidth="1"/>
    <col min="9491" max="9491" width="6" customWidth="1"/>
    <col min="9492" max="9492" width="15.85546875" customWidth="1"/>
    <col min="9493" max="9493" width="21" customWidth="1"/>
    <col min="9494" max="9494" width="16.42578125" customWidth="1"/>
    <col min="9495" max="9495" width="12.7109375" customWidth="1"/>
    <col min="9496" max="9496" width="13.42578125" customWidth="1"/>
    <col min="9497" max="9497" width="19.85546875" customWidth="1"/>
    <col min="9498" max="9498" width="23.28515625" customWidth="1"/>
    <col min="9499" max="9499" width="9.42578125" customWidth="1"/>
    <col min="9500" max="9500" width="22.85546875" customWidth="1"/>
    <col min="9501" max="9501" width="9.140625" customWidth="1"/>
    <col min="9502" max="9502" width="23.85546875" customWidth="1"/>
    <col min="9503" max="9503" width="8.5703125" customWidth="1"/>
    <col min="9504" max="9504" width="21.140625" customWidth="1"/>
    <col min="9505" max="9505" width="6.85546875" customWidth="1"/>
    <col min="9506" max="9506" width="22.5703125" customWidth="1"/>
    <col min="9507" max="9507" width="13.7109375" customWidth="1"/>
    <col min="9508" max="9508" width="10.85546875" customWidth="1"/>
    <col min="9509" max="9509" width="12.7109375" customWidth="1"/>
    <col min="9510" max="9510" width="15.85546875" customWidth="1"/>
    <col min="9511" max="9511" width="12.28515625" customWidth="1"/>
    <col min="9512" max="9512" width="13.28515625" customWidth="1"/>
    <col min="9513" max="9513" width="13.140625" customWidth="1"/>
    <col min="9514" max="9514" width="6" customWidth="1"/>
    <col min="9515" max="9515" width="3.140625" customWidth="1"/>
    <col min="9516" max="9516" width="8.28515625" customWidth="1"/>
    <col min="9517" max="9517" width="6" customWidth="1"/>
    <col min="9518" max="9518" width="3" customWidth="1"/>
    <col min="9519" max="9519" width="4" customWidth="1"/>
    <col min="9520" max="9520" width="6.5703125" customWidth="1"/>
    <col min="9521" max="9521" width="6.28515625" customWidth="1"/>
    <col min="9522" max="9522" width="7.42578125" customWidth="1"/>
    <col min="9523" max="9523" width="11.140625" customWidth="1"/>
    <col min="9524" max="9524" width="7" customWidth="1"/>
    <col min="9525" max="9525" width="11" customWidth="1"/>
    <col min="9526" max="9549" width="11.5703125" customWidth="1"/>
    <col min="9736" max="9736" width="1.7109375" customWidth="1"/>
    <col min="9737" max="9737" width="16.140625" customWidth="1"/>
    <col min="9738" max="9738" width="8.5703125" customWidth="1"/>
    <col min="9739" max="9739" width="15.42578125" customWidth="1"/>
    <col min="9740" max="9740" width="15" customWidth="1"/>
    <col min="9741" max="9741" width="7.5703125" customWidth="1"/>
    <col min="9742" max="9742" width="22" customWidth="1"/>
    <col min="9743" max="9743" width="24.5703125" customWidth="1"/>
    <col min="9744" max="9744" width="25.28515625" customWidth="1"/>
    <col min="9745" max="9745" width="15.42578125" customWidth="1"/>
    <col min="9746" max="9746" width="5.7109375" customWidth="1"/>
    <col min="9747" max="9747" width="6" customWidth="1"/>
    <col min="9748" max="9748" width="15.85546875" customWidth="1"/>
    <col min="9749" max="9749" width="21" customWidth="1"/>
    <col min="9750" max="9750" width="16.42578125" customWidth="1"/>
    <col min="9751" max="9751" width="12.7109375" customWidth="1"/>
    <col min="9752" max="9752" width="13.42578125" customWidth="1"/>
    <col min="9753" max="9753" width="19.85546875" customWidth="1"/>
    <col min="9754" max="9754" width="23.28515625" customWidth="1"/>
    <col min="9755" max="9755" width="9.42578125" customWidth="1"/>
    <col min="9756" max="9756" width="22.85546875" customWidth="1"/>
    <col min="9757" max="9757" width="9.140625" customWidth="1"/>
    <col min="9758" max="9758" width="23.85546875" customWidth="1"/>
    <col min="9759" max="9759" width="8.5703125" customWidth="1"/>
    <col min="9760" max="9760" width="21.140625" customWidth="1"/>
    <col min="9761" max="9761" width="6.85546875" customWidth="1"/>
    <col min="9762" max="9762" width="22.5703125" customWidth="1"/>
    <col min="9763" max="9763" width="13.7109375" customWidth="1"/>
    <col min="9764" max="9764" width="10.85546875" customWidth="1"/>
    <col min="9765" max="9765" width="12.7109375" customWidth="1"/>
    <col min="9766" max="9766" width="15.85546875" customWidth="1"/>
    <col min="9767" max="9767" width="12.28515625" customWidth="1"/>
    <col min="9768" max="9768" width="13.28515625" customWidth="1"/>
    <col min="9769" max="9769" width="13.140625" customWidth="1"/>
    <col min="9770" max="9770" width="6" customWidth="1"/>
    <col min="9771" max="9771" width="3.140625" customWidth="1"/>
    <col min="9772" max="9772" width="8.28515625" customWidth="1"/>
    <col min="9773" max="9773" width="6" customWidth="1"/>
    <col min="9774" max="9774" width="3" customWidth="1"/>
    <col min="9775" max="9775" width="4" customWidth="1"/>
    <col min="9776" max="9776" width="6.5703125" customWidth="1"/>
    <col min="9777" max="9777" width="6.28515625" customWidth="1"/>
    <col min="9778" max="9778" width="7.42578125" customWidth="1"/>
    <col min="9779" max="9779" width="11.140625" customWidth="1"/>
    <col min="9780" max="9780" width="7" customWidth="1"/>
    <col min="9781" max="9781" width="11" customWidth="1"/>
    <col min="9782" max="9805" width="11.5703125" customWidth="1"/>
    <col min="9992" max="9992" width="1.7109375" customWidth="1"/>
    <col min="9993" max="9993" width="16.140625" customWidth="1"/>
    <col min="9994" max="9994" width="8.5703125" customWidth="1"/>
    <col min="9995" max="9995" width="15.42578125" customWidth="1"/>
    <col min="9996" max="9996" width="15" customWidth="1"/>
    <col min="9997" max="9997" width="7.5703125" customWidth="1"/>
    <col min="9998" max="9998" width="22" customWidth="1"/>
    <col min="9999" max="9999" width="24.5703125" customWidth="1"/>
    <col min="10000" max="10000" width="25.28515625" customWidth="1"/>
    <col min="10001" max="10001" width="15.42578125" customWidth="1"/>
    <col min="10002" max="10002" width="5.7109375" customWidth="1"/>
    <col min="10003" max="10003" width="6" customWidth="1"/>
    <col min="10004" max="10004" width="15.85546875" customWidth="1"/>
    <col min="10005" max="10005" width="21" customWidth="1"/>
    <col min="10006" max="10006" width="16.42578125" customWidth="1"/>
    <col min="10007" max="10007" width="12.7109375" customWidth="1"/>
    <col min="10008" max="10008" width="13.42578125" customWidth="1"/>
    <col min="10009" max="10009" width="19.85546875" customWidth="1"/>
    <col min="10010" max="10010" width="23.28515625" customWidth="1"/>
    <col min="10011" max="10011" width="9.42578125" customWidth="1"/>
    <col min="10012" max="10012" width="22.85546875" customWidth="1"/>
    <col min="10013" max="10013" width="9.140625" customWidth="1"/>
    <col min="10014" max="10014" width="23.85546875" customWidth="1"/>
    <col min="10015" max="10015" width="8.5703125" customWidth="1"/>
    <col min="10016" max="10016" width="21.140625" customWidth="1"/>
    <col min="10017" max="10017" width="6.85546875" customWidth="1"/>
    <col min="10018" max="10018" width="22.5703125" customWidth="1"/>
    <col min="10019" max="10019" width="13.7109375" customWidth="1"/>
    <col min="10020" max="10020" width="10.85546875" customWidth="1"/>
    <col min="10021" max="10021" width="12.7109375" customWidth="1"/>
    <col min="10022" max="10022" width="15.85546875" customWidth="1"/>
    <col min="10023" max="10023" width="12.28515625" customWidth="1"/>
    <col min="10024" max="10024" width="13.28515625" customWidth="1"/>
    <col min="10025" max="10025" width="13.140625" customWidth="1"/>
    <col min="10026" max="10026" width="6" customWidth="1"/>
    <col min="10027" max="10027" width="3.140625" customWidth="1"/>
    <col min="10028" max="10028" width="8.28515625" customWidth="1"/>
    <col min="10029" max="10029" width="6" customWidth="1"/>
    <col min="10030" max="10030" width="3" customWidth="1"/>
    <col min="10031" max="10031" width="4" customWidth="1"/>
    <col min="10032" max="10032" width="6.5703125" customWidth="1"/>
    <col min="10033" max="10033" width="6.28515625" customWidth="1"/>
    <col min="10034" max="10034" width="7.42578125" customWidth="1"/>
    <col min="10035" max="10035" width="11.140625" customWidth="1"/>
    <col min="10036" max="10036" width="7" customWidth="1"/>
    <col min="10037" max="10037" width="11" customWidth="1"/>
    <col min="10038" max="10061" width="11.5703125" customWidth="1"/>
    <col min="10248" max="10248" width="1.7109375" customWidth="1"/>
    <col min="10249" max="10249" width="16.140625" customWidth="1"/>
    <col min="10250" max="10250" width="8.5703125" customWidth="1"/>
    <col min="10251" max="10251" width="15.42578125" customWidth="1"/>
    <col min="10252" max="10252" width="15" customWidth="1"/>
    <col min="10253" max="10253" width="7.5703125" customWidth="1"/>
    <col min="10254" max="10254" width="22" customWidth="1"/>
    <col min="10255" max="10255" width="24.5703125" customWidth="1"/>
    <col min="10256" max="10256" width="25.28515625" customWidth="1"/>
    <col min="10257" max="10257" width="15.42578125" customWidth="1"/>
    <col min="10258" max="10258" width="5.7109375" customWidth="1"/>
    <col min="10259" max="10259" width="6" customWidth="1"/>
    <col min="10260" max="10260" width="15.85546875" customWidth="1"/>
    <col min="10261" max="10261" width="21" customWidth="1"/>
    <col min="10262" max="10262" width="16.42578125" customWidth="1"/>
    <col min="10263" max="10263" width="12.7109375" customWidth="1"/>
    <col min="10264" max="10264" width="13.42578125" customWidth="1"/>
    <col min="10265" max="10265" width="19.85546875" customWidth="1"/>
    <col min="10266" max="10266" width="23.28515625" customWidth="1"/>
    <col min="10267" max="10267" width="9.42578125" customWidth="1"/>
    <col min="10268" max="10268" width="22.85546875" customWidth="1"/>
    <col min="10269" max="10269" width="9.140625" customWidth="1"/>
    <col min="10270" max="10270" width="23.85546875" customWidth="1"/>
    <col min="10271" max="10271" width="8.5703125" customWidth="1"/>
    <col min="10272" max="10272" width="21.140625" customWidth="1"/>
    <col min="10273" max="10273" width="6.85546875" customWidth="1"/>
    <col min="10274" max="10274" width="22.5703125" customWidth="1"/>
    <col min="10275" max="10275" width="13.7109375" customWidth="1"/>
    <col min="10276" max="10276" width="10.85546875" customWidth="1"/>
    <col min="10277" max="10277" width="12.7109375" customWidth="1"/>
    <col min="10278" max="10278" width="15.85546875" customWidth="1"/>
    <col min="10279" max="10279" width="12.28515625" customWidth="1"/>
    <col min="10280" max="10280" width="13.28515625" customWidth="1"/>
    <col min="10281" max="10281" width="13.140625" customWidth="1"/>
    <col min="10282" max="10282" width="6" customWidth="1"/>
    <col min="10283" max="10283" width="3.140625" customWidth="1"/>
    <col min="10284" max="10284" width="8.28515625" customWidth="1"/>
    <col min="10285" max="10285" width="6" customWidth="1"/>
    <col min="10286" max="10286" width="3" customWidth="1"/>
    <col min="10287" max="10287" width="4" customWidth="1"/>
    <col min="10288" max="10288" width="6.5703125" customWidth="1"/>
    <col min="10289" max="10289" width="6.28515625" customWidth="1"/>
    <col min="10290" max="10290" width="7.42578125" customWidth="1"/>
    <col min="10291" max="10291" width="11.140625" customWidth="1"/>
    <col min="10292" max="10292" width="7" customWidth="1"/>
    <col min="10293" max="10293" width="11" customWidth="1"/>
    <col min="10294" max="10317" width="11.5703125" customWidth="1"/>
    <col min="10504" max="10504" width="1.7109375" customWidth="1"/>
    <col min="10505" max="10505" width="16.140625" customWidth="1"/>
    <col min="10506" max="10506" width="8.5703125" customWidth="1"/>
    <col min="10507" max="10507" width="15.42578125" customWidth="1"/>
    <col min="10508" max="10508" width="15" customWidth="1"/>
    <col min="10509" max="10509" width="7.5703125" customWidth="1"/>
    <col min="10510" max="10510" width="22" customWidth="1"/>
    <col min="10511" max="10511" width="24.5703125" customWidth="1"/>
    <col min="10512" max="10512" width="25.28515625" customWidth="1"/>
    <col min="10513" max="10513" width="15.42578125" customWidth="1"/>
    <col min="10514" max="10514" width="5.7109375" customWidth="1"/>
    <col min="10515" max="10515" width="6" customWidth="1"/>
    <col min="10516" max="10516" width="15.85546875" customWidth="1"/>
    <col min="10517" max="10517" width="21" customWidth="1"/>
    <col min="10518" max="10518" width="16.42578125" customWidth="1"/>
    <col min="10519" max="10519" width="12.7109375" customWidth="1"/>
    <col min="10520" max="10520" width="13.42578125" customWidth="1"/>
    <col min="10521" max="10521" width="19.85546875" customWidth="1"/>
    <col min="10522" max="10522" width="23.28515625" customWidth="1"/>
    <col min="10523" max="10523" width="9.42578125" customWidth="1"/>
    <col min="10524" max="10524" width="22.85546875" customWidth="1"/>
    <col min="10525" max="10525" width="9.140625" customWidth="1"/>
    <col min="10526" max="10526" width="23.85546875" customWidth="1"/>
    <col min="10527" max="10527" width="8.5703125" customWidth="1"/>
    <col min="10528" max="10528" width="21.140625" customWidth="1"/>
    <col min="10529" max="10529" width="6.85546875" customWidth="1"/>
    <col min="10530" max="10530" width="22.5703125" customWidth="1"/>
    <col min="10531" max="10531" width="13.7109375" customWidth="1"/>
    <col min="10532" max="10532" width="10.85546875" customWidth="1"/>
    <col min="10533" max="10533" width="12.7109375" customWidth="1"/>
    <col min="10534" max="10534" width="15.85546875" customWidth="1"/>
    <col min="10535" max="10535" width="12.28515625" customWidth="1"/>
    <col min="10536" max="10536" width="13.28515625" customWidth="1"/>
    <col min="10537" max="10537" width="13.140625" customWidth="1"/>
    <col min="10538" max="10538" width="6" customWidth="1"/>
    <col min="10539" max="10539" width="3.140625" customWidth="1"/>
    <col min="10540" max="10540" width="8.28515625" customWidth="1"/>
    <col min="10541" max="10541" width="6" customWidth="1"/>
    <col min="10542" max="10542" width="3" customWidth="1"/>
    <col min="10543" max="10543" width="4" customWidth="1"/>
    <col min="10544" max="10544" width="6.5703125" customWidth="1"/>
    <col min="10545" max="10545" width="6.28515625" customWidth="1"/>
    <col min="10546" max="10546" width="7.42578125" customWidth="1"/>
    <col min="10547" max="10547" width="11.140625" customWidth="1"/>
    <col min="10548" max="10548" width="7" customWidth="1"/>
    <col min="10549" max="10549" width="11" customWidth="1"/>
    <col min="10550" max="10573" width="11.5703125" customWidth="1"/>
    <col min="10760" max="10760" width="1.7109375" customWidth="1"/>
    <col min="10761" max="10761" width="16.140625" customWidth="1"/>
    <col min="10762" max="10762" width="8.5703125" customWidth="1"/>
    <col min="10763" max="10763" width="15.42578125" customWidth="1"/>
    <col min="10764" max="10764" width="15" customWidth="1"/>
    <col min="10765" max="10765" width="7.5703125" customWidth="1"/>
    <col min="10766" max="10766" width="22" customWidth="1"/>
    <col min="10767" max="10767" width="24.5703125" customWidth="1"/>
    <col min="10768" max="10768" width="25.28515625" customWidth="1"/>
    <col min="10769" max="10769" width="15.42578125" customWidth="1"/>
    <col min="10770" max="10770" width="5.7109375" customWidth="1"/>
    <col min="10771" max="10771" width="6" customWidth="1"/>
    <col min="10772" max="10772" width="15.85546875" customWidth="1"/>
    <col min="10773" max="10773" width="21" customWidth="1"/>
    <col min="10774" max="10774" width="16.42578125" customWidth="1"/>
    <col min="10775" max="10775" width="12.7109375" customWidth="1"/>
    <col min="10776" max="10776" width="13.42578125" customWidth="1"/>
    <col min="10777" max="10777" width="19.85546875" customWidth="1"/>
    <col min="10778" max="10778" width="23.28515625" customWidth="1"/>
    <col min="10779" max="10779" width="9.42578125" customWidth="1"/>
    <col min="10780" max="10780" width="22.85546875" customWidth="1"/>
    <col min="10781" max="10781" width="9.140625" customWidth="1"/>
    <col min="10782" max="10782" width="23.85546875" customWidth="1"/>
    <col min="10783" max="10783" width="8.5703125" customWidth="1"/>
    <col min="10784" max="10784" width="21.140625" customWidth="1"/>
    <col min="10785" max="10785" width="6.85546875" customWidth="1"/>
    <col min="10786" max="10786" width="22.5703125" customWidth="1"/>
    <col min="10787" max="10787" width="13.7109375" customWidth="1"/>
    <col min="10788" max="10788" width="10.85546875" customWidth="1"/>
    <col min="10789" max="10789" width="12.7109375" customWidth="1"/>
    <col min="10790" max="10790" width="15.85546875" customWidth="1"/>
    <col min="10791" max="10791" width="12.28515625" customWidth="1"/>
    <col min="10792" max="10792" width="13.28515625" customWidth="1"/>
    <col min="10793" max="10793" width="13.140625" customWidth="1"/>
    <col min="10794" max="10794" width="6" customWidth="1"/>
    <col min="10795" max="10795" width="3.140625" customWidth="1"/>
    <col min="10796" max="10796" width="8.28515625" customWidth="1"/>
    <col min="10797" max="10797" width="6" customWidth="1"/>
    <col min="10798" max="10798" width="3" customWidth="1"/>
    <col min="10799" max="10799" width="4" customWidth="1"/>
    <col min="10800" max="10800" width="6.5703125" customWidth="1"/>
    <col min="10801" max="10801" width="6.28515625" customWidth="1"/>
    <col min="10802" max="10802" width="7.42578125" customWidth="1"/>
    <col min="10803" max="10803" width="11.140625" customWidth="1"/>
    <col min="10804" max="10804" width="7" customWidth="1"/>
    <col min="10805" max="10805" width="11" customWidth="1"/>
    <col min="10806" max="10829" width="11.5703125" customWidth="1"/>
    <col min="11016" max="11016" width="1.7109375" customWidth="1"/>
    <col min="11017" max="11017" width="16.140625" customWidth="1"/>
    <col min="11018" max="11018" width="8.5703125" customWidth="1"/>
    <col min="11019" max="11019" width="15.42578125" customWidth="1"/>
    <col min="11020" max="11020" width="15" customWidth="1"/>
    <col min="11021" max="11021" width="7.5703125" customWidth="1"/>
    <col min="11022" max="11022" width="22" customWidth="1"/>
    <col min="11023" max="11023" width="24.5703125" customWidth="1"/>
    <col min="11024" max="11024" width="25.28515625" customWidth="1"/>
    <col min="11025" max="11025" width="15.42578125" customWidth="1"/>
    <col min="11026" max="11026" width="5.7109375" customWidth="1"/>
    <col min="11027" max="11027" width="6" customWidth="1"/>
    <col min="11028" max="11028" width="15.85546875" customWidth="1"/>
    <col min="11029" max="11029" width="21" customWidth="1"/>
    <col min="11030" max="11030" width="16.42578125" customWidth="1"/>
    <col min="11031" max="11031" width="12.7109375" customWidth="1"/>
    <col min="11032" max="11032" width="13.42578125" customWidth="1"/>
    <col min="11033" max="11033" width="19.85546875" customWidth="1"/>
    <col min="11034" max="11034" width="23.28515625" customWidth="1"/>
    <col min="11035" max="11035" width="9.42578125" customWidth="1"/>
    <col min="11036" max="11036" width="22.85546875" customWidth="1"/>
    <col min="11037" max="11037" width="9.140625" customWidth="1"/>
    <col min="11038" max="11038" width="23.85546875" customWidth="1"/>
    <col min="11039" max="11039" width="8.5703125" customWidth="1"/>
    <col min="11040" max="11040" width="21.140625" customWidth="1"/>
    <col min="11041" max="11041" width="6.85546875" customWidth="1"/>
    <col min="11042" max="11042" width="22.5703125" customWidth="1"/>
    <col min="11043" max="11043" width="13.7109375" customWidth="1"/>
    <col min="11044" max="11044" width="10.85546875" customWidth="1"/>
    <col min="11045" max="11045" width="12.7109375" customWidth="1"/>
    <col min="11046" max="11046" width="15.85546875" customWidth="1"/>
    <col min="11047" max="11047" width="12.28515625" customWidth="1"/>
    <col min="11048" max="11048" width="13.28515625" customWidth="1"/>
    <col min="11049" max="11049" width="13.140625" customWidth="1"/>
    <col min="11050" max="11050" width="6" customWidth="1"/>
    <col min="11051" max="11051" width="3.140625" customWidth="1"/>
    <col min="11052" max="11052" width="8.28515625" customWidth="1"/>
    <col min="11053" max="11053" width="6" customWidth="1"/>
    <col min="11054" max="11054" width="3" customWidth="1"/>
    <col min="11055" max="11055" width="4" customWidth="1"/>
    <col min="11056" max="11056" width="6.5703125" customWidth="1"/>
    <col min="11057" max="11057" width="6.28515625" customWidth="1"/>
    <col min="11058" max="11058" width="7.42578125" customWidth="1"/>
    <col min="11059" max="11059" width="11.140625" customWidth="1"/>
    <col min="11060" max="11060" width="7" customWidth="1"/>
    <col min="11061" max="11061" width="11" customWidth="1"/>
    <col min="11062" max="11085" width="11.5703125" customWidth="1"/>
    <col min="11272" max="11272" width="1.7109375" customWidth="1"/>
    <col min="11273" max="11273" width="16.140625" customWidth="1"/>
    <col min="11274" max="11274" width="8.5703125" customWidth="1"/>
    <col min="11275" max="11275" width="15.42578125" customWidth="1"/>
    <col min="11276" max="11276" width="15" customWidth="1"/>
    <col min="11277" max="11277" width="7.5703125" customWidth="1"/>
    <col min="11278" max="11278" width="22" customWidth="1"/>
    <col min="11279" max="11279" width="24.5703125" customWidth="1"/>
    <col min="11280" max="11280" width="25.28515625" customWidth="1"/>
    <col min="11281" max="11281" width="15.42578125" customWidth="1"/>
    <col min="11282" max="11282" width="5.7109375" customWidth="1"/>
    <col min="11283" max="11283" width="6" customWidth="1"/>
    <col min="11284" max="11284" width="15.85546875" customWidth="1"/>
    <col min="11285" max="11285" width="21" customWidth="1"/>
    <col min="11286" max="11286" width="16.42578125" customWidth="1"/>
    <col min="11287" max="11287" width="12.7109375" customWidth="1"/>
    <col min="11288" max="11288" width="13.42578125" customWidth="1"/>
    <col min="11289" max="11289" width="19.85546875" customWidth="1"/>
    <col min="11290" max="11290" width="23.28515625" customWidth="1"/>
    <col min="11291" max="11291" width="9.42578125" customWidth="1"/>
    <col min="11292" max="11292" width="22.85546875" customWidth="1"/>
    <col min="11293" max="11293" width="9.140625" customWidth="1"/>
    <col min="11294" max="11294" width="23.85546875" customWidth="1"/>
    <col min="11295" max="11295" width="8.5703125" customWidth="1"/>
    <col min="11296" max="11296" width="21.140625" customWidth="1"/>
    <col min="11297" max="11297" width="6.85546875" customWidth="1"/>
    <col min="11298" max="11298" width="22.5703125" customWidth="1"/>
    <col min="11299" max="11299" width="13.7109375" customWidth="1"/>
    <col min="11300" max="11300" width="10.85546875" customWidth="1"/>
    <col min="11301" max="11301" width="12.7109375" customWidth="1"/>
    <col min="11302" max="11302" width="15.85546875" customWidth="1"/>
    <col min="11303" max="11303" width="12.28515625" customWidth="1"/>
    <col min="11304" max="11304" width="13.28515625" customWidth="1"/>
    <col min="11305" max="11305" width="13.140625" customWidth="1"/>
    <col min="11306" max="11306" width="6" customWidth="1"/>
    <col min="11307" max="11307" width="3.140625" customWidth="1"/>
    <col min="11308" max="11308" width="8.28515625" customWidth="1"/>
    <col min="11309" max="11309" width="6" customWidth="1"/>
    <col min="11310" max="11310" width="3" customWidth="1"/>
    <col min="11311" max="11311" width="4" customWidth="1"/>
    <col min="11312" max="11312" width="6.5703125" customWidth="1"/>
    <col min="11313" max="11313" width="6.28515625" customWidth="1"/>
    <col min="11314" max="11314" width="7.42578125" customWidth="1"/>
    <col min="11315" max="11315" width="11.140625" customWidth="1"/>
    <col min="11316" max="11316" width="7" customWidth="1"/>
    <col min="11317" max="11317" width="11" customWidth="1"/>
    <col min="11318" max="11341" width="11.5703125" customWidth="1"/>
    <col min="11528" max="11528" width="1.7109375" customWidth="1"/>
    <col min="11529" max="11529" width="16.140625" customWidth="1"/>
    <col min="11530" max="11530" width="8.5703125" customWidth="1"/>
    <col min="11531" max="11531" width="15.42578125" customWidth="1"/>
    <col min="11532" max="11532" width="15" customWidth="1"/>
    <col min="11533" max="11533" width="7.5703125" customWidth="1"/>
    <col min="11534" max="11534" width="22" customWidth="1"/>
    <col min="11535" max="11535" width="24.5703125" customWidth="1"/>
    <col min="11536" max="11536" width="25.28515625" customWidth="1"/>
    <col min="11537" max="11537" width="15.42578125" customWidth="1"/>
    <col min="11538" max="11538" width="5.7109375" customWidth="1"/>
    <col min="11539" max="11539" width="6" customWidth="1"/>
    <col min="11540" max="11540" width="15.85546875" customWidth="1"/>
    <col min="11541" max="11541" width="21" customWidth="1"/>
    <col min="11542" max="11542" width="16.42578125" customWidth="1"/>
    <col min="11543" max="11543" width="12.7109375" customWidth="1"/>
    <col min="11544" max="11544" width="13.42578125" customWidth="1"/>
    <col min="11545" max="11545" width="19.85546875" customWidth="1"/>
    <col min="11546" max="11546" width="23.28515625" customWidth="1"/>
    <col min="11547" max="11547" width="9.42578125" customWidth="1"/>
    <col min="11548" max="11548" width="22.85546875" customWidth="1"/>
    <col min="11549" max="11549" width="9.140625" customWidth="1"/>
    <col min="11550" max="11550" width="23.85546875" customWidth="1"/>
    <col min="11551" max="11551" width="8.5703125" customWidth="1"/>
    <col min="11552" max="11552" width="21.140625" customWidth="1"/>
    <col min="11553" max="11553" width="6.85546875" customWidth="1"/>
    <col min="11554" max="11554" width="22.5703125" customWidth="1"/>
    <col min="11555" max="11555" width="13.7109375" customWidth="1"/>
    <col min="11556" max="11556" width="10.85546875" customWidth="1"/>
    <col min="11557" max="11557" width="12.7109375" customWidth="1"/>
    <col min="11558" max="11558" width="15.85546875" customWidth="1"/>
    <col min="11559" max="11559" width="12.28515625" customWidth="1"/>
    <col min="11560" max="11560" width="13.28515625" customWidth="1"/>
    <col min="11561" max="11561" width="13.140625" customWidth="1"/>
    <col min="11562" max="11562" width="6" customWidth="1"/>
    <col min="11563" max="11563" width="3.140625" customWidth="1"/>
    <col min="11564" max="11564" width="8.28515625" customWidth="1"/>
    <col min="11565" max="11565" width="6" customWidth="1"/>
    <col min="11566" max="11566" width="3" customWidth="1"/>
    <col min="11567" max="11567" width="4" customWidth="1"/>
    <col min="11568" max="11568" width="6.5703125" customWidth="1"/>
    <col min="11569" max="11569" width="6.28515625" customWidth="1"/>
    <col min="11570" max="11570" width="7.42578125" customWidth="1"/>
    <col min="11571" max="11571" width="11.140625" customWidth="1"/>
    <col min="11572" max="11572" width="7" customWidth="1"/>
    <col min="11573" max="11573" width="11" customWidth="1"/>
    <col min="11574" max="11597" width="11.5703125" customWidth="1"/>
    <col min="11784" max="11784" width="1.7109375" customWidth="1"/>
    <col min="11785" max="11785" width="16.140625" customWidth="1"/>
    <col min="11786" max="11786" width="8.5703125" customWidth="1"/>
    <col min="11787" max="11787" width="15.42578125" customWidth="1"/>
    <col min="11788" max="11788" width="15" customWidth="1"/>
    <col min="11789" max="11789" width="7.5703125" customWidth="1"/>
    <col min="11790" max="11790" width="22" customWidth="1"/>
    <col min="11791" max="11791" width="24.5703125" customWidth="1"/>
    <col min="11792" max="11792" width="25.28515625" customWidth="1"/>
    <col min="11793" max="11793" width="15.42578125" customWidth="1"/>
    <col min="11794" max="11794" width="5.7109375" customWidth="1"/>
    <col min="11795" max="11795" width="6" customWidth="1"/>
    <col min="11796" max="11796" width="15.85546875" customWidth="1"/>
    <col min="11797" max="11797" width="21" customWidth="1"/>
    <col min="11798" max="11798" width="16.42578125" customWidth="1"/>
    <col min="11799" max="11799" width="12.7109375" customWidth="1"/>
    <col min="11800" max="11800" width="13.42578125" customWidth="1"/>
    <col min="11801" max="11801" width="19.85546875" customWidth="1"/>
    <col min="11802" max="11802" width="23.28515625" customWidth="1"/>
    <col min="11803" max="11803" width="9.42578125" customWidth="1"/>
    <col min="11804" max="11804" width="22.85546875" customWidth="1"/>
    <col min="11805" max="11805" width="9.140625" customWidth="1"/>
    <col min="11806" max="11806" width="23.85546875" customWidth="1"/>
    <col min="11807" max="11807" width="8.5703125" customWidth="1"/>
    <col min="11808" max="11808" width="21.140625" customWidth="1"/>
    <col min="11809" max="11809" width="6.85546875" customWidth="1"/>
    <col min="11810" max="11810" width="22.5703125" customWidth="1"/>
    <col min="11811" max="11811" width="13.7109375" customWidth="1"/>
    <col min="11812" max="11812" width="10.85546875" customWidth="1"/>
    <col min="11813" max="11813" width="12.7109375" customWidth="1"/>
    <col min="11814" max="11814" width="15.85546875" customWidth="1"/>
    <col min="11815" max="11815" width="12.28515625" customWidth="1"/>
    <col min="11816" max="11816" width="13.28515625" customWidth="1"/>
    <col min="11817" max="11817" width="13.140625" customWidth="1"/>
    <col min="11818" max="11818" width="6" customWidth="1"/>
    <col min="11819" max="11819" width="3.140625" customWidth="1"/>
    <col min="11820" max="11820" width="8.28515625" customWidth="1"/>
    <col min="11821" max="11821" width="6" customWidth="1"/>
    <col min="11822" max="11822" width="3" customWidth="1"/>
    <col min="11823" max="11823" width="4" customWidth="1"/>
    <col min="11824" max="11824" width="6.5703125" customWidth="1"/>
    <col min="11825" max="11825" width="6.28515625" customWidth="1"/>
    <col min="11826" max="11826" width="7.42578125" customWidth="1"/>
    <col min="11827" max="11827" width="11.140625" customWidth="1"/>
    <col min="11828" max="11828" width="7" customWidth="1"/>
    <col min="11829" max="11829" width="11" customWidth="1"/>
    <col min="11830" max="11853" width="11.5703125" customWidth="1"/>
    <col min="12040" max="12040" width="1.7109375" customWidth="1"/>
    <col min="12041" max="12041" width="16.140625" customWidth="1"/>
    <col min="12042" max="12042" width="8.5703125" customWidth="1"/>
    <col min="12043" max="12043" width="15.42578125" customWidth="1"/>
    <col min="12044" max="12044" width="15" customWidth="1"/>
    <col min="12045" max="12045" width="7.5703125" customWidth="1"/>
    <col min="12046" max="12046" width="22" customWidth="1"/>
    <col min="12047" max="12047" width="24.5703125" customWidth="1"/>
    <col min="12048" max="12048" width="25.28515625" customWidth="1"/>
    <col min="12049" max="12049" width="15.42578125" customWidth="1"/>
    <col min="12050" max="12050" width="5.7109375" customWidth="1"/>
    <col min="12051" max="12051" width="6" customWidth="1"/>
    <col min="12052" max="12052" width="15.85546875" customWidth="1"/>
    <col min="12053" max="12053" width="21" customWidth="1"/>
    <col min="12054" max="12054" width="16.42578125" customWidth="1"/>
    <col min="12055" max="12055" width="12.7109375" customWidth="1"/>
    <col min="12056" max="12056" width="13.42578125" customWidth="1"/>
    <col min="12057" max="12057" width="19.85546875" customWidth="1"/>
    <col min="12058" max="12058" width="23.28515625" customWidth="1"/>
    <col min="12059" max="12059" width="9.42578125" customWidth="1"/>
    <col min="12060" max="12060" width="22.85546875" customWidth="1"/>
    <col min="12061" max="12061" width="9.140625" customWidth="1"/>
    <col min="12062" max="12062" width="23.85546875" customWidth="1"/>
    <col min="12063" max="12063" width="8.5703125" customWidth="1"/>
    <col min="12064" max="12064" width="21.140625" customWidth="1"/>
    <col min="12065" max="12065" width="6.85546875" customWidth="1"/>
    <col min="12066" max="12066" width="22.5703125" customWidth="1"/>
    <col min="12067" max="12067" width="13.7109375" customWidth="1"/>
    <col min="12068" max="12068" width="10.85546875" customWidth="1"/>
    <col min="12069" max="12069" width="12.7109375" customWidth="1"/>
    <col min="12070" max="12070" width="15.85546875" customWidth="1"/>
    <col min="12071" max="12071" width="12.28515625" customWidth="1"/>
    <col min="12072" max="12072" width="13.28515625" customWidth="1"/>
    <col min="12073" max="12073" width="13.140625" customWidth="1"/>
    <col min="12074" max="12074" width="6" customWidth="1"/>
    <col min="12075" max="12075" width="3.140625" customWidth="1"/>
    <col min="12076" max="12076" width="8.28515625" customWidth="1"/>
    <col min="12077" max="12077" width="6" customWidth="1"/>
    <col min="12078" max="12078" width="3" customWidth="1"/>
    <col min="12079" max="12079" width="4" customWidth="1"/>
    <col min="12080" max="12080" width="6.5703125" customWidth="1"/>
    <col min="12081" max="12081" width="6.28515625" customWidth="1"/>
    <col min="12082" max="12082" width="7.42578125" customWidth="1"/>
    <col min="12083" max="12083" width="11.140625" customWidth="1"/>
    <col min="12084" max="12084" width="7" customWidth="1"/>
    <col min="12085" max="12085" width="11" customWidth="1"/>
    <col min="12086" max="12109" width="11.5703125" customWidth="1"/>
    <col min="12296" max="12296" width="1.7109375" customWidth="1"/>
    <col min="12297" max="12297" width="16.140625" customWidth="1"/>
    <col min="12298" max="12298" width="8.5703125" customWidth="1"/>
    <col min="12299" max="12299" width="15.42578125" customWidth="1"/>
    <col min="12300" max="12300" width="15" customWidth="1"/>
    <col min="12301" max="12301" width="7.5703125" customWidth="1"/>
    <col min="12302" max="12302" width="22" customWidth="1"/>
    <col min="12303" max="12303" width="24.5703125" customWidth="1"/>
    <col min="12304" max="12304" width="25.28515625" customWidth="1"/>
    <col min="12305" max="12305" width="15.42578125" customWidth="1"/>
    <col min="12306" max="12306" width="5.7109375" customWidth="1"/>
    <col min="12307" max="12307" width="6" customWidth="1"/>
    <col min="12308" max="12308" width="15.85546875" customWidth="1"/>
    <col min="12309" max="12309" width="21" customWidth="1"/>
    <col min="12310" max="12310" width="16.42578125" customWidth="1"/>
    <col min="12311" max="12311" width="12.7109375" customWidth="1"/>
    <col min="12312" max="12312" width="13.42578125" customWidth="1"/>
    <col min="12313" max="12313" width="19.85546875" customWidth="1"/>
    <col min="12314" max="12314" width="23.28515625" customWidth="1"/>
    <col min="12315" max="12315" width="9.42578125" customWidth="1"/>
    <col min="12316" max="12316" width="22.85546875" customWidth="1"/>
    <col min="12317" max="12317" width="9.140625" customWidth="1"/>
    <col min="12318" max="12318" width="23.85546875" customWidth="1"/>
    <col min="12319" max="12319" width="8.5703125" customWidth="1"/>
    <col min="12320" max="12320" width="21.140625" customWidth="1"/>
    <col min="12321" max="12321" width="6.85546875" customWidth="1"/>
    <col min="12322" max="12322" width="22.5703125" customWidth="1"/>
    <col min="12323" max="12323" width="13.7109375" customWidth="1"/>
    <col min="12324" max="12324" width="10.85546875" customWidth="1"/>
    <col min="12325" max="12325" width="12.7109375" customWidth="1"/>
    <col min="12326" max="12326" width="15.85546875" customWidth="1"/>
    <col min="12327" max="12327" width="12.28515625" customWidth="1"/>
    <col min="12328" max="12328" width="13.28515625" customWidth="1"/>
    <col min="12329" max="12329" width="13.140625" customWidth="1"/>
    <col min="12330" max="12330" width="6" customWidth="1"/>
    <col min="12331" max="12331" width="3.140625" customWidth="1"/>
    <col min="12332" max="12332" width="8.28515625" customWidth="1"/>
    <col min="12333" max="12333" width="6" customWidth="1"/>
    <col min="12334" max="12334" width="3" customWidth="1"/>
    <col min="12335" max="12335" width="4" customWidth="1"/>
    <col min="12336" max="12336" width="6.5703125" customWidth="1"/>
    <col min="12337" max="12337" width="6.28515625" customWidth="1"/>
    <col min="12338" max="12338" width="7.42578125" customWidth="1"/>
    <col min="12339" max="12339" width="11.140625" customWidth="1"/>
    <col min="12340" max="12340" width="7" customWidth="1"/>
    <col min="12341" max="12341" width="11" customWidth="1"/>
    <col min="12342" max="12365" width="11.5703125" customWidth="1"/>
    <col min="12552" max="12552" width="1.7109375" customWidth="1"/>
    <col min="12553" max="12553" width="16.140625" customWidth="1"/>
    <col min="12554" max="12554" width="8.5703125" customWidth="1"/>
    <col min="12555" max="12555" width="15.42578125" customWidth="1"/>
    <col min="12556" max="12556" width="15" customWidth="1"/>
    <col min="12557" max="12557" width="7.5703125" customWidth="1"/>
    <col min="12558" max="12558" width="22" customWidth="1"/>
    <col min="12559" max="12559" width="24.5703125" customWidth="1"/>
    <col min="12560" max="12560" width="25.28515625" customWidth="1"/>
    <col min="12561" max="12561" width="15.42578125" customWidth="1"/>
    <col min="12562" max="12562" width="5.7109375" customWidth="1"/>
    <col min="12563" max="12563" width="6" customWidth="1"/>
    <col min="12564" max="12564" width="15.85546875" customWidth="1"/>
    <col min="12565" max="12565" width="21" customWidth="1"/>
    <col min="12566" max="12566" width="16.42578125" customWidth="1"/>
    <col min="12567" max="12567" width="12.7109375" customWidth="1"/>
    <col min="12568" max="12568" width="13.42578125" customWidth="1"/>
    <col min="12569" max="12569" width="19.85546875" customWidth="1"/>
    <col min="12570" max="12570" width="23.28515625" customWidth="1"/>
    <col min="12571" max="12571" width="9.42578125" customWidth="1"/>
    <col min="12572" max="12572" width="22.85546875" customWidth="1"/>
    <col min="12573" max="12573" width="9.140625" customWidth="1"/>
    <col min="12574" max="12574" width="23.85546875" customWidth="1"/>
    <col min="12575" max="12575" width="8.5703125" customWidth="1"/>
    <col min="12576" max="12576" width="21.140625" customWidth="1"/>
    <col min="12577" max="12577" width="6.85546875" customWidth="1"/>
    <col min="12578" max="12578" width="22.5703125" customWidth="1"/>
    <col min="12579" max="12579" width="13.7109375" customWidth="1"/>
    <col min="12580" max="12580" width="10.85546875" customWidth="1"/>
    <col min="12581" max="12581" width="12.7109375" customWidth="1"/>
    <col min="12582" max="12582" width="15.85546875" customWidth="1"/>
    <col min="12583" max="12583" width="12.28515625" customWidth="1"/>
    <col min="12584" max="12584" width="13.28515625" customWidth="1"/>
    <col min="12585" max="12585" width="13.140625" customWidth="1"/>
    <col min="12586" max="12586" width="6" customWidth="1"/>
    <col min="12587" max="12587" width="3.140625" customWidth="1"/>
    <col min="12588" max="12588" width="8.28515625" customWidth="1"/>
    <col min="12589" max="12589" width="6" customWidth="1"/>
    <col min="12590" max="12590" width="3" customWidth="1"/>
    <col min="12591" max="12591" width="4" customWidth="1"/>
    <col min="12592" max="12592" width="6.5703125" customWidth="1"/>
    <col min="12593" max="12593" width="6.28515625" customWidth="1"/>
    <col min="12594" max="12594" width="7.42578125" customWidth="1"/>
    <col min="12595" max="12595" width="11.140625" customWidth="1"/>
    <col min="12596" max="12596" width="7" customWidth="1"/>
    <col min="12597" max="12597" width="11" customWidth="1"/>
    <col min="12598" max="12621" width="11.5703125" customWidth="1"/>
    <col min="12808" max="12808" width="1.7109375" customWidth="1"/>
    <col min="12809" max="12809" width="16.140625" customWidth="1"/>
    <col min="12810" max="12810" width="8.5703125" customWidth="1"/>
    <col min="12811" max="12811" width="15.42578125" customWidth="1"/>
    <col min="12812" max="12812" width="15" customWidth="1"/>
    <col min="12813" max="12813" width="7.5703125" customWidth="1"/>
    <col min="12814" max="12814" width="22" customWidth="1"/>
    <col min="12815" max="12815" width="24.5703125" customWidth="1"/>
    <col min="12816" max="12816" width="25.28515625" customWidth="1"/>
    <col min="12817" max="12817" width="15.42578125" customWidth="1"/>
    <col min="12818" max="12818" width="5.7109375" customWidth="1"/>
    <col min="12819" max="12819" width="6" customWidth="1"/>
    <col min="12820" max="12820" width="15.85546875" customWidth="1"/>
    <col min="12821" max="12821" width="21" customWidth="1"/>
    <col min="12822" max="12822" width="16.42578125" customWidth="1"/>
    <col min="12823" max="12823" width="12.7109375" customWidth="1"/>
    <col min="12824" max="12824" width="13.42578125" customWidth="1"/>
    <col min="12825" max="12825" width="19.85546875" customWidth="1"/>
    <col min="12826" max="12826" width="23.28515625" customWidth="1"/>
    <col min="12827" max="12827" width="9.42578125" customWidth="1"/>
    <col min="12828" max="12828" width="22.85546875" customWidth="1"/>
    <col min="12829" max="12829" width="9.140625" customWidth="1"/>
    <col min="12830" max="12830" width="23.85546875" customWidth="1"/>
    <col min="12831" max="12831" width="8.5703125" customWidth="1"/>
    <col min="12832" max="12832" width="21.140625" customWidth="1"/>
    <col min="12833" max="12833" width="6.85546875" customWidth="1"/>
    <col min="12834" max="12834" width="22.5703125" customWidth="1"/>
    <col min="12835" max="12835" width="13.7109375" customWidth="1"/>
    <col min="12836" max="12836" width="10.85546875" customWidth="1"/>
    <col min="12837" max="12837" width="12.7109375" customWidth="1"/>
    <col min="12838" max="12838" width="15.85546875" customWidth="1"/>
    <col min="12839" max="12839" width="12.28515625" customWidth="1"/>
    <col min="12840" max="12840" width="13.28515625" customWidth="1"/>
    <col min="12841" max="12841" width="13.140625" customWidth="1"/>
    <col min="12842" max="12842" width="6" customWidth="1"/>
    <col min="12843" max="12843" width="3.140625" customWidth="1"/>
    <col min="12844" max="12844" width="8.28515625" customWidth="1"/>
    <col min="12845" max="12845" width="6" customWidth="1"/>
    <col min="12846" max="12846" width="3" customWidth="1"/>
    <col min="12847" max="12847" width="4" customWidth="1"/>
    <col min="12848" max="12848" width="6.5703125" customWidth="1"/>
    <col min="12849" max="12849" width="6.28515625" customWidth="1"/>
    <col min="12850" max="12850" width="7.42578125" customWidth="1"/>
    <col min="12851" max="12851" width="11.140625" customWidth="1"/>
    <col min="12852" max="12852" width="7" customWidth="1"/>
    <col min="12853" max="12853" width="11" customWidth="1"/>
    <col min="12854" max="12877" width="11.5703125" customWidth="1"/>
    <col min="13064" max="13064" width="1.7109375" customWidth="1"/>
    <col min="13065" max="13065" width="16.140625" customWidth="1"/>
    <col min="13066" max="13066" width="8.5703125" customWidth="1"/>
    <col min="13067" max="13067" width="15.42578125" customWidth="1"/>
    <col min="13068" max="13068" width="15" customWidth="1"/>
    <col min="13069" max="13069" width="7.5703125" customWidth="1"/>
    <col min="13070" max="13070" width="22" customWidth="1"/>
    <col min="13071" max="13071" width="24.5703125" customWidth="1"/>
    <col min="13072" max="13072" width="25.28515625" customWidth="1"/>
    <col min="13073" max="13073" width="15.42578125" customWidth="1"/>
    <col min="13074" max="13074" width="5.7109375" customWidth="1"/>
    <col min="13075" max="13075" width="6" customWidth="1"/>
    <col min="13076" max="13076" width="15.85546875" customWidth="1"/>
    <col min="13077" max="13077" width="21" customWidth="1"/>
    <col min="13078" max="13078" width="16.42578125" customWidth="1"/>
    <col min="13079" max="13079" width="12.7109375" customWidth="1"/>
    <col min="13080" max="13080" width="13.42578125" customWidth="1"/>
    <col min="13081" max="13081" width="19.85546875" customWidth="1"/>
    <col min="13082" max="13082" width="23.28515625" customWidth="1"/>
    <col min="13083" max="13083" width="9.42578125" customWidth="1"/>
    <col min="13084" max="13084" width="22.85546875" customWidth="1"/>
    <col min="13085" max="13085" width="9.140625" customWidth="1"/>
    <col min="13086" max="13086" width="23.85546875" customWidth="1"/>
    <col min="13087" max="13087" width="8.5703125" customWidth="1"/>
    <col min="13088" max="13088" width="21.140625" customWidth="1"/>
    <col min="13089" max="13089" width="6.85546875" customWidth="1"/>
    <col min="13090" max="13090" width="22.5703125" customWidth="1"/>
    <col min="13091" max="13091" width="13.7109375" customWidth="1"/>
    <col min="13092" max="13092" width="10.85546875" customWidth="1"/>
    <col min="13093" max="13093" width="12.7109375" customWidth="1"/>
    <col min="13094" max="13094" width="15.85546875" customWidth="1"/>
    <col min="13095" max="13095" width="12.28515625" customWidth="1"/>
    <col min="13096" max="13096" width="13.28515625" customWidth="1"/>
    <col min="13097" max="13097" width="13.140625" customWidth="1"/>
    <col min="13098" max="13098" width="6" customWidth="1"/>
    <col min="13099" max="13099" width="3.140625" customWidth="1"/>
    <col min="13100" max="13100" width="8.28515625" customWidth="1"/>
    <col min="13101" max="13101" width="6" customWidth="1"/>
    <col min="13102" max="13102" width="3" customWidth="1"/>
    <col min="13103" max="13103" width="4" customWidth="1"/>
    <col min="13104" max="13104" width="6.5703125" customWidth="1"/>
    <col min="13105" max="13105" width="6.28515625" customWidth="1"/>
    <col min="13106" max="13106" width="7.42578125" customWidth="1"/>
    <col min="13107" max="13107" width="11.140625" customWidth="1"/>
    <col min="13108" max="13108" width="7" customWidth="1"/>
    <col min="13109" max="13109" width="11" customWidth="1"/>
    <col min="13110" max="13133" width="11.5703125" customWidth="1"/>
    <col min="13320" max="13320" width="1.7109375" customWidth="1"/>
    <col min="13321" max="13321" width="16.140625" customWidth="1"/>
    <col min="13322" max="13322" width="8.5703125" customWidth="1"/>
    <col min="13323" max="13323" width="15.42578125" customWidth="1"/>
    <col min="13324" max="13324" width="15" customWidth="1"/>
    <col min="13325" max="13325" width="7.5703125" customWidth="1"/>
    <col min="13326" max="13326" width="22" customWidth="1"/>
    <col min="13327" max="13327" width="24.5703125" customWidth="1"/>
    <col min="13328" max="13328" width="25.28515625" customWidth="1"/>
    <col min="13329" max="13329" width="15.42578125" customWidth="1"/>
    <col min="13330" max="13330" width="5.7109375" customWidth="1"/>
    <col min="13331" max="13331" width="6" customWidth="1"/>
    <col min="13332" max="13332" width="15.85546875" customWidth="1"/>
    <col min="13333" max="13333" width="21" customWidth="1"/>
    <col min="13334" max="13334" width="16.42578125" customWidth="1"/>
    <col min="13335" max="13335" width="12.7109375" customWidth="1"/>
    <col min="13336" max="13336" width="13.42578125" customWidth="1"/>
    <col min="13337" max="13337" width="19.85546875" customWidth="1"/>
    <col min="13338" max="13338" width="23.28515625" customWidth="1"/>
    <col min="13339" max="13339" width="9.42578125" customWidth="1"/>
    <col min="13340" max="13340" width="22.85546875" customWidth="1"/>
    <col min="13341" max="13341" width="9.140625" customWidth="1"/>
    <col min="13342" max="13342" width="23.85546875" customWidth="1"/>
    <col min="13343" max="13343" width="8.5703125" customWidth="1"/>
    <col min="13344" max="13344" width="21.140625" customWidth="1"/>
    <col min="13345" max="13345" width="6.85546875" customWidth="1"/>
    <col min="13346" max="13346" width="22.5703125" customWidth="1"/>
    <col min="13347" max="13347" width="13.7109375" customWidth="1"/>
    <col min="13348" max="13348" width="10.85546875" customWidth="1"/>
    <col min="13349" max="13349" width="12.7109375" customWidth="1"/>
    <col min="13350" max="13350" width="15.85546875" customWidth="1"/>
    <col min="13351" max="13351" width="12.28515625" customWidth="1"/>
    <col min="13352" max="13352" width="13.28515625" customWidth="1"/>
    <col min="13353" max="13353" width="13.140625" customWidth="1"/>
    <col min="13354" max="13354" width="6" customWidth="1"/>
    <col min="13355" max="13355" width="3.140625" customWidth="1"/>
    <col min="13356" max="13356" width="8.28515625" customWidth="1"/>
    <col min="13357" max="13357" width="6" customWidth="1"/>
    <col min="13358" max="13358" width="3" customWidth="1"/>
    <col min="13359" max="13359" width="4" customWidth="1"/>
    <col min="13360" max="13360" width="6.5703125" customWidth="1"/>
    <col min="13361" max="13361" width="6.28515625" customWidth="1"/>
    <col min="13362" max="13362" width="7.42578125" customWidth="1"/>
    <col min="13363" max="13363" width="11.140625" customWidth="1"/>
    <col min="13364" max="13364" width="7" customWidth="1"/>
    <col min="13365" max="13365" width="11" customWidth="1"/>
    <col min="13366" max="13389" width="11.5703125" customWidth="1"/>
    <col min="13576" max="13576" width="1.7109375" customWidth="1"/>
    <col min="13577" max="13577" width="16.140625" customWidth="1"/>
    <col min="13578" max="13578" width="8.5703125" customWidth="1"/>
    <col min="13579" max="13579" width="15.42578125" customWidth="1"/>
    <col min="13580" max="13580" width="15" customWidth="1"/>
    <col min="13581" max="13581" width="7.5703125" customWidth="1"/>
    <col min="13582" max="13582" width="22" customWidth="1"/>
    <col min="13583" max="13583" width="24.5703125" customWidth="1"/>
    <col min="13584" max="13584" width="25.28515625" customWidth="1"/>
    <col min="13585" max="13585" width="15.42578125" customWidth="1"/>
    <col min="13586" max="13586" width="5.7109375" customWidth="1"/>
    <col min="13587" max="13587" width="6" customWidth="1"/>
    <col min="13588" max="13588" width="15.85546875" customWidth="1"/>
    <col min="13589" max="13589" width="21" customWidth="1"/>
    <col min="13590" max="13590" width="16.42578125" customWidth="1"/>
    <col min="13591" max="13591" width="12.7109375" customWidth="1"/>
    <col min="13592" max="13592" width="13.42578125" customWidth="1"/>
    <col min="13593" max="13593" width="19.85546875" customWidth="1"/>
    <col min="13594" max="13594" width="23.28515625" customWidth="1"/>
    <col min="13595" max="13595" width="9.42578125" customWidth="1"/>
    <col min="13596" max="13596" width="22.85546875" customWidth="1"/>
    <col min="13597" max="13597" width="9.140625" customWidth="1"/>
    <col min="13598" max="13598" width="23.85546875" customWidth="1"/>
    <col min="13599" max="13599" width="8.5703125" customWidth="1"/>
    <col min="13600" max="13600" width="21.140625" customWidth="1"/>
    <col min="13601" max="13601" width="6.85546875" customWidth="1"/>
    <col min="13602" max="13602" width="22.5703125" customWidth="1"/>
    <col min="13603" max="13603" width="13.7109375" customWidth="1"/>
    <col min="13604" max="13604" width="10.85546875" customWidth="1"/>
    <col min="13605" max="13605" width="12.7109375" customWidth="1"/>
    <col min="13606" max="13606" width="15.85546875" customWidth="1"/>
    <col min="13607" max="13607" width="12.28515625" customWidth="1"/>
    <col min="13608" max="13608" width="13.28515625" customWidth="1"/>
    <col min="13609" max="13609" width="13.140625" customWidth="1"/>
    <col min="13610" max="13610" width="6" customWidth="1"/>
    <col min="13611" max="13611" width="3.140625" customWidth="1"/>
    <col min="13612" max="13612" width="8.28515625" customWidth="1"/>
    <col min="13613" max="13613" width="6" customWidth="1"/>
    <col min="13614" max="13614" width="3" customWidth="1"/>
    <col min="13615" max="13615" width="4" customWidth="1"/>
    <col min="13616" max="13616" width="6.5703125" customWidth="1"/>
    <col min="13617" max="13617" width="6.28515625" customWidth="1"/>
    <col min="13618" max="13618" width="7.42578125" customWidth="1"/>
    <col min="13619" max="13619" width="11.140625" customWidth="1"/>
    <col min="13620" max="13620" width="7" customWidth="1"/>
    <col min="13621" max="13621" width="11" customWidth="1"/>
    <col min="13622" max="13645" width="11.5703125" customWidth="1"/>
    <col min="13832" max="13832" width="1.7109375" customWidth="1"/>
    <col min="13833" max="13833" width="16.140625" customWidth="1"/>
    <col min="13834" max="13834" width="8.5703125" customWidth="1"/>
    <col min="13835" max="13835" width="15.42578125" customWidth="1"/>
    <col min="13836" max="13836" width="15" customWidth="1"/>
    <col min="13837" max="13837" width="7.5703125" customWidth="1"/>
    <col min="13838" max="13838" width="22" customWidth="1"/>
    <col min="13839" max="13839" width="24.5703125" customWidth="1"/>
    <col min="13840" max="13840" width="25.28515625" customWidth="1"/>
    <col min="13841" max="13841" width="15.42578125" customWidth="1"/>
    <col min="13842" max="13842" width="5.7109375" customWidth="1"/>
    <col min="13843" max="13843" width="6" customWidth="1"/>
    <col min="13844" max="13844" width="15.85546875" customWidth="1"/>
    <col min="13845" max="13845" width="21" customWidth="1"/>
    <col min="13846" max="13846" width="16.42578125" customWidth="1"/>
    <col min="13847" max="13847" width="12.7109375" customWidth="1"/>
    <col min="13848" max="13848" width="13.42578125" customWidth="1"/>
    <col min="13849" max="13849" width="19.85546875" customWidth="1"/>
    <col min="13850" max="13850" width="23.28515625" customWidth="1"/>
    <col min="13851" max="13851" width="9.42578125" customWidth="1"/>
    <col min="13852" max="13852" width="22.85546875" customWidth="1"/>
    <col min="13853" max="13853" width="9.140625" customWidth="1"/>
    <col min="13854" max="13854" width="23.85546875" customWidth="1"/>
    <col min="13855" max="13855" width="8.5703125" customWidth="1"/>
    <col min="13856" max="13856" width="21.140625" customWidth="1"/>
    <col min="13857" max="13857" width="6.85546875" customWidth="1"/>
    <col min="13858" max="13858" width="22.5703125" customWidth="1"/>
    <col min="13859" max="13859" width="13.7109375" customWidth="1"/>
    <col min="13860" max="13860" width="10.85546875" customWidth="1"/>
    <col min="13861" max="13861" width="12.7109375" customWidth="1"/>
    <col min="13862" max="13862" width="15.85546875" customWidth="1"/>
    <col min="13863" max="13863" width="12.28515625" customWidth="1"/>
    <col min="13864" max="13864" width="13.28515625" customWidth="1"/>
    <col min="13865" max="13865" width="13.140625" customWidth="1"/>
    <col min="13866" max="13866" width="6" customWidth="1"/>
    <col min="13867" max="13867" width="3.140625" customWidth="1"/>
    <col min="13868" max="13868" width="8.28515625" customWidth="1"/>
    <col min="13869" max="13869" width="6" customWidth="1"/>
    <col min="13870" max="13870" width="3" customWidth="1"/>
    <col min="13871" max="13871" width="4" customWidth="1"/>
    <col min="13872" max="13872" width="6.5703125" customWidth="1"/>
    <col min="13873" max="13873" width="6.28515625" customWidth="1"/>
    <col min="13874" max="13874" width="7.42578125" customWidth="1"/>
    <col min="13875" max="13875" width="11.140625" customWidth="1"/>
    <col min="13876" max="13876" width="7" customWidth="1"/>
    <col min="13877" max="13877" width="11" customWidth="1"/>
    <col min="13878" max="13901" width="11.5703125" customWidth="1"/>
    <col min="14088" max="14088" width="1.7109375" customWidth="1"/>
    <col min="14089" max="14089" width="16.140625" customWidth="1"/>
    <col min="14090" max="14090" width="8.5703125" customWidth="1"/>
    <col min="14091" max="14091" width="15.42578125" customWidth="1"/>
    <col min="14092" max="14092" width="15" customWidth="1"/>
    <col min="14093" max="14093" width="7.5703125" customWidth="1"/>
    <col min="14094" max="14094" width="22" customWidth="1"/>
    <col min="14095" max="14095" width="24.5703125" customWidth="1"/>
    <col min="14096" max="14096" width="25.28515625" customWidth="1"/>
    <col min="14097" max="14097" width="15.42578125" customWidth="1"/>
    <col min="14098" max="14098" width="5.7109375" customWidth="1"/>
    <col min="14099" max="14099" width="6" customWidth="1"/>
    <col min="14100" max="14100" width="15.85546875" customWidth="1"/>
    <col min="14101" max="14101" width="21" customWidth="1"/>
    <col min="14102" max="14102" width="16.42578125" customWidth="1"/>
    <col min="14103" max="14103" width="12.7109375" customWidth="1"/>
    <col min="14104" max="14104" width="13.42578125" customWidth="1"/>
    <col min="14105" max="14105" width="19.85546875" customWidth="1"/>
    <col min="14106" max="14106" width="23.28515625" customWidth="1"/>
    <col min="14107" max="14107" width="9.42578125" customWidth="1"/>
    <col min="14108" max="14108" width="22.85546875" customWidth="1"/>
    <col min="14109" max="14109" width="9.140625" customWidth="1"/>
    <col min="14110" max="14110" width="23.85546875" customWidth="1"/>
    <col min="14111" max="14111" width="8.5703125" customWidth="1"/>
    <col min="14112" max="14112" width="21.140625" customWidth="1"/>
    <col min="14113" max="14113" width="6.85546875" customWidth="1"/>
    <col min="14114" max="14114" width="22.5703125" customWidth="1"/>
    <col min="14115" max="14115" width="13.7109375" customWidth="1"/>
    <col min="14116" max="14116" width="10.85546875" customWidth="1"/>
    <col min="14117" max="14117" width="12.7109375" customWidth="1"/>
    <col min="14118" max="14118" width="15.85546875" customWidth="1"/>
    <col min="14119" max="14119" width="12.28515625" customWidth="1"/>
    <col min="14120" max="14120" width="13.28515625" customWidth="1"/>
    <col min="14121" max="14121" width="13.140625" customWidth="1"/>
    <col min="14122" max="14122" width="6" customWidth="1"/>
    <col min="14123" max="14123" width="3.140625" customWidth="1"/>
    <col min="14124" max="14124" width="8.28515625" customWidth="1"/>
    <col min="14125" max="14125" width="6" customWidth="1"/>
    <col min="14126" max="14126" width="3" customWidth="1"/>
    <col min="14127" max="14127" width="4" customWidth="1"/>
    <col min="14128" max="14128" width="6.5703125" customWidth="1"/>
    <col min="14129" max="14129" width="6.28515625" customWidth="1"/>
    <col min="14130" max="14130" width="7.42578125" customWidth="1"/>
    <col min="14131" max="14131" width="11.140625" customWidth="1"/>
    <col min="14132" max="14132" width="7" customWidth="1"/>
    <col min="14133" max="14133" width="11" customWidth="1"/>
    <col min="14134" max="14157" width="11.5703125" customWidth="1"/>
    <col min="14344" max="14344" width="1.7109375" customWidth="1"/>
    <col min="14345" max="14345" width="16.140625" customWidth="1"/>
    <col min="14346" max="14346" width="8.5703125" customWidth="1"/>
    <col min="14347" max="14347" width="15.42578125" customWidth="1"/>
    <col min="14348" max="14348" width="15" customWidth="1"/>
    <col min="14349" max="14349" width="7.5703125" customWidth="1"/>
    <col min="14350" max="14350" width="22" customWidth="1"/>
    <col min="14351" max="14351" width="24.5703125" customWidth="1"/>
    <col min="14352" max="14352" width="25.28515625" customWidth="1"/>
    <col min="14353" max="14353" width="15.42578125" customWidth="1"/>
    <col min="14354" max="14354" width="5.7109375" customWidth="1"/>
    <col min="14355" max="14355" width="6" customWidth="1"/>
    <col min="14356" max="14356" width="15.85546875" customWidth="1"/>
    <col min="14357" max="14357" width="21" customWidth="1"/>
    <col min="14358" max="14358" width="16.42578125" customWidth="1"/>
    <col min="14359" max="14359" width="12.7109375" customWidth="1"/>
    <col min="14360" max="14360" width="13.42578125" customWidth="1"/>
    <col min="14361" max="14361" width="19.85546875" customWidth="1"/>
    <col min="14362" max="14362" width="23.28515625" customWidth="1"/>
    <col min="14363" max="14363" width="9.42578125" customWidth="1"/>
    <col min="14364" max="14364" width="22.85546875" customWidth="1"/>
    <col min="14365" max="14365" width="9.140625" customWidth="1"/>
    <col min="14366" max="14366" width="23.85546875" customWidth="1"/>
    <col min="14367" max="14367" width="8.5703125" customWidth="1"/>
    <col min="14368" max="14368" width="21.140625" customWidth="1"/>
    <col min="14369" max="14369" width="6.85546875" customWidth="1"/>
    <col min="14370" max="14370" width="22.5703125" customWidth="1"/>
    <col min="14371" max="14371" width="13.7109375" customWidth="1"/>
    <col min="14372" max="14372" width="10.85546875" customWidth="1"/>
    <col min="14373" max="14373" width="12.7109375" customWidth="1"/>
    <col min="14374" max="14374" width="15.85546875" customWidth="1"/>
    <col min="14375" max="14375" width="12.28515625" customWidth="1"/>
    <col min="14376" max="14376" width="13.28515625" customWidth="1"/>
    <col min="14377" max="14377" width="13.140625" customWidth="1"/>
    <col min="14378" max="14378" width="6" customWidth="1"/>
    <col min="14379" max="14379" width="3.140625" customWidth="1"/>
    <col min="14380" max="14380" width="8.28515625" customWidth="1"/>
    <col min="14381" max="14381" width="6" customWidth="1"/>
    <col min="14382" max="14382" width="3" customWidth="1"/>
    <col min="14383" max="14383" width="4" customWidth="1"/>
    <col min="14384" max="14384" width="6.5703125" customWidth="1"/>
    <col min="14385" max="14385" width="6.28515625" customWidth="1"/>
    <col min="14386" max="14386" width="7.42578125" customWidth="1"/>
    <col min="14387" max="14387" width="11.140625" customWidth="1"/>
    <col min="14388" max="14388" width="7" customWidth="1"/>
    <col min="14389" max="14389" width="11" customWidth="1"/>
    <col min="14390" max="14413" width="11.5703125" customWidth="1"/>
    <col min="14600" max="14600" width="1.7109375" customWidth="1"/>
    <col min="14601" max="14601" width="16.140625" customWidth="1"/>
    <col min="14602" max="14602" width="8.5703125" customWidth="1"/>
    <col min="14603" max="14603" width="15.42578125" customWidth="1"/>
    <col min="14604" max="14604" width="15" customWidth="1"/>
    <col min="14605" max="14605" width="7.5703125" customWidth="1"/>
    <col min="14606" max="14606" width="22" customWidth="1"/>
    <col min="14607" max="14607" width="24.5703125" customWidth="1"/>
    <col min="14608" max="14608" width="25.28515625" customWidth="1"/>
    <col min="14609" max="14609" width="15.42578125" customWidth="1"/>
    <col min="14610" max="14610" width="5.7109375" customWidth="1"/>
    <col min="14611" max="14611" width="6" customWidth="1"/>
    <col min="14612" max="14612" width="15.85546875" customWidth="1"/>
    <col min="14613" max="14613" width="21" customWidth="1"/>
    <col min="14614" max="14614" width="16.42578125" customWidth="1"/>
    <col min="14615" max="14615" width="12.7109375" customWidth="1"/>
    <col min="14616" max="14616" width="13.42578125" customWidth="1"/>
    <col min="14617" max="14617" width="19.85546875" customWidth="1"/>
    <col min="14618" max="14618" width="23.28515625" customWidth="1"/>
    <col min="14619" max="14619" width="9.42578125" customWidth="1"/>
    <col min="14620" max="14620" width="22.85546875" customWidth="1"/>
    <col min="14621" max="14621" width="9.140625" customWidth="1"/>
    <col min="14622" max="14622" width="23.85546875" customWidth="1"/>
    <col min="14623" max="14623" width="8.5703125" customWidth="1"/>
    <col min="14624" max="14624" width="21.140625" customWidth="1"/>
    <col min="14625" max="14625" width="6.85546875" customWidth="1"/>
    <col min="14626" max="14626" width="22.5703125" customWidth="1"/>
    <col min="14627" max="14627" width="13.7109375" customWidth="1"/>
    <col min="14628" max="14628" width="10.85546875" customWidth="1"/>
    <col min="14629" max="14629" width="12.7109375" customWidth="1"/>
    <col min="14630" max="14630" width="15.85546875" customWidth="1"/>
    <col min="14631" max="14631" width="12.28515625" customWidth="1"/>
    <col min="14632" max="14632" width="13.28515625" customWidth="1"/>
    <col min="14633" max="14633" width="13.140625" customWidth="1"/>
    <col min="14634" max="14634" width="6" customWidth="1"/>
    <col min="14635" max="14635" width="3.140625" customWidth="1"/>
    <col min="14636" max="14636" width="8.28515625" customWidth="1"/>
    <col min="14637" max="14637" width="6" customWidth="1"/>
    <col min="14638" max="14638" width="3" customWidth="1"/>
    <col min="14639" max="14639" width="4" customWidth="1"/>
    <col min="14640" max="14640" width="6.5703125" customWidth="1"/>
    <col min="14641" max="14641" width="6.28515625" customWidth="1"/>
    <col min="14642" max="14642" width="7.42578125" customWidth="1"/>
    <col min="14643" max="14643" width="11.140625" customWidth="1"/>
    <col min="14644" max="14644" width="7" customWidth="1"/>
    <col min="14645" max="14645" width="11" customWidth="1"/>
    <col min="14646" max="14669" width="11.5703125" customWidth="1"/>
    <col min="14856" max="14856" width="1.7109375" customWidth="1"/>
    <col min="14857" max="14857" width="16.140625" customWidth="1"/>
    <col min="14858" max="14858" width="8.5703125" customWidth="1"/>
    <col min="14859" max="14859" width="15.42578125" customWidth="1"/>
    <col min="14860" max="14860" width="15" customWidth="1"/>
    <col min="14861" max="14861" width="7.5703125" customWidth="1"/>
    <col min="14862" max="14862" width="22" customWidth="1"/>
    <col min="14863" max="14863" width="24.5703125" customWidth="1"/>
    <col min="14864" max="14864" width="25.28515625" customWidth="1"/>
    <col min="14865" max="14865" width="15.42578125" customWidth="1"/>
    <col min="14866" max="14866" width="5.7109375" customWidth="1"/>
    <col min="14867" max="14867" width="6" customWidth="1"/>
    <col min="14868" max="14868" width="15.85546875" customWidth="1"/>
    <col min="14869" max="14869" width="21" customWidth="1"/>
    <col min="14870" max="14870" width="16.42578125" customWidth="1"/>
    <col min="14871" max="14871" width="12.7109375" customWidth="1"/>
    <col min="14872" max="14872" width="13.42578125" customWidth="1"/>
    <col min="14873" max="14873" width="19.85546875" customWidth="1"/>
    <col min="14874" max="14874" width="23.28515625" customWidth="1"/>
    <col min="14875" max="14875" width="9.42578125" customWidth="1"/>
    <col min="14876" max="14876" width="22.85546875" customWidth="1"/>
    <col min="14877" max="14877" width="9.140625" customWidth="1"/>
    <col min="14878" max="14878" width="23.85546875" customWidth="1"/>
    <col min="14879" max="14879" width="8.5703125" customWidth="1"/>
    <col min="14880" max="14880" width="21.140625" customWidth="1"/>
    <col min="14881" max="14881" width="6.85546875" customWidth="1"/>
    <col min="14882" max="14882" width="22.5703125" customWidth="1"/>
    <col min="14883" max="14883" width="13.7109375" customWidth="1"/>
    <col min="14884" max="14884" width="10.85546875" customWidth="1"/>
    <col min="14885" max="14885" width="12.7109375" customWidth="1"/>
    <col min="14886" max="14886" width="15.85546875" customWidth="1"/>
    <col min="14887" max="14887" width="12.28515625" customWidth="1"/>
    <col min="14888" max="14888" width="13.28515625" customWidth="1"/>
    <col min="14889" max="14889" width="13.140625" customWidth="1"/>
    <col min="14890" max="14890" width="6" customWidth="1"/>
    <col min="14891" max="14891" width="3.140625" customWidth="1"/>
    <col min="14892" max="14892" width="8.28515625" customWidth="1"/>
    <col min="14893" max="14893" width="6" customWidth="1"/>
    <col min="14894" max="14894" width="3" customWidth="1"/>
    <col min="14895" max="14895" width="4" customWidth="1"/>
    <col min="14896" max="14896" width="6.5703125" customWidth="1"/>
    <col min="14897" max="14897" width="6.28515625" customWidth="1"/>
    <col min="14898" max="14898" width="7.42578125" customWidth="1"/>
    <col min="14899" max="14899" width="11.140625" customWidth="1"/>
    <col min="14900" max="14900" width="7" customWidth="1"/>
    <col min="14901" max="14901" width="11" customWidth="1"/>
    <col min="14902" max="14925" width="11.5703125" customWidth="1"/>
    <col min="15112" max="15112" width="1.7109375" customWidth="1"/>
    <col min="15113" max="15113" width="16.140625" customWidth="1"/>
    <col min="15114" max="15114" width="8.5703125" customWidth="1"/>
    <col min="15115" max="15115" width="15.42578125" customWidth="1"/>
    <col min="15116" max="15116" width="15" customWidth="1"/>
    <col min="15117" max="15117" width="7.5703125" customWidth="1"/>
    <col min="15118" max="15118" width="22" customWidth="1"/>
    <col min="15119" max="15119" width="24.5703125" customWidth="1"/>
    <col min="15120" max="15120" width="25.28515625" customWidth="1"/>
    <col min="15121" max="15121" width="15.42578125" customWidth="1"/>
    <col min="15122" max="15122" width="5.7109375" customWidth="1"/>
    <col min="15123" max="15123" width="6" customWidth="1"/>
    <col min="15124" max="15124" width="15.85546875" customWidth="1"/>
    <col min="15125" max="15125" width="21" customWidth="1"/>
    <col min="15126" max="15126" width="16.42578125" customWidth="1"/>
    <col min="15127" max="15127" width="12.7109375" customWidth="1"/>
    <col min="15128" max="15128" width="13.42578125" customWidth="1"/>
    <col min="15129" max="15129" width="19.85546875" customWidth="1"/>
    <col min="15130" max="15130" width="23.28515625" customWidth="1"/>
    <col min="15131" max="15131" width="9.42578125" customWidth="1"/>
    <col min="15132" max="15132" width="22.85546875" customWidth="1"/>
    <col min="15133" max="15133" width="9.140625" customWidth="1"/>
    <col min="15134" max="15134" width="23.85546875" customWidth="1"/>
    <col min="15135" max="15135" width="8.5703125" customWidth="1"/>
    <col min="15136" max="15136" width="21.140625" customWidth="1"/>
    <col min="15137" max="15137" width="6.85546875" customWidth="1"/>
    <col min="15138" max="15138" width="22.5703125" customWidth="1"/>
    <col min="15139" max="15139" width="13.7109375" customWidth="1"/>
    <col min="15140" max="15140" width="10.85546875" customWidth="1"/>
    <col min="15141" max="15141" width="12.7109375" customWidth="1"/>
    <col min="15142" max="15142" width="15.85546875" customWidth="1"/>
    <col min="15143" max="15143" width="12.28515625" customWidth="1"/>
    <col min="15144" max="15144" width="13.28515625" customWidth="1"/>
    <col min="15145" max="15145" width="13.140625" customWidth="1"/>
    <col min="15146" max="15146" width="6" customWidth="1"/>
    <col min="15147" max="15147" width="3.140625" customWidth="1"/>
    <col min="15148" max="15148" width="8.28515625" customWidth="1"/>
    <col min="15149" max="15149" width="6" customWidth="1"/>
    <col min="15150" max="15150" width="3" customWidth="1"/>
    <col min="15151" max="15151" width="4" customWidth="1"/>
    <col min="15152" max="15152" width="6.5703125" customWidth="1"/>
    <col min="15153" max="15153" width="6.28515625" customWidth="1"/>
    <col min="15154" max="15154" width="7.42578125" customWidth="1"/>
    <col min="15155" max="15155" width="11.140625" customWidth="1"/>
    <col min="15156" max="15156" width="7" customWidth="1"/>
    <col min="15157" max="15157" width="11" customWidth="1"/>
    <col min="15158" max="15181" width="11.5703125" customWidth="1"/>
    <col min="15368" max="15368" width="1.7109375" customWidth="1"/>
    <col min="15369" max="15369" width="16.140625" customWidth="1"/>
    <col min="15370" max="15370" width="8.5703125" customWidth="1"/>
    <col min="15371" max="15371" width="15.42578125" customWidth="1"/>
    <col min="15372" max="15372" width="15" customWidth="1"/>
    <col min="15373" max="15373" width="7.5703125" customWidth="1"/>
    <col min="15374" max="15374" width="22" customWidth="1"/>
    <col min="15375" max="15375" width="24.5703125" customWidth="1"/>
    <col min="15376" max="15376" width="25.28515625" customWidth="1"/>
    <col min="15377" max="15377" width="15.42578125" customWidth="1"/>
    <col min="15378" max="15378" width="5.7109375" customWidth="1"/>
    <col min="15379" max="15379" width="6" customWidth="1"/>
    <col min="15380" max="15380" width="15.85546875" customWidth="1"/>
    <col min="15381" max="15381" width="21" customWidth="1"/>
    <col min="15382" max="15382" width="16.42578125" customWidth="1"/>
    <col min="15383" max="15383" width="12.7109375" customWidth="1"/>
    <col min="15384" max="15384" width="13.42578125" customWidth="1"/>
    <col min="15385" max="15385" width="19.85546875" customWidth="1"/>
    <col min="15386" max="15386" width="23.28515625" customWidth="1"/>
    <col min="15387" max="15387" width="9.42578125" customWidth="1"/>
    <col min="15388" max="15388" width="22.85546875" customWidth="1"/>
    <col min="15389" max="15389" width="9.140625" customWidth="1"/>
    <col min="15390" max="15390" width="23.85546875" customWidth="1"/>
    <col min="15391" max="15391" width="8.5703125" customWidth="1"/>
    <col min="15392" max="15392" width="21.140625" customWidth="1"/>
    <col min="15393" max="15393" width="6.85546875" customWidth="1"/>
    <col min="15394" max="15394" width="22.5703125" customWidth="1"/>
    <col min="15395" max="15395" width="13.7109375" customWidth="1"/>
    <col min="15396" max="15396" width="10.85546875" customWidth="1"/>
    <col min="15397" max="15397" width="12.7109375" customWidth="1"/>
    <col min="15398" max="15398" width="15.85546875" customWidth="1"/>
    <col min="15399" max="15399" width="12.28515625" customWidth="1"/>
    <col min="15400" max="15400" width="13.28515625" customWidth="1"/>
    <col min="15401" max="15401" width="13.140625" customWidth="1"/>
    <col min="15402" max="15402" width="6" customWidth="1"/>
    <col min="15403" max="15403" width="3.140625" customWidth="1"/>
    <col min="15404" max="15404" width="8.28515625" customWidth="1"/>
    <col min="15405" max="15405" width="6" customWidth="1"/>
    <col min="15406" max="15406" width="3" customWidth="1"/>
    <col min="15407" max="15407" width="4" customWidth="1"/>
    <col min="15408" max="15408" width="6.5703125" customWidth="1"/>
    <col min="15409" max="15409" width="6.28515625" customWidth="1"/>
    <col min="15410" max="15410" width="7.42578125" customWidth="1"/>
    <col min="15411" max="15411" width="11.140625" customWidth="1"/>
    <col min="15412" max="15412" width="7" customWidth="1"/>
    <col min="15413" max="15413" width="11" customWidth="1"/>
    <col min="15414" max="15437" width="11.5703125" customWidth="1"/>
    <col min="15624" max="15624" width="1.7109375" customWidth="1"/>
    <col min="15625" max="15625" width="16.140625" customWidth="1"/>
    <col min="15626" max="15626" width="8.5703125" customWidth="1"/>
    <col min="15627" max="15627" width="15.42578125" customWidth="1"/>
    <col min="15628" max="15628" width="15" customWidth="1"/>
    <col min="15629" max="15629" width="7.5703125" customWidth="1"/>
    <col min="15630" max="15630" width="22" customWidth="1"/>
    <col min="15631" max="15631" width="24.5703125" customWidth="1"/>
    <col min="15632" max="15632" width="25.28515625" customWidth="1"/>
    <col min="15633" max="15633" width="15.42578125" customWidth="1"/>
    <col min="15634" max="15634" width="5.7109375" customWidth="1"/>
    <col min="15635" max="15635" width="6" customWidth="1"/>
    <col min="15636" max="15636" width="15.85546875" customWidth="1"/>
    <col min="15637" max="15637" width="21" customWidth="1"/>
    <col min="15638" max="15638" width="16.42578125" customWidth="1"/>
    <col min="15639" max="15639" width="12.7109375" customWidth="1"/>
    <col min="15640" max="15640" width="13.42578125" customWidth="1"/>
    <col min="15641" max="15641" width="19.85546875" customWidth="1"/>
    <col min="15642" max="15642" width="23.28515625" customWidth="1"/>
    <col min="15643" max="15643" width="9.42578125" customWidth="1"/>
    <col min="15644" max="15644" width="22.85546875" customWidth="1"/>
    <col min="15645" max="15645" width="9.140625" customWidth="1"/>
    <col min="15646" max="15646" width="23.85546875" customWidth="1"/>
    <col min="15647" max="15647" width="8.5703125" customWidth="1"/>
    <col min="15648" max="15648" width="21.140625" customWidth="1"/>
    <col min="15649" max="15649" width="6.85546875" customWidth="1"/>
    <col min="15650" max="15650" width="22.5703125" customWidth="1"/>
    <col min="15651" max="15651" width="13.7109375" customWidth="1"/>
    <col min="15652" max="15652" width="10.85546875" customWidth="1"/>
    <col min="15653" max="15653" width="12.7109375" customWidth="1"/>
    <col min="15654" max="15654" width="15.85546875" customWidth="1"/>
    <col min="15655" max="15655" width="12.28515625" customWidth="1"/>
    <col min="15656" max="15656" width="13.28515625" customWidth="1"/>
    <col min="15657" max="15657" width="13.140625" customWidth="1"/>
    <col min="15658" max="15658" width="6" customWidth="1"/>
    <col min="15659" max="15659" width="3.140625" customWidth="1"/>
    <col min="15660" max="15660" width="8.28515625" customWidth="1"/>
    <col min="15661" max="15661" width="6" customWidth="1"/>
    <col min="15662" max="15662" width="3" customWidth="1"/>
    <col min="15663" max="15663" width="4" customWidth="1"/>
    <col min="15664" max="15664" width="6.5703125" customWidth="1"/>
    <col min="15665" max="15665" width="6.28515625" customWidth="1"/>
    <col min="15666" max="15666" width="7.42578125" customWidth="1"/>
    <col min="15667" max="15667" width="11.140625" customWidth="1"/>
    <col min="15668" max="15668" width="7" customWidth="1"/>
    <col min="15669" max="15669" width="11" customWidth="1"/>
    <col min="15670" max="15693" width="11.5703125" customWidth="1"/>
    <col min="15880" max="15880" width="1.7109375" customWidth="1"/>
    <col min="15881" max="15881" width="16.140625" customWidth="1"/>
    <col min="15882" max="15882" width="8.5703125" customWidth="1"/>
    <col min="15883" max="15883" width="15.42578125" customWidth="1"/>
    <col min="15884" max="15884" width="15" customWidth="1"/>
    <col min="15885" max="15885" width="7.5703125" customWidth="1"/>
    <col min="15886" max="15886" width="22" customWidth="1"/>
    <col min="15887" max="15887" width="24.5703125" customWidth="1"/>
    <col min="15888" max="15888" width="25.28515625" customWidth="1"/>
    <col min="15889" max="15889" width="15.42578125" customWidth="1"/>
    <col min="15890" max="15890" width="5.7109375" customWidth="1"/>
    <col min="15891" max="15891" width="6" customWidth="1"/>
    <col min="15892" max="15892" width="15.85546875" customWidth="1"/>
    <col min="15893" max="15893" width="21" customWidth="1"/>
    <col min="15894" max="15894" width="16.42578125" customWidth="1"/>
    <col min="15895" max="15895" width="12.7109375" customWidth="1"/>
    <col min="15896" max="15896" width="13.42578125" customWidth="1"/>
    <col min="15897" max="15897" width="19.85546875" customWidth="1"/>
    <col min="15898" max="15898" width="23.28515625" customWidth="1"/>
    <col min="15899" max="15899" width="9.42578125" customWidth="1"/>
    <col min="15900" max="15900" width="22.85546875" customWidth="1"/>
    <col min="15901" max="15901" width="9.140625" customWidth="1"/>
    <col min="15902" max="15902" width="23.85546875" customWidth="1"/>
    <col min="15903" max="15903" width="8.5703125" customWidth="1"/>
    <col min="15904" max="15904" width="21.140625" customWidth="1"/>
    <col min="15905" max="15905" width="6.85546875" customWidth="1"/>
    <col min="15906" max="15906" width="22.5703125" customWidth="1"/>
    <col min="15907" max="15907" width="13.7109375" customWidth="1"/>
    <col min="15908" max="15908" width="10.85546875" customWidth="1"/>
    <col min="15909" max="15909" width="12.7109375" customWidth="1"/>
    <col min="15910" max="15910" width="15.85546875" customWidth="1"/>
    <col min="15911" max="15911" width="12.28515625" customWidth="1"/>
    <col min="15912" max="15912" width="13.28515625" customWidth="1"/>
    <col min="15913" max="15913" width="13.140625" customWidth="1"/>
    <col min="15914" max="15914" width="6" customWidth="1"/>
    <col min="15915" max="15915" width="3.140625" customWidth="1"/>
    <col min="15916" max="15916" width="8.28515625" customWidth="1"/>
    <col min="15917" max="15917" width="6" customWidth="1"/>
    <col min="15918" max="15918" width="3" customWidth="1"/>
    <col min="15919" max="15919" width="4" customWidth="1"/>
    <col min="15920" max="15920" width="6.5703125" customWidth="1"/>
    <col min="15921" max="15921" width="6.28515625" customWidth="1"/>
    <col min="15922" max="15922" width="7.42578125" customWidth="1"/>
    <col min="15923" max="15923" width="11.140625" customWidth="1"/>
    <col min="15924" max="15924" width="7" customWidth="1"/>
    <col min="15925" max="15925" width="11" customWidth="1"/>
    <col min="15926" max="15949" width="11.5703125" customWidth="1"/>
    <col min="16136" max="16136" width="1.7109375" customWidth="1"/>
    <col min="16137" max="16137" width="16.140625" customWidth="1"/>
    <col min="16138" max="16138" width="8.5703125" customWidth="1"/>
    <col min="16139" max="16139" width="15.42578125" customWidth="1"/>
    <col min="16140" max="16140" width="15" customWidth="1"/>
    <col min="16141" max="16141" width="7.5703125" customWidth="1"/>
    <col min="16142" max="16142" width="22" customWidth="1"/>
    <col min="16143" max="16143" width="24.5703125" customWidth="1"/>
    <col min="16144" max="16144" width="25.28515625" customWidth="1"/>
    <col min="16145" max="16145" width="15.42578125" customWidth="1"/>
    <col min="16146" max="16146" width="5.7109375" customWidth="1"/>
    <col min="16147" max="16147" width="6" customWidth="1"/>
    <col min="16148" max="16148" width="15.85546875" customWidth="1"/>
    <col min="16149" max="16149" width="21" customWidth="1"/>
    <col min="16150" max="16150" width="16.42578125" customWidth="1"/>
    <col min="16151" max="16151" width="12.7109375" customWidth="1"/>
    <col min="16152" max="16152" width="13.42578125" customWidth="1"/>
    <col min="16153" max="16153" width="19.85546875" customWidth="1"/>
    <col min="16154" max="16154" width="23.28515625" customWidth="1"/>
    <col min="16155" max="16155" width="9.42578125" customWidth="1"/>
    <col min="16156" max="16156" width="22.85546875" customWidth="1"/>
    <col min="16157" max="16157" width="9.140625" customWidth="1"/>
    <col min="16158" max="16158" width="23.85546875" customWidth="1"/>
    <col min="16159" max="16159" width="8.5703125" customWidth="1"/>
    <col min="16160" max="16160" width="21.140625" customWidth="1"/>
    <col min="16161" max="16161" width="6.85546875" customWidth="1"/>
    <col min="16162" max="16162" width="22.5703125" customWidth="1"/>
    <col min="16163" max="16163" width="13.7109375" customWidth="1"/>
    <col min="16164" max="16164" width="10.85546875" customWidth="1"/>
    <col min="16165" max="16165" width="12.7109375" customWidth="1"/>
    <col min="16166" max="16166" width="15.85546875" customWidth="1"/>
    <col min="16167" max="16167" width="12.28515625" customWidth="1"/>
    <col min="16168" max="16168" width="13.28515625" customWidth="1"/>
    <col min="16169" max="16169" width="13.140625" customWidth="1"/>
    <col min="16170" max="16170" width="6" customWidth="1"/>
    <col min="16171" max="16171" width="3.140625" customWidth="1"/>
    <col min="16172" max="16172" width="8.28515625" customWidth="1"/>
    <col min="16173" max="16173" width="6" customWidth="1"/>
    <col min="16174" max="16174" width="3" customWidth="1"/>
    <col min="16175" max="16175" width="4" customWidth="1"/>
    <col min="16176" max="16176" width="6.5703125" customWidth="1"/>
    <col min="16177" max="16177" width="6.28515625" customWidth="1"/>
    <col min="16178" max="16178" width="7.42578125" customWidth="1"/>
    <col min="16179" max="16179" width="11.140625" customWidth="1"/>
    <col min="16180" max="16180" width="7" customWidth="1"/>
    <col min="16181" max="16181" width="11" customWidth="1"/>
    <col min="16182" max="16205" width="11.5703125" customWidth="1"/>
  </cols>
  <sheetData>
    <row r="1" spans="1:77" ht="16.5" thickBot="1" x14ac:dyDescent="0.3"/>
    <row r="2" spans="1:77" ht="16.5" thickBot="1" x14ac:dyDescent="0.3">
      <c r="B2" s="318"/>
      <c r="C2" s="319"/>
      <c r="D2" s="319"/>
      <c r="E2" s="320"/>
      <c r="F2" s="320"/>
      <c r="G2" s="320"/>
      <c r="H2" s="321"/>
      <c r="I2" s="320"/>
      <c r="J2" s="320"/>
      <c r="K2" s="320"/>
      <c r="L2" s="320"/>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22"/>
    </row>
    <row r="3" spans="1:77" s="3" customFormat="1" ht="19.5" customHeight="1" x14ac:dyDescent="0.25">
      <c r="B3" s="415"/>
      <c r="C3" s="416"/>
      <c r="D3" s="295"/>
      <c r="E3" s="25"/>
      <c r="F3" s="25"/>
      <c r="G3" s="25"/>
      <c r="H3" s="296"/>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416"/>
      <c r="AW3" s="416"/>
      <c r="AX3" s="416"/>
      <c r="AY3" s="417"/>
      <c r="AZ3" s="417"/>
      <c r="BA3" s="22"/>
      <c r="BB3" s="19"/>
      <c r="BC3" s="19"/>
      <c r="BD3" s="19"/>
      <c r="BE3" s="20"/>
      <c r="BF3" s="19"/>
      <c r="BG3" s="19"/>
      <c r="BH3" s="19"/>
      <c r="BI3" s="21"/>
      <c r="BJ3" s="21"/>
      <c r="BK3" s="21"/>
      <c r="BL3" s="21"/>
      <c r="BM3" s="21"/>
      <c r="BN3" s="21"/>
      <c r="BO3" s="21"/>
      <c r="BP3" s="21"/>
      <c r="BQ3" s="21"/>
      <c r="BR3" s="21"/>
      <c r="BS3" s="21"/>
      <c r="BT3" s="21"/>
      <c r="BU3" s="21"/>
      <c r="BV3" s="21"/>
      <c r="BW3" s="21"/>
      <c r="BX3" s="21"/>
      <c r="BY3" s="21"/>
    </row>
    <row r="4" spans="1:77" s="3" customFormat="1" ht="19.5" customHeight="1" x14ac:dyDescent="0.25">
      <c r="B4" s="415"/>
      <c r="C4" s="416"/>
      <c r="D4" s="295"/>
      <c r="E4" s="418" t="s">
        <v>231</v>
      </c>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P4" s="418"/>
      <c r="AQ4" s="418"/>
      <c r="AR4" s="418"/>
      <c r="AS4" s="418"/>
      <c r="AT4" s="418"/>
      <c r="AU4" s="418"/>
      <c r="AV4" s="416"/>
      <c r="AW4" s="416"/>
      <c r="AX4" s="416"/>
      <c r="AY4" s="417"/>
      <c r="AZ4" s="417"/>
      <c r="BA4" s="22"/>
      <c r="BB4" s="19"/>
      <c r="BC4" s="19"/>
      <c r="BD4" s="19"/>
      <c r="BE4" s="20"/>
      <c r="BF4" s="19"/>
      <c r="BG4" s="19"/>
      <c r="BH4" s="19"/>
      <c r="BI4" s="21"/>
      <c r="BJ4" s="21"/>
      <c r="BK4" s="21"/>
      <c r="BL4" s="21"/>
      <c r="BM4" s="21"/>
      <c r="BN4" s="21"/>
      <c r="BO4" s="21"/>
      <c r="BP4" s="21"/>
      <c r="BQ4" s="21"/>
      <c r="BR4" s="21"/>
      <c r="BS4" s="21"/>
      <c r="BT4" s="21"/>
      <c r="BU4" s="21"/>
      <c r="BV4" s="21"/>
      <c r="BW4" s="21"/>
      <c r="BX4" s="21"/>
      <c r="BY4" s="21"/>
    </row>
    <row r="5" spans="1:77" s="3" customFormat="1" ht="24.95" customHeight="1" x14ac:dyDescent="0.25">
      <c r="B5" s="415"/>
      <c r="C5" s="416"/>
      <c r="D5" s="295"/>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20"/>
      <c r="AW5" s="420"/>
      <c r="AX5" s="420"/>
      <c r="AY5" s="416"/>
      <c r="AZ5" s="416"/>
      <c r="BA5" s="23"/>
      <c r="BB5" s="19"/>
      <c r="BC5" s="19"/>
      <c r="BD5" s="19"/>
      <c r="BE5" s="20"/>
      <c r="BF5" s="19"/>
      <c r="BG5" s="19"/>
      <c r="BH5" s="19"/>
      <c r="BI5" s="21"/>
      <c r="BJ5" s="21"/>
      <c r="BK5" s="21"/>
      <c r="BL5" s="21"/>
      <c r="BM5" s="21"/>
      <c r="BN5" s="21"/>
      <c r="BO5" s="21"/>
      <c r="BP5" s="21"/>
      <c r="BQ5" s="21"/>
      <c r="BR5" s="21"/>
      <c r="BS5" s="21"/>
      <c r="BT5" s="21"/>
      <c r="BU5" s="21"/>
      <c r="BV5" s="21"/>
      <c r="BW5" s="21"/>
      <c r="BX5" s="21"/>
      <c r="BY5" s="21"/>
    </row>
    <row r="6" spans="1:77" s="3" customFormat="1" ht="19.5" customHeight="1" x14ac:dyDescent="0.35">
      <c r="B6" s="415"/>
      <c r="C6" s="416"/>
      <c r="D6" s="295"/>
      <c r="E6" s="297"/>
      <c r="F6" s="297"/>
      <c r="G6" s="297"/>
      <c r="H6" s="298"/>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297"/>
      <c r="AR6" s="297"/>
      <c r="AS6" s="297"/>
      <c r="AT6" s="297"/>
      <c r="AU6" s="297"/>
      <c r="AV6" s="420"/>
      <c r="AW6" s="420"/>
      <c r="AX6" s="420"/>
      <c r="AY6" s="416"/>
      <c r="AZ6" s="416"/>
      <c r="BA6" s="24"/>
      <c r="BB6" s="19"/>
      <c r="BC6" s="19"/>
      <c r="BD6" s="19"/>
      <c r="BE6" s="20"/>
      <c r="BF6" s="19"/>
      <c r="BG6" s="19"/>
      <c r="BH6" s="19"/>
      <c r="BI6" s="21"/>
      <c r="BJ6" s="21"/>
      <c r="BK6" s="21"/>
      <c r="BL6" s="21"/>
      <c r="BM6" s="21"/>
      <c r="BN6" s="21"/>
      <c r="BO6" s="21"/>
      <c r="BP6" s="21"/>
      <c r="BQ6" s="21"/>
      <c r="BR6" s="21"/>
      <c r="BS6" s="21"/>
      <c r="BT6" s="21"/>
      <c r="BU6" s="21"/>
      <c r="BV6" s="21"/>
      <c r="BW6" s="21"/>
      <c r="BX6" s="21"/>
      <c r="BY6" s="21"/>
    </row>
    <row r="7" spans="1:77" s="3" customFormat="1" ht="19.5" customHeight="1" x14ac:dyDescent="0.35">
      <c r="B7" s="299"/>
      <c r="C7" s="25"/>
      <c r="D7" s="25"/>
      <c r="E7" s="25"/>
      <c r="F7" s="25"/>
      <c r="G7" s="25"/>
      <c r="H7" s="296"/>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2"/>
      <c r="BB7" s="19"/>
      <c r="BC7" s="19"/>
      <c r="BD7" s="19"/>
      <c r="BE7" s="20"/>
      <c r="BF7" s="19"/>
      <c r="BG7" s="19"/>
      <c r="BH7" s="19"/>
      <c r="BI7" s="21"/>
      <c r="BJ7" s="21"/>
      <c r="BK7" s="21"/>
      <c r="BL7" s="21"/>
      <c r="BM7" s="21"/>
      <c r="BN7" s="21"/>
      <c r="BO7" s="21"/>
      <c r="BP7" s="21"/>
      <c r="BQ7" s="21"/>
      <c r="BR7" s="21"/>
      <c r="BS7" s="21"/>
      <c r="BT7" s="21"/>
      <c r="BU7" s="21"/>
      <c r="BV7" s="21"/>
      <c r="BW7" s="21"/>
      <c r="BX7" s="21"/>
      <c r="BY7" s="21"/>
    </row>
    <row r="8" spans="1:77" s="3" customFormat="1" ht="28.5" customHeight="1" x14ac:dyDescent="0.25">
      <c r="B8" s="4"/>
      <c r="H8" s="95"/>
      <c r="L8" s="300"/>
      <c r="AY8" s="25"/>
      <c r="AZ8" s="25"/>
      <c r="BA8" s="26"/>
      <c r="BB8" s="19"/>
      <c r="BC8" s="19"/>
      <c r="BD8" s="19"/>
      <c r="BE8" s="20"/>
      <c r="BF8" s="19"/>
      <c r="BG8" s="19"/>
      <c r="BH8" s="19"/>
      <c r="BI8" s="21"/>
      <c r="BJ8" s="21"/>
      <c r="BK8" s="21"/>
      <c r="BL8" s="21"/>
      <c r="BM8" s="21"/>
      <c r="BN8" s="21"/>
      <c r="BO8" s="21"/>
      <c r="BP8" s="21"/>
      <c r="BQ8" s="21"/>
      <c r="BR8" s="21"/>
      <c r="BS8" s="21"/>
      <c r="BT8" s="21"/>
      <c r="BU8" s="21"/>
      <c r="BV8" s="21"/>
      <c r="BW8" s="21"/>
      <c r="BX8" s="21"/>
      <c r="BY8" s="21"/>
    </row>
    <row r="9" spans="1:77" s="3" customFormat="1" ht="21" x14ac:dyDescent="0.35">
      <c r="B9" s="299"/>
      <c r="C9" s="297"/>
      <c r="D9" s="297"/>
      <c r="E9" s="297"/>
      <c r="F9" s="297"/>
      <c r="G9" s="297"/>
      <c r="H9" s="298"/>
      <c r="I9" s="297"/>
      <c r="J9" s="297"/>
      <c r="K9" s="297"/>
      <c r="L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7"/>
      <c r="AZ9" s="297"/>
      <c r="BA9" s="27"/>
      <c r="BB9" s="19"/>
      <c r="BC9" s="19"/>
      <c r="BD9" s="19"/>
      <c r="BE9" s="20"/>
      <c r="BF9" s="19"/>
      <c r="BG9" s="19"/>
      <c r="BH9" s="19"/>
      <c r="BI9" s="21"/>
      <c r="BJ9" s="21"/>
      <c r="BK9" s="21"/>
      <c r="BL9" s="21"/>
      <c r="BM9" s="21"/>
      <c r="BN9" s="21"/>
      <c r="BO9" s="21"/>
      <c r="BP9" s="21"/>
      <c r="BQ9" s="21"/>
      <c r="BR9" s="21"/>
      <c r="BS9" s="21"/>
      <c r="BT9" s="21"/>
      <c r="BU9" s="21"/>
      <c r="BV9" s="21"/>
      <c r="BW9" s="21"/>
      <c r="BX9" s="21"/>
      <c r="BY9" s="21"/>
    </row>
    <row r="10" spans="1:77" s="3" customFormat="1" x14ac:dyDescent="0.25">
      <c r="B10" s="4"/>
      <c r="H10" s="95"/>
      <c r="BA10" s="26"/>
      <c r="BB10" s="19"/>
      <c r="BC10" s="19"/>
      <c r="BD10" s="19"/>
      <c r="BE10" s="20"/>
      <c r="BF10" s="19"/>
      <c r="BG10" s="19"/>
      <c r="BH10" s="19"/>
      <c r="BI10" s="21"/>
      <c r="BJ10" s="21"/>
      <c r="BK10" s="21"/>
      <c r="BL10" s="21"/>
      <c r="BM10" s="21"/>
      <c r="BN10" s="21"/>
      <c r="BO10" s="21"/>
      <c r="BP10" s="21"/>
      <c r="BQ10" s="21"/>
      <c r="BR10" s="21"/>
      <c r="BS10" s="21"/>
      <c r="BT10" s="21"/>
      <c r="BU10" s="21"/>
      <c r="BV10" s="21"/>
      <c r="BW10" s="21"/>
      <c r="BX10" s="21"/>
      <c r="BY10" s="21"/>
    </row>
    <row r="11" spans="1:77" s="3" customFormat="1" x14ac:dyDescent="0.25">
      <c r="B11" s="4"/>
      <c r="H11" s="95"/>
      <c r="BA11" s="26"/>
      <c r="BB11" s="19"/>
      <c r="BC11" s="19"/>
      <c r="BD11" s="19"/>
      <c r="BE11" s="20"/>
      <c r="BF11" s="19"/>
      <c r="BG11" s="19"/>
      <c r="BH11" s="19"/>
      <c r="BI11" s="21"/>
      <c r="BJ11" s="21"/>
      <c r="BK11" s="21"/>
      <c r="BL11" s="21"/>
      <c r="BM11" s="21"/>
      <c r="BN11" s="21"/>
      <c r="BO11" s="21"/>
      <c r="BP11" s="21"/>
      <c r="BQ11" s="21"/>
      <c r="BR11" s="21"/>
      <c r="BS11" s="21"/>
      <c r="BT11" s="21"/>
      <c r="BU11" s="21"/>
      <c r="BV11" s="21"/>
      <c r="BW11" s="21"/>
      <c r="BX11" s="21"/>
      <c r="BY11" s="21"/>
    </row>
    <row r="12" spans="1:77" s="21" customFormat="1" ht="16.5" thickBot="1" x14ac:dyDescent="0.3">
      <c r="A12" s="19"/>
      <c r="B12" s="301"/>
      <c r="C12" s="302"/>
      <c r="D12" s="302"/>
      <c r="E12" s="302"/>
      <c r="F12" s="302"/>
      <c r="G12" s="302"/>
      <c r="H12" s="303"/>
      <c r="I12" s="302"/>
      <c r="J12" s="302"/>
      <c r="K12" s="302"/>
      <c r="L12" s="302"/>
      <c r="M12" s="302"/>
      <c r="N12" s="302"/>
      <c r="O12" s="302"/>
      <c r="P12" s="302"/>
      <c r="Q12" s="3"/>
      <c r="R12" s="3"/>
      <c r="S12" s="3"/>
      <c r="T12" s="3"/>
      <c r="U12" s="3"/>
      <c r="V12" s="3"/>
      <c r="W12" s="3"/>
      <c r="X12" s="3"/>
      <c r="Y12" s="3"/>
      <c r="Z12" s="3"/>
      <c r="AA12" s="3"/>
      <c r="AB12" s="3"/>
      <c r="AC12" s="3"/>
      <c r="AD12" s="3"/>
      <c r="AE12" s="3"/>
      <c r="AF12" s="3"/>
      <c r="AG12" s="3"/>
      <c r="AH12" s="3"/>
      <c r="AI12" s="3"/>
      <c r="AJ12" s="3"/>
      <c r="AK12" s="3"/>
      <c r="AL12" s="3"/>
      <c r="AM12" s="3"/>
      <c r="AN12" s="3"/>
      <c r="AO12" s="3"/>
      <c r="AP12" s="302"/>
      <c r="AQ12" s="302"/>
      <c r="AR12" s="302"/>
      <c r="AS12" s="302"/>
      <c r="AT12" s="302"/>
      <c r="AU12" s="302"/>
      <c r="AV12" s="302"/>
      <c r="AW12" s="302"/>
      <c r="AX12" s="302"/>
      <c r="AY12" s="302"/>
      <c r="AZ12" s="302"/>
      <c r="BA12" s="28"/>
      <c r="BB12" s="19"/>
      <c r="BC12" s="19"/>
      <c r="BD12" s="19"/>
      <c r="BE12" s="20"/>
      <c r="BF12" s="19"/>
      <c r="BG12" s="19"/>
      <c r="BH12" s="19"/>
    </row>
    <row r="13" spans="1:77" s="21" customFormat="1" ht="16.5" thickBot="1" x14ac:dyDescent="0.3">
      <c r="A13" s="19"/>
      <c r="B13" s="404" t="s">
        <v>107</v>
      </c>
      <c r="C13" s="405"/>
      <c r="D13" s="405"/>
      <c r="E13" s="405"/>
      <c r="F13" s="405"/>
      <c r="G13" s="304"/>
      <c r="H13" s="95"/>
      <c r="I13" s="304"/>
      <c r="J13" s="304"/>
      <c r="K13" s="304"/>
      <c r="L13" s="406" t="s">
        <v>112</v>
      </c>
      <c r="M13" s="407"/>
      <c r="N13" s="407"/>
      <c r="O13" s="408"/>
      <c r="P13" s="302"/>
      <c r="Q13" s="3"/>
      <c r="R13" s="3"/>
      <c r="S13" s="3"/>
      <c r="T13" s="3"/>
      <c r="U13" s="3"/>
      <c r="V13" s="3"/>
      <c r="W13" s="3"/>
      <c r="X13" s="3"/>
      <c r="Y13" s="3"/>
      <c r="Z13" s="3"/>
      <c r="AA13" s="3"/>
      <c r="AB13" s="3"/>
      <c r="AC13" s="3"/>
      <c r="AD13" s="3"/>
      <c r="AE13" s="3"/>
      <c r="AF13" s="3"/>
      <c r="AG13" s="3"/>
      <c r="AH13" s="3"/>
      <c r="AI13" s="3"/>
      <c r="AJ13" s="3"/>
      <c r="AK13" s="3"/>
      <c r="AL13" s="3"/>
      <c r="AM13" s="3"/>
      <c r="AN13" s="3"/>
      <c r="AO13" s="3"/>
      <c r="AP13" s="302"/>
      <c r="AQ13" s="302"/>
      <c r="AR13" s="305" t="s">
        <v>184</v>
      </c>
      <c r="AS13" s="305"/>
      <c r="AT13" s="305"/>
      <c r="AU13" s="305"/>
      <c r="AV13" s="305"/>
      <c r="AW13" s="409" t="str">
        <f>+VLOOKUP(L13,listas!$B$4:$C$72,2,0)</f>
        <v>46-02-00-091</v>
      </c>
      <c r="AX13" s="410"/>
      <c r="AY13" s="411"/>
      <c r="AZ13" s="302"/>
      <c r="BA13" s="28"/>
      <c r="BB13" s="19"/>
      <c r="BC13" s="19"/>
      <c r="BD13" s="19"/>
      <c r="BE13" s="20"/>
      <c r="BF13" s="19"/>
      <c r="BG13" s="19"/>
      <c r="BH13" s="19"/>
    </row>
    <row r="14" spans="1:77" s="21" customFormat="1" x14ac:dyDescent="0.25">
      <c r="A14" s="19"/>
      <c r="B14" s="306"/>
      <c r="C14" s="307"/>
      <c r="D14" s="307"/>
      <c r="E14" s="307"/>
      <c r="F14" s="307"/>
      <c r="G14" s="307"/>
      <c r="H14" s="95"/>
      <c r="I14" s="307"/>
      <c r="J14" s="307"/>
      <c r="K14" s="307"/>
      <c r="L14" s="307"/>
      <c r="M14" s="307"/>
      <c r="N14" s="307"/>
      <c r="O14" s="307"/>
      <c r="P14" s="307"/>
      <c r="Q14" s="29"/>
      <c r="R14" s="29"/>
      <c r="S14" s="29"/>
      <c r="T14" s="29"/>
      <c r="U14" s="308"/>
      <c r="V14" s="308"/>
      <c r="W14" s="29"/>
      <c r="X14" s="29"/>
      <c r="Y14" s="29"/>
      <c r="Z14" s="29"/>
      <c r="AA14" s="29"/>
      <c r="AB14" s="29"/>
      <c r="AC14" s="29"/>
      <c r="AD14" s="29"/>
      <c r="AE14" s="29"/>
      <c r="AF14" s="307"/>
      <c r="AG14" s="307"/>
      <c r="AH14" s="307"/>
      <c r="AI14" s="30"/>
      <c r="AJ14" s="302"/>
      <c r="AK14" s="302"/>
      <c r="AL14" s="302"/>
      <c r="AM14" s="309"/>
      <c r="AN14" s="309"/>
      <c r="AO14" s="302"/>
      <c r="AP14" s="302"/>
      <c r="AQ14" s="302"/>
      <c r="AR14" s="302"/>
      <c r="AS14" s="302"/>
      <c r="AT14" s="302"/>
      <c r="AU14" s="302"/>
      <c r="AV14" s="302"/>
      <c r="AW14" s="302"/>
      <c r="AX14" s="302"/>
      <c r="AY14" s="302"/>
      <c r="AZ14" s="302"/>
      <c r="BA14" s="28"/>
      <c r="BB14" s="19"/>
      <c r="BC14" s="19"/>
      <c r="BD14" s="19"/>
      <c r="BE14" s="20"/>
      <c r="BF14" s="19"/>
      <c r="BG14" s="19"/>
      <c r="BH14" s="19"/>
    </row>
    <row r="15" spans="1:77" s="21" customFormat="1" x14ac:dyDescent="0.25">
      <c r="A15" s="19"/>
      <c r="B15" s="306" t="s">
        <v>110</v>
      </c>
      <c r="C15" s="307"/>
      <c r="D15" s="307"/>
      <c r="E15" s="412">
        <f>+YEAR(E17)</f>
        <v>2026</v>
      </c>
      <c r="F15" s="412"/>
      <c r="G15" s="307"/>
      <c r="H15" s="95"/>
      <c r="I15" s="307"/>
      <c r="J15" s="307"/>
      <c r="K15" s="307"/>
      <c r="L15" s="307"/>
      <c r="M15" s="307"/>
      <c r="N15" s="307"/>
      <c r="O15" s="307"/>
      <c r="P15" s="307"/>
      <c r="Q15" s="29"/>
      <c r="R15" s="29"/>
      <c r="S15" s="29"/>
      <c r="T15" s="29"/>
      <c r="U15" s="308"/>
      <c r="V15" s="308"/>
      <c r="W15" s="29"/>
      <c r="X15" s="29"/>
      <c r="Y15" s="29"/>
      <c r="Z15" s="29"/>
      <c r="AA15" s="29"/>
      <c r="AB15" s="29"/>
      <c r="AC15" s="29"/>
      <c r="AD15" s="29"/>
      <c r="AE15" s="29"/>
      <c r="AF15" s="307"/>
      <c r="AG15" s="307"/>
      <c r="AH15" s="307"/>
      <c r="AI15" s="30"/>
      <c r="AJ15" s="302"/>
      <c r="AK15" s="302"/>
      <c r="AL15" s="302"/>
      <c r="AM15" s="309"/>
      <c r="AN15" s="309"/>
      <c r="AO15" s="302"/>
      <c r="AP15" s="302"/>
      <c r="AQ15" s="302"/>
      <c r="AR15" s="302"/>
      <c r="AS15" s="302"/>
      <c r="AT15" s="302"/>
      <c r="AU15" s="302"/>
      <c r="AV15" s="302"/>
      <c r="AW15" s="302"/>
      <c r="AX15" s="302"/>
      <c r="AY15" s="302"/>
      <c r="AZ15" s="302"/>
      <c r="BA15" s="28"/>
      <c r="BB15" s="19"/>
      <c r="BC15" s="19"/>
      <c r="BD15" s="19"/>
      <c r="BE15" s="20"/>
      <c r="BF15" s="19"/>
      <c r="BG15" s="19"/>
      <c r="BH15" s="19"/>
    </row>
    <row r="16" spans="1:77" s="31" customFormat="1" ht="16.5" thickBot="1" x14ac:dyDescent="0.3">
      <c r="A16" s="19"/>
      <c r="B16" s="301"/>
      <c r="C16" s="302"/>
      <c r="D16" s="302"/>
      <c r="E16" s="302"/>
      <c r="F16" s="302"/>
      <c r="G16" s="302"/>
      <c r="H16" s="95"/>
      <c r="I16" s="302"/>
      <c r="J16" s="302"/>
      <c r="K16" s="302"/>
      <c r="L16" s="302"/>
      <c r="M16" s="302"/>
      <c r="N16" s="302"/>
      <c r="O16" s="302"/>
      <c r="P16" s="302"/>
      <c r="Q16" s="30"/>
      <c r="R16" s="30"/>
      <c r="S16" s="30"/>
      <c r="T16" s="30"/>
      <c r="U16" s="302"/>
      <c r="V16" s="302"/>
      <c r="W16" s="302"/>
      <c r="X16" s="302"/>
      <c r="Y16" s="302"/>
      <c r="Z16" s="302"/>
      <c r="AA16" s="302"/>
      <c r="AB16" s="302"/>
      <c r="AC16" s="302"/>
      <c r="AD16" s="302"/>
      <c r="AE16" s="302"/>
      <c r="AF16" s="302"/>
      <c r="AG16" s="302"/>
      <c r="AH16" s="302"/>
      <c r="AI16" s="30"/>
      <c r="AJ16" s="302"/>
      <c r="AK16" s="302"/>
      <c r="AL16" s="302"/>
      <c r="AM16" s="309"/>
      <c r="AN16" s="309"/>
      <c r="AO16" s="302"/>
      <c r="AP16" s="302"/>
      <c r="AQ16" s="302"/>
      <c r="AR16" s="302"/>
      <c r="AS16" s="302"/>
      <c r="AT16" s="302"/>
      <c r="AU16" s="302"/>
      <c r="AV16" s="302"/>
      <c r="AW16" s="302"/>
      <c r="AX16" s="302"/>
      <c r="AY16" s="302"/>
      <c r="AZ16" s="302"/>
      <c r="BA16" s="28"/>
      <c r="BB16" s="19"/>
      <c r="BC16" s="19"/>
      <c r="BD16" s="19"/>
      <c r="BE16" s="20"/>
      <c r="BF16" s="19"/>
      <c r="BG16" s="19"/>
      <c r="BH16" s="19"/>
      <c r="BI16" s="21"/>
      <c r="BJ16" s="21"/>
      <c r="BK16" s="21"/>
      <c r="BL16" s="21"/>
      <c r="BM16" s="21"/>
      <c r="BN16" s="21"/>
      <c r="BO16" s="21"/>
      <c r="BP16" s="21"/>
      <c r="BQ16" s="21"/>
      <c r="BR16" s="21"/>
      <c r="BS16" s="21"/>
      <c r="BT16" s="21"/>
      <c r="BU16" s="21"/>
      <c r="BV16" s="21"/>
      <c r="BW16" s="21"/>
      <c r="BX16" s="21"/>
      <c r="BY16" s="21"/>
    </row>
    <row r="17" spans="1:77" s="31" customFormat="1" ht="16.5" thickBot="1" x14ac:dyDescent="0.3">
      <c r="A17" s="19"/>
      <c r="B17" s="310" t="s">
        <v>185</v>
      </c>
      <c r="C17" s="305"/>
      <c r="D17" s="305"/>
      <c r="E17" s="413">
        <v>46023</v>
      </c>
      <c r="F17" s="414"/>
      <c r="G17" s="311"/>
      <c r="H17" s="312"/>
      <c r="I17" s="311"/>
      <c r="J17" s="311"/>
      <c r="K17" s="311"/>
      <c r="L17" s="19"/>
      <c r="M17" s="305"/>
      <c r="N17" s="305"/>
      <c r="O17" s="32"/>
      <c r="P17" s="32"/>
      <c r="Q17" s="33">
        <v>46203</v>
      </c>
      <c r="R17" s="34"/>
      <c r="S17" s="34"/>
      <c r="T17" s="34"/>
      <c r="U17" s="302"/>
      <c r="V17" s="302"/>
      <c r="W17" s="302"/>
      <c r="X17" s="302"/>
      <c r="Y17" s="302"/>
      <c r="Z17" s="302"/>
      <c r="AA17" s="302"/>
      <c r="AB17" s="302"/>
      <c r="AC17" s="302"/>
      <c r="AD17" s="302"/>
      <c r="AE17" s="302"/>
      <c r="AF17" s="302"/>
      <c r="AG17" s="19"/>
      <c r="AH17" s="19"/>
      <c r="AI17" s="313"/>
      <c r="AJ17" s="313"/>
      <c r="AK17" s="313"/>
      <c r="AL17" s="313"/>
      <c r="AM17" s="309"/>
      <c r="AN17" s="309"/>
      <c r="AO17" s="302"/>
      <c r="AP17" s="302"/>
      <c r="AQ17" s="302"/>
      <c r="AR17" s="302"/>
      <c r="AS17" s="302"/>
      <c r="AT17" s="302"/>
      <c r="AU17" s="302"/>
      <c r="AV17" s="302"/>
      <c r="AW17" s="302"/>
      <c r="AX17" s="35"/>
      <c r="AY17" s="314"/>
      <c r="AZ17" s="35"/>
      <c r="BA17" s="36"/>
      <c r="BB17" s="19"/>
      <c r="BC17" s="19"/>
      <c r="BD17" s="19"/>
      <c r="BE17" s="20"/>
      <c r="BF17" s="19"/>
      <c r="BG17" s="19"/>
      <c r="BH17" s="19"/>
      <c r="BI17" s="21"/>
      <c r="BJ17" s="21"/>
      <c r="BK17" s="21"/>
      <c r="BL17" s="21"/>
      <c r="BM17" s="21"/>
      <c r="BN17" s="21"/>
      <c r="BO17" s="21"/>
      <c r="BP17" s="21"/>
      <c r="BQ17" s="21"/>
      <c r="BR17" s="21"/>
      <c r="BS17" s="21"/>
      <c r="BT17" s="21"/>
      <c r="BU17" s="21"/>
      <c r="BV17" s="21"/>
      <c r="BW17" s="21"/>
      <c r="BX17" s="21"/>
      <c r="BY17" s="21"/>
    </row>
    <row r="18" spans="1:77" s="31" customFormat="1" ht="16.5" thickBot="1" x14ac:dyDescent="0.3">
      <c r="A18" s="19"/>
      <c r="B18" s="315"/>
      <c r="C18" s="37"/>
      <c r="D18" s="37"/>
      <c r="E18" s="38"/>
      <c r="F18" s="38"/>
      <c r="G18" s="38"/>
      <c r="H18" s="218"/>
      <c r="I18" s="38"/>
      <c r="J18" s="38"/>
      <c r="K18" s="38"/>
      <c r="L18" s="39"/>
      <c r="M18" s="37"/>
      <c r="N18" s="37"/>
      <c r="O18" s="211"/>
      <c r="P18" s="211"/>
      <c r="Q18" s="40"/>
      <c r="R18" s="41"/>
      <c r="S18" s="41"/>
      <c r="T18" s="41"/>
      <c r="U18" s="42"/>
      <c r="V18" s="42"/>
      <c r="W18" s="42"/>
      <c r="X18" s="42"/>
      <c r="Y18" s="42"/>
      <c r="Z18" s="42"/>
      <c r="AA18" s="42"/>
      <c r="AB18" s="42"/>
      <c r="AC18" s="42"/>
      <c r="AD18" s="42"/>
      <c r="AE18" s="42"/>
      <c r="AF18" s="42"/>
      <c r="AG18" s="39"/>
      <c r="AH18" s="39"/>
      <c r="AI18" s="43"/>
      <c r="AJ18" s="43"/>
      <c r="AK18" s="43"/>
      <c r="AL18" s="43"/>
      <c r="AM18" s="44"/>
      <c r="AN18" s="44"/>
      <c r="AO18" s="42"/>
      <c r="AP18" s="42"/>
      <c r="AQ18" s="42"/>
      <c r="AR18" s="42"/>
      <c r="AS18" s="42"/>
      <c r="AT18" s="42"/>
      <c r="AU18" s="42"/>
      <c r="AV18" s="42"/>
      <c r="AW18" s="42"/>
      <c r="AX18" s="45"/>
      <c r="AY18" s="46"/>
      <c r="AZ18" s="45"/>
      <c r="BA18" s="47"/>
      <c r="BB18" s="19"/>
      <c r="BC18" s="19"/>
      <c r="BD18" s="19"/>
      <c r="BE18" s="20"/>
      <c r="BF18" s="19"/>
      <c r="BG18" s="19"/>
      <c r="BH18" s="19"/>
      <c r="BI18" s="21"/>
      <c r="BJ18" s="21"/>
      <c r="BK18" s="21"/>
      <c r="BL18" s="21"/>
      <c r="BM18" s="21"/>
      <c r="BN18" s="21"/>
      <c r="BO18" s="21"/>
      <c r="BP18" s="21"/>
      <c r="BQ18" s="21"/>
      <c r="BR18" s="21"/>
      <c r="BS18" s="21"/>
      <c r="BT18" s="21"/>
      <c r="BU18" s="21"/>
      <c r="BV18" s="21"/>
      <c r="BW18" s="21"/>
      <c r="BX18" s="21"/>
      <c r="BY18" s="21"/>
    </row>
    <row r="19" spans="1:77" ht="21.75" thickBot="1" x14ac:dyDescent="0.5">
      <c r="A19" s="19"/>
      <c r="B19" s="424" t="s">
        <v>11</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6"/>
      <c r="AH19" s="224"/>
      <c r="AI19" s="427" t="s">
        <v>186</v>
      </c>
      <c r="AJ19" s="428"/>
      <c r="AK19" s="428"/>
      <c r="AL19" s="428"/>
      <c r="AM19" s="428"/>
      <c r="AN19" s="428"/>
      <c r="AO19" s="428"/>
      <c r="AP19" s="428"/>
      <c r="AQ19" s="428"/>
      <c r="AR19" s="428"/>
      <c r="AS19" s="428"/>
      <c r="AT19" s="428"/>
      <c r="AU19" s="428"/>
      <c r="AV19" s="428"/>
      <c r="AW19" s="428"/>
      <c r="AX19" s="428"/>
      <c r="AY19" s="428"/>
      <c r="AZ19" s="428"/>
      <c r="BA19" s="429"/>
      <c r="BB19" s="19"/>
      <c r="BC19" s="19"/>
      <c r="BD19" s="19"/>
      <c r="BE19" s="20"/>
      <c r="BF19" s="19"/>
      <c r="BG19" s="19"/>
      <c r="BH19" s="19"/>
    </row>
    <row r="20" spans="1:77" s="48" customFormat="1" ht="16.5" thickBot="1" x14ac:dyDescent="0.3">
      <c r="B20" s="421" t="s">
        <v>12</v>
      </c>
      <c r="C20" s="423"/>
      <c r="D20" s="249" t="s">
        <v>17</v>
      </c>
      <c r="E20" s="250" t="s">
        <v>20</v>
      </c>
      <c r="F20" s="250" t="s">
        <v>432</v>
      </c>
      <c r="G20" s="250" t="s">
        <v>23</v>
      </c>
      <c r="H20" s="251" t="s">
        <v>26</v>
      </c>
      <c r="I20" s="250" t="s">
        <v>29</v>
      </c>
      <c r="J20" s="421" t="s">
        <v>32</v>
      </c>
      <c r="K20" s="422"/>
      <c r="L20" s="423"/>
      <c r="M20" s="435" t="s">
        <v>35</v>
      </c>
      <c r="N20" s="436"/>
      <c r="O20" s="436"/>
      <c r="P20" s="437"/>
      <c r="Q20" s="435" t="s">
        <v>38</v>
      </c>
      <c r="R20" s="436"/>
      <c r="S20" s="436"/>
      <c r="T20" s="436"/>
      <c r="U20" s="437"/>
      <c r="V20" s="49" t="s">
        <v>39</v>
      </c>
      <c r="W20" s="49" t="s">
        <v>44</v>
      </c>
      <c r="X20" s="49" t="s">
        <v>46</v>
      </c>
      <c r="Y20" s="49" t="s">
        <v>49</v>
      </c>
      <c r="Z20" s="435" t="s">
        <v>52</v>
      </c>
      <c r="AA20" s="437"/>
      <c r="AB20" s="435" t="s">
        <v>55</v>
      </c>
      <c r="AC20" s="437"/>
      <c r="AD20" s="435" t="s">
        <v>58</v>
      </c>
      <c r="AE20" s="437"/>
      <c r="AF20" s="49" t="s">
        <v>61</v>
      </c>
      <c r="AG20" s="49" t="s">
        <v>64</v>
      </c>
      <c r="AH20" s="49" t="s">
        <v>442</v>
      </c>
      <c r="AI20" s="50" t="s">
        <v>66</v>
      </c>
      <c r="AJ20" s="50" t="s">
        <v>69</v>
      </c>
      <c r="AK20" s="50" t="s">
        <v>443</v>
      </c>
      <c r="AL20" s="50" t="s">
        <v>72</v>
      </c>
      <c r="AM20" s="50" t="s">
        <v>75</v>
      </c>
      <c r="AN20" s="50" t="s">
        <v>78</v>
      </c>
      <c r="AO20" s="50" t="s">
        <v>81</v>
      </c>
      <c r="AP20" s="430" t="s">
        <v>84</v>
      </c>
      <c r="AQ20" s="431"/>
      <c r="AR20" s="432"/>
      <c r="AS20" s="430" t="s">
        <v>87</v>
      </c>
      <c r="AT20" s="431"/>
      <c r="AU20" s="431"/>
      <c r="AV20" s="432"/>
      <c r="AW20" s="430" t="s">
        <v>92</v>
      </c>
      <c r="AX20" s="432"/>
      <c r="AY20" s="50" t="s">
        <v>95</v>
      </c>
      <c r="AZ20" s="50" t="s">
        <v>98</v>
      </c>
      <c r="BA20" s="50" t="s">
        <v>101</v>
      </c>
      <c r="BB20" s="19"/>
      <c r="BC20" s="19"/>
      <c r="BD20" s="19"/>
      <c r="BE20" s="20"/>
      <c r="BF20" s="19"/>
      <c r="BG20" s="19"/>
      <c r="BH20" s="19"/>
      <c r="BI20" s="21"/>
      <c r="BJ20" s="21"/>
      <c r="BK20" s="21"/>
      <c r="BL20" s="21"/>
      <c r="BM20" s="21"/>
      <c r="BN20" s="21"/>
      <c r="BO20" s="21"/>
      <c r="BP20" s="21"/>
    </row>
    <row r="21" spans="1:77" ht="36" customHeight="1" thickBot="1" x14ac:dyDescent="0.3">
      <c r="A21" s="32"/>
      <c r="B21" s="438" t="s">
        <v>109</v>
      </c>
      <c r="C21" s="439"/>
      <c r="D21" s="468" t="s">
        <v>187</v>
      </c>
      <c r="E21" s="440" t="s">
        <v>370</v>
      </c>
      <c r="F21" s="441" t="s">
        <v>188</v>
      </c>
      <c r="G21" s="442" t="s">
        <v>189</v>
      </c>
      <c r="H21" s="433" t="s">
        <v>190</v>
      </c>
      <c r="I21" s="433" t="s">
        <v>191</v>
      </c>
      <c r="J21" s="469" t="s">
        <v>391</v>
      </c>
      <c r="K21" s="434" t="s">
        <v>193</v>
      </c>
      <c r="L21" s="433" t="s">
        <v>192</v>
      </c>
      <c r="M21" s="471" t="s">
        <v>109</v>
      </c>
      <c r="N21" s="472"/>
      <c r="O21" s="472"/>
      <c r="P21" s="473"/>
      <c r="Q21" s="459" t="s">
        <v>194</v>
      </c>
      <c r="R21" s="460"/>
      <c r="S21" s="460"/>
      <c r="T21" s="460"/>
      <c r="U21" s="461"/>
      <c r="V21" s="462" t="s">
        <v>195</v>
      </c>
      <c r="W21" s="464" t="s">
        <v>196</v>
      </c>
      <c r="X21" s="466" t="s">
        <v>197</v>
      </c>
      <c r="Y21" s="485" t="s">
        <v>198</v>
      </c>
      <c r="Z21" s="487" t="s">
        <v>199</v>
      </c>
      <c r="AA21" s="488"/>
      <c r="AB21" s="489" t="s">
        <v>200</v>
      </c>
      <c r="AC21" s="488"/>
      <c r="AD21" s="489" t="s">
        <v>201</v>
      </c>
      <c r="AE21" s="490"/>
      <c r="AF21" s="457" t="s">
        <v>202</v>
      </c>
      <c r="AG21" s="457" t="s">
        <v>203</v>
      </c>
      <c r="AH21" s="491" t="s">
        <v>384</v>
      </c>
      <c r="AI21" s="453" t="s">
        <v>204</v>
      </c>
      <c r="AJ21" s="455" t="s">
        <v>205</v>
      </c>
      <c r="AK21" s="491" t="s">
        <v>383</v>
      </c>
      <c r="AL21" s="491" t="s">
        <v>385</v>
      </c>
      <c r="AM21" s="457" t="s">
        <v>206</v>
      </c>
      <c r="AN21" s="481" t="s">
        <v>207</v>
      </c>
      <c r="AO21" s="445" t="s">
        <v>208</v>
      </c>
      <c r="AP21" s="474" t="s">
        <v>209</v>
      </c>
      <c r="AQ21" s="475"/>
      <c r="AR21" s="476"/>
      <c r="AS21" s="474" t="s">
        <v>210</v>
      </c>
      <c r="AT21" s="475"/>
      <c r="AU21" s="475"/>
      <c r="AV21" s="476"/>
      <c r="AW21" s="477" t="s">
        <v>211</v>
      </c>
      <c r="AX21" s="478"/>
      <c r="AY21" s="479" t="s">
        <v>212</v>
      </c>
      <c r="AZ21" s="483" t="s">
        <v>213</v>
      </c>
      <c r="BA21" s="443" t="s">
        <v>214</v>
      </c>
      <c r="BB21" s="19"/>
      <c r="BC21" s="19"/>
      <c r="BD21" s="19"/>
      <c r="BE21" s="20"/>
      <c r="BF21" s="19"/>
      <c r="BG21" s="19"/>
      <c r="BH21" s="19"/>
    </row>
    <row r="22" spans="1:77" s="21" customFormat="1" ht="35.25" customHeight="1" x14ac:dyDescent="0.25">
      <c r="A22" s="32"/>
      <c r="B22" s="233" t="s">
        <v>215</v>
      </c>
      <c r="C22" s="232" t="s">
        <v>216</v>
      </c>
      <c r="D22" s="468"/>
      <c r="E22" s="440"/>
      <c r="F22" s="441"/>
      <c r="G22" s="442"/>
      <c r="H22" s="434"/>
      <c r="I22" s="434"/>
      <c r="J22" s="470"/>
      <c r="K22" s="434"/>
      <c r="L22" s="434"/>
      <c r="M22" s="235" t="s">
        <v>371</v>
      </c>
      <c r="N22" s="231" t="s">
        <v>371</v>
      </c>
      <c r="O22" s="231" t="s">
        <v>372</v>
      </c>
      <c r="P22" s="231" t="s">
        <v>372</v>
      </c>
      <c r="Q22" s="51" t="s">
        <v>218</v>
      </c>
      <c r="R22" s="52" t="s">
        <v>219</v>
      </c>
      <c r="S22" s="52" t="s">
        <v>220</v>
      </c>
      <c r="T22" s="52" t="s">
        <v>221</v>
      </c>
      <c r="U22" s="52" t="s">
        <v>222</v>
      </c>
      <c r="V22" s="463"/>
      <c r="W22" s="465"/>
      <c r="X22" s="467"/>
      <c r="Y22" s="486"/>
      <c r="Z22" s="242" t="s">
        <v>223</v>
      </c>
      <c r="AA22" s="243" t="s">
        <v>224</v>
      </c>
      <c r="AB22" s="244" t="s">
        <v>223</v>
      </c>
      <c r="AC22" s="243" t="s">
        <v>224</v>
      </c>
      <c r="AD22" s="244" t="s">
        <v>223</v>
      </c>
      <c r="AE22" s="245" t="s">
        <v>224</v>
      </c>
      <c r="AF22" s="458"/>
      <c r="AG22" s="458"/>
      <c r="AH22" s="492"/>
      <c r="AI22" s="454"/>
      <c r="AJ22" s="456"/>
      <c r="AK22" s="492"/>
      <c r="AL22" s="492"/>
      <c r="AM22" s="458"/>
      <c r="AN22" s="482"/>
      <c r="AO22" s="446"/>
      <c r="AP22" s="316" t="s">
        <v>23</v>
      </c>
      <c r="AQ22" s="230" t="s">
        <v>55</v>
      </c>
      <c r="AR22" s="230" t="s">
        <v>12</v>
      </c>
      <c r="AS22" s="316" t="s">
        <v>225</v>
      </c>
      <c r="AT22" s="230" t="s">
        <v>23</v>
      </c>
      <c r="AU22" s="230" t="s">
        <v>55</v>
      </c>
      <c r="AV22" s="316" t="s">
        <v>12</v>
      </c>
      <c r="AW22" s="268" t="s">
        <v>226</v>
      </c>
      <c r="AX22" s="269" t="s">
        <v>227</v>
      </c>
      <c r="AY22" s="480" t="s">
        <v>211</v>
      </c>
      <c r="AZ22" s="484"/>
      <c r="BA22" s="444"/>
      <c r="BB22" s="19"/>
      <c r="BC22" s="19"/>
      <c r="BD22" s="19"/>
      <c r="BE22" s="20"/>
      <c r="BF22" s="19"/>
      <c r="BG22" s="19"/>
      <c r="BH22" s="19"/>
    </row>
    <row r="23" spans="1:77" s="54" customFormat="1" ht="23.1" customHeight="1" x14ac:dyDescent="0.25">
      <c r="A23" s="53"/>
      <c r="B23" s="317"/>
      <c r="C23" s="246">
        <f>+YEAR(E23)</f>
        <v>1900</v>
      </c>
      <c r="D23" s="291"/>
      <c r="E23" s="217"/>
      <c r="F23" s="291"/>
      <c r="G23" s="55">
        <f>+F23-E23+1</f>
        <v>1</v>
      </c>
      <c r="H23" s="56"/>
      <c r="I23" s="227"/>
      <c r="J23" s="227"/>
      <c r="K23" s="292"/>
      <c r="L23" s="293"/>
      <c r="M23" s="247"/>
      <c r="N23" s="247" t="e">
        <f>INDEX(listas!$G$12:$G$16,MATCH(REPORTE_DILIGENCIAR!M23,listas!$H$12:$H$16,0))</f>
        <v>#N/A</v>
      </c>
      <c r="O23" s="229"/>
      <c r="P23" s="229" t="e">
        <f>INDEX(listas!$J$5:$J$8,MATCH(REPORTE_DILIGENCIAR!O23,listas!$K$5:$K$8,0))</f>
        <v>#N/A</v>
      </c>
      <c r="Q23" s="57" t="s">
        <v>109</v>
      </c>
      <c r="R23" s="221">
        <v>0</v>
      </c>
      <c r="S23" s="221">
        <v>0</v>
      </c>
      <c r="T23" s="58">
        <v>0</v>
      </c>
      <c r="U23" s="58">
        <v>0</v>
      </c>
      <c r="V23" s="59">
        <f>+SUM(R23:U23)</f>
        <v>0</v>
      </c>
      <c r="W23" s="59">
        <f>+R23+T23</f>
        <v>0</v>
      </c>
      <c r="X23" s="60"/>
      <c r="Y23" s="61">
        <f t="shared" ref="Y23" si="0">V23-(V23/(1+X23))</f>
        <v>0</v>
      </c>
      <c r="Z23" s="62"/>
      <c r="AA23" s="63">
        <f t="shared" ref="AA23" si="1">(V23/(1+X23))*Z23</f>
        <v>0</v>
      </c>
      <c r="AB23" s="64"/>
      <c r="AC23" s="63">
        <f t="shared" ref="AC23" si="2">(V23/(1+X23))*AB23</f>
        <v>0</v>
      </c>
      <c r="AD23" s="64"/>
      <c r="AE23" s="63">
        <f t="shared" ref="AE23" si="3">(V23/(1+X23))*AD23</f>
        <v>0</v>
      </c>
      <c r="AF23" s="65" t="e">
        <f>+ROUND(W23*AG23,0)</f>
        <v>#N/A</v>
      </c>
      <c r="AG23" s="289" t="e">
        <f>+IF(AND(BB23&gt;=0,BB23&lt;2000),0.5%,IF(AND(BB23&gt;=2000,BB23&lt;6000),1%,IF(BB23&gt;=6000,2%,0)))</f>
        <v>#N/A</v>
      </c>
      <c r="AH23" s="234" t="e">
        <f>+VLOOKUP(AG23,listas!$J$12:$K$14,2,0)</f>
        <v>#N/A</v>
      </c>
      <c r="AI23" s="228"/>
      <c r="AJ23" s="248">
        <v>0</v>
      </c>
      <c r="AK23" s="248">
        <v>0</v>
      </c>
      <c r="AL23" s="248">
        <f>+AJ23+AK23</f>
        <v>0</v>
      </c>
      <c r="AM23" s="66" t="e">
        <f>+ROUND(AJ23*AG23,0)</f>
        <v>#N/A</v>
      </c>
      <c r="AN23" s="67">
        <v>0</v>
      </c>
      <c r="AO23" s="66" t="e">
        <f>+AF23-AM23-AN23</f>
        <v>#N/A</v>
      </c>
      <c r="AP23" s="68"/>
      <c r="AQ23" s="68"/>
      <c r="AR23" s="69"/>
      <c r="AS23" s="70"/>
      <c r="AT23" s="70"/>
      <c r="AU23" s="70"/>
      <c r="AV23" s="70"/>
      <c r="AW23" s="266" t="s">
        <v>87</v>
      </c>
      <c r="AX23" s="267" t="str">
        <f>+IF(AW23="X"," ","X")</f>
        <v xml:space="preserve"> </v>
      </c>
      <c r="AY23" s="71" t="e">
        <f>+AM23</f>
        <v>#N/A</v>
      </c>
      <c r="AZ23" s="72">
        <v>0</v>
      </c>
      <c r="BA23" s="258" t="e">
        <f>+AY23+AZ23</f>
        <v>#N/A</v>
      </c>
      <c r="BB23" s="288" t="e">
        <f>+V23/(VLOOKUP(C23,listas!$G$4:$H$9,2,0))</f>
        <v>#N/A</v>
      </c>
      <c r="BC23" s="19"/>
      <c r="BD23" s="19"/>
      <c r="BE23" s="20"/>
      <c r="BF23" s="19"/>
      <c r="BG23" s="19"/>
      <c r="BH23" s="19"/>
      <c r="BI23" s="21"/>
      <c r="BJ23" s="21"/>
      <c r="BK23" s="21"/>
      <c r="BL23" s="21"/>
      <c r="BM23" s="21"/>
      <c r="BN23" s="21"/>
      <c r="BO23" s="21"/>
      <c r="BP23" s="21"/>
    </row>
    <row r="24" spans="1:77" s="54" customFormat="1" ht="23.1" customHeight="1" x14ac:dyDescent="0.25">
      <c r="A24" s="53"/>
      <c r="B24" s="317"/>
      <c r="C24" s="246">
        <f t="shared" ref="C24:C87" si="4">+YEAR(E24)</f>
        <v>1900</v>
      </c>
      <c r="D24" s="291"/>
      <c r="E24" s="217"/>
      <c r="F24" s="291"/>
      <c r="G24" s="55">
        <f t="shared" ref="G24:G87" si="5">+F24-E24+1</f>
        <v>1</v>
      </c>
      <c r="H24" s="56"/>
      <c r="I24" s="227"/>
      <c r="J24" s="227"/>
      <c r="K24" s="292"/>
      <c r="L24" s="293"/>
      <c r="M24" s="247"/>
      <c r="N24" s="247" t="e">
        <f>INDEX(listas!$G$12:$G$16,MATCH(REPORTE_DILIGENCIAR!M24,listas!$H$12:$H$16,0))</f>
        <v>#N/A</v>
      </c>
      <c r="O24" s="229"/>
      <c r="P24" s="229" t="e">
        <f>INDEX(listas!$J$5:$J$8,MATCH(REPORTE_DILIGENCIAR!O24,listas!$K$5:$K$8,0))</f>
        <v>#N/A</v>
      </c>
      <c r="Q24" s="57" t="s">
        <v>109</v>
      </c>
      <c r="R24" s="221">
        <v>0</v>
      </c>
      <c r="S24" s="221">
        <v>0</v>
      </c>
      <c r="T24" s="58">
        <v>0</v>
      </c>
      <c r="U24" s="58">
        <v>0</v>
      </c>
      <c r="V24" s="59">
        <f t="shared" ref="V24:V87" si="6">+SUM(R24:U24)</f>
        <v>0</v>
      </c>
      <c r="W24" s="59">
        <f t="shared" ref="W24:W87" si="7">+R24+T24</f>
        <v>0</v>
      </c>
      <c r="X24" s="60"/>
      <c r="Y24" s="61">
        <f t="shared" ref="Y24:Y87" si="8">V24-(V24/(1+X24))</f>
        <v>0</v>
      </c>
      <c r="Z24" s="62"/>
      <c r="AA24" s="63">
        <f t="shared" ref="AA24:AA87" si="9">(V24/(1+X24))*Z24</f>
        <v>0</v>
      </c>
      <c r="AB24" s="64"/>
      <c r="AC24" s="63">
        <f t="shared" ref="AC24:AC87" si="10">(V24/(1+X24))*AB24</f>
        <v>0</v>
      </c>
      <c r="AD24" s="64"/>
      <c r="AE24" s="63">
        <f t="shared" ref="AE24:AE87" si="11">(V24/(1+X24))*AD24</f>
        <v>0</v>
      </c>
      <c r="AF24" s="65" t="e">
        <f t="shared" ref="AF24:AF87" si="12">+ROUND(W24*AG24,0)</f>
        <v>#N/A</v>
      </c>
      <c r="AG24" s="289" t="e">
        <f t="shared" ref="AG24:AG87" si="13">+IF(AND(BB24&gt;=0,BB24&lt;2000),0.5%,IF(AND(BB24&gt;=2000,BB24&lt;6000),1%,IF(BB24&gt;=6000,2%,0)))</f>
        <v>#N/A</v>
      </c>
      <c r="AH24" s="234" t="e">
        <f>+VLOOKUP(AG24,listas!$J$12:$K$14,2,0)</f>
        <v>#N/A</v>
      </c>
      <c r="AI24" s="228"/>
      <c r="AJ24" s="248">
        <v>0</v>
      </c>
      <c r="AK24" s="248">
        <v>0</v>
      </c>
      <c r="AL24" s="248">
        <f t="shared" ref="AL24:AL87" si="14">+AJ24+AK24</f>
        <v>0</v>
      </c>
      <c r="AM24" s="66" t="e">
        <f t="shared" ref="AM24:AM87" si="15">+ROUND(AJ24*AG24,0)</f>
        <v>#N/A</v>
      </c>
      <c r="AN24" s="67">
        <v>1</v>
      </c>
      <c r="AO24" s="66" t="e">
        <f t="shared" ref="AO24:AO87" si="16">+AF24-AM24-AN24</f>
        <v>#N/A</v>
      </c>
      <c r="AP24" s="68"/>
      <c r="AQ24" s="68"/>
      <c r="AR24" s="69"/>
      <c r="AS24" s="70"/>
      <c r="AT24" s="70"/>
      <c r="AU24" s="70"/>
      <c r="AV24" s="70"/>
      <c r="AW24" s="266" t="s">
        <v>87</v>
      </c>
      <c r="AX24" s="267" t="str">
        <f t="shared" ref="AX24:AX87" si="17">+IF(AW24="X"," ","X")</f>
        <v xml:space="preserve"> </v>
      </c>
      <c r="AY24" s="71" t="e">
        <f t="shared" ref="AY24:AY87" si="18">+AM24</f>
        <v>#N/A</v>
      </c>
      <c r="AZ24" s="72">
        <v>1</v>
      </c>
      <c r="BA24" s="258" t="e">
        <f t="shared" ref="BA24:BA87" si="19">+AY24+AZ24</f>
        <v>#N/A</v>
      </c>
      <c r="BB24" s="288" t="e">
        <f>+V24/(VLOOKUP(C24,listas!$G$4:$H$9,2,0))</f>
        <v>#N/A</v>
      </c>
      <c r="BC24" s="19"/>
      <c r="BD24" s="19"/>
      <c r="BE24" s="20"/>
      <c r="BF24" s="19"/>
      <c r="BG24" s="19"/>
      <c r="BH24" s="19"/>
      <c r="BI24" s="21"/>
      <c r="BJ24" s="21"/>
      <c r="BK24" s="21"/>
      <c r="BL24" s="21"/>
      <c r="BM24" s="21"/>
      <c r="BN24" s="21"/>
      <c r="BO24" s="21"/>
      <c r="BP24" s="21"/>
    </row>
    <row r="25" spans="1:77" s="54" customFormat="1" ht="23.1" customHeight="1" x14ac:dyDescent="0.25">
      <c r="A25" s="53"/>
      <c r="B25" s="317"/>
      <c r="C25" s="246">
        <f t="shared" si="4"/>
        <v>1900</v>
      </c>
      <c r="D25" s="291"/>
      <c r="E25" s="217"/>
      <c r="F25" s="291"/>
      <c r="G25" s="55">
        <f t="shared" si="5"/>
        <v>1</v>
      </c>
      <c r="H25" s="56"/>
      <c r="I25" s="227"/>
      <c r="J25" s="227"/>
      <c r="K25" s="292"/>
      <c r="L25" s="293"/>
      <c r="M25" s="247"/>
      <c r="N25" s="247" t="e">
        <f>INDEX(listas!$G$12:$G$16,MATCH(REPORTE_DILIGENCIAR!M25,listas!$H$12:$H$16,0))</f>
        <v>#N/A</v>
      </c>
      <c r="O25" s="229"/>
      <c r="P25" s="229" t="e">
        <f>INDEX(listas!$J$5:$J$8,MATCH(REPORTE_DILIGENCIAR!O25,listas!$K$5:$K$8,0))</f>
        <v>#N/A</v>
      </c>
      <c r="Q25" s="57" t="s">
        <v>109</v>
      </c>
      <c r="R25" s="221">
        <v>0</v>
      </c>
      <c r="S25" s="221">
        <v>0</v>
      </c>
      <c r="T25" s="58">
        <v>0</v>
      </c>
      <c r="U25" s="58">
        <v>0</v>
      </c>
      <c r="V25" s="59">
        <f t="shared" si="6"/>
        <v>0</v>
      </c>
      <c r="W25" s="59">
        <f t="shared" si="7"/>
        <v>0</v>
      </c>
      <c r="X25" s="60"/>
      <c r="Y25" s="61">
        <f t="shared" si="8"/>
        <v>0</v>
      </c>
      <c r="Z25" s="62"/>
      <c r="AA25" s="63">
        <f t="shared" si="9"/>
        <v>0</v>
      </c>
      <c r="AB25" s="64"/>
      <c r="AC25" s="63">
        <f t="shared" si="10"/>
        <v>0</v>
      </c>
      <c r="AD25" s="64"/>
      <c r="AE25" s="63">
        <f t="shared" si="11"/>
        <v>0</v>
      </c>
      <c r="AF25" s="65" t="e">
        <f t="shared" si="12"/>
        <v>#N/A</v>
      </c>
      <c r="AG25" s="289" t="e">
        <f t="shared" si="13"/>
        <v>#N/A</v>
      </c>
      <c r="AH25" s="234" t="e">
        <f>+VLOOKUP(AG25,listas!$J$12:$K$14,2,0)</f>
        <v>#N/A</v>
      </c>
      <c r="AI25" s="228"/>
      <c r="AJ25" s="248">
        <v>0</v>
      </c>
      <c r="AK25" s="248">
        <v>0</v>
      </c>
      <c r="AL25" s="248">
        <f t="shared" si="14"/>
        <v>0</v>
      </c>
      <c r="AM25" s="66" t="e">
        <f t="shared" si="15"/>
        <v>#N/A</v>
      </c>
      <c r="AN25" s="67">
        <v>2</v>
      </c>
      <c r="AO25" s="66" t="e">
        <f t="shared" si="16"/>
        <v>#N/A</v>
      </c>
      <c r="AP25" s="68"/>
      <c r="AQ25" s="68"/>
      <c r="AR25" s="69"/>
      <c r="AS25" s="70"/>
      <c r="AT25" s="70"/>
      <c r="AU25" s="70"/>
      <c r="AV25" s="70"/>
      <c r="AW25" s="266" t="s">
        <v>87</v>
      </c>
      <c r="AX25" s="267" t="str">
        <f t="shared" si="17"/>
        <v xml:space="preserve"> </v>
      </c>
      <c r="AY25" s="71" t="e">
        <f t="shared" si="18"/>
        <v>#N/A</v>
      </c>
      <c r="AZ25" s="72">
        <v>2</v>
      </c>
      <c r="BA25" s="258" t="e">
        <f t="shared" si="19"/>
        <v>#N/A</v>
      </c>
      <c r="BB25" s="288" t="e">
        <f>+V25/(VLOOKUP(C25,listas!$G$4:$H$9,2,0))</f>
        <v>#N/A</v>
      </c>
      <c r="BC25" s="19"/>
      <c r="BD25" s="19"/>
      <c r="BE25" s="20"/>
      <c r="BF25" s="19"/>
      <c r="BG25" s="19"/>
      <c r="BH25" s="19"/>
      <c r="BI25" s="21"/>
      <c r="BJ25" s="21"/>
      <c r="BK25" s="21"/>
      <c r="BL25" s="21"/>
      <c r="BM25" s="21"/>
      <c r="BN25" s="21"/>
      <c r="BO25" s="21"/>
      <c r="BP25" s="21"/>
    </row>
    <row r="26" spans="1:77" s="54" customFormat="1" ht="23.1" customHeight="1" x14ac:dyDescent="0.25">
      <c r="A26" s="53"/>
      <c r="B26" s="317"/>
      <c r="C26" s="246">
        <f t="shared" si="4"/>
        <v>1900</v>
      </c>
      <c r="D26" s="291"/>
      <c r="E26" s="217"/>
      <c r="F26" s="291"/>
      <c r="G26" s="55">
        <f t="shared" si="5"/>
        <v>1</v>
      </c>
      <c r="H26" s="56"/>
      <c r="I26" s="227"/>
      <c r="J26" s="227"/>
      <c r="K26" s="292"/>
      <c r="L26" s="293"/>
      <c r="M26" s="247"/>
      <c r="N26" s="247" t="e">
        <f>INDEX(listas!$G$12:$G$16,MATCH(REPORTE_DILIGENCIAR!M26,listas!$H$12:$H$16,0))</f>
        <v>#N/A</v>
      </c>
      <c r="O26" s="229"/>
      <c r="P26" s="229" t="e">
        <f>INDEX(listas!$J$5:$J$8,MATCH(REPORTE_DILIGENCIAR!O26,listas!$K$5:$K$8,0))</f>
        <v>#N/A</v>
      </c>
      <c r="Q26" s="57" t="s">
        <v>109</v>
      </c>
      <c r="R26" s="221">
        <v>0</v>
      </c>
      <c r="S26" s="221">
        <v>0</v>
      </c>
      <c r="T26" s="58">
        <v>0</v>
      </c>
      <c r="U26" s="58">
        <v>0</v>
      </c>
      <c r="V26" s="59">
        <f t="shared" si="6"/>
        <v>0</v>
      </c>
      <c r="W26" s="59">
        <f t="shared" si="7"/>
        <v>0</v>
      </c>
      <c r="X26" s="60"/>
      <c r="Y26" s="61">
        <f t="shared" si="8"/>
        <v>0</v>
      </c>
      <c r="Z26" s="62"/>
      <c r="AA26" s="63">
        <f t="shared" si="9"/>
        <v>0</v>
      </c>
      <c r="AB26" s="64"/>
      <c r="AC26" s="63">
        <f t="shared" si="10"/>
        <v>0</v>
      </c>
      <c r="AD26" s="64"/>
      <c r="AE26" s="63">
        <f t="shared" si="11"/>
        <v>0</v>
      </c>
      <c r="AF26" s="65" t="e">
        <f t="shared" si="12"/>
        <v>#N/A</v>
      </c>
      <c r="AG26" s="289" t="e">
        <f t="shared" si="13"/>
        <v>#N/A</v>
      </c>
      <c r="AH26" s="234" t="e">
        <f>+VLOOKUP(AG26,listas!$J$12:$K$14,2,0)</f>
        <v>#N/A</v>
      </c>
      <c r="AI26" s="228"/>
      <c r="AJ26" s="248">
        <v>0</v>
      </c>
      <c r="AK26" s="248">
        <v>0</v>
      </c>
      <c r="AL26" s="248">
        <f t="shared" si="14"/>
        <v>0</v>
      </c>
      <c r="AM26" s="66" t="e">
        <f t="shared" si="15"/>
        <v>#N/A</v>
      </c>
      <c r="AN26" s="67">
        <v>3</v>
      </c>
      <c r="AO26" s="66" t="e">
        <f t="shared" si="16"/>
        <v>#N/A</v>
      </c>
      <c r="AP26" s="68"/>
      <c r="AQ26" s="68"/>
      <c r="AR26" s="69"/>
      <c r="AS26" s="70"/>
      <c r="AT26" s="70"/>
      <c r="AU26" s="70"/>
      <c r="AV26" s="70"/>
      <c r="AW26" s="266" t="s">
        <v>87</v>
      </c>
      <c r="AX26" s="267" t="str">
        <f t="shared" si="17"/>
        <v xml:space="preserve"> </v>
      </c>
      <c r="AY26" s="71" t="e">
        <f t="shared" si="18"/>
        <v>#N/A</v>
      </c>
      <c r="AZ26" s="72">
        <v>3</v>
      </c>
      <c r="BA26" s="258" t="e">
        <f t="shared" si="19"/>
        <v>#N/A</v>
      </c>
      <c r="BB26" s="288" t="e">
        <f>+V26/(VLOOKUP(C26,listas!$G$4:$H$9,2,0))</f>
        <v>#N/A</v>
      </c>
      <c r="BC26" s="19"/>
      <c r="BD26" s="19"/>
      <c r="BE26" s="20"/>
      <c r="BF26" s="19"/>
      <c r="BG26" s="19"/>
      <c r="BH26" s="19"/>
      <c r="BI26" s="21"/>
      <c r="BJ26" s="21"/>
      <c r="BK26" s="21"/>
      <c r="BL26" s="21"/>
      <c r="BM26" s="21"/>
      <c r="BN26" s="21"/>
      <c r="BO26" s="21"/>
      <c r="BP26" s="21"/>
    </row>
    <row r="27" spans="1:77" s="54" customFormat="1" ht="23.1" customHeight="1" x14ac:dyDescent="0.25">
      <c r="A27" s="53"/>
      <c r="B27" s="317"/>
      <c r="C27" s="246">
        <f t="shared" si="4"/>
        <v>1900</v>
      </c>
      <c r="D27" s="291"/>
      <c r="E27" s="217"/>
      <c r="F27" s="291"/>
      <c r="G27" s="55">
        <f t="shared" si="5"/>
        <v>1</v>
      </c>
      <c r="H27" s="56"/>
      <c r="I27" s="227"/>
      <c r="J27" s="227"/>
      <c r="K27" s="292"/>
      <c r="L27" s="293"/>
      <c r="M27" s="247"/>
      <c r="N27" s="247" t="e">
        <f>INDEX(listas!$G$12:$G$16,MATCH(REPORTE_DILIGENCIAR!M27,listas!$H$12:$H$16,0))</f>
        <v>#N/A</v>
      </c>
      <c r="O27" s="229"/>
      <c r="P27" s="229" t="e">
        <f>INDEX(listas!$J$5:$J$8,MATCH(REPORTE_DILIGENCIAR!O27,listas!$K$5:$K$8,0))</f>
        <v>#N/A</v>
      </c>
      <c r="Q27" s="57" t="s">
        <v>109</v>
      </c>
      <c r="R27" s="221">
        <v>0</v>
      </c>
      <c r="S27" s="221">
        <v>0</v>
      </c>
      <c r="T27" s="58">
        <v>0</v>
      </c>
      <c r="U27" s="58">
        <v>0</v>
      </c>
      <c r="V27" s="59">
        <f t="shared" si="6"/>
        <v>0</v>
      </c>
      <c r="W27" s="59">
        <f t="shared" si="7"/>
        <v>0</v>
      </c>
      <c r="X27" s="60"/>
      <c r="Y27" s="61">
        <f t="shared" si="8"/>
        <v>0</v>
      </c>
      <c r="Z27" s="62"/>
      <c r="AA27" s="63">
        <f t="shared" si="9"/>
        <v>0</v>
      </c>
      <c r="AB27" s="64"/>
      <c r="AC27" s="63">
        <f t="shared" si="10"/>
        <v>0</v>
      </c>
      <c r="AD27" s="64"/>
      <c r="AE27" s="63">
        <f t="shared" si="11"/>
        <v>0</v>
      </c>
      <c r="AF27" s="65" t="e">
        <f t="shared" si="12"/>
        <v>#N/A</v>
      </c>
      <c r="AG27" s="289" t="e">
        <f t="shared" si="13"/>
        <v>#N/A</v>
      </c>
      <c r="AH27" s="234" t="e">
        <f>+VLOOKUP(AG27,listas!$J$12:$K$14,2,0)</f>
        <v>#N/A</v>
      </c>
      <c r="AI27" s="228"/>
      <c r="AJ27" s="248">
        <v>0</v>
      </c>
      <c r="AK27" s="248">
        <v>0</v>
      </c>
      <c r="AL27" s="248">
        <f t="shared" si="14"/>
        <v>0</v>
      </c>
      <c r="AM27" s="66" t="e">
        <f t="shared" si="15"/>
        <v>#N/A</v>
      </c>
      <c r="AN27" s="67">
        <v>4</v>
      </c>
      <c r="AO27" s="66" t="e">
        <f t="shared" si="16"/>
        <v>#N/A</v>
      </c>
      <c r="AP27" s="68"/>
      <c r="AQ27" s="68"/>
      <c r="AR27" s="69"/>
      <c r="AS27" s="70"/>
      <c r="AT27" s="70"/>
      <c r="AU27" s="70"/>
      <c r="AV27" s="70"/>
      <c r="AW27" s="266" t="s">
        <v>87</v>
      </c>
      <c r="AX27" s="267" t="str">
        <f t="shared" si="17"/>
        <v xml:space="preserve"> </v>
      </c>
      <c r="AY27" s="71" t="e">
        <f t="shared" si="18"/>
        <v>#N/A</v>
      </c>
      <c r="AZ27" s="72">
        <v>4</v>
      </c>
      <c r="BA27" s="258" t="e">
        <f t="shared" si="19"/>
        <v>#N/A</v>
      </c>
      <c r="BB27" s="288" t="e">
        <f>+V27/(VLOOKUP(C27,listas!$G$4:$H$9,2,0))</f>
        <v>#N/A</v>
      </c>
      <c r="BC27" s="19"/>
      <c r="BD27" s="19"/>
      <c r="BE27" s="20"/>
      <c r="BF27" s="19"/>
      <c r="BG27" s="19"/>
      <c r="BH27" s="19"/>
      <c r="BI27" s="21"/>
      <c r="BJ27" s="21"/>
      <c r="BK27" s="21"/>
      <c r="BL27" s="21"/>
      <c r="BM27" s="21"/>
      <c r="BN27" s="21"/>
      <c r="BO27" s="21"/>
      <c r="BP27" s="21"/>
    </row>
    <row r="28" spans="1:77" s="54" customFormat="1" ht="23.1" customHeight="1" x14ac:dyDescent="0.25">
      <c r="A28" s="53"/>
      <c r="B28" s="317"/>
      <c r="C28" s="246">
        <f t="shared" si="4"/>
        <v>1900</v>
      </c>
      <c r="D28" s="291"/>
      <c r="E28" s="217"/>
      <c r="F28" s="291"/>
      <c r="G28" s="55">
        <f t="shared" si="5"/>
        <v>1</v>
      </c>
      <c r="H28" s="56"/>
      <c r="I28" s="227"/>
      <c r="J28" s="227"/>
      <c r="K28" s="292"/>
      <c r="L28" s="293"/>
      <c r="M28" s="247"/>
      <c r="N28" s="247" t="e">
        <f>INDEX(listas!$G$12:$G$16,MATCH(REPORTE_DILIGENCIAR!M28,listas!$H$12:$H$16,0))</f>
        <v>#N/A</v>
      </c>
      <c r="O28" s="229"/>
      <c r="P28" s="229" t="e">
        <f>INDEX(listas!$J$5:$J$8,MATCH(REPORTE_DILIGENCIAR!O28,listas!$K$5:$K$8,0))</f>
        <v>#N/A</v>
      </c>
      <c r="Q28" s="57" t="s">
        <v>109</v>
      </c>
      <c r="R28" s="221">
        <v>0</v>
      </c>
      <c r="S28" s="221">
        <v>0</v>
      </c>
      <c r="T28" s="58">
        <v>0</v>
      </c>
      <c r="U28" s="58">
        <v>0</v>
      </c>
      <c r="V28" s="59">
        <f t="shared" si="6"/>
        <v>0</v>
      </c>
      <c r="W28" s="59">
        <f t="shared" si="7"/>
        <v>0</v>
      </c>
      <c r="X28" s="60"/>
      <c r="Y28" s="61">
        <f t="shared" si="8"/>
        <v>0</v>
      </c>
      <c r="Z28" s="62"/>
      <c r="AA28" s="63">
        <f t="shared" si="9"/>
        <v>0</v>
      </c>
      <c r="AB28" s="64"/>
      <c r="AC28" s="63">
        <f t="shared" si="10"/>
        <v>0</v>
      </c>
      <c r="AD28" s="64"/>
      <c r="AE28" s="63">
        <f t="shared" si="11"/>
        <v>0</v>
      </c>
      <c r="AF28" s="65" t="e">
        <f t="shared" si="12"/>
        <v>#N/A</v>
      </c>
      <c r="AG28" s="289" t="e">
        <f t="shared" si="13"/>
        <v>#N/A</v>
      </c>
      <c r="AH28" s="234" t="e">
        <f>+VLOOKUP(AG28,listas!$J$12:$K$14,2,0)</f>
        <v>#N/A</v>
      </c>
      <c r="AI28" s="228"/>
      <c r="AJ28" s="248">
        <v>0</v>
      </c>
      <c r="AK28" s="248">
        <v>0</v>
      </c>
      <c r="AL28" s="248">
        <f t="shared" si="14"/>
        <v>0</v>
      </c>
      <c r="AM28" s="66" t="e">
        <f t="shared" si="15"/>
        <v>#N/A</v>
      </c>
      <c r="AN28" s="67">
        <v>5</v>
      </c>
      <c r="AO28" s="66" t="e">
        <f t="shared" si="16"/>
        <v>#N/A</v>
      </c>
      <c r="AP28" s="68"/>
      <c r="AQ28" s="68"/>
      <c r="AR28" s="69"/>
      <c r="AS28" s="70"/>
      <c r="AT28" s="70"/>
      <c r="AU28" s="70"/>
      <c r="AV28" s="70"/>
      <c r="AW28" s="266" t="s">
        <v>87</v>
      </c>
      <c r="AX28" s="267" t="str">
        <f t="shared" si="17"/>
        <v xml:space="preserve"> </v>
      </c>
      <c r="AY28" s="71" t="e">
        <f t="shared" si="18"/>
        <v>#N/A</v>
      </c>
      <c r="AZ28" s="72">
        <v>5</v>
      </c>
      <c r="BA28" s="258" t="e">
        <f t="shared" si="19"/>
        <v>#N/A</v>
      </c>
      <c r="BB28" s="288" t="e">
        <f>+V28/(VLOOKUP(C28,listas!$G$4:$H$9,2,0))</f>
        <v>#N/A</v>
      </c>
      <c r="BC28" s="19"/>
      <c r="BD28" s="19"/>
      <c r="BE28" s="20"/>
      <c r="BF28" s="19"/>
      <c r="BG28" s="19"/>
      <c r="BH28" s="19"/>
      <c r="BI28" s="21"/>
      <c r="BJ28" s="21"/>
      <c r="BK28" s="21"/>
      <c r="BL28" s="21"/>
      <c r="BM28" s="21"/>
      <c r="BN28" s="21"/>
      <c r="BO28" s="21"/>
      <c r="BP28" s="21"/>
    </row>
    <row r="29" spans="1:77" s="54" customFormat="1" ht="23.1" customHeight="1" x14ac:dyDescent="0.25">
      <c r="A29" s="53"/>
      <c r="B29" s="317"/>
      <c r="C29" s="246">
        <f t="shared" si="4"/>
        <v>1900</v>
      </c>
      <c r="D29" s="291"/>
      <c r="E29" s="217"/>
      <c r="F29" s="291"/>
      <c r="G29" s="55">
        <f t="shared" si="5"/>
        <v>1</v>
      </c>
      <c r="H29" s="56"/>
      <c r="I29" s="227"/>
      <c r="J29" s="227"/>
      <c r="K29" s="292"/>
      <c r="L29" s="293"/>
      <c r="M29" s="247"/>
      <c r="N29" s="247" t="e">
        <f>INDEX(listas!$G$12:$G$16,MATCH(REPORTE_DILIGENCIAR!M29,listas!$H$12:$H$16,0))</f>
        <v>#N/A</v>
      </c>
      <c r="O29" s="229"/>
      <c r="P29" s="229" t="e">
        <f>INDEX(listas!$J$5:$J$8,MATCH(REPORTE_DILIGENCIAR!O29,listas!$K$5:$K$8,0))</f>
        <v>#N/A</v>
      </c>
      <c r="Q29" s="57" t="s">
        <v>109</v>
      </c>
      <c r="R29" s="221">
        <v>0</v>
      </c>
      <c r="S29" s="221">
        <v>0</v>
      </c>
      <c r="T29" s="58">
        <v>0</v>
      </c>
      <c r="U29" s="58">
        <v>0</v>
      </c>
      <c r="V29" s="59">
        <f t="shared" si="6"/>
        <v>0</v>
      </c>
      <c r="W29" s="59">
        <f t="shared" si="7"/>
        <v>0</v>
      </c>
      <c r="X29" s="60"/>
      <c r="Y29" s="61">
        <f t="shared" si="8"/>
        <v>0</v>
      </c>
      <c r="Z29" s="62"/>
      <c r="AA29" s="63">
        <f t="shared" si="9"/>
        <v>0</v>
      </c>
      <c r="AB29" s="64"/>
      <c r="AC29" s="63">
        <f t="shared" si="10"/>
        <v>0</v>
      </c>
      <c r="AD29" s="64"/>
      <c r="AE29" s="63">
        <f t="shared" si="11"/>
        <v>0</v>
      </c>
      <c r="AF29" s="65" t="e">
        <f t="shared" si="12"/>
        <v>#N/A</v>
      </c>
      <c r="AG29" s="289" t="e">
        <f t="shared" si="13"/>
        <v>#N/A</v>
      </c>
      <c r="AH29" s="234" t="e">
        <f>+VLOOKUP(AG29,listas!$J$12:$K$14,2,0)</f>
        <v>#N/A</v>
      </c>
      <c r="AI29" s="228"/>
      <c r="AJ29" s="248">
        <v>0</v>
      </c>
      <c r="AK29" s="248">
        <v>0</v>
      </c>
      <c r="AL29" s="248">
        <f t="shared" si="14"/>
        <v>0</v>
      </c>
      <c r="AM29" s="66" t="e">
        <f t="shared" si="15"/>
        <v>#N/A</v>
      </c>
      <c r="AN29" s="67">
        <v>6</v>
      </c>
      <c r="AO29" s="66" t="e">
        <f t="shared" si="16"/>
        <v>#N/A</v>
      </c>
      <c r="AP29" s="68"/>
      <c r="AQ29" s="68"/>
      <c r="AR29" s="69"/>
      <c r="AS29" s="70"/>
      <c r="AT29" s="70"/>
      <c r="AU29" s="70"/>
      <c r="AV29" s="70"/>
      <c r="AW29" s="266" t="s">
        <v>87</v>
      </c>
      <c r="AX29" s="267" t="str">
        <f t="shared" si="17"/>
        <v xml:space="preserve"> </v>
      </c>
      <c r="AY29" s="71" t="e">
        <f t="shared" si="18"/>
        <v>#N/A</v>
      </c>
      <c r="AZ29" s="72">
        <v>6</v>
      </c>
      <c r="BA29" s="258" t="e">
        <f t="shared" si="19"/>
        <v>#N/A</v>
      </c>
      <c r="BB29" s="288" t="e">
        <f>+V29/(VLOOKUP(C29,listas!$G$4:$H$9,2,0))</f>
        <v>#N/A</v>
      </c>
      <c r="BC29" s="19"/>
      <c r="BD29" s="19"/>
      <c r="BE29" s="20"/>
      <c r="BF29" s="19"/>
      <c r="BG29" s="19"/>
      <c r="BH29" s="19"/>
      <c r="BI29" s="21"/>
      <c r="BJ29" s="21"/>
      <c r="BK29" s="21"/>
      <c r="BL29" s="21"/>
      <c r="BM29" s="21"/>
      <c r="BN29" s="21"/>
      <c r="BO29" s="21"/>
      <c r="BP29" s="21"/>
    </row>
    <row r="30" spans="1:77" s="54" customFormat="1" ht="23.1" customHeight="1" x14ac:dyDescent="0.25">
      <c r="A30" s="53"/>
      <c r="B30" s="317"/>
      <c r="C30" s="246">
        <f t="shared" si="4"/>
        <v>1900</v>
      </c>
      <c r="D30" s="291"/>
      <c r="E30" s="217"/>
      <c r="F30" s="291"/>
      <c r="G30" s="55">
        <f t="shared" si="5"/>
        <v>1</v>
      </c>
      <c r="H30" s="56"/>
      <c r="I30" s="227"/>
      <c r="J30" s="227"/>
      <c r="K30" s="292"/>
      <c r="L30" s="293"/>
      <c r="M30" s="247"/>
      <c r="N30" s="247" t="e">
        <f>INDEX(listas!$G$12:$G$16,MATCH(REPORTE_DILIGENCIAR!M30,listas!$H$12:$H$16,0))</f>
        <v>#N/A</v>
      </c>
      <c r="O30" s="229"/>
      <c r="P30" s="229" t="e">
        <f>INDEX(listas!$J$5:$J$8,MATCH(REPORTE_DILIGENCIAR!O30,listas!$K$5:$K$8,0))</f>
        <v>#N/A</v>
      </c>
      <c r="Q30" s="57" t="s">
        <v>109</v>
      </c>
      <c r="R30" s="221">
        <v>0</v>
      </c>
      <c r="S30" s="221">
        <v>0</v>
      </c>
      <c r="T30" s="58">
        <v>0</v>
      </c>
      <c r="U30" s="58">
        <v>0</v>
      </c>
      <c r="V30" s="59">
        <f t="shared" si="6"/>
        <v>0</v>
      </c>
      <c r="W30" s="59">
        <f t="shared" si="7"/>
        <v>0</v>
      </c>
      <c r="X30" s="60"/>
      <c r="Y30" s="61">
        <f t="shared" si="8"/>
        <v>0</v>
      </c>
      <c r="Z30" s="62"/>
      <c r="AA30" s="63">
        <f t="shared" si="9"/>
        <v>0</v>
      </c>
      <c r="AB30" s="64"/>
      <c r="AC30" s="63">
        <f t="shared" si="10"/>
        <v>0</v>
      </c>
      <c r="AD30" s="64"/>
      <c r="AE30" s="63">
        <f t="shared" si="11"/>
        <v>0</v>
      </c>
      <c r="AF30" s="65" t="e">
        <f t="shared" si="12"/>
        <v>#N/A</v>
      </c>
      <c r="AG30" s="289" t="e">
        <f t="shared" si="13"/>
        <v>#N/A</v>
      </c>
      <c r="AH30" s="234" t="e">
        <f>+VLOOKUP(AG30,listas!$J$12:$K$14,2,0)</f>
        <v>#N/A</v>
      </c>
      <c r="AI30" s="228"/>
      <c r="AJ30" s="248">
        <v>0</v>
      </c>
      <c r="AK30" s="248">
        <v>0</v>
      </c>
      <c r="AL30" s="248">
        <f t="shared" si="14"/>
        <v>0</v>
      </c>
      <c r="AM30" s="66" t="e">
        <f t="shared" si="15"/>
        <v>#N/A</v>
      </c>
      <c r="AN30" s="67">
        <v>7</v>
      </c>
      <c r="AO30" s="66" t="e">
        <f t="shared" si="16"/>
        <v>#N/A</v>
      </c>
      <c r="AP30" s="68"/>
      <c r="AQ30" s="68"/>
      <c r="AR30" s="69"/>
      <c r="AS30" s="70"/>
      <c r="AT30" s="70"/>
      <c r="AU30" s="70"/>
      <c r="AV30" s="70"/>
      <c r="AW30" s="266" t="s">
        <v>87</v>
      </c>
      <c r="AX30" s="267" t="str">
        <f t="shared" si="17"/>
        <v xml:space="preserve"> </v>
      </c>
      <c r="AY30" s="71" t="e">
        <f t="shared" si="18"/>
        <v>#N/A</v>
      </c>
      <c r="AZ30" s="72">
        <v>7</v>
      </c>
      <c r="BA30" s="258" t="e">
        <f t="shared" si="19"/>
        <v>#N/A</v>
      </c>
      <c r="BB30" s="288" t="e">
        <f>+V30/(VLOOKUP(C30,listas!$G$4:$H$9,2,0))</f>
        <v>#N/A</v>
      </c>
      <c r="BC30" s="19"/>
      <c r="BD30" s="19"/>
      <c r="BE30" s="20"/>
      <c r="BF30" s="19"/>
      <c r="BG30" s="19"/>
      <c r="BH30" s="19"/>
      <c r="BI30" s="21"/>
      <c r="BJ30" s="21"/>
      <c r="BK30" s="21"/>
      <c r="BL30" s="21"/>
      <c r="BM30" s="21"/>
      <c r="BN30" s="21"/>
      <c r="BO30" s="21"/>
      <c r="BP30" s="21"/>
    </row>
    <row r="31" spans="1:77" s="54" customFormat="1" ht="23.1" customHeight="1" x14ac:dyDescent="0.25">
      <c r="A31" s="53"/>
      <c r="B31" s="317"/>
      <c r="C31" s="246">
        <f t="shared" si="4"/>
        <v>1900</v>
      </c>
      <c r="D31" s="291"/>
      <c r="E31" s="217"/>
      <c r="F31" s="291"/>
      <c r="G31" s="55">
        <f t="shared" si="5"/>
        <v>1</v>
      </c>
      <c r="H31" s="56"/>
      <c r="I31" s="227"/>
      <c r="J31" s="227"/>
      <c r="K31" s="292"/>
      <c r="L31" s="293"/>
      <c r="M31" s="247"/>
      <c r="N31" s="247" t="e">
        <f>INDEX(listas!$G$12:$G$16,MATCH(REPORTE_DILIGENCIAR!M31,listas!$H$12:$H$16,0))</f>
        <v>#N/A</v>
      </c>
      <c r="O31" s="229"/>
      <c r="P31" s="229" t="e">
        <f>INDEX(listas!$J$5:$J$8,MATCH(REPORTE_DILIGENCIAR!O31,listas!$K$5:$K$8,0))</f>
        <v>#N/A</v>
      </c>
      <c r="Q31" s="57" t="s">
        <v>109</v>
      </c>
      <c r="R31" s="221">
        <v>0</v>
      </c>
      <c r="S31" s="221">
        <v>0</v>
      </c>
      <c r="T31" s="58">
        <v>0</v>
      </c>
      <c r="U31" s="58">
        <v>0</v>
      </c>
      <c r="V31" s="59">
        <f t="shared" si="6"/>
        <v>0</v>
      </c>
      <c r="W31" s="59">
        <f t="shared" si="7"/>
        <v>0</v>
      </c>
      <c r="X31" s="60"/>
      <c r="Y31" s="61">
        <f t="shared" si="8"/>
        <v>0</v>
      </c>
      <c r="Z31" s="62"/>
      <c r="AA31" s="63">
        <f t="shared" si="9"/>
        <v>0</v>
      </c>
      <c r="AB31" s="64"/>
      <c r="AC31" s="63">
        <f t="shared" si="10"/>
        <v>0</v>
      </c>
      <c r="AD31" s="64"/>
      <c r="AE31" s="63">
        <f t="shared" si="11"/>
        <v>0</v>
      </c>
      <c r="AF31" s="65" t="e">
        <f t="shared" si="12"/>
        <v>#N/A</v>
      </c>
      <c r="AG31" s="289" t="e">
        <f t="shared" si="13"/>
        <v>#N/A</v>
      </c>
      <c r="AH31" s="234" t="e">
        <f>+VLOOKUP(AG31,listas!$J$12:$K$14,2,0)</f>
        <v>#N/A</v>
      </c>
      <c r="AI31" s="228"/>
      <c r="AJ31" s="248">
        <v>0</v>
      </c>
      <c r="AK31" s="248">
        <v>0</v>
      </c>
      <c r="AL31" s="248">
        <f t="shared" si="14"/>
        <v>0</v>
      </c>
      <c r="AM31" s="66" t="e">
        <f t="shared" si="15"/>
        <v>#N/A</v>
      </c>
      <c r="AN31" s="67">
        <v>8</v>
      </c>
      <c r="AO31" s="66" t="e">
        <f t="shared" si="16"/>
        <v>#N/A</v>
      </c>
      <c r="AP31" s="68"/>
      <c r="AQ31" s="68"/>
      <c r="AR31" s="69"/>
      <c r="AS31" s="70"/>
      <c r="AT31" s="70"/>
      <c r="AU31" s="70"/>
      <c r="AV31" s="70"/>
      <c r="AW31" s="266" t="s">
        <v>87</v>
      </c>
      <c r="AX31" s="267" t="str">
        <f t="shared" si="17"/>
        <v xml:space="preserve"> </v>
      </c>
      <c r="AY31" s="71" t="e">
        <f t="shared" si="18"/>
        <v>#N/A</v>
      </c>
      <c r="AZ31" s="72">
        <v>8</v>
      </c>
      <c r="BA31" s="258" t="e">
        <f t="shared" si="19"/>
        <v>#N/A</v>
      </c>
      <c r="BB31" s="288" t="e">
        <f>+V31/(VLOOKUP(C31,listas!$G$4:$H$9,2,0))</f>
        <v>#N/A</v>
      </c>
      <c r="BC31" s="19"/>
      <c r="BD31" s="19"/>
      <c r="BE31" s="20"/>
      <c r="BF31" s="19"/>
      <c r="BG31" s="19"/>
      <c r="BH31" s="19"/>
      <c r="BI31" s="21"/>
      <c r="BJ31" s="21"/>
      <c r="BK31" s="21"/>
      <c r="BL31" s="21"/>
      <c r="BM31" s="21"/>
      <c r="BN31" s="21"/>
      <c r="BO31" s="21"/>
      <c r="BP31" s="21"/>
    </row>
    <row r="32" spans="1:77" s="54" customFormat="1" ht="18.75" customHeight="1" x14ac:dyDescent="0.25">
      <c r="A32" s="53"/>
      <c r="B32" s="317"/>
      <c r="C32" s="246">
        <f t="shared" si="4"/>
        <v>1900</v>
      </c>
      <c r="D32" s="291"/>
      <c r="E32" s="217"/>
      <c r="F32" s="291"/>
      <c r="G32" s="55">
        <f t="shared" si="5"/>
        <v>1</v>
      </c>
      <c r="H32" s="56"/>
      <c r="I32" s="227"/>
      <c r="J32" s="227"/>
      <c r="K32" s="292"/>
      <c r="L32" s="293"/>
      <c r="M32" s="247"/>
      <c r="N32" s="247" t="e">
        <f>INDEX(listas!$G$12:$G$16,MATCH(REPORTE_DILIGENCIAR!M32,listas!$H$12:$H$16,0))</f>
        <v>#N/A</v>
      </c>
      <c r="O32" s="229"/>
      <c r="P32" s="229" t="e">
        <f>INDEX(listas!$J$5:$J$8,MATCH(REPORTE_DILIGENCIAR!O32,listas!$K$5:$K$8,0))</f>
        <v>#N/A</v>
      </c>
      <c r="Q32" s="57" t="s">
        <v>109</v>
      </c>
      <c r="R32" s="221">
        <v>0</v>
      </c>
      <c r="S32" s="221">
        <v>0</v>
      </c>
      <c r="T32" s="58">
        <v>0</v>
      </c>
      <c r="U32" s="58">
        <v>0</v>
      </c>
      <c r="V32" s="59">
        <f t="shared" si="6"/>
        <v>0</v>
      </c>
      <c r="W32" s="59">
        <f t="shared" si="7"/>
        <v>0</v>
      </c>
      <c r="X32" s="60"/>
      <c r="Y32" s="61">
        <f t="shared" si="8"/>
        <v>0</v>
      </c>
      <c r="Z32" s="62"/>
      <c r="AA32" s="63">
        <f t="shared" si="9"/>
        <v>0</v>
      </c>
      <c r="AB32" s="64"/>
      <c r="AC32" s="63">
        <f t="shared" si="10"/>
        <v>0</v>
      </c>
      <c r="AD32" s="64"/>
      <c r="AE32" s="63">
        <f t="shared" si="11"/>
        <v>0</v>
      </c>
      <c r="AF32" s="65" t="e">
        <f t="shared" si="12"/>
        <v>#N/A</v>
      </c>
      <c r="AG32" s="289" t="e">
        <f t="shared" si="13"/>
        <v>#N/A</v>
      </c>
      <c r="AH32" s="234" t="e">
        <f>+VLOOKUP(AG32,listas!$J$12:$K$14,2,0)</f>
        <v>#N/A</v>
      </c>
      <c r="AI32" s="228"/>
      <c r="AJ32" s="248">
        <v>0</v>
      </c>
      <c r="AK32" s="248">
        <v>0</v>
      </c>
      <c r="AL32" s="248">
        <f t="shared" si="14"/>
        <v>0</v>
      </c>
      <c r="AM32" s="66" t="e">
        <f t="shared" si="15"/>
        <v>#N/A</v>
      </c>
      <c r="AN32" s="67">
        <v>9</v>
      </c>
      <c r="AO32" s="66" t="e">
        <f t="shared" si="16"/>
        <v>#N/A</v>
      </c>
      <c r="AP32" s="68"/>
      <c r="AQ32" s="68"/>
      <c r="AR32" s="69"/>
      <c r="AS32" s="70"/>
      <c r="AT32" s="70"/>
      <c r="AU32" s="70"/>
      <c r="AV32" s="70"/>
      <c r="AW32" s="266" t="s">
        <v>87</v>
      </c>
      <c r="AX32" s="267" t="str">
        <f t="shared" si="17"/>
        <v xml:space="preserve"> </v>
      </c>
      <c r="AY32" s="71" t="e">
        <f t="shared" si="18"/>
        <v>#N/A</v>
      </c>
      <c r="AZ32" s="72">
        <v>9</v>
      </c>
      <c r="BA32" s="258" t="e">
        <f t="shared" si="19"/>
        <v>#N/A</v>
      </c>
      <c r="BB32" s="288" t="e">
        <f>+V32/(VLOOKUP(C32,listas!$G$4:$H$9,2,0))</f>
        <v>#N/A</v>
      </c>
      <c r="BC32" s="19"/>
      <c r="BD32" s="19"/>
      <c r="BE32" s="20"/>
      <c r="BF32" s="19"/>
      <c r="BG32" s="19"/>
      <c r="BH32" s="288"/>
      <c r="BI32" s="290"/>
      <c r="BJ32" s="21"/>
      <c r="BK32" s="21"/>
      <c r="BL32" s="21"/>
      <c r="BM32" s="21"/>
      <c r="BN32" s="21"/>
      <c r="BO32" s="21"/>
      <c r="BP32" s="21"/>
    </row>
    <row r="33" spans="1:68" s="54" customFormat="1" ht="18" customHeight="1" x14ac:dyDescent="0.25">
      <c r="A33" s="53"/>
      <c r="B33" s="317"/>
      <c r="C33" s="246">
        <f t="shared" si="4"/>
        <v>1900</v>
      </c>
      <c r="D33" s="291"/>
      <c r="E33" s="217"/>
      <c r="F33" s="291"/>
      <c r="G33" s="55">
        <f t="shared" si="5"/>
        <v>1</v>
      </c>
      <c r="H33" s="56"/>
      <c r="I33" s="227"/>
      <c r="J33" s="227"/>
      <c r="K33" s="292"/>
      <c r="L33" s="293"/>
      <c r="M33" s="247"/>
      <c r="N33" s="247" t="e">
        <f>INDEX(listas!$G$12:$G$16,MATCH(REPORTE_DILIGENCIAR!M33,listas!$H$12:$H$16,0))</f>
        <v>#N/A</v>
      </c>
      <c r="O33" s="229"/>
      <c r="P33" s="229" t="e">
        <f>INDEX(listas!$J$5:$J$8,MATCH(REPORTE_DILIGENCIAR!O33,listas!$K$5:$K$8,0))</f>
        <v>#N/A</v>
      </c>
      <c r="Q33" s="57" t="s">
        <v>109</v>
      </c>
      <c r="R33" s="221">
        <v>0</v>
      </c>
      <c r="S33" s="221">
        <v>0</v>
      </c>
      <c r="T33" s="58">
        <v>0</v>
      </c>
      <c r="U33" s="58">
        <v>0</v>
      </c>
      <c r="V33" s="59">
        <f t="shared" si="6"/>
        <v>0</v>
      </c>
      <c r="W33" s="59">
        <f t="shared" si="7"/>
        <v>0</v>
      </c>
      <c r="X33" s="60"/>
      <c r="Y33" s="61">
        <f t="shared" si="8"/>
        <v>0</v>
      </c>
      <c r="Z33" s="62"/>
      <c r="AA33" s="63">
        <f t="shared" si="9"/>
        <v>0</v>
      </c>
      <c r="AB33" s="64"/>
      <c r="AC33" s="63">
        <f t="shared" si="10"/>
        <v>0</v>
      </c>
      <c r="AD33" s="64"/>
      <c r="AE33" s="63">
        <f t="shared" si="11"/>
        <v>0</v>
      </c>
      <c r="AF33" s="65" t="e">
        <f t="shared" si="12"/>
        <v>#N/A</v>
      </c>
      <c r="AG33" s="289" t="e">
        <f t="shared" si="13"/>
        <v>#N/A</v>
      </c>
      <c r="AH33" s="234" t="e">
        <f>+VLOOKUP(AG33,listas!$J$12:$K$14,2,0)</f>
        <v>#N/A</v>
      </c>
      <c r="AI33" s="228"/>
      <c r="AJ33" s="248">
        <v>0</v>
      </c>
      <c r="AK33" s="248">
        <v>0</v>
      </c>
      <c r="AL33" s="248">
        <f t="shared" si="14"/>
        <v>0</v>
      </c>
      <c r="AM33" s="66" t="e">
        <f t="shared" si="15"/>
        <v>#N/A</v>
      </c>
      <c r="AN33" s="67">
        <v>10</v>
      </c>
      <c r="AO33" s="66" t="e">
        <f t="shared" si="16"/>
        <v>#N/A</v>
      </c>
      <c r="AP33" s="68"/>
      <c r="AQ33" s="68"/>
      <c r="AR33" s="69"/>
      <c r="AS33" s="70"/>
      <c r="AT33" s="70"/>
      <c r="AU33" s="70"/>
      <c r="AV33" s="70"/>
      <c r="AW33" s="266" t="s">
        <v>87</v>
      </c>
      <c r="AX33" s="267" t="str">
        <f t="shared" si="17"/>
        <v xml:space="preserve"> </v>
      </c>
      <c r="AY33" s="71" t="e">
        <f t="shared" si="18"/>
        <v>#N/A</v>
      </c>
      <c r="AZ33" s="72">
        <v>10</v>
      </c>
      <c r="BA33" s="258" t="e">
        <f t="shared" si="19"/>
        <v>#N/A</v>
      </c>
      <c r="BB33" s="288" t="e">
        <f>+V33/(VLOOKUP(C33,listas!$G$4:$H$9,2,0))</f>
        <v>#N/A</v>
      </c>
      <c r="BC33" s="19"/>
      <c r="BD33" s="19"/>
      <c r="BE33" s="20"/>
      <c r="BF33" s="19"/>
      <c r="BG33" s="19"/>
      <c r="BH33" s="19"/>
      <c r="BI33" s="21"/>
      <c r="BJ33" s="21"/>
      <c r="BK33" s="21"/>
      <c r="BL33" s="21"/>
      <c r="BM33" s="21"/>
      <c r="BN33" s="21"/>
      <c r="BO33" s="21"/>
      <c r="BP33" s="21"/>
    </row>
    <row r="34" spans="1:68" s="54" customFormat="1" ht="21" customHeight="1" x14ac:dyDescent="0.25">
      <c r="A34" s="53"/>
      <c r="B34" s="317"/>
      <c r="C34" s="246">
        <f t="shared" si="4"/>
        <v>1900</v>
      </c>
      <c r="D34" s="291"/>
      <c r="E34" s="217"/>
      <c r="F34" s="291"/>
      <c r="G34" s="55">
        <f t="shared" si="5"/>
        <v>1</v>
      </c>
      <c r="H34" s="56"/>
      <c r="I34" s="227"/>
      <c r="J34" s="227"/>
      <c r="K34" s="292"/>
      <c r="L34" s="293"/>
      <c r="M34" s="247"/>
      <c r="N34" s="247" t="e">
        <f>INDEX(listas!$G$12:$G$16,MATCH(REPORTE_DILIGENCIAR!M34,listas!$H$12:$H$16,0))</f>
        <v>#N/A</v>
      </c>
      <c r="O34" s="229"/>
      <c r="P34" s="229" t="e">
        <f>INDEX(listas!$J$5:$J$8,MATCH(REPORTE_DILIGENCIAR!O34,listas!$K$5:$K$8,0))</f>
        <v>#N/A</v>
      </c>
      <c r="Q34" s="57" t="s">
        <v>109</v>
      </c>
      <c r="R34" s="221">
        <v>0</v>
      </c>
      <c r="S34" s="221">
        <v>0</v>
      </c>
      <c r="T34" s="58">
        <v>0</v>
      </c>
      <c r="U34" s="58">
        <v>0</v>
      </c>
      <c r="V34" s="59">
        <f t="shared" si="6"/>
        <v>0</v>
      </c>
      <c r="W34" s="59">
        <f t="shared" si="7"/>
        <v>0</v>
      </c>
      <c r="X34" s="60"/>
      <c r="Y34" s="61">
        <f t="shared" si="8"/>
        <v>0</v>
      </c>
      <c r="Z34" s="62"/>
      <c r="AA34" s="63">
        <f t="shared" si="9"/>
        <v>0</v>
      </c>
      <c r="AB34" s="64"/>
      <c r="AC34" s="63">
        <f t="shared" si="10"/>
        <v>0</v>
      </c>
      <c r="AD34" s="64"/>
      <c r="AE34" s="63">
        <f t="shared" si="11"/>
        <v>0</v>
      </c>
      <c r="AF34" s="65" t="e">
        <f t="shared" si="12"/>
        <v>#N/A</v>
      </c>
      <c r="AG34" s="289" t="e">
        <f t="shared" si="13"/>
        <v>#N/A</v>
      </c>
      <c r="AH34" s="234" t="e">
        <f>+VLOOKUP(AG34,listas!$J$12:$K$14,2,0)</f>
        <v>#N/A</v>
      </c>
      <c r="AI34" s="228"/>
      <c r="AJ34" s="248">
        <v>0</v>
      </c>
      <c r="AK34" s="248">
        <v>0</v>
      </c>
      <c r="AL34" s="248">
        <f t="shared" si="14"/>
        <v>0</v>
      </c>
      <c r="AM34" s="66" t="e">
        <f t="shared" si="15"/>
        <v>#N/A</v>
      </c>
      <c r="AN34" s="67">
        <v>11</v>
      </c>
      <c r="AO34" s="66" t="e">
        <f t="shared" si="16"/>
        <v>#N/A</v>
      </c>
      <c r="AP34" s="68"/>
      <c r="AQ34" s="68"/>
      <c r="AR34" s="69"/>
      <c r="AS34" s="70"/>
      <c r="AT34" s="70"/>
      <c r="AU34" s="70"/>
      <c r="AV34" s="70"/>
      <c r="AW34" s="266" t="s">
        <v>87</v>
      </c>
      <c r="AX34" s="267" t="str">
        <f t="shared" si="17"/>
        <v xml:space="preserve"> </v>
      </c>
      <c r="AY34" s="71" t="e">
        <f t="shared" si="18"/>
        <v>#N/A</v>
      </c>
      <c r="AZ34" s="72">
        <v>11</v>
      </c>
      <c r="BA34" s="258" t="e">
        <f t="shared" si="19"/>
        <v>#N/A</v>
      </c>
      <c r="BB34" s="288" t="e">
        <f>+V34/(VLOOKUP(C34,listas!$G$4:$H$9,2,0))</f>
        <v>#N/A</v>
      </c>
      <c r="BC34" s="19"/>
      <c r="BD34" s="19"/>
      <c r="BE34" s="20"/>
      <c r="BF34" s="19"/>
      <c r="BG34" s="19"/>
      <c r="BH34" s="19"/>
      <c r="BI34" s="21"/>
      <c r="BJ34" s="21"/>
      <c r="BK34" s="21"/>
      <c r="BL34" s="21"/>
      <c r="BM34" s="21"/>
      <c r="BN34" s="21"/>
      <c r="BO34" s="21"/>
      <c r="BP34" s="21"/>
    </row>
    <row r="35" spans="1:68" s="54" customFormat="1" ht="14.25" customHeight="1" x14ac:dyDescent="0.25">
      <c r="A35" s="53"/>
      <c r="B35" s="317"/>
      <c r="C35" s="246">
        <f t="shared" si="4"/>
        <v>1900</v>
      </c>
      <c r="D35" s="291"/>
      <c r="E35" s="217"/>
      <c r="F35" s="291"/>
      <c r="G35" s="55">
        <f t="shared" si="5"/>
        <v>1</v>
      </c>
      <c r="H35" s="56"/>
      <c r="I35" s="227"/>
      <c r="J35" s="227"/>
      <c r="K35" s="292"/>
      <c r="L35" s="293"/>
      <c r="M35" s="247"/>
      <c r="N35" s="247" t="e">
        <f>INDEX(listas!$G$12:$G$16,MATCH(REPORTE_DILIGENCIAR!M35,listas!$H$12:$H$16,0))</f>
        <v>#N/A</v>
      </c>
      <c r="O35" s="229"/>
      <c r="P35" s="229" t="e">
        <f>INDEX(listas!$J$5:$J$8,MATCH(REPORTE_DILIGENCIAR!O35,listas!$K$5:$K$8,0))</f>
        <v>#N/A</v>
      </c>
      <c r="Q35" s="57" t="s">
        <v>109</v>
      </c>
      <c r="R35" s="221">
        <v>0</v>
      </c>
      <c r="S35" s="221">
        <v>0</v>
      </c>
      <c r="T35" s="58">
        <v>0</v>
      </c>
      <c r="U35" s="58">
        <v>0</v>
      </c>
      <c r="V35" s="59">
        <f t="shared" si="6"/>
        <v>0</v>
      </c>
      <c r="W35" s="59">
        <f t="shared" si="7"/>
        <v>0</v>
      </c>
      <c r="X35" s="60"/>
      <c r="Y35" s="61">
        <f t="shared" si="8"/>
        <v>0</v>
      </c>
      <c r="Z35" s="62"/>
      <c r="AA35" s="63">
        <f t="shared" si="9"/>
        <v>0</v>
      </c>
      <c r="AB35" s="64"/>
      <c r="AC35" s="63">
        <f t="shared" si="10"/>
        <v>0</v>
      </c>
      <c r="AD35" s="64"/>
      <c r="AE35" s="63">
        <f t="shared" si="11"/>
        <v>0</v>
      </c>
      <c r="AF35" s="65" t="e">
        <f t="shared" si="12"/>
        <v>#N/A</v>
      </c>
      <c r="AG35" s="289" t="e">
        <f t="shared" si="13"/>
        <v>#N/A</v>
      </c>
      <c r="AH35" s="234" t="e">
        <f>+VLOOKUP(AG35,listas!$J$12:$K$14,2,0)</f>
        <v>#N/A</v>
      </c>
      <c r="AI35" s="228"/>
      <c r="AJ35" s="248">
        <v>0</v>
      </c>
      <c r="AK35" s="248">
        <v>0</v>
      </c>
      <c r="AL35" s="248">
        <f t="shared" si="14"/>
        <v>0</v>
      </c>
      <c r="AM35" s="66" t="e">
        <f t="shared" si="15"/>
        <v>#N/A</v>
      </c>
      <c r="AN35" s="67">
        <v>12</v>
      </c>
      <c r="AO35" s="66" t="e">
        <f t="shared" si="16"/>
        <v>#N/A</v>
      </c>
      <c r="AP35" s="68"/>
      <c r="AQ35" s="68"/>
      <c r="AR35" s="69"/>
      <c r="AS35" s="70"/>
      <c r="AT35" s="70"/>
      <c r="AU35" s="70"/>
      <c r="AV35" s="70"/>
      <c r="AW35" s="266" t="s">
        <v>87</v>
      </c>
      <c r="AX35" s="267" t="str">
        <f t="shared" si="17"/>
        <v xml:space="preserve"> </v>
      </c>
      <c r="AY35" s="71" t="e">
        <f t="shared" si="18"/>
        <v>#N/A</v>
      </c>
      <c r="AZ35" s="72">
        <v>12</v>
      </c>
      <c r="BA35" s="258" t="e">
        <f t="shared" si="19"/>
        <v>#N/A</v>
      </c>
      <c r="BB35" s="288" t="e">
        <f>+V35/(VLOOKUP(C35,listas!$G$4:$H$9,2,0))</f>
        <v>#N/A</v>
      </c>
      <c r="BC35" s="19"/>
      <c r="BD35" s="19"/>
      <c r="BE35" s="20"/>
      <c r="BF35" s="19"/>
      <c r="BG35" s="19"/>
      <c r="BH35" s="19"/>
      <c r="BI35" s="21"/>
      <c r="BJ35" s="21"/>
      <c r="BK35" s="21"/>
      <c r="BL35" s="21"/>
      <c r="BM35" s="21"/>
      <c r="BN35" s="21"/>
      <c r="BO35" s="21"/>
      <c r="BP35" s="21"/>
    </row>
    <row r="36" spans="1:68" s="54" customFormat="1" ht="18" customHeight="1" x14ac:dyDescent="0.25">
      <c r="A36" s="53"/>
      <c r="B36" s="317"/>
      <c r="C36" s="246">
        <f t="shared" si="4"/>
        <v>1900</v>
      </c>
      <c r="D36" s="291"/>
      <c r="E36" s="217"/>
      <c r="F36" s="291"/>
      <c r="G36" s="55">
        <f t="shared" si="5"/>
        <v>1</v>
      </c>
      <c r="H36" s="56"/>
      <c r="I36" s="227"/>
      <c r="J36" s="227"/>
      <c r="K36" s="292"/>
      <c r="L36" s="293"/>
      <c r="M36" s="247"/>
      <c r="N36" s="247" t="e">
        <f>INDEX(listas!$G$12:$G$16,MATCH(REPORTE_DILIGENCIAR!M36,listas!$H$12:$H$16,0))</f>
        <v>#N/A</v>
      </c>
      <c r="O36" s="229"/>
      <c r="P36" s="229" t="e">
        <f>INDEX(listas!$J$5:$J$8,MATCH(REPORTE_DILIGENCIAR!O36,listas!$K$5:$K$8,0))</f>
        <v>#N/A</v>
      </c>
      <c r="Q36" s="57" t="s">
        <v>109</v>
      </c>
      <c r="R36" s="221">
        <v>0</v>
      </c>
      <c r="S36" s="221">
        <v>0</v>
      </c>
      <c r="T36" s="58">
        <v>0</v>
      </c>
      <c r="U36" s="58">
        <v>0</v>
      </c>
      <c r="V36" s="59">
        <f t="shared" si="6"/>
        <v>0</v>
      </c>
      <c r="W36" s="59">
        <f t="shared" si="7"/>
        <v>0</v>
      </c>
      <c r="X36" s="60"/>
      <c r="Y36" s="61">
        <f t="shared" si="8"/>
        <v>0</v>
      </c>
      <c r="Z36" s="62"/>
      <c r="AA36" s="63">
        <f t="shared" si="9"/>
        <v>0</v>
      </c>
      <c r="AB36" s="64"/>
      <c r="AC36" s="63">
        <f t="shared" si="10"/>
        <v>0</v>
      </c>
      <c r="AD36" s="64"/>
      <c r="AE36" s="63">
        <f t="shared" si="11"/>
        <v>0</v>
      </c>
      <c r="AF36" s="65" t="e">
        <f t="shared" si="12"/>
        <v>#N/A</v>
      </c>
      <c r="AG36" s="289" t="e">
        <f t="shared" si="13"/>
        <v>#N/A</v>
      </c>
      <c r="AH36" s="234" t="e">
        <f>+VLOOKUP(AG36,listas!$J$12:$K$14,2,0)</f>
        <v>#N/A</v>
      </c>
      <c r="AI36" s="228"/>
      <c r="AJ36" s="248">
        <v>0</v>
      </c>
      <c r="AK36" s="248">
        <v>0</v>
      </c>
      <c r="AL36" s="248">
        <f t="shared" si="14"/>
        <v>0</v>
      </c>
      <c r="AM36" s="66" t="e">
        <f t="shared" si="15"/>
        <v>#N/A</v>
      </c>
      <c r="AN36" s="67">
        <v>13</v>
      </c>
      <c r="AO36" s="66" t="e">
        <f t="shared" si="16"/>
        <v>#N/A</v>
      </c>
      <c r="AP36" s="68"/>
      <c r="AQ36" s="68"/>
      <c r="AR36" s="69"/>
      <c r="AS36" s="70"/>
      <c r="AT36" s="70"/>
      <c r="AU36" s="70"/>
      <c r="AV36" s="70"/>
      <c r="AW36" s="266" t="s">
        <v>87</v>
      </c>
      <c r="AX36" s="267" t="str">
        <f t="shared" si="17"/>
        <v xml:space="preserve"> </v>
      </c>
      <c r="AY36" s="71" t="e">
        <f t="shared" si="18"/>
        <v>#N/A</v>
      </c>
      <c r="AZ36" s="72">
        <v>13</v>
      </c>
      <c r="BA36" s="258" t="e">
        <f t="shared" si="19"/>
        <v>#N/A</v>
      </c>
      <c r="BB36" s="288" t="e">
        <f>+V36/(VLOOKUP(C36,listas!$G$4:$H$9,2,0))</f>
        <v>#N/A</v>
      </c>
      <c r="BC36" s="19"/>
      <c r="BD36" s="19"/>
      <c r="BE36" s="20"/>
      <c r="BF36" s="19"/>
      <c r="BG36" s="19"/>
      <c r="BH36" s="19"/>
      <c r="BI36" s="21"/>
      <c r="BJ36" s="21"/>
      <c r="BK36" s="21"/>
      <c r="BL36" s="21"/>
      <c r="BM36" s="21"/>
      <c r="BN36" s="21"/>
      <c r="BO36" s="21"/>
      <c r="BP36" s="21"/>
    </row>
    <row r="37" spans="1:68" s="54" customFormat="1" ht="15.75" customHeight="1" x14ac:dyDescent="0.25">
      <c r="A37" s="53"/>
      <c r="B37" s="317"/>
      <c r="C37" s="246">
        <f t="shared" si="4"/>
        <v>1900</v>
      </c>
      <c r="D37" s="291"/>
      <c r="E37" s="217"/>
      <c r="F37" s="291"/>
      <c r="G37" s="55">
        <f t="shared" si="5"/>
        <v>1</v>
      </c>
      <c r="H37" s="56"/>
      <c r="I37" s="227"/>
      <c r="J37" s="227"/>
      <c r="K37" s="292"/>
      <c r="L37" s="293"/>
      <c r="M37" s="247"/>
      <c r="N37" s="247" t="e">
        <f>INDEX(listas!$G$12:$G$16,MATCH(REPORTE_DILIGENCIAR!M37,listas!$H$12:$H$16,0))</f>
        <v>#N/A</v>
      </c>
      <c r="O37" s="229"/>
      <c r="P37" s="229" t="e">
        <f>INDEX(listas!$J$5:$J$8,MATCH(REPORTE_DILIGENCIAR!O37,listas!$K$5:$K$8,0))</f>
        <v>#N/A</v>
      </c>
      <c r="Q37" s="57" t="s">
        <v>109</v>
      </c>
      <c r="R37" s="221">
        <v>0</v>
      </c>
      <c r="S37" s="221">
        <v>0</v>
      </c>
      <c r="T37" s="58">
        <v>0</v>
      </c>
      <c r="U37" s="58">
        <v>0</v>
      </c>
      <c r="V37" s="59">
        <f t="shared" si="6"/>
        <v>0</v>
      </c>
      <c r="W37" s="59">
        <f t="shared" si="7"/>
        <v>0</v>
      </c>
      <c r="X37" s="60"/>
      <c r="Y37" s="61">
        <f t="shared" si="8"/>
        <v>0</v>
      </c>
      <c r="Z37" s="62"/>
      <c r="AA37" s="63">
        <f t="shared" si="9"/>
        <v>0</v>
      </c>
      <c r="AB37" s="64"/>
      <c r="AC37" s="63">
        <f t="shared" si="10"/>
        <v>0</v>
      </c>
      <c r="AD37" s="64"/>
      <c r="AE37" s="63">
        <f t="shared" si="11"/>
        <v>0</v>
      </c>
      <c r="AF37" s="65" t="e">
        <f t="shared" si="12"/>
        <v>#N/A</v>
      </c>
      <c r="AG37" s="289" t="e">
        <f t="shared" si="13"/>
        <v>#N/A</v>
      </c>
      <c r="AH37" s="234" t="e">
        <f>+VLOOKUP(AG37,listas!$J$12:$K$14,2,0)</f>
        <v>#N/A</v>
      </c>
      <c r="AI37" s="228"/>
      <c r="AJ37" s="248">
        <v>0</v>
      </c>
      <c r="AK37" s="248">
        <v>0</v>
      </c>
      <c r="AL37" s="248">
        <f t="shared" si="14"/>
        <v>0</v>
      </c>
      <c r="AM37" s="66" t="e">
        <f t="shared" si="15"/>
        <v>#N/A</v>
      </c>
      <c r="AN37" s="67">
        <v>14</v>
      </c>
      <c r="AO37" s="66" t="e">
        <f t="shared" si="16"/>
        <v>#N/A</v>
      </c>
      <c r="AP37" s="68"/>
      <c r="AQ37" s="68"/>
      <c r="AR37" s="69"/>
      <c r="AS37" s="70"/>
      <c r="AT37" s="70"/>
      <c r="AU37" s="70"/>
      <c r="AV37" s="70"/>
      <c r="AW37" s="266" t="s">
        <v>87</v>
      </c>
      <c r="AX37" s="267" t="str">
        <f t="shared" si="17"/>
        <v xml:space="preserve"> </v>
      </c>
      <c r="AY37" s="71" t="e">
        <f t="shared" si="18"/>
        <v>#N/A</v>
      </c>
      <c r="AZ37" s="72">
        <v>14</v>
      </c>
      <c r="BA37" s="258" t="e">
        <f t="shared" si="19"/>
        <v>#N/A</v>
      </c>
      <c r="BB37" s="288" t="e">
        <f>+V37/(VLOOKUP(C37,listas!$G$4:$H$9,2,0))</f>
        <v>#N/A</v>
      </c>
      <c r="BC37" s="19"/>
      <c r="BD37" s="19"/>
      <c r="BE37" s="20"/>
      <c r="BF37" s="19"/>
      <c r="BG37" s="19"/>
      <c r="BH37" s="19"/>
      <c r="BI37" s="21"/>
      <c r="BJ37" s="21"/>
      <c r="BK37" s="21"/>
      <c r="BL37" s="21"/>
      <c r="BM37" s="21"/>
      <c r="BN37" s="21"/>
      <c r="BO37" s="21"/>
      <c r="BP37" s="21"/>
    </row>
    <row r="38" spans="1:68" s="54" customFormat="1" ht="22.5" customHeight="1" x14ac:dyDescent="0.25">
      <c r="A38" s="53"/>
      <c r="B38" s="317"/>
      <c r="C38" s="246">
        <f t="shared" si="4"/>
        <v>1900</v>
      </c>
      <c r="D38" s="291"/>
      <c r="E38" s="217"/>
      <c r="F38" s="291"/>
      <c r="G38" s="55">
        <f t="shared" si="5"/>
        <v>1</v>
      </c>
      <c r="H38" s="56"/>
      <c r="I38" s="227"/>
      <c r="J38" s="227"/>
      <c r="K38" s="292"/>
      <c r="L38" s="293"/>
      <c r="M38" s="247"/>
      <c r="N38" s="247" t="e">
        <f>INDEX(listas!$G$12:$G$16,MATCH(REPORTE_DILIGENCIAR!M38,listas!$H$12:$H$16,0))</f>
        <v>#N/A</v>
      </c>
      <c r="O38" s="229"/>
      <c r="P38" s="229" t="e">
        <f>INDEX(listas!$J$5:$J$8,MATCH(REPORTE_DILIGENCIAR!O38,listas!$K$5:$K$8,0))</f>
        <v>#N/A</v>
      </c>
      <c r="Q38" s="57" t="s">
        <v>109</v>
      </c>
      <c r="R38" s="221">
        <v>0</v>
      </c>
      <c r="S38" s="221">
        <v>0</v>
      </c>
      <c r="T38" s="58">
        <v>0</v>
      </c>
      <c r="U38" s="58">
        <v>0</v>
      </c>
      <c r="V38" s="59">
        <f t="shared" si="6"/>
        <v>0</v>
      </c>
      <c r="W38" s="59">
        <f t="shared" si="7"/>
        <v>0</v>
      </c>
      <c r="X38" s="60"/>
      <c r="Y38" s="61">
        <f t="shared" si="8"/>
        <v>0</v>
      </c>
      <c r="Z38" s="62"/>
      <c r="AA38" s="63">
        <f t="shared" si="9"/>
        <v>0</v>
      </c>
      <c r="AB38" s="64"/>
      <c r="AC38" s="63">
        <f t="shared" si="10"/>
        <v>0</v>
      </c>
      <c r="AD38" s="64"/>
      <c r="AE38" s="63">
        <f t="shared" si="11"/>
        <v>0</v>
      </c>
      <c r="AF38" s="65" t="e">
        <f t="shared" si="12"/>
        <v>#N/A</v>
      </c>
      <c r="AG38" s="289" t="e">
        <f t="shared" si="13"/>
        <v>#N/A</v>
      </c>
      <c r="AH38" s="234" t="e">
        <f>+VLOOKUP(AG38,listas!$J$12:$K$14,2,0)</f>
        <v>#N/A</v>
      </c>
      <c r="AI38" s="228"/>
      <c r="AJ38" s="248">
        <v>0</v>
      </c>
      <c r="AK38" s="248">
        <v>0</v>
      </c>
      <c r="AL38" s="248">
        <f t="shared" si="14"/>
        <v>0</v>
      </c>
      <c r="AM38" s="66" t="e">
        <f t="shared" si="15"/>
        <v>#N/A</v>
      </c>
      <c r="AN38" s="67">
        <v>15</v>
      </c>
      <c r="AO38" s="66" t="e">
        <f t="shared" si="16"/>
        <v>#N/A</v>
      </c>
      <c r="AP38" s="68"/>
      <c r="AQ38" s="68"/>
      <c r="AR38" s="69"/>
      <c r="AS38" s="70"/>
      <c r="AT38" s="70"/>
      <c r="AU38" s="70"/>
      <c r="AV38" s="70"/>
      <c r="AW38" s="266" t="s">
        <v>87</v>
      </c>
      <c r="AX38" s="267" t="str">
        <f t="shared" si="17"/>
        <v xml:space="preserve"> </v>
      </c>
      <c r="AY38" s="71" t="e">
        <f t="shared" si="18"/>
        <v>#N/A</v>
      </c>
      <c r="AZ38" s="72">
        <v>15</v>
      </c>
      <c r="BA38" s="258" t="e">
        <f t="shared" si="19"/>
        <v>#N/A</v>
      </c>
      <c r="BB38" s="288" t="e">
        <f>+V38/(VLOOKUP(C38,listas!$G$4:$H$9,2,0))</f>
        <v>#N/A</v>
      </c>
      <c r="BC38" s="19"/>
      <c r="BD38" s="19"/>
      <c r="BE38" s="20"/>
      <c r="BF38" s="19"/>
      <c r="BG38" s="19"/>
      <c r="BH38" s="19"/>
      <c r="BI38" s="21"/>
      <c r="BJ38" s="21"/>
      <c r="BK38" s="21"/>
      <c r="BL38" s="21"/>
      <c r="BM38" s="21"/>
      <c r="BN38" s="21"/>
      <c r="BO38" s="21"/>
      <c r="BP38" s="21"/>
    </row>
    <row r="39" spans="1:68" s="54" customFormat="1" ht="24.75" customHeight="1" x14ac:dyDescent="0.25">
      <c r="A39" s="53"/>
      <c r="B39" s="317"/>
      <c r="C39" s="246">
        <f t="shared" si="4"/>
        <v>1900</v>
      </c>
      <c r="D39" s="291"/>
      <c r="E39" s="217"/>
      <c r="F39" s="291"/>
      <c r="G39" s="55">
        <f t="shared" si="5"/>
        <v>1</v>
      </c>
      <c r="H39" s="56"/>
      <c r="I39" s="227"/>
      <c r="J39" s="227"/>
      <c r="K39" s="292"/>
      <c r="L39" s="293"/>
      <c r="M39" s="247"/>
      <c r="N39" s="247" t="e">
        <f>INDEX(listas!$G$12:$G$16,MATCH(REPORTE_DILIGENCIAR!M39,listas!$H$12:$H$16,0))</f>
        <v>#N/A</v>
      </c>
      <c r="O39" s="229"/>
      <c r="P39" s="229" t="e">
        <f>INDEX(listas!$J$5:$J$8,MATCH(REPORTE_DILIGENCIAR!O39,listas!$K$5:$K$8,0))</f>
        <v>#N/A</v>
      </c>
      <c r="Q39" s="57" t="s">
        <v>109</v>
      </c>
      <c r="R39" s="221">
        <v>0</v>
      </c>
      <c r="S39" s="221">
        <v>0</v>
      </c>
      <c r="T39" s="58">
        <v>0</v>
      </c>
      <c r="U39" s="58">
        <v>0</v>
      </c>
      <c r="V39" s="59">
        <f t="shared" si="6"/>
        <v>0</v>
      </c>
      <c r="W39" s="59">
        <f t="shared" si="7"/>
        <v>0</v>
      </c>
      <c r="X39" s="60"/>
      <c r="Y39" s="61">
        <f t="shared" si="8"/>
        <v>0</v>
      </c>
      <c r="Z39" s="62"/>
      <c r="AA39" s="63">
        <f t="shared" si="9"/>
        <v>0</v>
      </c>
      <c r="AB39" s="64"/>
      <c r="AC39" s="63">
        <f t="shared" si="10"/>
        <v>0</v>
      </c>
      <c r="AD39" s="64"/>
      <c r="AE39" s="63">
        <f t="shared" si="11"/>
        <v>0</v>
      </c>
      <c r="AF39" s="65" t="e">
        <f t="shared" si="12"/>
        <v>#N/A</v>
      </c>
      <c r="AG39" s="289" t="e">
        <f t="shared" si="13"/>
        <v>#N/A</v>
      </c>
      <c r="AH39" s="234" t="e">
        <f>+VLOOKUP(AG39,listas!$J$12:$K$14,2,0)</f>
        <v>#N/A</v>
      </c>
      <c r="AI39" s="228"/>
      <c r="AJ39" s="248">
        <v>0</v>
      </c>
      <c r="AK39" s="248">
        <v>0</v>
      </c>
      <c r="AL39" s="248">
        <f t="shared" si="14"/>
        <v>0</v>
      </c>
      <c r="AM39" s="66" t="e">
        <f t="shared" si="15"/>
        <v>#N/A</v>
      </c>
      <c r="AN39" s="67">
        <v>16</v>
      </c>
      <c r="AO39" s="66" t="e">
        <f t="shared" si="16"/>
        <v>#N/A</v>
      </c>
      <c r="AP39" s="68"/>
      <c r="AQ39" s="68"/>
      <c r="AR39" s="69"/>
      <c r="AS39" s="70"/>
      <c r="AT39" s="70"/>
      <c r="AU39" s="70"/>
      <c r="AV39" s="70"/>
      <c r="AW39" s="266" t="s">
        <v>87</v>
      </c>
      <c r="AX39" s="267" t="str">
        <f t="shared" si="17"/>
        <v xml:space="preserve"> </v>
      </c>
      <c r="AY39" s="71" t="e">
        <f t="shared" si="18"/>
        <v>#N/A</v>
      </c>
      <c r="AZ39" s="72">
        <v>16</v>
      </c>
      <c r="BA39" s="258" t="e">
        <f t="shared" si="19"/>
        <v>#N/A</v>
      </c>
      <c r="BB39" s="288" t="e">
        <f>+V39/(VLOOKUP(C39,listas!$G$4:$H$9,2,0))</f>
        <v>#N/A</v>
      </c>
      <c r="BC39" s="19"/>
      <c r="BD39" s="19"/>
      <c r="BE39" s="20"/>
      <c r="BF39" s="19"/>
      <c r="BG39" s="19"/>
      <c r="BH39" s="19"/>
      <c r="BI39" s="21"/>
      <c r="BJ39" s="21"/>
      <c r="BK39" s="21"/>
      <c r="BL39" s="21"/>
      <c r="BM39" s="21"/>
      <c r="BN39" s="21"/>
      <c r="BO39" s="21"/>
      <c r="BP39" s="21"/>
    </row>
    <row r="40" spans="1:68" s="54" customFormat="1" ht="19.5" customHeight="1" x14ac:dyDescent="0.25">
      <c r="A40" s="53"/>
      <c r="B40" s="317"/>
      <c r="C40" s="246">
        <f t="shared" si="4"/>
        <v>1900</v>
      </c>
      <c r="D40" s="291"/>
      <c r="E40" s="217"/>
      <c r="F40" s="291"/>
      <c r="G40" s="55">
        <f t="shared" si="5"/>
        <v>1</v>
      </c>
      <c r="H40" s="56"/>
      <c r="I40" s="227"/>
      <c r="J40" s="227"/>
      <c r="K40" s="292"/>
      <c r="L40" s="293"/>
      <c r="M40" s="247"/>
      <c r="N40" s="247" t="e">
        <f>INDEX(listas!$G$12:$G$16,MATCH(REPORTE_DILIGENCIAR!M40,listas!$H$12:$H$16,0))</f>
        <v>#N/A</v>
      </c>
      <c r="O40" s="229"/>
      <c r="P40" s="229" t="e">
        <f>INDEX(listas!$J$5:$J$8,MATCH(REPORTE_DILIGENCIAR!O40,listas!$K$5:$K$8,0))</f>
        <v>#N/A</v>
      </c>
      <c r="Q40" s="57" t="s">
        <v>109</v>
      </c>
      <c r="R40" s="221">
        <v>0</v>
      </c>
      <c r="S40" s="221">
        <v>0</v>
      </c>
      <c r="T40" s="58">
        <v>0</v>
      </c>
      <c r="U40" s="58">
        <v>0</v>
      </c>
      <c r="V40" s="59">
        <f t="shared" si="6"/>
        <v>0</v>
      </c>
      <c r="W40" s="59">
        <f t="shared" si="7"/>
        <v>0</v>
      </c>
      <c r="X40" s="60"/>
      <c r="Y40" s="61">
        <f t="shared" si="8"/>
        <v>0</v>
      </c>
      <c r="Z40" s="62"/>
      <c r="AA40" s="63">
        <f t="shared" si="9"/>
        <v>0</v>
      </c>
      <c r="AB40" s="64"/>
      <c r="AC40" s="63">
        <f t="shared" si="10"/>
        <v>0</v>
      </c>
      <c r="AD40" s="64"/>
      <c r="AE40" s="63">
        <f t="shared" si="11"/>
        <v>0</v>
      </c>
      <c r="AF40" s="65" t="e">
        <f t="shared" si="12"/>
        <v>#N/A</v>
      </c>
      <c r="AG40" s="289" t="e">
        <f t="shared" si="13"/>
        <v>#N/A</v>
      </c>
      <c r="AH40" s="234" t="e">
        <f>+VLOOKUP(AG40,listas!$J$12:$K$14,2,0)</f>
        <v>#N/A</v>
      </c>
      <c r="AI40" s="228"/>
      <c r="AJ40" s="248">
        <v>0</v>
      </c>
      <c r="AK40" s="248">
        <v>0</v>
      </c>
      <c r="AL40" s="248">
        <f t="shared" si="14"/>
        <v>0</v>
      </c>
      <c r="AM40" s="66" t="e">
        <f t="shared" si="15"/>
        <v>#N/A</v>
      </c>
      <c r="AN40" s="67">
        <v>17</v>
      </c>
      <c r="AO40" s="66" t="e">
        <f t="shared" si="16"/>
        <v>#N/A</v>
      </c>
      <c r="AP40" s="68"/>
      <c r="AQ40" s="68"/>
      <c r="AR40" s="69"/>
      <c r="AS40" s="70"/>
      <c r="AT40" s="70"/>
      <c r="AU40" s="70"/>
      <c r="AV40" s="70"/>
      <c r="AW40" s="266" t="s">
        <v>87</v>
      </c>
      <c r="AX40" s="267" t="str">
        <f t="shared" si="17"/>
        <v xml:space="preserve"> </v>
      </c>
      <c r="AY40" s="71" t="e">
        <f t="shared" si="18"/>
        <v>#N/A</v>
      </c>
      <c r="AZ40" s="72">
        <v>17</v>
      </c>
      <c r="BA40" s="258" t="e">
        <f t="shared" si="19"/>
        <v>#N/A</v>
      </c>
      <c r="BB40" s="288" t="e">
        <f>+V40/(VLOOKUP(C40,listas!$G$4:$H$9,2,0))</f>
        <v>#N/A</v>
      </c>
      <c r="BC40" s="19"/>
      <c r="BD40" s="19"/>
      <c r="BE40" s="20"/>
      <c r="BF40" s="19"/>
      <c r="BG40" s="19"/>
      <c r="BH40" s="19"/>
      <c r="BI40" s="21"/>
      <c r="BJ40" s="21"/>
      <c r="BK40" s="21"/>
      <c r="BL40" s="21"/>
      <c r="BM40" s="21"/>
      <c r="BN40" s="21"/>
      <c r="BO40" s="21"/>
      <c r="BP40" s="21"/>
    </row>
    <row r="41" spans="1:68" s="54" customFormat="1" ht="27" customHeight="1" x14ac:dyDescent="0.25">
      <c r="A41" s="53"/>
      <c r="B41" s="317"/>
      <c r="C41" s="246">
        <f t="shared" si="4"/>
        <v>1900</v>
      </c>
      <c r="D41" s="291"/>
      <c r="E41" s="217"/>
      <c r="F41" s="291"/>
      <c r="G41" s="55">
        <f t="shared" si="5"/>
        <v>1</v>
      </c>
      <c r="H41" s="56"/>
      <c r="I41" s="227"/>
      <c r="J41" s="227"/>
      <c r="K41" s="292"/>
      <c r="L41" s="293"/>
      <c r="M41" s="247"/>
      <c r="N41" s="247" t="e">
        <f>INDEX(listas!$G$12:$G$16,MATCH(REPORTE_DILIGENCIAR!M41,listas!$H$12:$H$16,0))</f>
        <v>#N/A</v>
      </c>
      <c r="O41" s="229"/>
      <c r="P41" s="229" t="e">
        <f>INDEX(listas!$J$5:$J$8,MATCH(REPORTE_DILIGENCIAR!O41,listas!$K$5:$K$8,0))</f>
        <v>#N/A</v>
      </c>
      <c r="Q41" s="57" t="s">
        <v>109</v>
      </c>
      <c r="R41" s="221">
        <v>0</v>
      </c>
      <c r="S41" s="221">
        <v>0</v>
      </c>
      <c r="T41" s="58">
        <v>0</v>
      </c>
      <c r="U41" s="58">
        <v>0</v>
      </c>
      <c r="V41" s="59">
        <f t="shared" si="6"/>
        <v>0</v>
      </c>
      <c r="W41" s="59">
        <f t="shared" si="7"/>
        <v>0</v>
      </c>
      <c r="X41" s="60"/>
      <c r="Y41" s="61">
        <f t="shared" si="8"/>
        <v>0</v>
      </c>
      <c r="Z41" s="62"/>
      <c r="AA41" s="63">
        <f t="shared" si="9"/>
        <v>0</v>
      </c>
      <c r="AB41" s="64"/>
      <c r="AC41" s="63">
        <f t="shared" si="10"/>
        <v>0</v>
      </c>
      <c r="AD41" s="64"/>
      <c r="AE41" s="63">
        <f t="shared" si="11"/>
        <v>0</v>
      </c>
      <c r="AF41" s="65" t="e">
        <f t="shared" si="12"/>
        <v>#N/A</v>
      </c>
      <c r="AG41" s="289" t="e">
        <f t="shared" si="13"/>
        <v>#N/A</v>
      </c>
      <c r="AH41" s="234" t="e">
        <f>+VLOOKUP(AG41,listas!$J$12:$K$14,2,0)</f>
        <v>#N/A</v>
      </c>
      <c r="AI41" s="228"/>
      <c r="AJ41" s="248">
        <v>0</v>
      </c>
      <c r="AK41" s="248">
        <v>0</v>
      </c>
      <c r="AL41" s="248">
        <f t="shared" si="14"/>
        <v>0</v>
      </c>
      <c r="AM41" s="66" t="e">
        <f t="shared" si="15"/>
        <v>#N/A</v>
      </c>
      <c r="AN41" s="67">
        <v>18</v>
      </c>
      <c r="AO41" s="66" t="e">
        <f t="shared" si="16"/>
        <v>#N/A</v>
      </c>
      <c r="AP41" s="68"/>
      <c r="AQ41" s="68"/>
      <c r="AR41" s="69"/>
      <c r="AS41" s="70"/>
      <c r="AT41" s="70"/>
      <c r="AU41" s="70"/>
      <c r="AV41" s="70"/>
      <c r="AW41" s="266" t="s">
        <v>87</v>
      </c>
      <c r="AX41" s="267" t="str">
        <f t="shared" si="17"/>
        <v xml:space="preserve"> </v>
      </c>
      <c r="AY41" s="71" t="e">
        <f t="shared" si="18"/>
        <v>#N/A</v>
      </c>
      <c r="AZ41" s="72">
        <v>18</v>
      </c>
      <c r="BA41" s="258" t="e">
        <f t="shared" si="19"/>
        <v>#N/A</v>
      </c>
      <c r="BB41" s="288" t="e">
        <f>+V41/(VLOOKUP(C41,listas!$G$4:$H$9,2,0))</f>
        <v>#N/A</v>
      </c>
      <c r="BC41" s="19"/>
      <c r="BD41" s="19"/>
      <c r="BE41" s="20"/>
      <c r="BF41" s="19"/>
      <c r="BG41" s="19"/>
      <c r="BH41" s="19"/>
      <c r="BI41" s="21"/>
      <c r="BJ41" s="21"/>
      <c r="BK41" s="21"/>
      <c r="BL41" s="21"/>
      <c r="BM41" s="21"/>
      <c r="BN41" s="21"/>
      <c r="BO41" s="21"/>
      <c r="BP41" s="21"/>
    </row>
    <row r="42" spans="1:68" s="54" customFormat="1" ht="29.25" customHeight="1" x14ac:dyDescent="0.25">
      <c r="A42" s="53"/>
      <c r="B42" s="317"/>
      <c r="C42" s="246">
        <f t="shared" si="4"/>
        <v>1900</v>
      </c>
      <c r="D42" s="291"/>
      <c r="E42" s="217"/>
      <c r="F42" s="291"/>
      <c r="G42" s="55">
        <f t="shared" si="5"/>
        <v>1</v>
      </c>
      <c r="H42" s="56"/>
      <c r="I42" s="227"/>
      <c r="J42" s="227"/>
      <c r="K42" s="292"/>
      <c r="L42" s="293"/>
      <c r="M42" s="247"/>
      <c r="N42" s="247" t="e">
        <f>INDEX(listas!$G$12:$G$16,MATCH(REPORTE_DILIGENCIAR!M42,listas!$H$12:$H$16,0))</f>
        <v>#N/A</v>
      </c>
      <c r="O42" s="229"/>
      <c r="P42" s="229" t="e">
        <f>INDEX(listas!$J$5:$J$8,MATCH(REPORTE_DILIGENCIAR!O42,listas!$K$5:$K$8,0))</f>
        <v>#N/A</v>
      </c>
      <c r="Q42" s="57" t="s">
        <v>109</v>
      </c>
      <c r="R42" s="221">
        <v>0</v>
      </c>
      <c r="S42" s="221">
        <v>0</v>
      </c>
      <c r="T42" s="58">
        <v>0</v>
      </c>
      <c r="U42" s="58">
        <v>0</v>
      </c>
      <c r="V42" s="59">
        <f t="shared" si="6"/>
        <v>0</v>
      </c>
      <c r="W42" s="59">
        <f t="shared" si="7"/>
        <v>0</v>
      </c>
      <c r="X42" s="60"/>
      <c r="Y42" s="61">
        <f t="shared" si="8"/>
        <v>0</v>
      </c>
      <c r="Z42" s="62"/>
      <c r="AA42" s="63">
        <f t="shared" si="9"/>
        <v>0</v>
      </c>
      <c r="AB42" s="64"/>
      <c r="AC42" s="63">
        <f t="shared" si="10"/>
        <v>0</v>
      </c>
      <c r="AD42" s="64"/>
      <c r="AE42" s="63">
        <f t="shared" si="11"/>
        <v>0</v>
      </c>
      <c r="AF42" s="65" t="e">
        <f t="shared" si="12"/>
        <v>#N/A</v>
      </c>
      <c r="AG42" s="289" t="e">
        <f t="shared" si="13"/>
        <v>#N/A</v>
      </c>
      <c r="AH42" s="234" t="e">
        <f>+VLOOKUP(AG42,listas!$J$12:$K$14,2,0)</f>
        <v>#N/A</v>
      </c>
      <c r="AI42" s="228"/>
      <c r="AJ42" s="248">
        <v>0</v>
      </c>
      <c r="AK42" s="248">
        <v>0</v>
      </c>
      <c r="AL42" s="248">
        <f t="shared" si="14"/>
        <v>0</v>
      </c>
      <c r="AM42" s="66" t="e">
        <f t="shared" si="15"/>
        <v>#N/A</v>
      </c>
      <c r="AN42" s="67">
        <v>19</v>
      </c>
      <c r="AO42" s="66" t="e">
        <f t="shared" si="16"/>
        <v>#N/A</v>
      </c>
      <c r="AP42" s="68"/>
      <c r="AQ42" s="68"/>
      <c r="AR42" s="69"/>
      <c r="AS42" s="70"/>
      <c r="AT42" s="70"/>
      <c r="AU42" s="70"/>
      <c r="AV42" s="70"/>
      <c r="AW42" s="266" t="s">
        <v>87</v>
      </c>
      <c r="AX42" s="267" t="str">
        <f t="shared" si="17"/>
        <v xml:space="preserve"> </v>
      </c>
      <c r="AY42" s="71" t="e">
        <f t="shared" si="18"/>
        <v>#N/A</v>
      </c>
      <c r="AZ42" s="72">
        <v>19</v>
      </c>
      <c r="BA42" s="258" t="e">
        <f t="shared" si="19"/>
        <v>#N/A</v>
      </c>
      <c r="BB42" s="288" t="e">
        <f>+V42/(VLOOKUP(C42,listas!$G$4:$H$9,2,0))</f>
        <v>#N/A</v>
      </c>
      <c r="BC42" s="19"/>
      <c r="BD42" s="19"/>
      <c r="BE42" s="20"/>
      <c r="BF42" s="19"/>
      <c r="BG42" s="19"/>
      <c r="BH42" s="19"/>
      <c r="BI42" s="21"/>
      <c r="BJ42" s="21"/>
      <c r="BK42" s="21"/>
      <c r="BL42" s="21"/>
      <c r="BM42" s="21"/>
      <c r="BN42" s="21"/>
      <c r="BO42" s="21"/>
      <c r="BP42" s="21"/>
    </row>
    <row r="43" spans="1:68" s="54" customFormat="1" ht="24" customHeight="1" x14ac:dyDescent="0.25">
      <c r="A43" s="53"/>
      <c r="B43" s="317"/>
      <c r="C43" s="246">
        <f t="shared" si="4"/>
        <v>1900</v>
      </c>
      <c r="D43" s="291"/>
      <c r="E43" s="217"/>
      <c r="F43" s="291"/>
      <c r="G43" s="55">
        <f t="shared" si="5"/>
        <v>1</v>
      </c>
      <c r="H43" s="56"/>
      <c r="I43" s="227"/>
      <c r="J43" s="227"/>
      <c r="K43" s="292"/>
      <c r="L43" s="293"/>
      <c r="M43" s="247"/>
      <c r="N43" s="247" t="e">
        <f>INDEX(listas!$G$12:$G$16,MATCH(REPORTE_DILIGENCIAR!M43,listas!$H$12:$H$16,0))</f>
        <v>#N/A</v>
      </c>
      <c r="O43" s="229"/>
      <c r="P43" s="229" t="e">
        <f>INDEX(listas!$J$5:$J$8,MATCH(REPORTE_DILIGENCIAR!O43,listas!$K$5:$K$8,0))</f>
        <v>#N/A</v>
      </c>
      <c r="Q43" s="57" t="s">
        <v>109</v>
      </c>
      <c r="R43" s="221">
        <v>0</v>
      </c>
      <c r="S43" s="221">
        <v>0</v>
      </c>
      <c r="T43" s="58">
        <v>0</v>
      </c>
      <c r="U43" s="58">
        <v>0</v>
      </c>
      <c r="V43" s="59">
        <f t="shared" si="6"/>
        <v>0</v>
      </c>
      <c r="W43" s="59">
        <f t="shared" si="7"/>
        <v>0</v>
      </c>
      <c r="X43" s="60"/>
      <c r="Y43" s="61">
        <f t="shared" si="8"/>
        <v>0</v>
      </c>
      <c r="Z43" s="62"/>
      <c r="AA43" s="63">
        <f t="shared" si="9"/>
        <v>0</v>
      </c>
      <c r="AB43" s="64"/>
      <c r="AC43" s="63">
        <f t="shared" si="10"/>
        <v>0</v>
      </c>
      <c r="AD43" s="64"/>
      <c r="AE43" s="63">
        <f t="shared" si="11"/>
        <v>0</v>
      </c>
      <c r="AF43" s="65" t="e">
        <f t="shared" si="12"/>
        <v>#N/A</v>
      </c>
      <c r="AG43" s="289" t="e">
        <f t="shared" si="13"/>
        <v>#N/A</v>
      </c>
      <c r="AH43" s="234" t="e">
        <f>+VLOOKUP(AG43,listas!$J$12:$K$14,2,0)</f>
        <v>#N/A</v>
      </c>
      <c r="AI43" s="228"/>
      <c r="AJ43" s="248">
        <v>0</v>
      </c>
      <c r="AK43" s="248">
        <v>0</v>
      </c>
      <c r="AL43" s="248">
        <f t="shared" si="14"/>
        <v>0</v>
      </c>
      <c r="AM43" s="66" t="e">
        <f t="shared" si="15"/>
        <v>#N/A</v>
      </c>
      <c r="AN43" s="67">
        <v>20</v>
      </c>
      <c r="AO43" s="66" t="e">
        <f t="shared" si="16"/>
        <v>#N/A</v>
      </c>
      <c r="AP43" s="68"/>
      <c r="AQ43" s="68"/>
      <c r="AR43" s="69"/>
      <c r="AS43" s="70"/>
      <c r="AT43" s="70"/>
      <c r="AU43" s="70"/>
      <c r="AV43" s="70"/>
      <c r="AW43" s="266" t="s">
        <v>87</v>
      </c>
      <c r="AX43" s="267" t="str">
        <f t="shared" si="17"/>
        <v xml:space="preserve"> </v>
      </c>
      <c r="AY43" s="71" t="e">
        <f t="shared" si="18"/>
        <v>#N/A</v>
      </c>
      <c r="AZ43" s="72">
        <v>20</v>
      </c>
      <c r="BA43" s="258" t="e">
        <f t="shared" si="19"/>
        <v>#N/A</v>
      </c>
      <c r="BB43" s="288" t="e">
        <f>+V43/(VLOOKUP(C43,listas!$G$4:$H$9,2,0))</f>
        <v>#N/A</v>
      </c>
      <c r="BC43" s="19"/>
      <c r="BD43" s="19"/>
      <c r="BE43" s="20"/>
      <c r="BF43" s="19"/>
      <c r="BG43" s="19"/>
      <c r="BH43" s="19"/>
      <c r="BI43" s="21"/>
      <c r="BJ43" s="21"/>
      <c r="BK43" s="21"/>
      <c r="BL43" s="21"/>
      <c r="BM43" s="21"/>
      <c r="BN43" s="21"/>
      <c r="BO43" s="21"/>
      <c r="BP43" s="21"/>
    </row>
    <row r="44" spans="1:68" s="54" customFormat="1" ht="25.5" customHeight="1" x14ac:dyDescent="0.25">
      <c r="A44" s="53"/>
      <c r="B44" s="317"/>
      <c r="C44" s="246">
        <f t="shared" si="4"/>
        <v>1900</v>
      </c>
      <c r="D44" s="291"/>
      <c r="E44" s="217"/>
      <c r="F44" s="291"/>
      <c r="G44" s="55">
        <f t="shared" si="5"/>
        <v>1</v>
      </c>
      <c r="H44" s="56"/>
      <c r="I44" s="227"/>
      <c r="J44" s="227"/>
      <c r="K44" s="292"/>
      <c r="L44" s="293"/>
      <c r="M44" s="247"/>
      <c r="N44" s="247" t="e">
        <f>INDEX(listas!$G$12:$G$16,MATCH(REPORTE_DILIGENCIAR!M44,listas!$H$12:$H$16,0))</f>
        <v>#N/A</v>
      </c>
      <c r="O44" s="229"/>
      <c r="P44" s="229" t="e">
        <f>INDEX(listas!$J$5:$J$8,MATCH(REPORTE_DILIGENCIAR!O44,listas!$K$5:$K$8,0))</f>
        <v>#N/A</v>
      </c>
      <c r="Q44" s="57" t="s">
        <v>109</v>
      </c>
      <c r="R44" s="221">
        <v>0</v>
      </c>
      <c r="S44" s="221">
        <v>0</v>
      </c>
      <c r="T44" s="58">
        <v>0</v>
      </c>
      <c r="U44" s="58">
        <v>0</v>
      </c>
      <c r="V44" s="59">
        <f t="shared" si="6"/>
        <v>0</v>
      </c>
      <c r="W44" s="59">
        <f t="shared" si="7"/>
        <v>0</v>
      </c>
      <c r="X44" s="60"/>
      <c r="Y44" s="61">
        <f t="shared" si="8"/>
        <v>0</v>
      </c>
      <c r="Z44" s="62"/>
      <c r="AA44" s="63">
        <f t="shared" si="9"/>
        <v>0</v>
      </c>
      <c r="AB44" s="64"/>
      <c r="AC44" s="63">
        <f t="shared" si="10"/>
        <v>0</v>
      </c>
      <c r="AD44" s="64"/>
      <c r="AE44" s="63">
        <f t="shared" si="11"/>
        <v>0</v>
      </c>
      <c r="AF44" s="65" t="e">
        <f t="shared" si="12"/>
        <v>#N/A</v>
      </c>
      <c r="AG44" s="289" t="e">
        <f t="shared" si="13"/>
        <v>#N/A</v>
      </c>
      <c r="AH44" s="234" t="e">
        <f>+VLOOKUP(AG44,listas!$J$12:$K$14,2,0)</f>
        <v>#N/A</v>
      </c>
      <c r="AI44" s="228"/>
      <c r="AJ44" s="248">
        <v>0</v>
      </c>
      <c r="AK44" s="248">
        <v>0</v>
      </c>
      <c r="AL44" s="248">
        <f t="shared" si="14"/>
        <v>0</v>
      </c>
      <c r="AM44" s="66" t="e">
        <f t="shared" si="15"/>
        <v>#N/A</v>
      </c>
      <c r="AN44" s="67">
        <v>21</v>
      </c>
      <c r="AO44" s="66" t="e">
        <f t="shared" si="16"/>
        <v>#N/A</v>
      </c>
      <c r="AP44" s="68"/>
      <c r="AQ44" s="68"/>
      <c r="AR44" s="69"/>
      <c r="AS44" s="70"/>
      <c r="AT44" s="70"/>
      <c r="AU44" s="70"/>
      <c r="AV44" s="70"/>
      <c r="AW44" s="266" t="s">
        <v>87</v>
      </c>
      <c r="AX44" s="267" t="str">
        <f t="shared" si="17"/>
        <v xml:space="preserve"> </v>
      </c>
      <c r="AY44" s="71" t="e">
        <f t="shared" si="18"/>
        <v>#N/A</v>
      </c>
      <c r="AZ44" s="72">
        <v>21</v>
      </c>
      <c r="BA44" s="258" t="e">
        <f t="shared" si="19"/>
        <v>#N/A</v>
      </c>
      <c r="BB44" s="288" t="e">
        <f>+V44/(VLOOKUP(C44,listas!$G$4:$H$9,2,0))</f>
        <v>#N/A</v>
      </c>
      <c r="BC44" s="19"/>
      <c r="BD44" s="19"/>
      <c r="BE44" s="20"/>
      <c r="BF44" s="19"/>
      <c r="BG44" s="19"/>
      <c r="BH44" s="19"/>
      <c r="BI44" s="21"/>
      <c r="BJ44" s="21"/>
      <c r="BK44" s="21"/>
      <c r="BL44" s="21"/>
      <c r="BM44" s="21"/>
      <c r="BN44" s="21"/>
      <c r="BO44" s="21"/>
      <c r="BP44" s="21"/>
    </row>
    <row r="45" spans="1:68" s="54" customFormat="1" ht="20.25" customHeight="1" x14ac:dyDescent="0.25">
      <c r="A45" s="53"/>
      <c r="B45" s="317"/>
      <c r="C45" s="246">
        <f t="shared" si="4"/>
        <v>1900</v>
      </c>
      <c r="D45" s="291"/>
      <c r="E45" s="217"/>
      <c r="F45" s="291"/>
      <c r="G45" s="55">
        <f t="shared" si="5"/>
        <v>1</v>
      </c>
      <c r="H45" s="56"/>
      <c r="I45" s="227"/>
      <c r="J45" s="227"/>
      <c r="K45" s="292"/>
      <c r="L45" s="293"/>
      <c r="M45" s="247"/>
      <c r="N45" s="247" t="e">
        <f>INDEX(listas!$G$12:$G$16,MATCH(REPORTE_DILIGENCIAR!M45,listas!$H$12:$H$16,0))</f>
        <v>#N/A</v>
      </c>
      <c r="O45" s="229"/>
      <c r="P45" s="229" t="e">
        <f>INDEX(listas!$J$5:$J$8,MATCH(REPORTE_DILIGENCIAR!O45,listas!$K$5:$K$8,0))</f>
        <v>#N/A</v>
      </c>
      <c r="Q45" s="57" t="s">
        <v>109</v>
      </c>
      <c r="R45" s="221">
        <v>0</v>
      </c>
      <c r="S45" s="221">
        <v>0</v>
      </c>
      <c r="T45" s="58">
        <v>0</v>
      </c>
      <c r="U45" s="58">
        <v>0</v>
      </c>
      <c r="V45" s="59">
        <f t="shared" si="6"/>
        <v>0</v>
      </c>
      <c r="W45" s="59">
        <f t="shared" si="7"/>
        <v>0</v>
      </c>
      <c r="X45" s="60"/>
      <c r="Y45" s="61">
        <f t="shared" si="8"/>
        <v>0</v>
      </c>
      <c r="Z45" s="62"/>
      <c r="AA45" s="63">
        <f t="shared" si="9"/>
        <v>0</v>
      </c>
      <c r="AB45" s="64"/>
      <c r="AC45" s="63">
        <f t="shared" si="10"/>
        <v>0</v>
      </c>
      <c r="AD45" s="64"/>
      <c r="AE45" s="63">
        <f t="shared" si="11"/>
        <v>0</v>
      </c>
      <c r="AF45" s="65" t="e">
        <f t="shared" si="12"/>
        <v>#N/A</v>
      </c>
      <c r="AG45" s="289" t="e">
        <f t="shared" si="13"/>
        <v>#N/A</v>
      </c>
      <c r="AH45" s="234" t="e">
        <f>+VLOOKUP(AG45,listas!$J$12:$K$14,2,0)</f>
        <v>#N/A</v>
      </c>
      <c r="AI45" s="228"/>
      <c r="AJ45" s="248">
        <v>0</v>
      </c>
      <c r="AK45" s="248">
        <v>0</v>
      </c>
      <c r="AL45" s="248">
        <f t="shared" si="14"/>
        <v>0</v>
      </c>
      <c r="AM45" s="66" t="e">
        <f t="shared" si="15"/>
        <v>#N/A</v>
      </c>
      <c r="AN45" s="67">
        <v>22</v>
      </c>
      <c r="AO45" s="66" t="e">
        <f t="shared" si="16"/>
        <v>#N/A</v>
      </c>
      <c r="AP45" s="68"/>
      <c r="AQ45" s="68"/>
      <c r="AR45" s="69"/>
      <c r="AS45" s="70"/>
      <c r="AT45" s="70"/>
      <c r="AU45" s="70"/>
      <c r="AV45" s="70"/>
      <c r="AW45" s="266" t="s">
        <v>87</v>
      </c>
      <c r="AX45" s="267" t="str">
        <f t="shared" si="17"/>
        <v xml:space="preserve"> </v>
      </c>
      <c r="AY45" s="71" t="e">
        <f t="shared" si="18"/>
        <v>#N/A</v>
      </c>
      <c r="AZ45" s="72">
        <v>22</v>
      </c>
      <c r="BA45" s="258" t="e">
        <f t="shared" si="19"/>
        <v>#N/A</v>
      </c>
      <c r="BB45" s="288" t="e">
        <f>+V45/(VLOOKUP(C45,listas!$G$4:$H$9,2,0))</f>
        <v>#N/A</v>
      </c>
      <c r="BC45" s="19"/>
      <c r="BD45" s="19"/>
      <c r="BE45" s="20"/>
      <c r="BF45" s="19"/>
      <c r="BG45" s="19"/>
      <c r="BH45" s="19"/>
      <c r="BI45" s="21"/>
      <c r="BJ45" s="21"/>
      <c r="BK45" s="21"/>
      <c r="BL45" s="21"/>
      <c r="BM45" s="21"/>
      <c r="BN45" s="21"/>
      <c r="BO45" s="21"/>
      <c r="BP45" s="21"/>
    </row>
    <row r="46" spans="1:68" s="54" customFormat="1" ht="21" customHeight="1" x14ac:dyDescent="0.25">
      <c r="A46" s="53"/>
      <c r="B46" s="317"/>
      <c r="C46" s="246">
        <f t="shared" si="4"/>
        <v>1900</v>
      </c>
      <c r="D46" s="291"/>
      <c r="E46" s="217"/>
      <c r="F46" s="291"/>
      <c r="G46" s="55">
        <f t="shared" si="5"/>
        <v>1</v>
      </c>
      <c r="H46" s="56"/>
      <c r="I46" s="227"/>
      <c r="J46" s="227"/>
      <c r="K46" s="292"/>
      <c r="L46" s="293"/>
      <c r="M46" s="247"/>
      <c r="N46" s="247" t="e">
        <f>INDEX(listas!$G$12:$G$16,MATCH(REPORTE_DILIGENCIAR!M46,listas!$H$12:$H$16,0))</f>
        <v>#N/A</v>
      </c>
      <c r="O46" s="229"/>
      <c r="P46" s="229" t="e">
        <f>INDEX(listas!$J$5:$J$8,MATCH(REPORTE_DILIGENCIAR!O46,listas!$K$5:$K$8,0))</f>
        <v>#N/A</v>
      </c>
      <c r="Q46" s="57" t="s">
        <v>109</v>
      </c>
      <c r="R46" s="221">
        <v>0</v>
      </c>
      <c r="S46" s="221">
        <v>0</v>
      </c>
      <c r="T46" s="58">
        <v>0</v>
      </c>
      <c r="U46" s="58">
        <v>0</v>
      </c>
      <c r="V46" s="59">
        <f t="shared" si="6"/>
        <v>0</v>
      </c>
      <c r="W46" s="59">
        <f t="shared" si="7"/>
        <v>0</v>
      </c>
      <c r="X46" s="60"/>
      <c r="Y46" s="61">
        <f t="shared" si="8"/>
        <v>0</v>
      </c>
      <c r="Z46" s="62"/>
      <c r="AA46" s="63">
        <f t="shared" si="9"/>
        <v>0</v>
      </c>
      <c r="AB46" s="64"/>
      <c r="AC46" s="63">
        <f t="shared" si="10"/>
        <v>0</v>
      </c>
      <c r="AD46" s="64"/>
      <c r="AE46" s="63">
        <f t="shared" si="11"/>
        <v>0</v>
      </c>
      <c r="AF46" s="65" t="e">
        <f t="shared" si="12"/>
        <v>#N/A</v>
      </c>
      <c r="AG46" s="289" t="e">
        <f t="shared" si="13"/>
        <v>#N/A</v>
      </c>
      <c r="AH46" s="234" t="e">
        <f>+VLOOKUP(AG46,listas!$J$12:$K$14,2,0)</f>
        <v>#N/A</v>
      </c>
      <c r="AI46" s="228"/>
      <c r="AJ46" s="248">
        <v>0</v>
      </c>
      <c r="AK46" s="248">
        <v>0</v>
      </c>
      <c r="AL46" s="248">
        <f t="shared" si="14"/>
        <v>0</v>
      </c>
      <c r="AM46" s="66" t="e">
        <f t="shared" si="15"/>
        <v>#N/A</v>
      </c>
      <c r="AN46" s="67">
        <v>23</v>
      </c>
      <c r="AO46" s="66" t="e">
        <f t="shared" si="16"/>
        <v>#N/A</v>
      </c>
      <c r="AP46" s="68"/>
      <c r="AQ46" s="68"/>
      <c r="AR46" s="69"/>
      <c r="AS46" s="70"/>
      <c r="AT46" s="70"/>
      <c r="AU46" s="70"/>
      <c r="AV46" s="70"/>
      <c r="AW46" s="266" t="s">
        <v>87</v>
      </c>
      <c r="AX46" s="267" t="str">
        <f t="shared" si="17"/>
        <v xml:space="preserve"> </v>
      </c>
      <c r="AY46" s="71" t="e">
        <f t="shared" si="18"/>
        <v>#N/A</v>
      </c>
      <c r="AZ46" s="72">
        <v>23</v>
      </c>
      <c r="BA46" s="258" t="e">
        <f t="shared" si="19"/>
        <v>#N/A</v>
      </c>
      <c r="BB46" s="288" t="e">
        <f>+V46/(VLOOKUP(C46,listas!$G$4:$H$9,2,0))</f>
        <v>#N/A</v>
      </c>
      <c r="BC46" s="19"/>
      <c r="BD46" s="19"/>
      <c r="BE46" s="20"/>
      <c r="BF46" s="19"/>
      <c r="BG46" s="19"/>
      <c r="BH46" s="19"/>
      <c r="BI46" s="21"/>
      <c r="BJ46" s="21"/>
      <c r="BK46" s="21"/>
      <c r="BL46" s="21"/>
      <c r="BM46" s="21"/>
      <c r="BN46" s="21"/>
      <c r="BO46" s="21"/>
      <c r="BP46" s="21"/>
    </row>
    <row r="47" spans="1:68" s="54" customFormat="1" ht="23.25" customHeight="1" x14ac:dyDescent="0.25">
      <c r="A47" s="53"/>
      <c r="B47" s="317"/>
      <c r="C47" s="246">
        <f t="shared" si="4"/>
        <v>1900</v>
      </c>
      <c r="D47" s="291"/>
      <c r="E47" s="217"/>
      <c r="F47" s="291"/>
      <c r="G47" s="55">
        <f t="shared" si="5"/>
        <v>1</v>
      </c>
      <c r="H47" s="56"/>
      <c r="I47" s="227"/>
      <c r="J47" s="227"/>
      <c r="K47" s="292"/>
      <c r="L47" s="293"/>
      <c r="M47" s="247"/>
      <c r="N47" s="247" t="e">
        <f>INDEX(listas!$G$12:$G$16,MATCH(REPORTE_DILIGENCIAR!M47,listas!$H$12:$H$16,0))</f>
        <v>#N/A</v>
      </c>
      <c r="O47" s="229"/>
      <c r="P47" s="229" t="e">
        <f>INDEX(listas!$J$5:$J$8,MATCH(REPORTE_DILIGENCIAR!O47,listas!$K$5:$K$8,0))</f>
        <v>#N/A</v>
      </c>
      <c r="Q47" s="57" t="s">
        <v>109</v>
      </c>
      <c r="R47" s="221">
        <v>0</v>
      </c>
      <c r="S47" s="221">
        <v>0</v>
      </c>
      <c r="T47" s="58">
        <v>0</v>
      </c>
      <c r="U47" s="58">
        <v>0</v>
      </c>
      <c r="V47" s="59">
        <f t="shared" si="6"/>
        <v>0</v>
      </c>
      <c r="W47" s="59">
        <f t="shared" si="7"/>
        <v>0</v>
      </c>
      <c r="X47" s="60"/>
      <c r="Y47" s="61">
        <f t="shared" si="8"/>
        <v>0</v>
      </c>
      <c r="Z47" s="62"/>
      <c r="AA47" s="63">
        <f t="shared" si="9"/>
        <v>0</v>
      </c>
      <c r="AB47" s="64"/>
      <c r="AC47" s="63">
        <f t="shared" si="10"/>
        <v>0</v>
      </c>
      <c r="AD47" s="64"/>
      <c r="AE47" s="63">
        <f t="shared" si="11"/>
        <v>0</v>
      </c>
      <c r="AF47" s="65" t="e">
        <f t="shared" si="12"/>
        <v>#N/A</v>
      </c>
      <c r="AG47" s="289" t="e">
        <f t="shared" si="13"/>
        <v>#N/A</v>
      </c>
      <c r="AH47" s="234" t="e">
        <f>+VLOOKUP(AG47,listas!$J$12:$K$14,2,0)</f>
        <v>#N/A</v>
      </c>
      <c r="AI47" s="228"/>
      <c r="AJ47" s="248">
        <v>0</v>
      </c>
      <c r="AK47" s="248">
        <v>0</v>
      </c>
      <c r="AL47" s="248">
        <f t="shared" si="14"/>
        <v>0</v>
      </c>
      <c r="AM47" s="66" t="e">
        <f t="shared" si="15"/>
        <v>#N/A</v>
      </c>
      <c r="AN47" s="67">
        <v>24</v>
      </c>
      <c r="AO47" s="66" t="e">
        <f t="shared" si="16"/>
        <v>#N/A</v>
      </c>
      <c r="AP47" s="68"/>
      <c r="AQ47" s="68"/>
      <c r="AR47" s="69"/>
      <c r="AS47" s="70"/>
      <c r="AT47" s="70"/>
      <c r="AU47" s="70"/>
      <c r="AV47" s="70"/>
      <c r="AW47" s="266" t="s">
        <v>87</v>
      </c>
      <c r="AX47" s="267" t="str">
        <f t="shared" si="17"/>
        <v xml:space="preserve"> </v>
      </c>
      <c r="AY47" s="71" t="e">
        <f t="shared" si="18"/>
        <v>#N/A</v>
      </c>
      <c r="AZ47" s="72">
        <v>24</v>
      </c>
      <c r="BA47" s="258" t="e">
        <f t="shared" si="19"/>
        <v>#N/A</v>
      </c>
      <c r="BB47" s="288" t="e">
        <f>+V47/(VLOOKUP(C47,listas!$G$4:$H$9,2,0))</f>
        <v>#N/A</v>
      </c>
      <c r="BC47" s="19"/>
      <c r="BD47" s="19"/>
      <c r="BE47" s="20"/>
      <c r="BF47" s="19"/>
      <c r="BG47" s="19"/>
      <c r="BH47" s="19"/>
      <c r="BI47" s="21"/>
      <c r="BJ47" s="21"/>
      <c r="BK47" s="21"/>
      <c r="BL47" s="21"/>
      <c r="BM47" s="21"/>
      <c r="BN47" s="21"/>
      <c r="BO47" s="21"/>
      <c r="BP47" s="21"/>
    </row>
    <row r="48" spans="1:68" s="54" customFormat="1" ht="18" customHeight="1" x14ac:dyDescent="0.25">
      <c r="A48" s="53"/>
      <c r="B48" s="317"/>
      <c r="C48" s="246">
        <f t="shared" si="4"/>
        <v>1900</v>
      </c>
      <c r="D48" s="291"/>
      <c r="E48" s="217"/>
      <c r="F48" s="291"/>
      <c r="G48" s="55">
        <f t="shared" si="5"/>
        <v>1</v>
      </c>
      <c r="H48" s="56"/>
      <c r="I48" s="227"/>
      <c r="J48" s="227"/>
      <c r="K48" s="292"/>
      <c r="L48" s="293"/>
      <c r="M48" s="247"/>
      <c r="N48" s="247" t="e">
        <f>INDEX(listas!$G$12:$G$16,MATCH(REPORTE_DILIGENCIAR!M48,listas!$H$12:$H$16,0))</f>
        <v>#N/A</v>
      </c>
      <c r="O48" s="229"/>
      <c r="P48" s="229" t="e">
        <f>INDEX(listas!$J$5:$J$8,MATCH(REPORTE_DILIGENCIAR!O48,listas!$K$5:$K$8,0))</f>
        <v>#N/A</v>
      </c>
      <c r="Q48" s="57" t="s">
        <v>109</v>
      </c>
      <c r="R48" s="221">
        <v>0</v>
      </c>
      <c r="S48" s="221">
        <v>0</v>
      </c>
      <c r="T48" s="58">
        <v>0</v>
      </c>
      <c r="U48" s="58">
        <v>0</v>
      </c>
      <c r="V48" s="59">
        <f t="shared" si="6"/>
        <v>0</v>
      </c>
      <c r="W48" s="59">
        <f t="shared" si="7"/>
        <v>0</v>
      </c>
      <c r="X48" s="60"/>
      <c r="Y48" s="61">
        <f t="shared" si="8"/>
        <v>0</v>
      </c>
      <c r="Z48" s="62"/>
      <c r="AA48" s="63">
        <f t="shared" si="9"/>
        <v>0</v>
      </c>
      <c r="AB48" s="64"/>
      <c r="AC48" s="63">
        <f t="shared" si="10"/>
        <v>0</v>
      </c>
      <c r="AD48" s="64"/>
      <c r="AE48" s="63">
        <f t="shared" si="11"/>
        <v>0</v>
      </c>
      <c r="AF48" s="65" t="e">
        <f t="shared" si="12"/>
        <v>#N/A</v>
      </c>
      <c r="AG48" s="289" t="e">
        <f t="shared" si="13"/>
        <v>#N/A</v>
      </c>
      <c r="AH48" s="234" t="e">
        <f>+VLOOKUP(AG48,listas!$J$12:$K$14,2,0)</f>
        <v>#N/A</v>
      </c>
      <c r="AI48" s="228"/>
      <c r="AJ48" s="248">
        <v>0</v>
      </c>
      <c r="AK48" s="248">
        <v>0</v>
      </c>
      <c r="AL48" s="248">
        <f t="shared" si="14"/>
        <v>0</v>
      </c>
      <c r="AM48" s="66" t="e">
        <f t="shared" si="15"/>
        <v>#N/A</v>
      </c>
      <c r="AN48" s="67">
        <v>25</v>
      </c>
      <c r="AO48" s="66" t="e">
        <f t="shared" si="16"/>
        <v>#N/A</v>
      </c>
      <c r="AP48" s="68"/>
      <c r="AQ48" s="68"/>
      <c r="AR48" s="69"/>
      <c r="AS48" s="70"/>
      <c r="AT48" s="70"/>
      <c r="AU48" s="70"/>
      <c r="AV48" s="70"/>
      <c r="AW48" s="266" t="s">
        <v>87</v>
      </c>
      <c r="AX48" s="267" t="str">
        <f t="shared" si="17"/>
        <v xml:space="preserve"> </v>
      </c>
      <c r="AY48" s="71" t="e">
        <f t="shared" si="18"/>
        <v>#N/A</v>
      </c>
      <c r="AZ48" s="72">
        <v>25</v>
      </c>
      <c r="BA48" s="258" t="e">
        <f t="shared" si="19"/>
        <v>#N/A</v>
      </c>
      <c r="BB48" s="288" t="e">
        <f>+V48/(VLOOKUP(C48,listas!$G$4:$H$9,2,0))</f>
        <v>#N/A</v>
      </c>
      <c r="BC48" s="19"/>
      <c r="BD48" s="19"/>
      <c r="BE48" s="20"/>
      <c r="BF48" s="19"/>
      <c r="BG48" s="19"/>
      <c r="BH48" s="19"/>
      <c r="BI48" s="21"/>
      <c r="BJ48" s="21"/>
      <c r="BK48" s="21"/>
      <c r="BL48" s="21"/>
      <c r="BM48" s="21"/>
      <c r="BN48" s="21"/>
      <c r="BO48" s="21"/>
      <c r="BP48" s="21"/>
    </row>
    <row r="49" spans="1:68" s="54" customFormat="1" ht="23.25" customHeight="1" x14ac:dyDescent="0.25">
      <c r="A49" s="53"/>
      <c r="B49" s="317"/>
      <c r="C49" s="246">
        <f t="shared" si="4"/>
        <v>1900</v>
      </c>
      <c r="D49" s="291"/>
      <c r="E49" s="217"/>
      <c r="F49" s="291"/>
      <c r="G49" s="55">
        <f t="shared" si="5"/>
        <v>1</v>
      </c>
      <c r="H49" s="56"/>
      <c r="I49" s="227"/>
      <c r="J49" s="227"/>
      <c r="K49" s="292"/>
      <c r="L49" s="293"/>
      <c r="M49" s="247"/>
      <c r="N49" s="247" t="e">
        <f>INDEX(listas!$G$12:$G$16,MATCH(REPORTE_DILIGENCIAR!M49,listas!$H$12:$H$16,0))</f>
        <v>#N/A</v>
      </c>
      <c r="O49" s="229"/>
      <c r="P49" s="229" t="e">
        <f>INDEX(listas!$J$5:$J$8,MATCH(REPORTE_DILIGENCIAR!O49,listas!$K$5:$K$8,0))</f>
        <v>#N/A</v>
      </c>
      <c r="Q49" s="57" t="s">
        <v>109</v>
      </c>
      <c r="R49" s="221">
        <v>0</v>
      </c>
      <c r="S49" s="221">
        <v>0</v>
      </c>
      <c r="T49" s="58">
        <v>0</v>
      </c>
      <c r="U49" s="58">
        <v>0</v>
      </c>
      <c r="V49" s="59">
        <f t="shared" si="6"/>
        <v>0</v>
      </c>
      <c r="W49" s="59">
        <f t="shared" si="7"/>
        <v>0</v>
      </c>
      <c r="X49" s="60"/>
      <c r="Y49" s="61">
        <f t="shared" si="8"/>
        <v>0</v>
      </c>
      <c r="Z49" s="62"/>
      <c r="AA49" s="63">
        <f t="shared" si="9"/>
        <v>0</v>
      </c>
      <c r="AB49" s="64"/>
      <c r="AC49" s="63">
        <f t="shared" si="10"/>
        <v>0</v>
      </c>
      <c r="AD49" s="64"/>
      <c r="AE49" s="63">
        <f t="shared" si="11"/>
        <v>0</v>
      </c>
      <c r="AF49" s="65" t="e">
        <f t="shared" si="12"/>
        <v>#N/A</v>
      </c>
      <c r="AG49" s="289" t="e">
        <f t="shared" si="13"/>
        <v>#N/A</v>
      </c>
      <c r="AH49" s="234" t="e">
        <f>+VLOOKUP(AG49,listas!$J$12:$K$14,2,0)</f>
        <v>#N/A</v>
      </c>
      <c r="AI49" s="228"/>
      <c r="AJ49" s="248">
        <v>0</v>
      </c>
      <c r="AK49" s="248">
        <v>0</v>
      </c>
      <c r="AL49" s="248">
        <f t="shared" si="14"/>
        <v>0</v>
      </c>
      <c r="AM49" s="66" t="e">
        <f t="shared" si="15"/>
        <v>#N/A</v>
      </c>
      <c r="AN49" s="67">
        <v>26</v>
      </c>
      <c r="AO49" s="66" t="e">
        <f t="shared" si="16"/>
        <v>#N/A</v>
      </c>
      <c r="AP49" s="68"/>
      <c r="AQ49" s="68"/>
      <c r="AR49" s="69"/>
      <c r="AS49" s="70"/>
      <c r="AT49" s="70"/>
      <c r="AU49" s="70"/>
      <c r="AV49" s="70"/>
      <c r="AW49" s="266" t="s">
        <v>87</v>
      </c>
      <c r="AX49" s="267" t="str">
        <f t="shared" si="17"/>
        <v xml:space="preserve"> </v>
      </c>
      <c r="AY49" s="71" t="e">
        <f t="shared" si="18"/>
        <v>#N/A</v>
      </c>
      <c r="AZ49" s="72">
        <v>26</v>
      </c>
      <c r="BA49" s="258" t="e">
        <f t="shared" si="19"/>
        <v>#N/A</v>
      </c>
      <c r="BB49" s="288" t="e">
        <f>+V49/(VLOOKUP(C49,listas!$G$4:$H$9,2,0))</f>
        <v>#N/A</v>
      </c>
      <c r="BC49" s="19"/>
      <c r="BD49" s="19"/>
      <c r="BE49" s="20"/>
      <c r="BF49" s="19"/>
      <c r="BG49" s="19"/>
      <c r="BH49" s="19"/>
      <c r="BI49" s="21"/>
      <c r="BJ49" s="21"/>
      <c r="BK49" s="21"/>
      <c r="BL49" s="21"/>
      <c r="BM49" s="21"/>
      <c r="BN49" s="21"/>
      <c r="BO49" s="21"/>
      <c r="BP49" s="21"/>
    </row>
    <row r="50" spans="1:68" s="54" customFormat="1" ht="23.25" customHeight="1" x14ac:dyDescent="0.25">
      <c r="A50" s="53"/>
      <c r="B50" s="317"/>
      <c r="C50" s="246">
        <f t="shared" si="4"/>
        <v>1900</v>
      </c>
      <c r="D50" s="291"/>
      <c r="E50" s="217"/>
      <c r="F50" s="291"/>
      <c r="G50" s="55">
        <f t="shared" si="5"/>
        <v>1</v>
      </c>
      <c r="H50" s="56"/>
      <c r="I50" s="227"/>
      <c r="J50" s="227"/>
      <c r="K50" s="292"/>
      <c r="L50" s="293"/>
      <c r="M50" s="247"/>
      <c r="N50" s="247" t="e">
        <f>INDEX(listas!$G$12:$G$16,MATCH(REPORTE_DILIGENCIAR!M50,listas!$H$12:$H$16,0))</f>
        <v>#N/A</v>
      </c>
      <c r="O50" s="229"/>
      <c r="P50" s="229" t="e">
        <f>INDEX(listas!$J$5:$J$8,MATCH(REPORTE_DILIGENCIAR!O50,listas!$K$5:$K$8,0))</f>
        <v>#N/A</v>
      </c>
      <c r="Q50" s="57" t="s">
        <v>109</v>
      </c>
      <c r="R50" s="221">
        <v>0</v>
      </c>
      <c r="S50" s="221">
        <v>0</v>
      </c>
      <c r="T50" s="58">
        <v>0</v>
      </c>
      <c r="U50" s="58">
        <v>0</v>
      </c>
      <c r="V50" s="59">
        <f t="shared" si="6"/>
        <v>0</v>
      </c>
      <c r="W50" s="59">
        <f t="shared" si="7"/>
        <v>0</v>
      </c>
      <c r="X50" s="60"/>
      <c r="Y50" s="61">
        <f t="shared" si="8"/>
        <v>0</v>
      </c>
      <c r="Z50" s="62"/>
      <c r="AA50" s="63">
        <f t="shared" si="9"/>
        <v>0</v>
      </c>
      <c r="AB50" s="64"/>
      <c r="AC50" s="63">
        <f t="shared" si="10"/>
        <v>0</v>
      </c>
      <c r="AD50" s="64"/>
      <c r="AE50" s="63">
        <f t="shared" si="11"/>
        <v>0</v>
      </c>
      <c r="AF50" s="65" t="e">
        <f t="shared" si="12"/>
        <v>#N/A</v>
      </c>
      <c r="AG50" s="289" t="e">
        <f t="shared" si="13"/>
        <v>#N/A</v>
      </c>
      <c r="AH50" s="234" t="e">
        <f>+VLOOKUP(AG50,listas!$J$12:$K$14,2,0)</f>
        <v>#N/A</v>
      </c>
      <c r="AI50" s="228"/>
      <c r="AJ50" s="248">
        <v>0</v>
      </c>
      <c r="AK50" s="248">
        <v>0</v>
      </c>
      <c r="AL50" s="248">
        <f t="shared" si="14"/>
        <v>0</v>
      </c>
      <c r="AM50" s="66" t="e">
        <f t="shared" si="15"/>
        <v>#N/A</v>
      </c>
      <c r="AN50" s="67">
        <v>27</v>
      </c>
      <c r="AO50" s="66" t="e">
        <f t="shared" si="16"/>
        <v>#N/A</v>
      </c>
      <c r="AP50" s="68"/>
      <c r="AQ50" s="68"/>
      <c r="AR50" s="69"/>
      <c r="AS50" s="70"/>
      <c r="AT50" s="70"/>
      <c r="AU50" s="70"/>
      <c r="AV50" s="70"/>
      <c r="AW50" s="266" t="s">
        <v>87</v>
      </c>
      <c r="AX50" s="267" t="str">
        <f t="shared" si="17"/>
        <v xml:space="preserve"> </v>
      </c>
      <c r="AY50" s="71" t="e">
        <f t="shared" si="18"/>
        <v>#N/A</v>
      </c>
      <c r="AZ50" s="72">
        <v>27</v>
      </c>
      <c r="BA50" s="258" t="e">
        <f t="shared" si="19"/>
        <v>#N/A</v>
      </c>
      <c r="BB50" s="288" t="e">
        <f>+V50/(VLOOKUP(C50,listas!$G$4:$H$9,2,0))</f>
        <v>#N/A</v>
      </c>
      <c r="BC50" s="19"/>
      <c r="BD50" s="19"/>
      <c r="BE50" s="20"/>
      <c r="BF50" s="19"/>
      <c r="BG50" s="19"/>
      <c r="BH50" s="19"/>
      <c r="BI50" s="21"/>
      <c r="BJ50" s="21"/>
      <c r="BK50" s="21"/>
      <c r="BL50" s="21"/>
      <c r="BM50" s="21"/>
      <c r="BN50" s="21"/>
      <c r="BO50" s="21"/>
      <c r="BP50" s="21"/>
    </row>
    <row r="51" spans="1:68" s="54" customFormat="1" ht="22.5" customHeight="1" x14ac:dyDescent="0.25">
      <c r="A51" s="53"/>
      <c r="B51" s="317"/>
      <c r="C51" s="246">
        <f t="shared" si="4"/>
        <v>1900</v>
      </c>
      <c r="D51" s="291"/>
      <c r="E51" s="217"/>
      <c r="F51" s="291"/>
      <c r="G51" s="55">
        <f t="shared" si="5"/>
        <v>1</v>
      </c>
      <c r="H51" s="56"/>
      <c r="I51" s="227"/>
      <c r="J51" s="227"/>
      <c r="K51" s="292"/>
      <c r="L51" s="293"/>
      <c r="M51" s="247"/>
      <c r="N51" s="247" t="e">
        <f>INDEX(listas!$G$12:$G$16,MATCH(REPORTE_DILIGENCIAR!M51,listas!$H$12:$H$16,0))</f>
        <v>#N/A</v>
      </c>
      <c r="O51" s="229"/>
      <c r="P51" s="229" t="e">
        <f>INDEX(listas!$J$5:$J$8,MATCH(REPORTE_DILIGENCIAR!O51,listas!$K$5:$K$8,0))</f>
        <v>#N/A</v>
      </c>
      <c r="Q51" s="57" t="s">
        <v>109</v>
      </c>
      <c r="R51" s="221">
        <v>0</v>
      </c>
      <c r="S51" s="221">
        <v>0</v>
      </c>
      <c r="T51" s="58">
        <v>0</v>
      </c>
      <c r="U51" s="58">
        <v>0</v>
      </c>
      <c r="V51" s="59">
        <f t="shared" si="6"/>
        <v>0</v>
      </c>
      <c r="W51" s="59">
        <f t="shared" si="7"/>
        <v>0</v>
      </c>
      <c r="X51" s="60"/>
      <c r="Y51" s="61">
        <f t="shared" si="8"/>
        <v>0</v>
      </c>
      <c r="Z51" s="62"/>
      <c r="AA51" s="63">
        <f t="shared" si="9"/>
        <v>0</v>
      </c>
      <c r="AB51" s="64"/>
      <c r="AC51" s="63">
        <f t="shared" si="10"/>
        <v>0</v>
      </c>
      <c r="AD51" s="64"/>
      <c r="AE51" s="63">
        <f t="shared" si="11"/>
        <v>0</v>
      </c>
      <c r="AF51" s="65" t="e">
        <f t="shared" si="12"/>
        <v>#N/A</v>
      </c>
      <c r="AG51" s="289" t="e">
        <f t="shared" si="13"/>
        <v>#N/A</v>
      </c>
      <c r="AH51" s="234" t="e">
        <f>+VLOOKUP(AG51,listas!$J$12:$K$14,2,0)</f>
        <v>#N/A</v>
      </c>
      <c r="AI51" s="228"/>
      <c r="AJ51" s="248">
        <v>0</v>
      </c>
      <c r="AK51" s="248">
        <v>0</v>
      </c>
      <c r="AL51" s="248">
        <f t="shared" si="14"/>
        <v>0</v>
      </c>
      <c r="AM51" s="66" t="e">
        <f t="shared" si="15"/>
        <v>#N/A</v>
      </c>
      <c r="AN51" s="67">
        <v>28</v>
      </c>
      <c r="AO51" s="66" t="e">
        <f t="shared" si="16"/>
        <v>#N/A</v>
      </c>
      <c r="AP51" s="68"/>
      <c r="AQ51" s="68"/>
      <c r="AR51" s="69"/>
      <c r="AS51" s="70"/>
      <c r="AT51" s="70"/>
      <c r="AU51" s="70"/>
      <c r="AV51" s="70"/>
      <c r="AW51" s="266" t="s">
        <v>87</v>
      </c>
      <c r="AX51" s="267" t="str">
        <f t="shared" si="17"/>
        <v xml:space="preserve"> </v>
      </c>
      <c r="AY51" s="71" t="e">
        <f t="shared" si="18"/>
        <v>#N/A</v>
      </c>
      <c r="AZ51" s="72">
        <v>28</v>
      </c>
      <c r="BA51" s="258" t="e">
        <f t="shared" si="19"/>
        <v>#N/A</v>
      </c>
      <c r="BB51" s="288" t="e">
        <f>+V51/(VLOOKUP(C51,listas!$G$4:$H$9,2,0))</f>
        <v>#N/A</v>
      </c>
      <c r="BC51" s="19"/>
      <c r="BD51" s="19"/>
      <c r="BE51" s="20"/>
      <c r="BF51" s="19"/>
      <c r="BG51" s="19"/>
      <c r="BH51" s="19"/>
      <c r="BI51" s="21"/>
      <c r="BJ51" s="21"/>
      <c r="BK51" s="21"/>
      <c r="BL51" s="21"/>
      <c r="BM51" s="21"/>
      <c r="BN51" s="21"/>
      <c r="BO51" s="21"/>
      <c r="BP51" s="21"/>
    </row>
    <row r="52" spans="1:68" s="54" customFormat="1" ht="21.75" customHeight="1" x14ac:dyDescent="0.25">
      <c r="A52" s="53"/>
      <c r="B52" s="317"/>
      <c r="C52" s="246">
        <f t="shared" si="4"/>
        <v>1900</v>
      </c>
      <c r="D52" s="291"/>
      <c r="E52" s="217"/>
      <c r="F52" s="291"/>
      <c r="G52" s="55">
        <f t="shared" si="5"/>
        <v>1</v>
      </c>
      <c r="H52" s="56"/>
      <c r="I52" s="227"/>
      <c r="J52" s="227"/>
      <c r="K52" s="292"/>
      <c r="L52" s="293"/>
      <c r="M52" s="247"/>
      <c r="N52" s="247" t="e">
        <f>INDEX(listas!$G$12:$G$16,MATCH(REPORTE_DILIGENCIAR!M52,listas!$H$12:$H$16,0))</f>
        <v>#N/A</v>
      </c>
      <c r="O52" s="229"/>
      <c r="P52" s="229" t="e">
        <f>INDEX(listas!$J$5:$J$8,MATCH(REPORTE_DILIGENCIAR!O52,listas!$K$5:$K$8,0))</f>
        <v>#N/A</v>
      </c>
      <c r="Q52" s="57" t="s">
        <v>109</v>
      </c>
      <c r="R52" s="221">
        <v>0</v>
      </c>
      <c r="S52" s="221">
        <v>0</v>
      </c>
      <c r="T52" s="58">
        <v>0</v>
      </c>
      <c r="U52" s="58">
        <v>0</v>
      </c>
      <c r="V52" s="59">
        <f t="shared" si="6"/>
        <v>0</v>
      </c>
      <c r="W52" s="59">
        <f t="shared" si="7"/>
        <v>0</v>
      </c>
      <c r="X52" s="60"/>
      <c r="Y52" s="61">
        <f t="shared" si="8"/>
        <v>0</v>
      </c>
      <c r="Z52" s="62"/>
      <c r="AA52" s="63">
        <f t="shared" si="9"/>
        <v>0</v>
      </c>
      <c r="AB52" s="64"/>
      <c r="AC52" s="63">
        <f t="shared" si="10"/>
        <v>0</v>
      </c>
      <c r="AD52" s="64"/>
      <c r="AE52" s="63">
        <f t="shared" si="11"/>
        <v>0</v>
      </c>
      <c r="AF52" s="65" t="e">
        <f t="shared" si="12"/>
        <v>#N/A</v>
      </c>
      <c r="AG52" s="289" t="e">
        <f t="shared" si="13"/>
        <v>#N/A</v>
      </c>
      <c r="AH52" s="234" t="e">
        <f>+VLOOKUP(AG52,listas!$J$12:$K$14,2,0)</f>
        <v>#N/A</v>
      </c>
      <c r="AI52" s="228"/>
      <c r="AJ52" s="248">
        <v>0</v>
      </c>
      <c r="AK52" s="248">
        <v>0</v>
      </c>
      <c r="AL52" s="248">
        <f t="shared" si="14"/>
        <v>0</v>
      </c>
      <c r="AM52" s="66" t="e">
        <f t="shared" si="15"/>
        <v>#N/A</v>
      </c>
      <c r="AN52" s="67">
        <v>29</v>
      </c>
      <c r="AO52" s="66" t="e">
        <f t="shared" si="16"/>
        <v>#N/A</v>
      </c>
      <c r="AP52" s="68"/>
      <c r="AQ52" s="68"/>
      <c r="AR52" s="69"/>
      <c r="AS52" s="70"/>
      <c r="AT52" s="70"/>
      <c r="AU52" s="70"/>
      <c r="AV52" s="70"/>
      <c r="AW52" s="266" t="s">
        <v>87</v>
      </c>
      <c r="AX52" s="267" t="str">
        <f t="shared" si="17"/>
        <v xml:space="preserve"> </v>
      </c>
      <c r="AY52" s="71" t="e">
        <f t="shared" si="18"/>
        <v>#N/A</v>
      </c>
      <c r="AZ52" s="72">
        <v>29</v>
      </c>
      <c r="BA52" s="258" t="e">
        <f t="shared" si="19"/>
        <v>#N/A</v>
      </c>
      <c r="BB52" s="288" t="e">
        <f>+V52/(VLOOKUP(C52,listas!$G$4:$H$9,2,0))</f>
        <v>#N/A</v>
      </c>
      <c r="BC52" s="19"/>
      <c r="BD52" s="19"/>
      <c r="BE52" s="20"/>
      <c r="BF52" s="19"/>
      <c r="BG52" s="19"/>
      <c r="BH52" s="19"/>
      <c r="BI52" s="21"/>
      <c r="BJ52" s="21"/>
      <c r="BK52" s="21"/>
      <c r="BL52" s="21"/>
      <c r="BM52" s="21"/>
      <c r="BN52" s="21"/>
      <c r="BO52" s="21"/>
      <c r="BP52" s="21"/>
    </row>
    <row r="53" spans="1:68" s="54" customFormat="1" ht="21" customHeight="1" x14ac:dyDescent="0.25">
      <c r="A53" s="53"/>
      <c r="B53" s="317"/>
      <c r="C53" s="246">
        <f t="shared" si="4"/>
        <v>1900</v>
      </c>
      <c r="D53" s="291"/>
      <c r="E53" s="217"/>
      <c r="F53" s="291"/>
      <c r="G53" s="55">
        <f t="shared" si="5"/>
        <v>1</v>
      </c>
      <c r="H53" s="56"/>
      <c r="I53" s="227"/>
      <c r="J53" s="227"/>
      <c r="K53" s="292"/>
      <c r="L53" s="293"/>
      <c r="M53" s="247"/>
      <c r="N53" s="247" t="e">
        <f>INDEX(listas!$G$12:$G$16,MATCH(REPORTE_DILIGENCIAR!M53,listas!$H$12:$H$16,0))</f>
        <v>#N/A</v>
      </c>
      <c r="O53" s="229"/>
      <c r="P53" s="229" t="e">
        <f>INDEX(listas!$J$5:$J$8,MATCH(REPORTE_DILIGENCIAR!O53,listas!$K$5:$K$8,0))</f>
        <v>#N/A</v>
      </c>
      <c r="Q53" s="57" t="s">
        <v>109</v>
      </c>
      <c r="R53" s="221">
        <v>0</v>
      </c>
      <c r="S53" s="221">
        <v>0</v>
      </c>
      <c r="T53" s="58">
        <v>0</v>
      </c>
      <c r="U53" s="58">
        <v>0</v>
      </c>
      <c r="V53" s="59">
        <f t="shared" si="6"/>
        <v>0</v>
      </c>
      <c r="W53" s="59">
        <f t="shared" si="7"/>
        <v>0</v>
      </c>
      <c r="X53" s="60"/>
      <c r="Y53" s="61">
        <f t="shared" si="8"/>
        <v>0</v>
      </c>
      <c r="Z53" s="62"/>
      <c r="AA53" s="63">
        <f t="shared" si="9"/>
        <v>0</v>
      </c>
      <c r="AB53" s="64"/>
      <c r="AC53" s="63">
        <f t="shared" si="10"/>
        <v>0</v>
      </c>
      <c r="AD53" s="64"/>
      <c r="AE53" s="63">
        <f t="shared" si="11"/>
        <v>0</v>
      </c>
      <c r="AF53" s="65" t="e">
        <f t="shared" si="12"/>
        <v>#N/A</v>
      </c>
      <c r="AG53" s="289" t="e">
        <f t="shared" si="13"/>
        <v>#N/A</v>
      </c>
      <c r="AH53" s="234" t="e">
        <f>+VLOOKUP(AG53,listas!$J$12:$K$14,2,0)</f>
        <v>#N/A</v>
      </c>
      <c r="AI53" s="228"/>
      <c r="AJ53" s="248">
        <v>0</v>
      </c>
      <c r="AK53" s="248">
        <v>0</v>
      </c>
      <c r="AL53" s="248">
        <f t="shared" si="14"/>
        <v>0</v>
      </c>
      <c r="AM53" s="66" t="e">
        <f t="shared" si="15"/>
        <v>#N/A</v>
      </c>
      <c r="AN53" s="67">
        <v>30</v>
      </c>
      <c r="AO53" s="66" t="e">
        <f t="shared" si="16"/>
        <v>#N/A</v>
      </c>
      <c r="AP53" s="68"/>
      <c r="AQ53" s="68"/>
      <c r="AR53" s="69"/>
      <c r="AS53" s="70"/>
      <c r="AT53" s="70"/>
      <c r="AU53" s="70"/>
      <c r="AV53" s="70"/>
      <c r="AW53" s="266" t="s">
        <v>87</v>
      </c>
      <c r="AX53" s="267" t="str">
        <f t="shared" si="17"/>
        <v xml:space="preserve"> </v>
      </c>
      <c r="AY53" s="71" t="e">
        <f t="shared" si="18"/>
        <v>#N/A</v>
      </c>
      <c r="AZ53" s="72">
        <v>30</v>
      </c>
      <c r="BA53" s="258" t="e">
        <f t="shared" si="19"/>
        <v>#N/A</v>
      </c>
      <c r="BB53" s="288" t="e">
        <f>+V53/(VLOOKUP(C53,listas!$G$4:$H$9,2,0))</f>
        <v>#N/A</v>
      </c>
      <c r="BC53" s="19"/>
      <c r="BD53" s="19"/>
      <c r="BE53" s="20"/>
      <c r="BF53" s="19"/>
      <c r="BG53" s="19"/>
      <c r="BH53" s="19"/>
      <c r="BI53" s="21"/>
      <c r="BJ53" s="21"/>
      <c r="BK53" s="21"/>
      <c r="BL53" s="21"/>
      <c r="BM53" s="21"/>
      <c r="BN53" s="21"/>
      <c r="BO53" s="21"/>
      <c r="BP53" s="21"/>
    </row>
    <row r="54" spans="1:68" s="54" customFormat="1" ht="20.25" customHeight="1" x14ac:dyDescent="0.25">
      <c r="A54" s="53"/>
      <c r="B54" s="317"/>
      <c r="C54" s="246">
        <f t="shared" si="4"/>
        <v>1900</v>
      </c>
      <c r="D54" s="291"/>
      <c r="E54" s="217"/>
      <c r="F54" s="291"/>
      <c r="G54" s="55">
        <f t="shared" si="5"/>
        <v>1</v>
      </c>
      <c r="H54" s="56"/>
      <c r="I54" s="227"/>
      <c r="J54" s="227"/>
      <c r="K54" s="292"/>
      <c r="L54" s="293"/>
      <c r="M54" s="247"/>
      <c r="N54" s="247" t="e">
        <f>INDEX(listas!$G$12:$G$16,MATCH(REPORTE_DILIGENCIAR!M54,listas!$H$12:$H$16,0))</f>
        <v>#N/A</v>
      </c>
      <c r="O54" s="229"/>
      <c r="P54" s="229" t="e">
        <f>INDEX(listas!$J$5:$J$8,MATCH(REPORTE_DILIGENCIAR!O54,listas!$K$5:$K$8,0))</f>
        <v>#N/A</v>
      </c>
      <c r="Q54" s="57" t="s">
        <v>109</v>
      </c>
      <c r="R54" s="221">
        <v>0</v>
      </c>
      <c r="S54" s="221">
        <v>0</v>
      </c>
      <c r="T54" s="58">
        <v>0</v>
      </c>
      <c r="U54" s="58">
        <v>0</v>
      </c>
      <c r="V54" s="59">
        <f t="shared" si="6"/>
        <v>0</v>
      </c>
      <c r="W54" s="59">
        <f t="shared" si="7"/>
        <v>0</v>
      </c>
      <c r="X54" s="60"/>
      <c r="Y54" s="61">
        <f t="shared" si="8"/>
        <v>0</v>
      </c>
      <c r="Z54" s="62"/>
      <c r="AA54" s="63">
        <f t="shared" si="9"/>
        <v>0</v>
      </c>
      <c r="AB54" s="64"/>
      <c r="AC54" s="63">
        <f t="shared" si="10"/>
        <v>0</v>
      </c>
      <c r="AD54" s="64"/>
      <c r="AE54" s="63">
        <f t="shared" si="11"/>
        <v>0</v>
      </c>
      <c r="AF54" s="65" t="e">
        <f t="shared" si="12"/>
        <v>#N/A</v>
      </c>
      <c r="AG54" s="289" t="e">
        <f t="shared" si="13"/>
        <v>#N/A</v>
      </c>
      <c r="AH54" s="234" t="e">
        <f>+VLOOKUP(AG54,listas!$J$12:$K$14,2,0)</f>
        <v>#N/A</v>
      </c>
      <c r="AI54" s="228"/>
      <c r="AJ54" s="248">
        <v>0</v>
      </c>
      <c r="AK54" s="248">
        <v>0</v>
      </c>
      <c r="AL54" s="248">
        <f t="shared" si="14"/>
        <v>0</v>
      </c>
      <c r="AM54" s="66" t="e">
        <f t="shared" si="15"/>
        <v>#N/A</v>
      </c>
      <c r="AN54" s="67">
        <v>31</v>
      </c>
      <c r="AO54" s="66" t="e">
        <f t="shared" si="16"/>
        <v>#N/A</v>
      </c>
      <c r="AP54" s="68"/>
      <c r="AQ54" s="68"/>
      <c r="AR54" s="69"/>
      <c r="AS54" s="70"/>
      <c r="AT54" s="70"/>
      <c r="AU54" s="70"/>
      <c r="AV54" s="70"/>
      <c r="AW54" s="266" t="s">
        <v>87</v>
      </c>
      <c r="AX54" s="267" t="str">
        <f t="shared" si="17"/>
        <v xml:space="preserve"> </v>
      </c>
      <c r="AY54" s="71" t="e">
        <f t="shared" si="18"/>
        <v>#N/A</v>
      </c>
      <c r="AZ54" s="72">
        <v>31</v>
      </c>
      <c r="BA54" s="258" t="e">
        <f t="shared" si="19"/>
        <v>#N/A</v>
      </c>
      <c r="BB54" s="288" t="e">
        <f>+V54/(VLOOKUP(C54,listas!$G$4:$H$9,2,0))</f>
        <v>#N/A</v>
      </c>
      <c r="BC54" s="19"/>
      <c r="BD54" s="19"/>
      <c r="BE54" s="20"/>
      <c r="BF54" s="19"/>
      <c r="BG54" s="19"/>
      <c r="BH54" s="19"/>
      <c r="BI54" s="21"/>
      <c r="BJ54" s="21"/>
      <c r="BK54" s="21"/>
      <c r="BL54" s="21"/>
      <c r="BM54" s="21"/>
      <c r="BN54" s="21"/>
      <c r="BO54" s="21"/>
      <c r="BP54" s="21"/>
    </row>
    <row r="55" spans="1:68" s="54" customFormat="1" ht="21" customHeight="1" x14ac:dyDescent="0.25">
      <c r="A55" s="53"/>
      <c r="B55" s="317"/>
      <c r="C55" s="246">
        <f t="shared" si="4"/>
        <v>1900</v>
      </c>
      <c r="D55" s="291"/>
      <c r="E55" s="217"/>
      <c r="F55" s="291"/>
      <c r="G55" s="55">
        <f t="shared" si="5"/>
        <v>1</v>
      </c>
      <c r="H55" s="56"/>
      <c r="I55" s="227"/>
      <c r="J55" s="227"/>
      <c r="K55" s="292"/>
      <c r="L55" s="293"/>
      <c r="M55" s="247"/>
      <c r="N55" s="247" t="e">
        <f>INDEX(listas!$G$12:$G$16,MATCH(REPORTE_DILIGENCIAR!M55,listas!$H$12:$H$16,0))</f>
        <v>#N/A</v>
      </c>
      <c r="O55" s="229"/>
      <c r="P55" s="229" t="e">
        <f>INDEX(listas!$J$5:$J$8,MATCH(REPORTE_DILIGENCIAR!O55,listas!$K$5:$K$8,0))</f>
        <v>#N/A</v>
      </c>
      <c r="Q55" s="57" t="s">
        <v>109</v>
      </c>
      <c r="R55" s="221">
        <v>0</v>
      </c>
      <c r="S55" s="221">
        <v>0</v>
      </c>
      <c r="T55" s="58">
        <v>0</v>
      </c>
      <c r="U55" s="58">
        <v>0</v>
      </c>
      <c r="V55" s="59">
        <f t="shared" si="6"/>
        <v>0</v>
      </c>
      <c r="W55" s="59">
        <f t="shared" si="7"/>
        <v>0</v>
      </c>
      <c r="X55" s="60"/>
      <c r="Y55" s="61">
        <f t="shared" si="8"/>
        <v>0</v>
      </c>
      <c r="Z55" s="62"/>
      <c r="AA55" s="63">
        <f t="shared" si="9"/>
        <v>0</v>
      </c>
      <c r="AB55" s="64"/>
      <c r="AC55" s="63">
        <f t="shared" si="10"/>
        <v>0</v>
      </c>
      <c r="AD55" s="64"/>
      <c r="AE55" s="63">
        <f t="shared" si="11"/>
        <v>0</v>
      </c>
      <c r="AF55" s="65" t="e">
        <f t="shared" si="12"/>
        <v>#N/A</v>
      </c>
      <c r="AG55" s="289" t="e">
        <f t="shared" si="13"/>
        <v>#N/A</v>
      </c>
      <c r="AH55" s="234" t="e">
        <f>+VLOOKUP(AG55,listas!$J$12:$K$14,2,0)</f>
        <v>#N/A</v>
      </c>
      <c r="AI55" s="228"/>
      <c r="AJ55" s="248">
        <v>0</v>
      </c>
      <c r="AK55" s="248">
        <v>0</v>
      </c>
      <c r="AL55" s="248">
        <f t="shared" si="14"/>
        <v>0</v>
      </c>
      <c r="AM55" s="66" t="e">
        <f t="shared" si="15"/>
        <v>#N/A</v>
      </c>
      <c r="AN55" s="67">
        <v>32</v>
      </c>
      <c r="AO55" s="66" t="e">
        <f t="shared" si="16"/>
        <v>#N/A</v>
      </c>
      <c r="AP55" s="68"/>
      <c r="AQ55" s="68"/>
      <c r="AR55" s="69"/>
      <c r="AS55" s="70"/>
      <c r="AT55" s="70"/>
      <c r="AU55" s="70"/>
      <c r="AV55" s="70"/>
      <c r="AW55" s="266" t="s">
        <v>87</v>
      </c>
      <c r="AX55" s="267" t="str">
        <f t="shared" si="17"/>
        <v xml:space="preserve"> </v>
      </c>
      <c r="AY55" s="71" t="e">
        <f t="shared" si="18"/>
        <v>#N/A</v>
      </c>
      <c r="AZ55" s="72">
        <v>32</v>
      </c>
      <c r="BA55" s="258" t="e">
        <f t="shared" si="19"/>
        <v>#N/A</v>
      </c>
      <c r="BB55" s="288" t="e">
        <f>+V55/(VLOOKUP(C55,listas!$G$4:$H$9,2,0))</f>
        <v>#N/A</v>
      </c>
      <c r="BC55" s="19"/>
      <c r="BD55" s="19"/>
      <c r="BE55" s="20"/>
      <c r="BF55" s="19"/>
      <c r="BG55" s="19"/>
      <c r="BH55" s="19"/>
      <c r="BI55" s="21"/>
      <c r="BJ55" s="21"/>
      <c r="BK55" s="21"/>
      <c r="BL55" s="21"/>
      <c r="BM55" s="21"/>
      <c r="BN55" s="21"/>
      <c r="BO55" s="21"/>
      <c r="BP55" s="21"/>
    </row>
    <row r="56" spans="1:68" s="54" customFormat="1" ht="20.25" customHeight="1" x14ac:dyDescent="0.25">
      <c r="A56" s="53"/>
      <c r="B56" s="317"/>
      <c r="C56" s="246">
        <f t="shared" si="4"/>
        <v>1900</v>
      </c>
      <c r="D56" s="291"/>
      <c r="E56" s="217"/>
      <c r="F56" s="291"/>
      <c r="G56" s="55">
        <f t="shared" si="5"/>
        <v>1</v>
      </c>
      <c r="H56" s="56"/>
      <c r="I56" s="227"/>
      <c r="J56" s="227"/>
      <c r="K56" s="292"/>
      <c r="L56" s="293"/>
      <c r="M56" s="247"/>
      <c r="N56" s="247" t="e">
        <f>INDEX(listas!$G$12:$G$16,MATCH(REPORTE_DILIGENCIAR!M56,listas!$H$12:$H$16,0))</f>
        <v>#N/A</v>
      </c>
      <c r="O56" s="229"/>
      <c r="P56" s="229" t="e">
        <f>INDEX(listas!$J$5:$J$8,MATCH(REPORTE_DILIGENCIAR!O56,listas!$K$5:$K$8,0))</f>
        <v>#N/A</v>
      </c>
      <c r="Q56" s="57" t="s">
        <v>109</v>
      </c>
      <c r="R56" s="221">
        <v>0</v>
      </c>
      <c r="S56" s="221">
        <v>0</v>
      </c>
      <c r="T56" s="58">
        <v>0</v>
      </c>
      <c r="U56" s="58">
        <v>0</v>
      </c>
      <c r="V56" s="59">
        <f t="shared" si="6"/>
        <v>0</v>
      </c>
      <c r="W56" s="59">
        <f t="shared" si="7"/>
        <v>0</v>
      </c>
      <c r="X56" s="60"/>
      <c r="Y56" s="61">
        <f t="shared" si="8"/>
        <v>0</v>
      </c>
      <c r="Z56" s="62"/>
      <c r="AA56" s="63">
        <f t="shared" si="9"/>
        <v>0</v>
      </c>
      <c r="AB56" s="64"/>
      <c r="AC56" s="63">
        <f t="shared" si="10"/>
        <v>0</v>
      </c>
      <c r="AD56" s="64"/>
      <c r="AE56" s="63">
        <f t="shared" si="11"/>
        <v>0</v>
      </c>
      <c r="AF56" s="65" t="e">
        <f t="shared" si="12"/>
        <v>#N/A</v>
      </c>
      <c r="AG56" s="289" t="e">
        <f t="shared" si="13"/>
        <v>#N/A</v>
      </c>
      <c r="AH56" s="234" t="e">
        <f>+VLOOKUP(AG56,listas!$J$12:$K$14,2,0)</f>
        <v>#N/A</v>
      </c>
      <c r="AI56" s="228"/>
      <c r="AJ56" s="248">
        <v>0</v>
      </c>
      <c r="AK56" s="248">
        <v>0</v>
      </c>
      <c r="AL56" s="248">
        <f t="shared" si="14"/>
        <v>0</v>
      </c>
      <c r="AM56" s="66" t="e">
        <f t="shared" si="15"/>
        <v>#N/A</v>
      </c>
      <c r="AN56" s="67">
        <v>33</v>
      </c>
      <c r="AO56" s="66" t="e">
        <f t="shared" si="16"/>
        <v>#N/A</v>
      </c>
      <c r="AP56" s="68"/>
      <c r="AQ56" s="68"/>
      <c r="AR56" s="69"/>
      <c r="AS56" s="70"/>
      <c r="AT56" s="70"/>
      <c r="AU56" s="70"/>
      <c r="AV56" s="70"/>
      <c r="AW56" s="266" t="s">
        <v>87</v>
      </c>
      <c r="AX56" s="267" t="str">
        <f t="shared" si="17"/>
        <v xml:space="preserve"> </v>
      </c>
      <c r="AY56" s="71" t="e">
        <f t="shared" si="18"/>
        <v>#N/A</v>
      </c>
      <c r="AZ56" s="72">
        <v>33</v>
      </c>
      <c r="BA56" s="258" t="e">
        <f t="shared" si="19"/>
        <v>#N/A</v>
      </c>
      <c r="BB56" s="288" t="e">
        <f>+V56/(VLOOKUP(C56,listas!$G$4:$H$9,2,0))</f>
        <v>#N/A</v>
      </c>
      <c r="BC56" s="19"/>
      <c r="BD56" s="19"/>
      <c r="BE56" s="20"/>
      <c r="BF56" s="19"/>
      <c r="BG56" s="19"/>
      <c r="BH56" s="19"/>
      <c r="BI56" s="21"/>
      <c r="BJ56" s="21"/>
      <c r="BK56" s="21"/>
      <c r="BL56" s="21"/>
      <c r="BM56" s="21"/>
      <c r="BN56" s="21"/>
      <c r="BO56" s="21"/>
      <c r="BP56" s="21"/>
    </row>
    <row r="57" spans="1:68" s="54" customFormat="1" ht="17.25" customHeight="1" x14ac:dyDescent="0.25">
      <c r="A57" s="53"/>
      <c r="B57" s="317"/>
      <c r="C57" s="246">
        <f t="shared" si="4"/>
        <v>1900</v>
      </c>
      <c r="D57" s="291"/>
      <c r="E57" s="217"/>
      <c r="F57" s="291"/>
      <c r="G57" s="55">
        <f t="shared" si="5"/>
        <v>1</v>
      </c>
      <c r="H57" s="56"/>
      <c r="I57" s="227"/>
      <c r="J57" s="227"/>
      <c r="K57" s="292"/>
      <c r="L57" s="293"/>
      <c r="M57" s="247"/>
      <c r="N57" s="247" t="e">
        <f>INDEX(listas!$G$12:$G$16,MATCH(REPORTE_DILIGENCIAR!M57,listas!$H$12:$H$16,0))</f>
        <v>#N/A</v>
      </c>
      <c r="O57" s="229"/>
      <c r="P57" s="229" t="e">
        <f>INDEX(listas!$J$5:$J$8,MATCH(REPORTE_DILIGENCIAR!O57,listas!$K$5:$K$8,0))</f>
        <v>#N/A</v>
      </c>
      <c r="Q57" s="57" t="s">
        <v>109</v>
      </c>
      <c r="R57" s="221">
        <v>0</v>
      </c>
      <c r="S57" s="221">
        <v>0</v>
      </c>
      <c r="T57" s="58">
        <v>0</v>
      </c>
      <c r="U57" s="58">
        <v>0</v>
      </c>
      <c r="V57" s="59">
        <f t="shared" si="6"/>
        <v>0</v>
      </c>
      <c r="W57" s="59">
        <f t="shared" si="7"/>
        <v>0</v>
      </c>
      <c r="X57" s="60"/>
      <c r="Y57" s="61">
        <f t="shared" si="8"/>
        <v>0</v>
      </c>
      <c r="Z57" s="62"/>
      <c r="AA57" s="63">
        <f t="shared" si="9"/>
        <v>0</v>
      </c>
      <c r="AB57" s="64"/>
      <c r="AC57" s="63">
        <f t="shared" si="10"/>
        <v>0</v>
      </c>
      <c r="AD57" s="64"/>
      <c r="AE57" s="63">
        <f t="shared" si="11"/>
        <v>0</v>
      </c>
      <c r="AF57" s="65" t="e">
        <f t="shared" si="12"/>
        <v>#N/A</v>
      </c>
      <c r="AG57" s="289" t="e">
        <f t="shared" si="13"/>
        <v>#N/A</v>
      </c>
      <c r="AH57" s="234" t="e">
        <f>+VLOOKUP(AG57,listas!$J$12:$K$14,2,0)</f>
        <v>#N/A</v>
      </c>
      <c r="AI57" s="228"/>
      <c r="AJ57" s="248">
        <v>0</v>
      </c>
      <c r="AK57" s="248">
        <v>0</v>
      </c>
      <c r="AL57" s="248">
        <f t="shared" si="14"/>
        <v>0</v>
      </c>
      <c r="AM57" s="66" t="e">
        <f t="shared" si="15"/>
        <v>#N/A</v>
      </c>
      <c r="AN57" s="67">
        <v>34</v>
      </c>
      <c r="AO57" s="66" t="e">
        <f t="shared" si="16"/>
        <v>#N/A</v>
      </c>
      <c r="AP57" s="68"/>
      <c r="AQ57" s="68"/>
      <c r="AR57" s="69"/>
      <c r="AS57" s="70"/>
      <c r="AT57" s="70"/>
      <c r="AU57" s="70"/>
      <c r="AV57" s="70"/>
      <c r="AW57" s="266" t="s">
        <v>87</v>
      </c>
      <c r="AX57" s="267" t="str">
        <f t="shared" si="17"/>
        <v xml:space="preserve"> </v>
      </c>
      <c r="AY57" s="71" t="e">
        <f t="shared" si="18"/>
        <v>#N/A</v>
      </c>
      <c r="AZ57" s="72">
        <v>34</v>
      </c>
      <c r="BA57" s="258" t="e">
        <f t="shared" si="19"/>
        <v>#N/A</v>
      </c>
      <c r="BB57" s="288" t="e">
        <f>+V57/(VLOOKUP(C57,listas!$G$4:$H$9,2,0))</f>
        <v>#N/A</v>
      </c>
      <c r="BC57" s="19"/>
      <c r="BD57" s="19"/>
      <c r="BE57" s="20"/>
      <c r="BF57" s="19"/>
      <c r="BG57" s="19"/>
      <c r="BH57" s="19"/>
      <c r="BI57" s="21"/>
      <c r="BJ57" s="21"/>
      <c r="BK57" s="21"/>
      <c r="BL57" s="21"/>
      <c r="BM57" s="21"/>
      <c r="BN57" s="21"/>
      <c r="BO57" s="21"/>
      <c r="BP57" s="21"/>
    </row>
    <row r="58" spans="1:68" s="54" customFormat="1" ht="22.5" customHeight="1" x14ac:dyDescent="0.25">
      <c r="A58" s="53"/>
      <c r="B58" s="317"/>
      <c r="C58" s="246">
        <f t="shared" si="4"/>
        <v>1900</v>
      </c>
      <c r="D58" s="291"/>
      <c r="E58" s="217"/>
      <c r="F58" s="291"/>
      <c r="G58" s="55">
        <f t="shared" si="5"/>
        <v>1</v>
      </c>
      <c r="H58" s="56"/>
      <c r="I58" s="227"/>
      <c r="J58" s="227"/>
      <c r="K58" s="292"/>
      <c r="L58" s="293"/>
      <c r="M58" s="247"/>
      <c r="N58" s="247" t="e">
        <f>INDEX(listas!$G$12:$G$16,MATCH(REPORTE_DILIGENCIAR!M58,listas!$H$12:$H$16,0))</f>
        <v>#N/A</v>
      </c>
      <c r="O58" s="229"/>
      <c r="P58" s="229" t="e">
        <f>INDEX(listas!$J$5:$J$8,MATCH(REPORTE_DILIGENCIAR!O58,listas!$K$5:$K$8,0))</f>
        <v>#N/A</v>
      </c>
      <c r="Q58" s="57" t="s">
        <v>109</v>
      </c>
      <c r="R58" s="221">
        <v>0</v>
      </c>
      <c r="S58" s="221">
        <v>0</v>
      </c>
      <c r="T58" s="58">
        <v>0</v>
      </c>
      <c r="U58" s="58">
        <v>0</v>
      </c>
      <c r="V58" s="59">
        <f t="shared" si="6"/>
        <v>0</v>
      </c>
      <c r="W58" s="59">
        <f t="shared" si="7"/>
        <v>0</v>
      </c>
      <c r="X58" s="60"/>
      <c r="Y58" s="61">
        <f t="shared" si="8"/>
        <v>0</v>
      </c>
      <c r="Z58" s="62"/>
      <c r="AA58" s="63">
        <f t="shared" si="9"/>
        <v>0</v>
      </c>
      <c r="AB58" s="64"/>
      <c r="AC58" s="63">
        <f t="shared" si="10"/>
        <v>0</v>
      </c>
      <c r="AD58" s="64"/>
      <c r="AE58" s="63">
        <f t="shared" si="11"/>
        <v>0</v>
      </c>
      <c r="AF58" s="65" t="e">
        <f t="shared" si="12"/>
        <v>#N/A</v>
      </c>
      <c r="AG58" s="289" t="e">
        <f t="shared" si="13"/>
        <v>#N/A</v>
      </c>
      <c r="AH58" s="234" t="e">
        <f>+VLOOKUP(AG58,listas!$J$12:$K$14,2,0)</f>
        <v>#N/A</v>
      </c>
      <c r="AI58" s="228"/>
      <c r="AJ58" s="248">
        <v>0</v>
      </c>
      <c r="AK58" s="248">
        <v>0</v>
      </c>
      <c r="AL58" s="248">
        <f t="shared" si="14"/>
        <v>0</v>
      </c>
      <c r="AM58" s="66" t="e">
        <f t="shared" si="15"/>
        <v>#N/A</v>
      </c>
      <c r="AN58" s="67">
        <v>35</v>
      </c>
      <c r="AO58" s="66" t="e">
        <f t="shared" si="16"/>
        <v>#N/A</v>
      </c>
      <c r="AP58" s="68"/>
      <c r="AQ58" s="68"/>
      <c r="AR58" s="69"/>
      <c r="AS58" s="70"/>
      <c r="AT58" s="70"/>
      <c r="AU58" s="70"/>
      <c r="AV58" s="70"/>
      <c r="AW58" s="266" t="s">
        <v>87</v>
      </c>
      <c r="AX58" s="267" t="str">
        <f t="shared" si="17"/>
        <v xml:space="preserve"> </v>
      </c>
      <c r="AY58" s="71" t="e">
        <f t="shared" si="18"/>
        <v>#N/A</v>
      </c>
      <c r="AZ58" s="72">
        <v>35</v>
      </c>
      <c r="BA58" s="258" t="e">
        <f t="shared" si="19"/>
        <v>#N/A</v>
      </c>
      <c r="BB58" s="288" t="e">
        <f>+V58/(VLOOKUP(C58,listas!$G$4:$H$9,2,0))</f>
        <v>#N/A</v>
      </c>
      <c r="BC58" s="19"/>
      <c r="BD58" s="19"/>
      <c r="BE58" s="20"/>
      <c r="BF58" s="19"/>
      <c r="BG58" s="19"/>
      <c r="BH58" s="19"/>
      <c r="BI58" s="21"/>
      <c r="BJ58" s="21"/>
      <c r="BK58" s="21"/>
      <c r="BL58" s="21"/>
      <c r="BM58" s="21"/>
      <c r="BN58" s="21"/>
      <c r="BO58" s="21"/>
      <c r="BP58" s="21"/>
    </row>
    <row r="59" spans="1:68" s="54" customFormat="1" ht="15" customHeight="1" x14ac:dyDescent="0.25">
      <c r="A59" s="53"/>
      <c r="B59" s="317"/>
      <c r="C59" s="246">
        <f t="shared" si="4"/>
        <v>1900</v>
      </c>
      <c r="D59" s="291"/>
      <c r="E59" s="217"/>
      <c r="F59" s="291"/>
      <c r="G59" s="55">
        <f t="shared" si="5"/>
        <v>1</v>
      </c>
      <c r="H59" s="56"/>
      <c r="I59" s="227"/>
      <c r="J59" s="227"/>
      <c r="K59" s="292"/>
      <c r="L59" s="293"/>
      <c r="M59" s="247"/>
      <c r="N59" s="247" t="e">
        <f>INDEX(listas!$G$12:$G$16,MATCH(REPORTE_DILIGENCIAR!M59,listas!$H$12:$H$16,0))</f>
        <v>#N/A</v>
      </c>
      <c r="O59" s="229"/>
      <c r="P59" s="229" t="e">
        <f>INDEX(listas!$J$5:$J$8,MATCH(REPORTE_DILIGENCIAR!O59,listas!$K$5:$K$8,0))</f>
        <v>#N/A</v>
      </c>
      <c r="Q59" s="57" t="s">
        <v>109</v>
      </c>
      <c r="R59" s="221">
        <v>0</v>
      </c>
      <c r="S59" s="221">
        <v>0</v>
      </c>
      <c r="T59" s="58">
        <v>0</v>
      </c>
      <c r="U59" s="58">
        <v>0</v>
      </c>
      <c r="V59" s="59">
        <f t="shared" si="6"/>
        <v>0</v>
      </c>
      <c r="W59" s="59">
        <f t="shared" si="7"/>
        <v>0</v>
      </c>
      <c r="X59" s="60"/>
      <c r="Y59" s="61">
        <f t="shared" si="8"/>
        <v>0</v>
      </c>
      <c r="Z59" s="62"/>
      <c r="AA59" s="63">
        <f t="shared" si="9"/>
        <v>0</v>
      </c>
      <c r="AB59" s="64"/>
      <c r="AC59" s="63">
        <f t="shared" si="10"/>
        <v>0</v>
      </c>
      <c r="AD59" s="64"/>
      <c r="AE59" s="63">
        <f t="shared" si="11"/>
        <v>0</v>
      </c>
      <c r="AF59" s="65" t="e">
        <f t="shared" si="12"/>
        <v>#N/A</v>
      </c>
      <c r="AG59" s="289" t="e">
        <f t="shared" si="13"/>
        <v>#N/A</v>
      </c>
      <c r="AH59" s="234" t="e">
        <f>+VLOOKUP(AG59,listas!$J$12:$K$14,2,0)</f>
        <v>#N/A</v>
      </c>
      <c r="AI59" s="228"/>
      <c r="AJ59" s="248">
        <v>0</v>
      </c>
      <c r="AK59" s="248">
        <v>0</v>
      </c>
      <c r="AL59" s="248">
        <f t="shared" si="14"/>
        <v>0</v>
      </c>
      <c r="AM59" s="66" t="e">
        <f t="shared" si="15"/>
        <v>#N/A</v>
      </c>
      <c r="AN59" s="67">
        <v>36</v>
      </c>
      <c r="AO59" s="66" t="e">
        <f t="shared" si="16"/>
        <v>#N/A</v>
      </c>
      <c r="AP59" s="68"/>
      <c r="AQ59" s="68"/>
      <c r="AR59" s="69"/>
      <c r="AS59" s="70"/>
      <c r="AT59" s="70"/>
      <c r="AU59" s="70"/>
      <c r="AV59" s="70"/>
      <c r="AW59" s="266" t="s">
        <v>87</v>
      </c>
      <c r="AX59" s="267" t="str">
        <f t="shared" si="17"/>
        <v xml:space="preserve"> </v>
      </c>
      <c r="AY59" s="71" t="e">
        <f t="shared" si="18"/>
        <v>#N/A</v>
      </c>
      <c r="AZ59" s="72">
        <v>36</v>
      </c>
      <c r="BA59" s="258" t="e">
        <f t="shared" si="19"/>
        <v>#N/A</v>
      </c>
      <c r="BB59" s="288" t="e">
        <f>+V59/(VLOOKUP(C59,listas!$G$4:$H$9,2,0))</f>
        <v>#N/A</v>
      </c>
      <c r="BC59" s="19"/>
      <c r="BD59" s="19"/>
      <c r="BE59" s="20"/>
      <c r="BF59" s="19"/>
      <c r="BG59" s="19"/>
      <c r="BH59" s="19"/>
      <c r="BI59" s="21"/>
      <c r="BJ59" s="21"/>
      <c r="BK59" s="21"/>
      <c r="BL59" s="21"/>
      <c r="BM59" s="21"/>
      <c r="BN59" s="21"/>
      <c r="BO59" s="21"/>
      <c r="BP59" s="21"/>
    </row>
    <row r="60" spans="1:68" s="54" customFormat="1" ht="19.5" customHeight="1" x14ac:dyDescent="0.25">
      <c r="A60" s="53"/>
      <c r="B60" s="317"/>
      <c r="C60" s="246">
        <f t="shared" si="4"/>
        <v>1900</v>
      </c>
      <c r="D60" s="291"/>
      <c r="E60" s="217"/>
      <c r="F60" s="291"/>
      <c r="G60" s="55">
        <f t="shared" si="5"/>
        <v>1</v>
      </c>
      <c r="H60" s="56"/>
      <c r="I60" s="227"/>
      <c r="J60" s="227"/>
      <c r="K60" s="292"/>
      <c r="L60" s="293"/>
      <c r="M60" s="247"/>
      <c r="N60" s="247" t="e">
        <f>INDEX(listas!$G$12:$G$16,MATCH(REPORTE_DILIGENCIAR!M60,listas!$H$12:$H$16,0))</f>
        <v>#N/A</v>
      </c>
      <c r="O60" s="229"/>
      <c r="P60" s="229" t="e">
        <f>INDEX(listas!$J$5:$J$8,MATCH(REPORTE_DILIGENCIAR!O60,listas!$K$5:$K$8,0))</f>
        <v>#N/A</v>
      </c>
      <c r="Q60" s="57" t="s">
        <v>109</v>
      </c>
      <c r="R60" s="221">
        <v>0</v>
      </c>
      <c r="S60" s="221">
        <v>0</v>
      </c>
      <c r="T60" s="58">
        <v>0</v>
      </c>
      <c r="U60" s="58">
        <v>0</v>
      </c>
      <c r="V60" s="59">
        <f t="shared" si="6"/>
        <v>0</v>
      </c>
      <c r="W60" s="59">
        <f t="shared" si="7"/>
        <v>0</v>
      </c>
      <c r="X60" s="60"/>
      <c r="Y60" s="61">
        <f t="shared" si="8"/>
        <v>0</v>
      </c>
      <c r="Z60" s="62"/>
      <c r="AA60" s="63">
        <f t="shared" si="9"/>
        <v>0</v>
      </c>
      <c r="AB60" s="64"/>
      <c r="AC60" s="63">
        <f t="shared" si="10"/>
        <v>0</v>
      </c>
      <c r="AD60" s="64"/>
      <c r="AE60" s="63">
        <f t="shared" si="11"/>
        <v>0</v>
      </c>
      <c r="AF60" s="65" t="e">
        <f t="shared" si="12"/>
        <v>#N/A</v>
      </c>
      <c r="AG60" s="289" t="e">
        <f t="shared" si="13"/>
        <v>#N/A</v>
      </c>
      <c r="AH60" s="234" t="e">
        <f>+VLOOKUP(AG60,listas!$J$12:$K$14,2,0)</f>
        <v>#N/A</v>
      </c>
      <c r="AI60" s="228"/>
      <c r="AJ60" s="248">
        <v>0</v>
      </c>
      <c r="AK60" s="248">
        <v>0</v>
      </c>
      <c r="AL60" s="248">
        <f t="shared" si="14"/>
        <v>0</v>
      </c>
      <c r="AM60" s="66" t="e">
        <f t="shared" si="15"/>
        <v>#N/A</v>
      </c>
      <c r="AN60" s="67">
        <v>37</v>
      </c>
      <c r="AO60" s="66" t="e">
        <f t="shared" si="16"/>
        <v>#N/A</v>
      </c>
      <c r="AP60" s="68"/>
      <c r="AQ60" s="68"/>
      <c r="AR60" s="69"/>
      <c r="AS60" s="70"/>
      <c r="AT60" s="70"/>
      <c r="AU60" s="70"/>
      <c r="AV60" s="70"/>
      <c r="AW60" s="266" t="s">
        <v>87</v>
      </c>
      <c r="AX60" s="267" t="str">
        <f t="shared" si="17"/>
        <v xml:space="preserve"> </v>
      </c>
      <c r="AY60" s="71" t="e">
        <f t="shared" si="18"/>
        <v>#N/A</v>
      </c>
      <c r="AZ60" s="72">
        <v>37</v>
      </c>
      <c r="BA60" s="258" t="e">
        <f t="shared" si="19"/>
        <v>#N/A</v>
      </c>
      <c r="BB60" s="288" t="e">
        <f>+V60/(VLOOKUP(C60,listas!$G$4:$H$9,2,0))</f>
        <v>#N/A</v>
      </c>
      <c r="BC60" s="19"/>
      <c r="BD60" s="19"/>
      <c r="BE60" s="20"/>
      <c r="BF60" s="19"/>
      <c r="BG60" s="19"/>
      <c r="BH60" s="19"/>
      <c r="BI60" s="21"/>
      <c r="BJ60" s="21"/>
      <c r="BK60" s="21"/>
      <c r="BL60" s="21"/>
      <c r="BM60" s="21"/>
      <c r="BN60" s="21"/>
      <c r="BO60" s="21"/>
      <c r="BP60" s="21"/>
    </row>
    <row r="61" spans="1:68" s="54" customFormat="1" ht="17.25" customHeight="1" x14ac:dyDescent="0.25">
      <c r="A61" s="53"/>
      <c r="B61" s="317"/>
      <c r="C61" s="246">
        <f t="shared" si="4"/>
        <v>1900</v>
      </c>
      <c r="D61" s="291"/>
      <c r="E61" s="217"/>
      <c r="F61" s="291"/>
      <c r="G61" s="55">
        <f t="shared" si="5"/>
        <v>1</v>
      </c>
      <c r="H61" s="56"/>
      <c r="I61" s="227"/>
      <c r="J61" s="227"/>
      <c r="K61" s="292"/>
      <c r="L61" s="293"/>
      <c r="M61" s="247"/>
      <c r="N61" s="247" t="e">
        <f>INDEX(listas!$G$12:$G$16,MATCH(REPORTE_DILIGENCIAR!M61,listas!$H$12:$H$16,0))</f>
        <v>#N/A</v>
      </c>
      <c r="O61" s="229"/>
      <c r="P61" s="229" t="e">
        <f>INDEX(listas!$J$5:$J$8,MATCH(REPORTE_DILIGENCIAR!O61,listas!$K$5:$K$8,0))</f>
        <v>#N/A</v>
      </c>
      <c r="Q61" s="57" t="s">
        <v>109</v>
      </c>
      <c r="R61" s="221">
        <v>0</v>
      </c>
      <c r="S61" s="221">
        <v>0</v>
      </c>
      <c r="T61" s="58">
        <v>0</v>
      </c>
      <c r="U61" s="58">
        <v>0</v>
      </c>
      <c r="V61" s="59">
        <f t="shared" si="6"/>
        <v>0</v>
      </c>
      <c r="W61" s="59">
        <f t="shared" si="7"/>
        <v>0</v>
      </c>
      <c r="X61" s="60"/>
      <c r="Y61" s="61">
        <f t="shared" si="8"/>
        <v>0</v>
      </c>
      <c r="Z61" s="62"/>
      <c r="AA61" s="63">
        <f t="shared" si="9"/>
        <v>0</v>
      </c>
      <c r="AB61" s="64"/>
      <c r="AC61" s="63">
        <f t="shared" si="10"/>
        <v>0</v>
      </c>
      <c r="AD61" s="64"/>
      <c r="AE61" s="63">
        <f t="shared" si="11"/>
        <v>0</v>
      </c>
      <c r="AF61" s="65" t="e">
        <f t="shared" si="12"/>
        <v>#N/A</v>
      </c>
      <c r="AG61" s="289" t="e">
        <f t="shared" si="13"/>
        <v>#N/A</v>
      </c>
      <c r="AH61" s="234" t="e">
        <f>+VLOOKUP(AG61,listas!$J$12:$K$14,2,0)</f>
        <v>#N/A</v>
      </c>
      <c r="AI61" s="228"/>
      <c r="AJ61" s="248">
        <v>0</v>
      </c>
      <c r="AK61" s="248">
        <v>0</v>
      </c>
      <c r="AL61" s="248">
        <f t="shared" si="14"/>
        <v>0</v>
      </c>
      <c r="AM61" s="66" t="e">
        <f t="shared" si="15"/>
        <v>#N/A</v>
      </c>
      <c r="AN61" s="67">
        <v>38</v>
      </c>
      <c r="AO61" s="66" t="e">
        <f t="shared" si="16"/>
        <v>#N/A</v>
      </c>
      <c r="AP61" s="68"/>
      <c r="AQ61" s="68"/>
      <c r="AR61" s="69"/>
      <c r="AS61" s="70"/>
      <c r="AT61" s="70"/>
      <c r="AU61" s="70"/>
      <c r="AV61" s="70"/>
      <c r="AW61" s="266" t="s">
        <v>87</v>
      </c>
      <c r="AX61" s="267" t="str">
        <f t="shared" si="17"/>
        <v xml:space="preserve"> </v>
      </c>
      <c r="AY61" s="71" t="e">
        <f t="shared" si="18"/>
        <v>#N/A</v>
      </c>
      <c r="AZ61" s="72">
        <v>38</v>
      </c>
      <c r="BA61" s="258" t="e">
        <f t="shared" si="19"/>
        <v>#N/A</v>
      </c>
      <c r="BB61" s="288" t="e">
        <f>+V61/(VLOOKUP(C61,listas!$G$4:$H$9,2,0))</f>
        <v>#N/A</v>
      </c>
      <c r="BC61" s="19"/>
      <c r="BD61" s="19"/>
      <c r="BE61" s="20"/>
      <c r="BF61" s="19"/>
      <c r="BG61" s="19"/>
      <c r="BH61" s="19"/>
      <c r="BI61" s="21"/>
      <c r="BJ61" s="21"/>
      <c r="BK61" s="21"/>
      <c r="BL61" s="21"/>
      <c r="BM61" s="21"/>
      <c r="BN61" s="21"/>
      <c r="BO61" s="21"/>
      <c r="BP61" s="21"/>
    </row>
    <row r="62" spans="1:68" s="54" customFormat="1" ht="29.25" customHeight="1" x14ac:dyDescent="0.25">
      <c r="A62" s="53"/>
      <c r="B62" s="317"/>
      <c r="C62" s="246">
        <f t="shared" si="4"/>
        <v>1900</v>
      </c>
      <c r="D62" s="291"/>
      <c r="E62" s="217"/>
      <c r="F62" s="291"/>
      <c r="G62" s="55">
        <f t="shared" si="5"/>
        <v>1</v>
      </c>
      <c r="H62" s="56"/>
      <c r="I62" s="227"/>
      <c r="J62" s="227"/>
      <c r="K62" s="292"/>
      <c r="L62" s="293"/>
      <c r="M62" s="247"/>
      <c r="N62" s="247" t="e">
        <f>INDEX(listas!$G$12:$G$16,MATCH(REPORTE_DILIGENCIAR!M62,listas!$H$12:$H$16,0))</f>
        <v>#N/A</v>
      </c>
      <c r="O62" s="229"/>
      <c r="P62" s="229" t="e">
        <f>INDEX(listas!$J$5:$J$8,MATCH(REPORTE_DILIGENCIAR!O62,listas!$K$5:$K$8,0))</f>
        <v>#N/A</v>
      </c>
      <c r="Q62" s="57" t="s">
        <v>109</v>
      </c>
      <c r="R62" s="221">
        <v>0</v>
      </c>
      <c r="S62" s="221">
        <v>0</v>
      </c>
      <c r="T62" s="58">
        <v>0</v>
      </c>
      <c r="U62" s="58">
        <v>0</v>
      </c>
      <c r="V62" s="59">
        <f t="shared" si="6"/>
        <v>0</v>
      </c>
      <c r="W62" s="59">
        <f t="shared" si="7"/>
        <v>0</v>
      </c>
      <c r="X62" s="60"/>
      <c r="Y62" s="61">
        <f t="shared" si="8"/>
        <v>0</v>
      </c>
      <c r="Z62" s="62"/>
      <c r="AA62" s="63">
        <f t="shared" si="9"/>
        <v>0</v>
      </c>
      <c r="AB62" s="64"/>
      <c r="AC62" s="63">
        <f t="shared" si="10"/>
        <v>0</v>
      </c>
      <c r="AD62" s="64"/>
      <c r="AE62" s="63">
        <f t="shared" si="11"/>
        <v>0</v>
      </c>
      <c r="AF62" s="65" t="e">
        <f t="shared" si="12"/>
        <v>#N/A</v>
      </c>
      <c r="AG62" s="289" t="e">
        <f t="shared" si="13"/>
        <v>#N/A</v>
      </c>
      <c r="AH62" s="234" t="e">
        <f>+VLOOKUP(AG62,listas!$J$12:$K$14,2,0)</f>
        <v>#N/A</v>
      </c>
      <c r="AI62" s="228"/>
      <c r="AJ62" s="248">
        <v>0</v>
      </c>
      <c r="AK62" s="248">
        <v>0</v>
      </c>
      <c r="AL62" s="248">
        <f t="shared" si="14"/>
        <v>0</v>
      </c>
      <c r="AM62" s="66" t="e">
        <f t="shared" si="15"/>
        <v>#N/A</v>
      </c>
      <c r="AN62" s="67">
        <v>39</v>
      </c>
      <c r="AO62" s="66" t="e">
        <f t="shared" si="16"/>
        <v>#N/A</v>
      </c>
      <c r="AP62" s="68"/>
      <c r="AQ62" s="68"/>
      <c r="AR62" s="69"/>
      <c r="AS62" s="70"/>
      <c r="AT62" s="70"/>
      <c r="AU62" s="70"/>
      <c r="AV62" s="70"/>
      <c r="AW62" s="266" t="s">
        <v>87</v>
      </c>
      <c r="AX62" s="267" t="str">
        <f t="shared" si="17"/>
        <v xml:space="preserve"> </v>
      </c>
      <c r="AY62" s="71" t="e">
        <f t="shared" si="18"/>
        <v>#N/A</v>
      </c>
      <c r="AZ62" s="72">
        <v>39</v>
      </c>
      <c r="BA62" s="258" t="e">
        <f t="shared" si="19"/>
        <v>#N/A</v>
      </c>
      <c r="BB62" s="288" t="e">
        <f>+V62/(VLOOKUP(C62,listas!$G$4:$H$9,2,0))</f>
        <v>#N/A</v>
      </c>
      <c r="BC62" s="19"/>
      <c r="BD62" s="19"/>
      <c r="BE62" s="20"/>
      <c r="BF62" s="19"/>
      <c r="BG62" s="19"/>
      <c r="BH62" s="19"/>
      <c r="BI62" s="21"/>
      <c r="BJ62" s="21"/>
      <c r="BK62" s="21"/>
      <c r="BL62" s="21"/>
      <c r="BM62" s="21"/>
      <c r="BN62" s="21"/>
      <c r="BO62" s="21"/>
      <c r="BP62" s="21"/>
    </row>
    <row r="63" spans="1:68" s="54" customFormat="1" ht="12" customHeight="1" x14ac:dyDescent="0.25">
      <c r="A63" s="53"/>
      <c r="B63" s="317"/>
      <c r="C63" s="246">
        <f t="shared" si="4"/>
        <v>1900</v>
      </c>
      <c r="D63" s="291"/>
      <c r="E63" s="217"/>
      <c r="F63" s="291"/>
      <c r="G63" s="55">
        <f t="shared" si="5"/>
        <v>1</v>
      </c>
      <c r="H63" s="56"/>
      <c r="I63" s="227"/>
      <c r="J63" s="227"/>
      <c r="K63" s="292"/>
      <c r="L63" s="293"/>
      <c r="M63" s="247"/>
      <c r="N63" s="247" t="e">
        <f>INDEX(listas!$G$12:$G$16,MATCH(REPORTE_DILIGENCIAR!M63,listas!$H$12:$H$16,0))</f>
        <v>#N/A</v>
      </c>
      <c r="O63" s="229"/>
      <c r="P63" s="229" t="e">
        <f>INDEX(listas!$J$5:$J$8,MATCH(REPORTE_DILIGENCIAR!O63,listas!$K$5:$K$8,0))</f>
        <v>#N/A</v>
      </c>
      <c r="Q63" s="57" t="s">
        <v>109</v>
      </c>
      <c r="R63" s="221">
        <v>0</v>
      </c>
      <c r="S63" s="221">
        <v>0</v>
      </c>
      <c r="T63" s="58">
        <v>0</v>
      </c>
      <c r="U63" s="58">
        <v>0</v>
      </c>
      <c r="V63" s="59">
        <f t="shared" si="6"/>
        <v>0</v>
      </c>
      <c r="W63" s="59">
        <f t="shared" si="7"/>
        <v>0</v>
      </c>
      <c r="X63" s="60"/>
      <c r="Y63" s="61">
        <f t="shared" si="8"/>
        <v>0</v>
      </c>
      <c r="Z63" s="62"/>
      <c r="AA63" s="63">
        <f t="shared" si="9"/>
        <v>0</v>
      </c>
      <c r="AB63" s="64"/>
      <c r="AC63" s="63">
        <f t="shared" si="10"/>
        <v>0</v>
      </c>
      <c r="AD63" s="64"/>
      <c r="AE63" s="63">
        <f t="shared" si="11"/>
        <v>0</v>
      </c>
      <c r="AF63" s="65" t="e">
        <f t="shared" si="12"/>
        <v>#N/A</v>
      </c>
      <c r="AG63" s="289" t="e">
        <f t="shared" si="13"/>
        <v>#N/A</v>
      </c>
      <c r="AH63" s="234" t="e">
        <f>+VLOOKUP(AG63,listas!$J$12:$K$14,2,0)</f>
        <v>#N/A</v>
      </c>
      <c r="AI63" s="228"/>
      <c r="AJ63" s="248">
        <v>0</v>
      </c>
      <c r="AK63" s="248">
        <v>0</v>
      </c>
      <c r="AL63" s="248">
        <f t="shared" si="14"/>
        <v>0</v>
      </c>
      <c r="AM63" s="66" t="e">
        <f t="shared" si="15"/>
        <v>#N/A</v>
      </c>
      <c r="AN63" s="67">
        <v>40</v>
      </c>
      <c r="AO63" s="66" t="e">
        <f t="shared" si="16"/>
        <v>#N/A</v>
      </c>
      <c r="AP63" s="68"/>
      <c r="AQ63" s="68"/>
      <c r="AR63" s="69"/>
      <c r="AS63" s="70"/>
      <c r="AT63" s="70"/>
      <c r="AU63" s="70"/>
      <c r="AV63" s="70"/>
      <c r="AW63" s="266" t="s">
        <v>87</v>
      </c>
      <c r="AX63" s="267" t="str">
        <f t="shared" si="17"/>
        <v xml:space="preserve"> </v>
      </c>
      <c r="AY63" s="71" t="e">
        <f t="shared" si="18"/>
        <v>#N/A</v>
      </c>
      <c r="AZ63" s="72">
        <v>40</v>
      </c>
      <c r="BA63" s="258" t="e">
        <f t="shared" si="19"/>
        <v>#N/A</v>
      </c>
      <c r="BB63" s="288" t="e">
        <f>+V63/(VLOOKUP(C63,listas!$G$4:$H$9,2,0))</f>
        <v>#N/A</v>
      </c>
      <c r="BC63" s="19"/>
      <c r="BD63" s="19"/>
      <c r="BE63" s="20"/>
      <c r="BF63" s="19"/>
      <c r="BG63" s="19"/>
      <c r="BH63" s="19"/>
      <c r="BI63" s="21"/>
      <c r="BJ63" s="21"/>
      <c r="BK63" s="21"/>
      <c r="BL63" s="21"/>
      <c r="BM63" s="21"/>
      <c r="BN63" s="21"/>
      <c r="BO63" s="21"/>
      <c r="BP63" s="21"/>
    </row>
    <row r="64" spans="1:68" s="54" customFormat="1" ht="14.25" customHeight="1" x14ac:dyDescent="0.25">
      <c r="A64" s="53"/>
      <c r="B64" s="317"/>
      <c r="C64" s="246">
        <f t="shared" si="4"/>
        <v>1900</v>
      </c>
      <c r="D64" s="291"/>
      <c r="E64" s="217"/>
      <c r="F64" s="291"/>
      <c r="G64" s="55">
        <f t="shared" si="5"/>
        <v>1</v>
      </c>
      <c r="H64" s="56"/>
      <c r="I64" s="227"/>
      <c r="J64" s="227"/>
      <c r="K64" s="292"/>
      <c r="L64" s="293"/>
      <c r="M64" s="247"/>
      <c r="N64" s="247" t="e">
        <f>INDEX(listas!$G$12:$G$16,MATCH(REPORTE_DILIGENCIAR!M64,listas!$H$12:$H$16,0))</f>
        <v>#N/A</v>
      </c>
      <c r="O64" s="229"/>
      <c r="P64" s="229" t="e">
        <f>INDEX(listas!$J$5:$J$8,MATCH(REPORTE_DILIGENCIAR!O64,listas!$K$5:$K$8,0))</f>
        <v>#N/A</v>
      </c>
      <c r="Q64" s="57" t="s">
        <v>109</v>
      </c>
      <c r="R64" s="221">
        <v>0</v>
      </c>
      <c r="S64" s="221">
        <v>0</v>
      </c>
      <c r="T64" s="58">
        <v>0</v>
      </c>
      <c r="U64" s="58">
        <v>0</v>
      </c>
      <c r="V64" s="59">
        <f t="shared" si="6"/>
        <v>0</v>
      </c>
      <c r="W64" s="59">
        <f t="shared" si="7"/>
        <v>0</v>
      </c>
      <c r="X64" s="60"/>
      <c r="Y64" s="61">
        <f t="shared" si="8"/>
        <v>0</v>
      </c>
      <c r="Z64" s="62"/>
      <c r="AA64" s="63">
        <f t="shared" si="9"/>
        <v>0</v>
      </c>
      <c r="AB64" s="64"/>
      <c r="AC64" s="63">
        <f t="shared" si="10"/>
        <v>0</v>
      </c>
      <c r="AD64" s="64"/>
      <c r="AE64" s="63">
        <f t="shared" si="11"/>
        <v>0</v>
      </c>
      <c r="AF64" s="65" t="e">
        <f t="shared" si="12"/>
        <v>#N/A</v>
      </c>
      <c r="AG64" s="289" t="e">
        <f t="shared" si="13"/>
        <v>#N/A</v>
      </c>
      <c r="AH64" s="234" t="e">
        <f>+VLOOKUP(AG64,listas!$J$12:$K$14,2,0)</f>
        <v>#N/A</v>
      </c>
      <c r="AI64" s="228"/>
      <c r="AJ64" s="248">
        <v>0</v>
      </c>
      <c r="AK64" s="248">
        <v>0</v>
      </c>
      <c r="AL64" s="248">
        <f t="shared" si="14"/>
        <v>0</v>
      </c>
      <c r="AM64" s="66" t="e">
        <f t="shared" si="15"/>
        <v>#N/A</v>
      </c>
      <c r="AN64" s="67">
        <v>41</v>
      </c>
      <c r="AO64" s="66" t="e">
        <f t="shared" si="16"/>
        <v>#N/A</v>
      </c>
      <c r="AP64" s="68"/>
      <c r="AQ64" s="68"/>
      <c r="AR64" s="69"/>
      <c r="AS64" s="70"/>
      <c r="AT64" s="70"/>
      <c r="AU64" s="70"/>
      <c r="AV64" s="70"/>
      <c r="AW64" s="266" t="s">
        <v>87</v>
      </c>
      <c r="AX64" s="267" t="str">
        <f t="shared" si="17"/>
        <v xml:space="preserve"> </v>
      </c>
      <c r="AY64" s="71" t="e">
        <f t="shared" si="18"/>
        <v>#N/A</v>
      </c>
      <c r="AZ64" s="72">
        <v>41</v>
      </c>
      <c r="BA64" s="258" t="e">
        <f t="shared" si="19"/>
        <v>#N/A</v>
      </c>
      <c r="BB64" s="288" t="e">
        <f>+V64/(VLOOKUP(C64,listas!$G$4:$H$9,2,0))</f>
        <v>#N/A</v>
      </c>
      <c r="BC64" s="19"/>
      <c r="BD64" s="19"/>
      <c r="BE64" s="20"/>
      <c r="BF64" s="19"/>
      <c r="BG64" s="19"/>
      <c r="BH64" s="19"/>
      <c r="BI64" s="21"/>
      <c r="BJ64" s="21"/>
      <c r="BK64" s="21"/>
      <c r="BL64" s="21"/>
      <c r="BM64" s="21"/>
      <c r="BN64" s="21"/>
      <c r="BO64" s="21"/>
      <c r="BP64" s="21"/>
    </row>
    <row r="65" spans="1:68" s="54" customFormat="1" ht="13.5" customHeight="1" x14ac:dyDescent="0.25">
      <c r="A65" s="53"/>
      <c r="B65" s="317"/>
      <c r="C65" s="246">
        <f t="shared" si="4"/>
        <v>1900</v>
      </c>
      <c r="D65" s="291"/>
      <c r="E65" s="217"/>
      <c r="F65" s="291"/>
      <c r="G65" s="55">
        <f t="shared" si="5"/>
        <v>1</v>
      </c>
      <c r="H65" s="56"/>
      <c r="I65" s="227"/>
      <c r="J65" s="227"/>
      <c r="K65" s="292"/>
      <c r="L65" s="293"/>
      <c r="M65" s="247"/>
      <c r="N65" s="247" t="e">
        <f>INDEX(listas!$G$12:$G$16,MATCH(REPORTE_DILIGENCIAR!M65,listas!$H$12:$H$16,0))</f>
        <v>#N/A</v>
      </c>
      <c r="O65" s="229"/>
      <c r="P65" s="229" t="e">
        <f>INDEX(listas!$J$5:$J$8,MATCH(REPORTE_DILIGENCIAR!O65,listas!$K$5:$K$8,0))</f>
        <v>#N/A</v>
      </c>
      <c r="Q65" s="57" t="s">
        <v>109</v>
      </c>
      <c r="R65" s="221">
        <v>0</v>
      </c>
      <c r="S65" s="221">
        <v>0</v>
      </c>
      <c r="T65" s="58">
        <v>0</v>
      </c>
      <c r="U65" s="58">
        <v>0</v>
      </c>
      <c r="V65" s="59">
        <f t="shared" si="6"/>
        <v>0</v>
      </c>
      <c r="W65" s="59">
        <f t="shared" si="7"/>
        <v>0</v>
      </c>
      <c r="X65" s="60"/>
      <c r="Y65" s="61">
        <f t="shared" si="8"/>
        <v>0</v>
      </c>
      <c r="Z65" s="62"/>
      <c r="AA65" s="63">
        <f t="shared" si="9"/>
        <v>0</v>
      </c>
      <c r="AB65" s="64"/>
      <c r="AC65" s="63">
        <f t="shared" si="10"/>
        <v>0</v>
      </c>
      <c r="AD65" s="64"/>
      <c r="AE65" s="63">
        <f t="shared" si="11"/>
        <v>0</v>
      </c>
      <c r="AF65" s="65" t="e">
        <f t="shared" si="12"/>
        <v>#N/A</v>
      </c>
      <c r="AG65" s="289" t="e">
        <f t="shared" si="13"/>
        <v>#N/A</v>
      </c>
      <c r="AH65" s="234" t="e">
        <f>+VLOOKUP(AG65,listas!$J$12:$K$14,2,0)</f>
        <v>#N/A</v>
      </c>
      <c r="AI65" s="228"/>
      <c r="AJ65" s="248">
        <v>0</v>
      </c>
      <c r="AK65" s="248">
        <v>0</v>
      </c>
      <c r="AL65" s="248">
        <f t="shared" si="14"/>
        <v>0</v>
      </c>
      <c r="AM65" s="66" t="e">
        <f t="shared" si="15"/>
        <v>#N/A</v>
      </c>
      <c r="AN65" s="67">
        <v>42</v>
      </c>
      <c r="AO65" s="66" t="e">
        <f t="shared" si="16"/>
        <v>#N/A</v>
      </c>
      <c r="AP65" s="68"/>
      <c r="AQ65" s="68"/>
      <c r="AR65" s="69"/>
      <c r="AS65" s="70"/>
      <c r="AT65" s="70"/>
      <c r="AU65" s="70"/>
      <c r="AV65" s="70"/>
      <c r="AW65" s="266" t="s">
        <v>87</v>
      </c>
      <c r="AX65" s="267" t="str">
        <f t="shared" si="17"/>
        <v xml:space="preserve"> </v>
      </c>
      <c r="AY65" s="71" t="e">
        <f t="shared" si="18"/>
        <v>#N/A</v>
      </c>
      <c r="AZ65" s="72">
        <v>42</v>
      </c>
      <c r="BA65" s="258" t="e">
        <f t="shared" si="19"/>
        <v>#N/A</v>
      </c>
      <c r="BB65" s="288" t="e">
        <f>+V65/(VLOOKUP(C65,listas!$G$4:$H$9,2,0))</f>
        <v>#N/A</v>
      </c>
      <c r="BC65" s="19"/>
      <c r="BD65" s="19"/>
      <c r="BE65" s="20"/>
      <c r="BF65" s="19"/>
      <c r="BG65" s="19"/>
      <c r="BH65" s="19"/>
      <c r="BI65" s="21"/>
      <c r="BJ65" s="21"/>
      <c r="BK65" s="21"/>
      <c r="BL65" s="21"/>
      <c r="BM65" s="21"/>
      <c r="BN65" s="21"/>
      <c r="BO65" s="21"/>
      <c r="BP65" s="21"/>
    </row>
    <row r="66" spans="1:68" s="54" customFormat="1" ht="15.75" customHeight="1" x14ac:dyDescent="0.25">
      <c r="A66" s="53"/>
      <c r="B66" s="317"/>
      <c r="C66" s="246">
        <f t="shared" si="4"/>
        <v>1900</v>
      </c>
      <c r="D66" s="291"/>
      <c r="E66" s="217"/>
      <c r="F66" s="291"/>
      <c r="G66" s="55">
        <f t="shared" si="5"/>
        <v>1</v>
      </c>
      <c r="H66" s="56"/>
      <c r="I66" s="227"/>
      <c r="J66" s="227"/>
      <c r="K66" s="292"/>
      <c r="L66" s="293"/>
      <c r="M66" s="247"/>
      <c r="N66" s="247" t="e">
        <f>INDEX(listas!$G$12:$G$16,MATCH(REPORTE_DILIGENCIAR!M66,listas!$H$12:$H$16,0))</f>
        <v>#N/A</v>
      </c>
      <c r="O66" s="229"/>
      <c r="P66" s="229" t="e">
        <f>INDEX(listas!$J$5:$J$8,MATCH(REPORTE_DILIGENCIAR!O66,listas!$K$5:$K$8,0))</f>
        <v>#N/A</v>
      </c>
      <c r="Q66" s="57" t="s">
        <v>109</v>
      </c>
      <c r="R66" s="221">
        <v>0</v>
      </c>
      <c r="S66" s="221">
        <v>0</v>
      </c>
      <c r="T66" s="58">
        <v>0</v>
      </c>
      <c r="U66" s="58">
        <v>0</v>
      </c>
      <c r="V66" s="59">
        <f t="shared" si="6"/>
        <v>0</v>
      </c>
      <c r="W66" s="59">
        <f t="shared" si="7"/>
        <v>0</v>
      </c>
      <c r="X66" s="60"/>
      <c r="Y66" s="61">
        <f t="shared" si="8"/>
        <v>0</v>
      </c>
      <c r="Z66" s="62"/>
      <c r="AA66" s="63">
        <f t="shared" si="9"/>
        <v>0</v>
      </c>
      <c r="AB66" s="64"/>
      <c r="AC66" s="63">
        <f t="shared" si="10"/>
        <v>0</v>
      </c>
      <c r="AD66" s="64"/>
      <c r="AE66" s="63">
        <f t="shared" si="11"/>
        <v>0</v>
      </c>
      <c r="AF66" s="65" t="e">
        <f t="shared" si="12"/>
        <v>#N/A</v>
      </c>
      <c r="AG66" s="289" t="e">
        <f t="shared" si="13"/>
        <v>#N/A</v>
      </c>
      <c r="AH66" s="234" t="e">
        <f>+VLOOKUP(AG66,listas!$J$12:$K$14,2,0)</f>
        <v>#N/A</v>
      </c>
      <c r="AI66" s="228"/>
      <c r="AJ66" s="248">
        <v>0</v>
      </c>
      <c r="AK66" s="248">
        <v>0</v>
      </c>
      <c r="AL66" s="248">
        <f t="shared" si="14"/>
        <v>0</v>
      </c>
      <c r="AM66" s="66" t="e">
        <f t="shared" si="15"/>
        <v>#N/A</v>
      </c>
      <c r="AN66" s="67">
        <v>43</v>
      </c>
      <c r="AO66" s="66" t="e">
        <f t="shared" si="16"/>
        <v>#N/A</v>
      </c>
      <c r="AP66" s="68"/>
      <c r="AQ66" s="68"/>
      <c r="AR66" s="69"/>
      <c r="AS66" s="70"/>
      <c r="AT66" s="70"/>
      <c r="AU66" s="70"/>
      <c r="AV66" s="70"/>
      <c r="AW66" s="266" t="s">
        <v>87</v>
      </c>
      <c r="AX66" s="267" t="str">
        <f t="shared" si="17"/>
        <v xml:space="preserve"> </v>
      </c>
      <c r="AY66" s="71" t="e">
        <f t="shared" si="18"/>
        <v>#N/A</v>
      </c>
      <c r="AZ66" s="72">
        <v>43</v>
      </c>
      <c r="BA66" s="258" t="e">
        <f t="shared" si="19"/>
        <v>#N/A</v>
      </c>
      <c r="BB66" s="288" t="e">
        <f>+V66/(VLOOKUP(C66,listas!$G$4:$H$9,2,0))</f>
        <v>#N/A</v>
      </c>
      <c r="BC66" s="19"/>
      <c r="BD66" s="19"/>
      <c r="BE66" s="20"/>
      <c r="BF66" s="19"/>
      <c r="BG66" s="19"/>
      <c r="BH66" s="19"/>
      <c r="BI66" s="21"/>
      <c r="BJ66" s="21"/>
      <c r="BK66" s="21"/>
      <c r="BL66" s="21"/>
      <c r="BM66" s="21"/>
      <c r="BN66" s="21"/>
      <c r="BO66" s="21"/>
      <c r="BP66" s="21"/>
    </row>
    <row r="67" spans="1:68" s="54" customFormat="1" ht="13.5" customHeight="1" x14ac:dyDescent="0.25">
      <c r="A67" s="53"/>
      <c r="B67" s="317"/>
      <c r="C67" s="246">
        <f t="shared" si="4"/>
        <v>1900</v>
      </c>
      <c r="D67" s="291"/>
      <c r="E67" s="217"/>
      <c r="F67" s="291"/>
      <c r="G67" s="55">
        <f t="shared" si="5"/>
        <v>1</v>
      </c>
      <c r="H67" s="56"/>
      <c r="I67" s="227"/>
      <c r="J67" s="227"/>
      <c r="K67" s="292"/>
      <c r="L67" s="293"/>
      <c r="M67" s="247"/>
      <c r="N67" s="247" t="e">
        <f>INDEX(listas!$G$12:$G$16,MATCH(REPORTE_DILIGENCIAR!M67,listas!$H$12:$H$16,0))</f>
        <v>#N/A</v>
      </c>
      <c r="O67" s="229"/>
      <c r="P67" s="229" t="e">
        <f>INDEX(listas!$J$5:$J$8,MATCH(REPORTE_DILIGENCIAR!O67,listas!$K$5:$K$8,0))</f>
        <v>#N/A</v>
      </c>
      <c r="Q67" s="57" t="s">
        <v>109</v>
      </c>
      <c r="R67" s="221">
        <v>0</v>
      </c>
      <c r="S67" s="221">
        <v>0</v>
      </c>
      <c r="T67" s="58">
        <v>0</v>
      </c>
      <c r="U67" s="58">
        <v>0</v>
      </c>
      <c r="V67" s="59">
        <f t="shared" si="6"/>
        <v>0</v>
      </c>
      <c r="W67" s="59">
        <f t="shared" si="7"/>
        <v>0</v>
      </c>
      <c r="X67" s="60"/>
      <c r="Y67" s="61">
        <f t="shared" si="8"/>
        <v>0</v>
      </c>
      <c r="Z67" s="62"/>
      <c r="AA67" s="63">
        <f t="shared" si="9"/>
        <v>0</v>
      </c>
      <c r="AB67" s="64"/>
      <c r="AC67" s="63">
        <f t="shared" si="10"/>
        <v>0</v>
      </c>
      <c r="AD67" s="64"/>
      <c r="AE67" s="63">
        <f t="shared" si="11"/>
        <v>0</v>
      </c>
      <c r="AF67" s="65" t="e">
        <f t="shared" si="12"/>
        <v>#N/A</v>
      </c>
      <c r="AG67" s="289" t="e">
        <f t="shared" si="13"/>
        <v>#N/A</v>
      </c>
      <c r="AH67" s="234" t="e">
        <f>+VLOOKUP(AG67,listas!$J$12:$K$14,2,0)</f>
        <v>#N/A</v>
      </c>
      <c r="AI67" s="228"/>
      <c r="AJ67" s="248">
        <v>0</v>
      </c>
      <c r="AK67" s="248">
        <v>0</v>
      </c>
      <c r="AL67" s="248">
        <f t="shared" si="14"/>
        <v>0</v>
      </c>
      <c r="AM67" s="66" t="e">
        <f t="shared" si="15"/>
        <v>#N/A</v>
      </c>
      <c r="AN67" s="67">
        <v>44</v>
      </c>
      <c r="AO67" s="66" t="e">
        <f t="shared" si="16"/>
        <v>#N/A</v>
      </c>
      <c r="AP67" s="68"/>
      <c r="AQ67" s="68"/>
      <c r="AR67" s="69"/>
      <c r="AS67" s="70"/>
      <c r="AT67" s="70"/>
      <c r="AU67" s="70"/>
      <c r="AV67" s="70"/>
      <c r="AW67" s="266" t="s">
        <v>87</v>
      </c>
      <c r="AX67" s="267" t="str">
        <f t="shared" si="17"/>
        <v xml:space="preserve"> </v>
      </c>
      <c r="AY67" s="71" t="e">
        <f t="shared" si="18"/>
        <v>#N/A</v>
      </c>
      <c r="AZ67" s="72">
        <v>44</v>
      </c>
      <c r="BA67" s="258" t="e">
        <f t="shared" si="19"/>
        <v>#N/A</v>
      </c>
      <c r="BB67" s="288" t="e">
        <f>+V67/(VLOOKUP(C67,listas!$G$4:$H$9,2,0))</f>
        <v>#N/A</v>
      </c>
      <c r="BC67" s="19"/>
      <c r="BD67" s="19"/>
      <c r="BE67" s="20"/>
      <c r="BF67" s="19"/>
      <c r="BG67" s="19"/>
      <c r="BH67" s="19"/>
      <c r="BI67" s="21"/>
      <c r="BJ67" s="21"/>
      <c r="BK67" s="21"/>
      <c r="BL67" s="21"/>
      <c r="BM67" s="21"/>
      <c r="BN67" s="21"/>
      <c r="BO67" s="21"/>
      <c r="BP67" s="21"/>
    </row>
    <row r="68" spans="1:68" s="54" customFormat="1" ht="15" customHeight="1" x14ac:dyDescent="0.25">
      <c r="A68" s="53"/>
      <c r="B68" s="317"/>
      <c r="C68" s="246">
        <f t="shared" si="4"/>
        <v>1900</v>
      </c>
      <c r="D68" s="291"/>
      <c r="E68" s="217"/>
      <c r="F68" s="291"/>
      <c r="G68" s="55">
        <f t="shared" si="5"/>
        <v>1</v>
      </c>
      <c r="H68" s="56"/>
      <c r="I68" s="227"/>
      <c r="J68" s="227"/>
      <c r="K68" s="292"/>
      <c r="L68" s="293"/>
      <c r="M68" s="247"/>
      <c r="N68" s="247" t="e">
        <f>INDEX(listas!$G$12:$G$16,MATCH(REPORTE_DILIGENCIAR!M68,listas!$H$12:$H$16,0))</f>
        <v>#N/A</v>
      </c>
      <c r="O68" s="229"/>
      <c r="P68" s="229" t="e">
        <f>INDEX(listas!$J$5:$J$8,MATCH(REPORTE_DILIGENCIAR!O68,listas!$K$5:$K$8,0))</f>
        <v>#N/A</v>
      </c>
      <c r="Q68" s="57" t="s">
        <v>109</v>
      </c>
      <c r="R68" s="221">
        <v>0</v>
      </c>
      <c r="S68" s="221">
        <v>0</v>
      </c>
      <c r="T68" s="58">
        <v>0</v>
      </c>
      <c r="U68" s="58">
        <v>0</v>
      </c>
      <c r="V68" s="59">
        <f t="shared" si="6"/>
        <v>0</v>
      </c>
      <c r="W68" s="59">
        <f t="shared" si="7"/>
        <v>0</v>
      </c>
      <c r="X68" s="60"/>
      <c r="Y68" s="61">
        <f t="shared" si="8"/>
        <v>0</v>
      </c>
      <c r="Z68" s="62"/>
      <c r="AA68" s="63">
        <f t="shared" si="9"/>
        <v>0</v>
      </c>
      <c r="AB68" s="64"/>
      <c r="AC68" s="63">
        <f t="shared" si="10"/>
        <v>0</v>
      </c>
      <c r="AD68" s="64"/>
      <c r="AE68" s="63">
        <f t="shared" si="11"/>
        <v>0</v>
      </c>
      <c r="AF68" s="65" t="e">
        <f t="shared" si="12"/>
        <v>#N/A</v>
      </c>
      <c r="AG68" s="289" t="e">
        <f t="shared" si="13"/>
        <v>#N/A</v>
      </c>
      <c r="AH68" s="234" t="e">
        <f>+VLOOKUP(AG68,listas!$J$12:$K$14,2,0)</f>
        <v>#N/A</v>
      </c>
      <c r="AI68" s="228"/>
      <c r="AJ68" s="248">
        <v>0</v>
      </c>
      <c r="AK68" s="248">
        <v>0</v>
      </c>
      <c r="AL68" s="248">
        <f t="shared" si="14"/>
        <v>0</v>
      </c>
      <c r="AM68" s="66" t="e">
        <f t="shared" si="15"/>
        <v>#N/A</v>
      </c>
      <c r="AN68" s="67">
        <v>45</v>
      </c>
      <c r="AO68" s="66" t="e">
        <f t="shared" si="16"/>
        <v>#N/A</v>
      </c>
      <c r="AP68" s="68"/>
      <c r="AQ68" s="68"/>
      <c r="AR68" s="69"/>
      <c r="AS68" s="70"/>
      <c r="AT68" s="70"/>
      <c r="AU68" s="70"/>
      <c r="AV68" s="70"/>
      <c r="AW68" s="266" t="s">
        <v>87</v>
      </c>
      <c r="AX68" s="267" t="str">
        <f t="shared" si="17"/>
        <v xml:space="preserve"> </v>
      </c>
      <c r="AY68" s="71" t="e">
        <f t="shared" si="18"/>
        <v>#N/A</v>
      </c>
      <c r="AZ68" s="72">
        <v>45</v>
      </c>
      <c r="BA68" s="258" t="e">
        <f t="shared" si="19"/>
        <v>#N/A</v>
      </c>
      <c r="BB68" s="288" t="e">
        <f>+V68/(VLOOKUP(C68,listas!$G$4:$H$9,2,0))</f>
        <v>#N/A</v>
      </c>
      <c r="BC68" s="19"/>
      <c r="BD68" s="19"/>
      <c r="BE68" s="20"/>
      <c r="BF68" s="19"/>
      <c r="BG68" s="19"/>
      <c r="BH68" s="19"/>
      <c r="BI68" s="21"/>
      <c r="BJ68" s="21"/>
      <c r="BK68" s="21"/>
      <c r="BL68" s="21"/>
      <c r="BM68" s="21"/>
      <c r="BN68" s="21"/>
      <c r="BO68" s="21"/>
      <c r="BP68" s="21"/>
    </row>
    <row r="69" spans="1:68" s="54" customFormat="1" ht="16.5" customHeight="1" x14ac:dyDescent="0.25">
      <c r="A69" s="53"/>
      <c r="B69" s="317"/>
      <c r="C69" s="246">
        <f t="shared" si="4"/>
        <v>1900</v>
      </c>
      <c r="D69" s="291"/>
      <c r="E69" s="217"/>
      <c r="F69" s="291"/>
      <c r="G69" s="55">
        <f t="shared" si="5"/>
        <v>1</v>
      </c>
      <c r="H69" s="56"/>
      <c r="I69" s="227"/>
      <c r="J69" s="227"/>
      <c r="K69" s="292"/>
      <c r="L69" s="293"/>
      <c r="M69" s="247"/>
      <c r="N69" s="247" t="e">
        <f>INDEX(listas!$G$12:$G$16,MATCH(REPORTE_DILIGENCIAR!M69,listas!$H$12:$H$16,0))</f>
        <v>#N/A</v>
      </c>
      <c r="O69" s="229"/>
      <c r="P69" s="229" t="e">
        <f>INDEX(listas!$J$5:$J$8,MATCH(REPORTE_DILIGENCIAR!O69,listas!$K$5:$K$8,0))</f>
        <v>#N/A</v>
      </c>
      <c r="Q69" s="57" t="s">
        <v>109</v>
      </c>
      <c r="R69" s="221">
        <v>0</v>
      </c>
      <c r="S69" s="221">
        <v>0</v>
      </c>
      <c r="T69" s="58">
        <v>0</v>
      </c>
      <c r="U69" s="58">
        <v>0</v>
      </c>
      <c r="V69" s="59">
        <f t="shared" si="6"/>
        <v>0</v>
      </c>
      <c r="W69" s="59">
        <f t="shared" si="7"/>
        <v>0</v>
      </c>
      <c r="X69" s="60"/>
      <c r="Y69" s="61">
        <f t="shared" si="8"/>
        <v>0</v>
      </c>
      <c r="Z69" s="62"/>
      <c r="AA69" s="63">
        <f t="shared" si="9"/>
        <v>0</v>
      </c>
      <c r="AB69" s="64"/>
      <c r="AC69" s="63">
        <f t="shared" si="10"/>
        <v>0</v>
      </c>
      <c r="AD69" s="64"/>
      <c r="AE69" s="63">
        <f t="shared" si="11"/>
        <v>0</v>
      </c>
      <c r="AF69" s="65" t="e">
        <f t="shared" si="12"/>
        <v>#N/A</v>
      </c>
      <c r="AG69" s="289" t="e">
        <f t="shared" si="13"/>
        <v>#N/A</v>
      </c>
      <c r="AH69" s="234" t="e">
        <f>+VLOOKUP(AG69,listas!$J$12:$K$14,2,0)</f>
        <v>#N/A</v>
      </c>
      <c r="AI69" s="228"/>
      <c r="AJ69" s="248">
        <v>0</v>
      </c>
      <c r="AK69" s="248">
        <v>0</v>
      </c>
      <c r="AL69" s="248">
        <f t="shared" si="14"/>
        <v>0</v>
      </c>
      <c r="AM69" s="66" t="e">
        <f t="shared" si="15"/>
        <v>#N/A</v>
      </c>
      <c r="AN69" s="67">
        <v>46</v>
      </c>
      <c r="AO69" s="66" t="e">
        <f t="shared" si="16"/>
        <v>#N/A</v>
      </c>
      <c r="AP69" s="68"/>
      <c r="AQ69" s="68"/>
      <c r="AR69" s="69"/>
      <c r="AS69" s="70"/>
      <c r="AT69" s="70"/>
      <c r="AU69" s="70"/>
      <c r="AV69" s="70"/>
      <c r="AW69" s="266" t="s">
        <v>87</v>
      </c>
      <c r="AX69" s="267" t="str">
        <f t="shared" si="17"/>
        <v xml:space="preserve"> </v>
      </c>
      <c r="AY69" s="71" t="e">
        <f t="shared" si="18"/>
        <v>#N/A</v>
      </c>
      <c r="AZ69" s="72">
        <v>46</v>
      </c>
      <c r="BA69" s="258" t="e">
        <f t="shared" si="19"/>
        <v>#N/A</v>
      </c>
      <c r="BB69" s="288" t="e">
        <f>+V69/(VLOOKUP(C69,listas!$G$4:$H$9,2,0))</f>
        <v>#N/A</v>
      </c>
      <c r="BC69" s="19"/>
      <c r="BD69" s="19"/>
      <c r="BE69" s="20"/>
      <c r="BF69" s="19"/>
      <c r="BG69" s="19"/>
      <c r="BH69" s="19"/>
      <c r="BI69" s="21"/>
      <c r="BJ69" s="21"/>
      <c r="BK69" s="21"/>
      <c r="BL69" s="21"/>
      <c r="BM69" s="21"/>
      <c r="BN69" s="21"/>
      <c r="BO69" s="21"/>
      <c r="BP69" s="21"/>
    </row>
    <row r="70" spans="1:68" s="54" customFormat="1" ht="12.75" customHeight="1" x14ac:dyDescent="0.25">
      <c r="A70" s="53"/>
      <c r="B70" s="317"/>
      <c r="C70" s="246">
        <f t="shared" si="4"/>
        <v>1900</v>
      </c>
      <c r="D70" s="291"/>
      <c r="E70" s="217"/>
      <c r="F70" s="291"/>
      <c r="G70" s="55">
        <f t="shared" si="5"/>
        <v>1</v>
      </c>
      <c r="H70" s="56"/>
      <c r="I70" s="227"/>
      <c r="J70" s="227"/>
      <c r="K70" s="292"/>
      <c r="L70" s="293"/>
      <c r="M70" s="247"/>
      <c r="N70" s="247" t="e">
        <f>INDEX(listas!$G$12:$G$16,MATCH(REPORTE_DILIGENCIAR!M70,listas!$H$12:$H$16,0))</f>
        <v>#N/A</v>
      </c>
      <c r="O70" s="229"/>
      <c r="P70" s="229" t="e">
        <f>INDEX(listas!$J$5:$J$8,MATCH(REPORTE_DILIGENCIAR!O70,listas!$K$5:$K$8,0))</f>
        <v>#N/A</v>
      </c>
      <c r="Q70" s="57" t="s">
        <v>109</v>
      </c>
      <c r="R70" s="221">
        <v>0</v>
      </c>
      <c r="S70" s="221">
        <v>0</v>
      </c>
      <c r="T70" s="58">
        <v>0</v>
      </c>
      <c r="U70" s="58">
        <v>0</v>
      </c>
      <c r="V70" s="59">
        <f t="shared" si="6"/>
        <v>0</v>
      </c>
      <c r="W70" s="59">
        <f t="shared" si="7"/>
        <v>0</v>
      </c>
      <c r="X70" s="60"/>
      <c r="Y70" s="61">
        <f t="shared" si="8"/>
        <v>0</v>
      </c>
      <c r="Z70" s="62"/>
      <c r="AA70" s="63">
        <f t="shared" si="9"/>
        <v>0</v>
      </c>
      <c r="AB70" s="64"/>
      <c r="AC70" s="63">
        <f t="shared" si="10"/>
        <v>0</v>
      </c>
      <c r="AD70" s="64"/>
      <c r="AE70" s="63">
        <f t="shared" si="11"/>
        <v>0</v>
      </c>
      <c r="AF70" s="65" t="e">
        <f t="shared" si="12"/>
        <v>#N/A</v>
      </c>
      <c r="AG70" s="289" t="e">
        <f t="shared" si="13"/>
        <v>#N/A</v>
      </c>
      <c r="AH70" s="234" t="e">
        <f>+VLOOKUP(AG70,listas!$J$12:$K$14,2,0)</f>
        <v>#N/A</v>
      </c>
      <c r="AI70" s="228"/>
      <c r="AJ70" s="248">
        <v>0</v>
      </c>
      <c r="AK70" s="248">
        <v>0</v>
      </c>
      <c r="AL70" s="248">
        <f t="shared" si="14"/>
        <v>0</v>
      </c>
      <c r="AM70" s="66" t="e">
        <f t="shared" si="15"/>
        <v>#N/A</v>
      </c>
      <c r="AN70" s="67">
        <v>47</v>
      </c>
      <c r="AO70" s="66" t="e">
        <f t="shared" si="16"/>
        <v>#N/A</v>
      </c>
      <c r="AP70" s="68"/>
      <c r="AQ70" s="68"/>
      <c r="AR70" s="69"/>
      <c r="AS70" s="70"/>
      <c r="AT70" s="70"/>
      <c r="AU70" s="70"/>
      <c r="AV70" s="70"/>
      <c r="AW70" s="266" t="s">
        <v>87</v>
      </c>
      <c r="AX70" s="267" t="str">
        <f t="shared" si="17"/>
        <v xml:space="preserve"> </v>
      </c>
      <c r="AY70" s="71" t="e">
        <f t="shared" si="18"/>
        <v>#N/A</v>
      </c>
      <c r="AZ70" s="72">
        <v>47</v>
      </c>
      <c r="BA70" s="258" t="e">
        <f t="shared" si="19"/>
        <v>#N/A</v>
      </c>
      <c r="BB70" s="288" t="e">
        <f>+V70/(VLOOKUP(C70,listas!$G$4:$H$9,2,0))</f>
        <v>#N/A</v>
      </c>
      <c r="BC70" s="19"/>
      <c r="BD70" s="19"/>
      <c r="BE70" s="20"/>
      <c r="BF70" s="19"/>
      <c r="BG70" s="19"/>
      <c r="BH70" s="19"/>
      <c r="BI70" s="21"/>
      <c r="BJ70" s="21"/>
      <c r="BK70" s="21"/>
      <c r="BL70" s="21"/>
      <c r="BM70" s="21"/>
      <c r="BN70" s="21"/>
      <c r="BO70" s="21"/>
      <c r="BP70" s="21"/>
    </row>
    <row r="71" spans="1:68" s="54" customFormat="1" ht="13.5" customHeight="1" x14ac:dyDescent="0.25">
      <c r="A71" s="53"/>
      <c r="B71" s="317"/>
      <c r="C71" s="246">
        <f t="shared" si="4"/>
        <v>1900</v>
      </c>
      <c r="D71" s="291"/>
      <c r="E71" s="217"/>
      <c r="F71" s="291"/>
      <c r="G71" s="55">
        <f t="shared" si="5"/>
        <v>1</v>
      </c>
      <c r="H71" s="56"/>
      <c r="I71" s="227"/>
      <c r="J71" s="227"/>
      <c r="K71" s="292"/>
      <c r="L71" s="293"/>
      <c r="M71" s="247"/>
      <c r="N71" s="247" t="e">
        <f>INDEX(listas!$G$12:$G$16,MATCH(REPORTE_DILIGENCIAR!M71,listas!$H$12:$H$16,0))</f>
        <v>#N/A</v>
      </c>
      <c r="O71" s="229"/>
      <c r="P71" s="229" t="e">
        <f>INDEX(listas!$J$5:$J$8,MATCH(REPORTE_DILIGENCIAR!O71,listas!$K$5:$K$8,0))</f>
        <v>#N/A</v>
      </c>
      <c r="Q71" s="57" t="s">
        <v>109</v>
      </c>
      <c r="R71" s="221">
        <v>0</v>
      </c>
      <c r="S71" s="221">
        <v>0</v>
      </c>
      <c r="T71" s="58">
        <v>0</v>
      </c>
      <c r="U71" s="58">
        <v>0</v>
      </c>
      <c r="V71" s="59">
        <f t="shared" si="6"/>
        <v>0</v>
      </c>
      <c r="W71" s="59">
        <f t="shared" si="7"/>
        <v>0</v>
      </c>
      <c r="X71" s="60"/>
      <c r="Y71" s="61">
        <f t="shared" si="8"/>
        <v>0</v>
      </c>
      <c r="Z71" s="62"/>
      <c r="AA71" s="63">
        <f t="shared" si="9"/>
        <v>0</v>
      </c>
      <c r="AB71" s="64"/>
      <c r="AC71" s="63">
        <f t="shared" si="10"/>
        <v>0</v>
      </c>
      <c r="AD71" s="64"/>
      <c r="AE71" s="63">
        <f t="shared" si="11"/>
        <v>0</v>
      </c>
      <c r="AF71" s="65" t="e">
        <f t="shared" si="12"/>
        <v>#N/A</v>
      </c>
      <c r="AG71" s="289" t="e">
        <f t="shared" si="13"/>
        <v>#N/A</v>
      </c>
      <c r="AH71" s="234" t="e">
        <f>+VLOOKUP(AG71,listas!$J$12:$K$14,2,0)</f>
        <v>#N/A</v>
      </c>
      <c r="AI71" s="228"/>
      <c r="AJ71" s="248">
        <v>0</v>
      </c>
      <c r="AK71" s="248">
        <v>0</v>
      </c>
      <c r="AL71" s="248">
        <f t="shared" si="14"/>
        <v>0</v>
      </c>
      <c r="AM71" s="66" t="e">
        <f t="shared" si="15"/>
        <v>#N/A</v>
      </c>
      <c r="AN71" s="67">
        <v>48</v>
      </c>
      <c r="AO71" s="66" t="e">
        <f t="shared" si="16"/>
        <v>#N/A</v>
      </c>
      <c r="AP71" s="68"/>
      <c r="AQ71" s="68"/>
      <c r="AR71" s="69"/>
      <c r="AS71" s="70"/>
      <c r="AT71" s="70"/>
      <c r="AU71" s="70"/>
      <c r="AV71" s="70"/>
      <c r="AW71" s="266" t="s">
        <v>87</v>
      </c>
      <c r="AX71" s="267" t="str">
        <f t="shared" si="17"/>
        <v xml:space="preserve"> </v>
      </c>
      <c r="AY71" s="71" t="e">
        <f t="shared" si="18"/>
        <v>#N/A</v>
      </c>
      <c r="AZ71" s="72">
        <v>48</v>
      </c>
      <c r="BA71" s="258" t="e">
        <f t="shared" si="19"/>
        <v>#N/A</v>
      </c>
      <c r="BB71" s="288" t="e">
        <f>+V71/(VLOOKUP(C71,listas!$G$4:$H$9,2,0))</f>
        <v>#N/A</v>
      </c>
      <c r="BC71" s="19"/>
      <c r="BD71" s="19"/>
      <c r="BE71" s="20"/>
      <c r="BF71" s="19"/>
      <c r="BG71" s="19"/>
      <c r="BH71" s="19"/>
      <c r="BI71" s="21"/>
      <c r="BJ71" s="21"/>
      <c r="BK71" s="21"/>
      <c r="BL71" s="21"/>
      <c r="BM71" s="21"/>
      <c r="BN71" s="21"/>
      <c r="BO71" s="21"/>
      <c r="BP71" s="21"/>
    </row>
    <row r="72" spans="1:68" s="54" customFormat="1" ht="16.5" customHeight="1" x14ac:dyDescent="0.25">
      <c r="A72" s="53"/>
      <c r="B72" s="317"/>
      <c r="C72" s="246">
        <f t="shared" si="4"/>
        <v>1900</v>
      </c>
      <c r="D72" s="291"/>
      <c r="E72" s="217"/>
      <c r="F72" s="291"/>
      <c r="G72" s="55">
        <f t="shared" si="5"/>
        <v>1</v>
      </c>
      <c r="H72" s="56"/>
      <c r="I72" s="227"/>
      <c r="J72" s="227"/>
      <c r="K72" s="292"/>
      <c r="L72" s="293"/>
      <c r="M72" s="247"/>
      <c r="N72" s="247" t="e">
        <f>INDEX(listas!$G$12:$G$16,MATCH(REPORTE_DILIGENCIAR!M72,listas!$H$12:$H$16,0))</f>
        <v>#N/A</v>
      </c>
      <c r="O72" s="229"/>
      <c r="P72" s="229" t="e">
        <f>INDEX(listas!$J$5:$J$8,MATCH(REPORTE_DILIGENCIAR!O72,listas!$K$5:$K$8,0))</f>
        <v>#N/A</v>
      </c>
      <c r="Q72" s="57" t="s">
        <v>109</v>
      </c>
      <c r="R72" s="221">
        <v>0</v>
      </c>
      <c r="S72" s="221">
        <v>0</v>
      </c>
      <c r="T72" s="58">
        <v>0</v>
      </c>
      <c r="U72" s="58">
        <v>0</v>
      </c>
      <c r="V72" s="59">
        <f t="shared" si="6"/>
        <v>0</v>
      </c>
      <c r="W72" s="59">
        <f t="shared" si="7"/>
        <v>0</v>
      </c>
      <c r="X72" s="60"/>
      <c r="Y72" s="61">
        <f t="shared" si="8"/>
        <v>0</v>
      </c>
      <c r="Z72" s="62"/>
      <c r="AA72" s="63">
        <f t="shared" si="9"/>
        <v>0</v>
      </c>
      <c r="AB72" s="64"/>
      <c r="AC72" s="63">
        <f t="shared" si="10"/>
        <v>0</v>
      </c>
      <c r="AD72" s="64"/>
      <c r="AE72" s="63">
        <f t="shared" si="11"/>
        <v>0</v>
      </c>
      <c r="AF72" s="65" t="e">
        <f t="shared" si="12"/>
        <v>#N/A</v>
      </c>
      <c r="AG72" s="289" t="e">
        <f t="shared" si="13"/>
        <v>#N/A</v>
      </c>
      <c r="AH72" s="234" t="e">
        <f>+VLOOKUP(AG72,listas!$J$12:$K$14,2,0)</f>
        <v>#N/A</v>
      </c>
      <c r="AI72" s="228"/>
      <c r="AJ72" s="248">
        <v>0</v>
      </c>
      <c r="AK72" s="248">
        <v>0</v>
      </c>
      <c r="AL72" s="248">
        <f t="shared" si="14"/>
        <v>0</v>
      </c>
      <c r="AM72" s="66" t="e">
        <f t="shared" si="15"/>
        <v>#N/A</v>
      </c>
      <c r="AN72" s="67">
        <v>49</v>
      </c>
      <c r="AO72" s="66" t="e">
        <f t="shared" si="16"/>
        <v>#N/A</v>
      </c>
      <c r="AP72" s="68"/>
      <c r="AQ72" s="68"/>
      <c r="AR72" s="69"/>
      <c r="AS72" s="70"/>
      <c r="AT72" s="70"/>
      <c r="AU72" s="70"/>
      <c r="AV72" s="70"/>
      <c r="AW72" s="266" t="s">
        <v>87</v>
      </c>
      <c r="AX72" s="267" t="str">
        <f t="shared" si="17"/>
        <v xml:space="preserve"> </v>
      </c>
      <c r="AY72" s="71" t="e">
        <f t="shared" si="18"/>
        <v>#N/A</v>
      </c>
      <c r="AZ72" s="72">
        <v>49</v>
      </c>
      <c r="BA72" s="258" t="e">
        <f t="shared" si="19"/>
        <v>#N/A</v>
      </c>
      <c r="BB72" s="288" t="e">
        <f>+V72/(VLOOKUP(C72,listas!$G$4:$H$9,2,0))</f>
        <v>#N/A</v>
      </c>
      <c r="BC72" s="19"/>
      <c r="BD72" s="19"/>
      <c r="BE72" s="20"/>
      <c r="BF72" s="19"/>
      <c r="BG72" s="19"/>
      <c r="BH72" s="19"/>
      <c r="BI72" s="21"/>
      <c r="BJ72" s="21"/>
      <c r="BK72" s="21"/>
      <c r="BL72" s="21"/>
      <c r="BM72" s="21"/>
      <c r="BN72" s="21"/>
      <c r="BO72" s="21"/>
      <c r="BP72" s="21"/>
    </row>
    <row r="73" spans="1:68" s="54" customFormat="1" ht="16.5" customHeight="1" x14ac:dyDescent="0.25">
      <c r="A73" s="53"/>
      <c r="B73" s="317"/>
      <c r="C73" s="246">
        <f t="shared" si="4"/>
        <v>1900</v>
      </c>
      <c r="D73" s="291"/>
      <c r="E73" s="217"/>
      <c r="F73" s="291"/>
      <c r="G73" s="55">
        <f t="shared" si="5"/>
        <v>1</v>
      </c>
      <c r="H73" s="56"/>
      <c r="I73" s="227"/>
      <c r="J73" s="227"/>
      <c r="K73" s="292"/>
      <c r="L73" s="293"/>
      <c r="M73" s="247"/>
      <c r="N73" s="247" t="e">
        <f>INDEX(listas!$G$12:$G$16,MATCH(REPORTE_DILIGENCIAR!M73,listas!$H$12:$H$16,0))</f>
        <v>#N/A</v>
      </c>
      <c r="O73" s="229"/>
      <c r="P73" s="229" t="e">
        <f>INDEX(listas!$J$5:$J$8,MATCH(REPORTE_DILIGENCIAR!O73,listas!$K$5:$K$8,0))</f>
        <v>#N/A</v>
      </c>
      <c r="Q73" s="57" t="s">
        <v>109</v>
      </c>
      <c r="R73" s="221">
        <v>0</v>
      </c>
      <c r="S73" s="221">
        <v>0</v>
      </c>
      <c r="T73" s="58">
        <v>0</v>
      </c>
      <c r="U73" s="58">
        <v>0</v>
      </c>
      <c r="V73" s="59">
        <f t="shared" si="6"/>
        <v>0</v>
      </c>
      <c r="W73" s="59">
        <f t="shared" si="7"/>
        <v>0</v>
      </c>
      <c r="X73" s="60"/>
      <c r="Y73" s="61">
        <f t="shared" si="8"/>
        <v>0</v>
      </c>
      <c r="Z73" s="62"/>
      <c r="AA73" s="63">
        <f t="shared" si="9"/>
        <v>0</v>
      </c>
      <c r="AB73" s="64"/>
      <c r="AC73" s="63">
        <f t="shared" si="10"/>
        <v>0</v>
      </c>
      <c r="AD73" s="64"/>
      <c r="AE73" s="63">
        <f t="shared" si="11"/>
        <v>0</v>
      </c>
      <c r="AF73" s="65" t="e">
        <f t="shared" si="12"/>
        <v>#N/A</v>
      </c>
      <c r="AG73" s="289" t="e">
        <f t="shared" si="13"/>
        <v>#N/A</v>
      </c>
      <c r="AH73" s="234" t="e">
        <f>+VLOOKUP(AG73,listas!$J$12:$K$14,2,0)</f>
        <v>#N/A</v>
      </c>
      <c r="AI73" s="228"/>
      <c r="AJ73" s="248">
        <v>0</v>
      </c>
      <c r="AK73" s="248">
        <v>0</v>
      </c>
      <c r="AL73" s="248">
        <f t="shared" si="14"/>
        <v>0</v>
      </c>
      <c r="AM73" s="66" t="e">
        <f t="shared" si="15"/>
        <v>#N/A</v>
      </c>
      <c r="AN73" s="67">
        <v>50</v>
      </c>
      <c r="AO73" s="66" t="e">
        <f t="shared" si="16"/>
        <v>#N/A</v>
      </c>
      <c r="AP73" s="68"/>
      <c r="AQ73" s="68"/>
      <c r="AR73" s="69"/>
      <c r="AS73" s="70"/>
      <c r="AT73" s="70"/>
      <c r="AU73" s="70"/>
      <c r="AV73" s="70"/>
      <c r="AW73" s="266" t="s">
        <v>87</v>
      </c>
      <c r="AX73" s="267" t="str">
        <f t="shared" si="17"/>
        <v xml:space="preserve"> </v>
      </c>
      <c r="AY73" s="71" t="e">
        <f t="shared" si="18"/>
        <v>#N/A</v>
      </c>
      <c r="AZ73" s="72">
        <v>50</v>
      </c>
      <c r="BA73" s="258" t="e">
        <f t="shared" si="19"/>
        <v>#N/A</v>
      </c>
      <c r="BB73" s="288" t="e">
        <f>+V73/(VLOOKUP(C73,listas!$G$4:$H$9,2,0))</f>
        <v>#N/A</v>
      </c>
      <c r="BC73" s="19"/>
      <c r="BD73" s="19"/>
      <c r="BE73" s="20"/>
      <c r="BF73" s="19"/>
      <c r="BG73" s="19"/>
      <c r="BH73" s="19"/>
      <c r="BI73" s="21"/>
      <c r="BJ73" s="21"/>
      <c r="BK73" s="21"/>
      <c r="BL73" s="21"/>
      <c r="BM73" s="21"/>
      <c r="BN73" s="21"/>
      <c r="BO73" s="21"/>
      <c r="BP73" s="21"/>
    </row>
    <row r="74" spans="1:68" s="54" customFormat="1" ht="21" customHeight="1" x14ac:dyDescent="0.25">
      <c r="A74" s="53"/>
      <c r="B74" s="317"/>
      <c r="C74" s="246">
        <f t="shared" si="4"/>
        <v>1900</v>
      </c>
      <c r="D74" s="291"/>
      <c r="E74" s="217"/>
      <c r="F74" s="291"/>
      <c r="G74" s="55">
        <f t="shared" si="5"/>
        <v>1</v>
      </c>
      <c r="H74" s="56"/>
      <c r="I74" s="227"/>
      <c r="J74" s="227"/>
      <c r="K74" s="292"/>
      <c r="L74" s="293"/>
      <c r="M74" s="247"/>
      <c r="N74" s="247" t="e">
        <f>INDEX(listas!$G$12:$G$16,MATCH(REPORTE_DILIGENCIAR!M74,listas!$H$12:$H$16,0))</f>
        <v>#N/A</v>
      </c>
      <c r="O74" s="229"/>
      <c r="P74" s="229" t="e">
        <f>INDEX(listas!$J$5:$J$8,MATCH(REPORTE_DILIGENCIAR!O74,listas!$K$5:$K$8,0))</f>
        <v>#N/A</v>
      </c>
      <c r="Q74" s="57" t="s">
        <v>109</v>
      </c>
      <c r="R74" s="221">
        <v>0</v>
      </c>
      <c r="S74" s="221">
        <v>0</v>
      </c>
      <c r="T74" s="58">
        <v>0</v>
      </c>
      <c r="U74" s="58">
        <v>0</v>
      </c>
      <c r="V74" s="59">
        <f t="shared" si="6"/>
        <v>0</v>
      </c>
      <c r="W74" s="59">
        <f t="shared" si="7"/>
        <v>0</v>
      </c>
      <c r="X74" s="60"/>
      <c r="Y74" s="61">
        <f t="shared" si="8"/>
        <v>0</v>
      </c>
      <c r="Z74" s="62"/>
      <c r="AA74" s="63">
        <f t="shared" si="9"/>
        <v>0</v>
      </c>
      <c r="AB74" s="64"/>
      <c r="AC74" s="63">
        <f t="shared" si="10"/>
        <v>0</v>
      </c>
      <c r="AD74" s="64"/>
      <c r="AE74" s="63">
        <f t="shared" si="11"/>
        <v>0</v>
      </c>
      <c r="AF74" s="65" t="e">
        <f t="shared" si="12"/>
        <v>#N/A</v>
      </c>
      <c r="AG74" s="289" t="e">
        <f t="shared" si="13"/>
        <v>#N/A</v>
      </c>
      <c r="AH74" s="234" t="e">
        <f>+VLOOKUP(AG74,listas!$J$12:$K$14,2,0)</f>
        <v>#N/A</v>
      </c>
      <c r="AI74" s="228"/>
      <c r="AJ74" s="248">
        <v>0</v>
      </c>
      <c r="AK74" s="248">
        <v>0</v>
      </c>
      <c r="AL74" s="248">
        <f t="shared" si="14"/>
        <v>0</v>
      </c>
      <c r="AM74" s="66" t="e">
        <f t="shared" si="15"/>
        <v>#N/A</v>
      </c>
      <c r="AN74" s="67">
        <v>51</v>
      </c>
      <c r="AO74" s="66" t="e">
        <f t="shared" si="16"/>
        <v>#N/A</v>
      </c>
      <c r="AP74" s="68"/>
      <c r="AQ74" s="68"/>
      <c r="AR74" s="69"/>
      <c r="AS74" s="70"/>
      <c r="AT74" s="70"/>
      <c r="AU74" s="70"/>
      <c r="AV74" s="70"/>
      <c r="AW74" s="266" t="s">
        <v>87</v>
      </c>
      <c r="AX74" s="267" t="str">
        <f t="shared" si="17"/>
        <v xml:space="preserve"> </v>
      </c>
      <c r="AY74" s="71" t="e">
        <f t="shared" si="18"/>
        <v>#N/A</v>
      </c>
      <c r="AZ74" s="72">
        <v>51</v>
      </c>
      <c r="BA74" s="258" t="e">
        <f t="shared" si="19"/>
        <v>#N/A</v>
      </c>
      <c r="BB74" s="288" t="e">
        <f>+V74/(VLOOKUP(C74,listas!$G$4:$H$9,2,0))</f>
        <v>#N/A</v>
      </c>
      <c r="BC74" s="19"/>
      <c r="BD74" s="19"/>
      <c r="BE74" s="20"/>
      <c r="BF74" s="19"/>
      <c r="BG74" s="19"/>
      <c r="BH74" s="19"/>
      <c r="BI74" s="21"/>
      <c r="BJ74" s="21"/>
      <c r="BK74" s="21"/>
      <c r="BL74" s="21"/>
      <c r="BM74" s="21"/>
      <c r="BN74" s="21"/>
      <c r="BO74" s="21"/>
      <c r="BP74" s="21"/>
    </row>
    <row r="75" spans="1:68" s="54" customFormat="1" ht="21" customHeight="1" x14ac:dyDescent="0.25">
      <c r="A75" s="53"/>
      <c r="B75" s="317"/>
      <c r="C75" s="246">
        <f t="shared" si="4"/>
        <v>1900</v>
      </c>
      <c r="D75" s="291"/>
      <c r="E75" s="217"/>
      <c r="F75" s="291"/>
      <c r="G75" s="55">
        <f t="shared" si="5"/>
        <v>1</v>
      </c>
      <c r="H75" s="56"/>
      <c r="I75" s="227"/>
      <c r="J75" s="227"/>
      <c r="K75" s="292"/>
      <c r="L75" s="293"/>
      <c r="M75" s="247"/>
      <c r="N75" s="247" t="e">
        <f>INDEX(listas!$G$12:$G$16,MATCH(REPORTE_DILIGENCIAR!M75,listas!$H$12:$H$16,0))</f>
        <v>#N/A</v>
      </c>
      <c r="O75" s="229"/>
      <c r="P75" s="229" t="e">
        <f>INDEX(listas!$J$5:$J$8,MATCH(REPORTE_DILIGENCIAR!O75,listas!$K$5:$K$8,0))</f>
        <v>#N/A</v>
      </c>
      <c r="Q75" s="57" t="s">
        <v>109</v>
      </c>
      <c r="R75" s="221">
        <v>0</v>
      </c>
      <c r="S75" s="221">
        <v>0</v>
      </c>
      <c r="T75" s="58">
        <v>0</v>
      </c>
      <c r="U75" s="58">
        <v>0</v>
      </c>
      <c r="V75" s="59">
        <f t="shared" si="6"/>
        <v>0</v>
      </c>
      <c r="W75" s="59">
        <f t="shared" si="7"/>
        <v>0</v>
      </c>
      <c r="X75" s="60"/>
      <c r="Y75" s="61">
        <f t="shared" si="8"/>
        <v>0</v>
      </c>
      <c r="Z75" s="62"/>
      <c r="AA75" s="63">
        <f t="shared" si="9"/>
        <v>0</v>
      </c>
      <c r="AB75" s="64"/>
      <c r="AC75" s="63">
        <f t="shared" si="10"/>
        <v>0</v>
      </c>
      <c r="AD75" s="64"/>
      <c r="AE75" s="63">
        <f t="shared" si="11"/>
        <v>0</v>
      </c>
      <c r="AF75" s="65" t="e">
        <f t="shared" si="12"/>
        <v>#N/A</v>
      </c>
      <c r="AG75" s="289" t="e">
        <f t="shared" si="13"/>
        <v>#N/A</v>
      </c>
      <c r="AH75" s="234" t="e">
        <f>+VLOOKUP(AG75,listas!$J$12:$K$14,2,0)</f>
        <v>#N/A</v>
      </c>
      <c r="AI75" s="228"/>
      <c r="AJ75" s="248">
        <v>0</v>
      </c>
      <c r="AK75" s="248">
        <v>0</v>
      </c>
      <c r="AL75" s="248">
        <f t="shared" si="14"/>
        <v>0</v>
      </c>
      <c r="AM75" s="66" t="e">
        <f t="shared" si="15"/>
        <v>#N/A</v>
      </c>
      <c r="AN75" s="67">
        <v>52</v>
      </c>
      <c r="AO75" s="66" t="e">
        <f t="shared" si="16"/>
        <v>#N/A</v>
      </c>
      <c r="AP75" s="68"/>
      <c r="AQ75" s="68"/>
      <c r="AR75" s="69"/>
      <c r="AS75" s="70"/>
      <c r="AT75" s="70"/>
      <c r="AU75" s="70"/>
      <c r="AV75" s="70"/>
      <c r="AW75" s="266" t="s">
        <v>87</v>
      </c>
      <c r="AX75" s="267" t="str">
        <f t="shared" si="17"/>
        <v xml:space="preserve"> </v>
      </c>
      <c r="AY75" s="71" t="e">
        <f t="shared" si="18"/>
        <v>#N/A</v>
      </c>
      <c r="AZ75" s="72">
        <v>52</v>
      </c>
      <c r="BA75" s="258" t="e">
        <f t="shared" si="19"/>
        <v>#N/A</v>
      </c>
      <c r="BB75" s="288" t="e">
        <f>+V75/(VLOOKUP(C75,listas!$G$4:$H$9,2,0))</f>
        <v>#N/A</v>
      </c>
      <c r="BC75" s="19"/>
      <c r="BD75" s="19"/>
      <c r="BE75" s="20"/>
      <c r="BF75" s="19"/>
      <c r="BG75" s="19"/>
      <c r="BH75" s="19"/>
      <c r="BI75" s="21"/>
      <c r="BJ75" s="21"/>
      <c r="BK75" s="21"/>
      <c r="BL75" s="21"/>
      <c r="BM75" s="21"/>
      <c r="BN75" s="21"/>
      <c r="BO75" s="21"/>
      <c r="BP75" s="21"/>
    </row>
    <row r="76" spans="1:68" s="54" customFormat="1" ht="19.5" customHeight="1" x14ac:dyDescent="0.25">
      <c r="A76" s="53"/>
      <c r="B76" s="317"/>
      <c r="C76" s="246">
        <f t="shared" si="4"/>
        <v>1900</v>
      </c>
      <c r="D76" s="291"/>
      <c r="E76" s="217"/>
      <c r="F76" s="291"/>
      <c r="G76" s="55">
        <f t="shared" si="5"/>
        <v>1</v>
      </c>
      <c r="H76" s="56"/>
      <c r="I76" s="227"/>
      <c r="J76" s="227"/>
      <c r="K76" s="292"/>
      <c r="L76" s="293"/>
      <c r="M76" s="247"/>
      <c r="N76" s="247" t="e">
        <f>INDEX(listas!$G$12:$G$16,MATCH(REPORTE_DILIGENCIAR!M76,listas!$H$12:$H$16,0))</f>
        <v>#N/A</v>
      </c>
      <c r="O76" s="229"/>
      <c r="P76" s="229" t="e">
        <f>INDEX(listas!$J$5:$J$8,MATCH(REPORTE_DILIGENCIAR!O76,listas!$K$5:$K$8,0))</f>
        <v>#N/A</v>
      </c>
      <c r="Q76" s="57" t="s">
        <v>109</v>
      </c>
      <c r="R76" s="221">
        <v>0</v>
      </c>
      <c r="S76" s="221">
        <v>0</v>
      </c>
      <c r="T76" s="58">
        <v>0</v>
      </c>
      <c r="U76" s="58">
        <v>0</v>
      </c>
      <c r="V76" s="59">
        <f t="shared" si="6"/>
        <v>0</v>
      </c>
      <c r="W76" s="59">
        <f t="shared" si="7"/>
        <v>0</v>
      </c>
      <c r="X76" s="60"/>
      <c r="Y76" s="61">
        <f t="shared" si="8"/>
        <v>0</v>
      </c>
      <c r="Z76" s="62"/>
      <c r="AA76" s="63">
        <f t="shared" si="9"/>
        <v>0</v>
      </c>
      <c r="AB76" s="64"/>
      <c r="AC76" s="63">
        <f t="shared" si="10"/>
        <v>0</v>
      </c>
      <c r="AD76" s="64"/>
      <c r="AE76" s="63">
        <f t="shared" si="11"/>
        <v>0</v>
      </c>
      <c r="AF76" s="65" t="e">
        <f t="shared" si="12"/>
        <v>#N/A</v>
      </c>
      <c r="AG76" s="289" t="e">
        <f t="shared" si="13"/>
        <v>#N/A</v>
      </c>
      <c r="AH76" s="234" t="e">
        <f>+VLOOKUP(AG76,listas!$J$12:$K$14,2,0)</f>
        <v>#N/A</v>
      </c>
      <c r="AI76" s="228"/>
      <c r="AJ76" s="248">
        <v>0</v>
      </c>
      <c r="AK76" s="248">
        <v>0</v>
      </c>
      <c r="AL76" s="248">
        <f t="shared" si="14"/>
        <v>0</v>
      </c>
      <c r="AM76" s="66" t="e">
        <f t="shared" si="15"/>
        <v>#N/A</v>
      </c>
      <c r="AN76" s="67">
        <v>53</v>
      </c>
      <c r="AO76" s="66" t="e">
        <f t="shared" si="16"/>
        <v>#N/A</v>
      </c>
      <c r="AP76" s="68"/>
      <c r="AQ76" s="68"/>
      <c r="AR76" s="69"/>
      <c r="AS76" s="70"/>
      <c r="AT76" s="70"/>
      <c r="AU76" s="70"/>
      <c r="AV76" s="70"/>
      <c r="AW76" s="266" t="s">
        <v>87</v>
      </c>
      <c r="AX76" s="267" t="str">
        <f t="shared" si="17"/>
        <v xml:space="preserve"> </v>
      </c>
      <c r="AY76" s="71" t="e">
        <f t="shared" si="18"/>
        <v>#N/A</v>
      </c>
      <c r="AZ76" s="72">
        <v>53</v>
      </c>
      <c r="BA76" s="258" t="e">
        <f t="shared" si="19"/>
        <v>#N/A</v>
      </c>
      <c r="BB76" s="288" t="e">
        <f>+V76/(VLOOKUP(C76,listas!$G$4:$H$9,2,0))</f>
        <v>#N/A</v>
      </c>
      <c r="BC76" s="19"/>
      <c r="BD76" s="19"/>
      <c r="BE76" s="20"/>
      <c r="BF76" s="19"/>
      <c r="BG76" s="19"/>
      <c r="BH76" s="19"/>
      <c r="BI76" s="21"/>
      <c r="BJ76" s="21"/>
      <c r="BK76" s="21"/>
      <c r="BL76" s="21"/>
      <c r="BM76" s="21"/>
      <c r="BN76" s="21"/>
      <c r="BO76" s="21"/>
      <c r="BP76" s="21"/>
    </row>
    <row r="77" spans="1:68" s="54" customFormat="1" ht="27.75" customHeight="1" x14ac:dyDescent="0.25">
      <c r="A77" s="53"/>
      <c r="B77" s="317"/>
      <c r="C77" s="246">
        <f t="shared" si="4"/>
        <v>1900</v>
      </c>
      <c r="D77" s="291"/>
      <c r="E77" s="217"/>
      <c r="F77" s="291"/>
      <c r="G77" s="55">
        <f t="shared" si="5"/>
        <v>1</v>
      </c>
      <c r="H77" s="56"/>
      <c r="I77" s="227"/>
      <c r="J77" s="227"/>
      <c r="K77" s="292"/>
      <c r="L77" s="293"/>
      <c r="M77" s="247"/>
      <c r="N77" s="247" t="e">
        <f>INDEX(listas!$G$12:$G$16,MATCH(REPORTE_DILIGENCIAR!M77,listas!$H$12:$H$16,0))</f>
        <v>#N/A</v>
      </c>
      <c r="O77" s="229"/>
      <c r="P77" s="229" t="e">
        <f>INDEX(listas!$J$5:$J$8,MATCH(REPORTE_DILIGENCIAR!O77,listas!$K$5:$K$8,0))</f>
        <v>#N/A</v>
      </c>
      <c r="Q77" s="57" t="s">
        <v>109</v>
      </c>
      <c r="R77" s="221">
        <v>0</v>
      </c>
      <c r="S77" s="221">
        <v>0</v>
      </c>
      <c r="T77" s="58">
        <v>0</v>
      </c>
      <c r="U77" s="58">
        <v>0</v>
      </c>
      <c r="V77" s="59">
        <f t="shared" si="6"/>
        <v>0</v>
      </c>
      <c r="W77" s="59">
        <f t="shared" si="7"/>
        <v>0</v>
      </c>
      <c r="X77" s="60"/>
      <c r="Y77" s="61">
        <f t="shared" si="8"/>
        <v>0</v>
      </c>
      <c r="Z77" s="62"/>
      <c r="AA77" s="63">
        <f t="shared" si="9"/>
        <v>0</v>
      </c>
      <c r="AB77" s="64"/>
      <c r="AC77" s="63">
        <f t="shared" si="10"/>
        <v>0</v>
      </c>
      <c r="AD77" s="64"/>
      <c r="AE77" s="63">
        <f t="shared" si="11"/>
        <v>0</v>
      </c>
      <c r="AF77" s="65" t="e">
        <f t="shared" si="12"/>
        <v>#N/A</v>
      </c>
      <c r="AG77" s="289" t="e">
        <f t="shared" si="13"/>
        <v>#N/A</v>
      </c>
      <c r="AH77" s="234" t="e">
        <f>+VLOOKUP(AG77,listas!$J$12:$K$14,2,0)</f>
        <v>#N/A</v>
      </c>
      <c r="AI77" s="228"/>
      <c r="AJ77" s="248">
        <v>0</v>
      </c>
      <c r="AK77" s="248">
        <v>0</v>
      </c>
      <c r="AL77" s="248">
        <f t="shared" si="14"/>
        <v>0</v>
      </c>
      <c r="AM77" s="66" t="e">
        <f t="shared" si="15"/>
        <v>#N/A</v>
      </c>
      <c r="AN77" s="67">
        <v>54</v>
      </c>
      <c r="AO77" s="66" t="e">
        <f t="shared" si="16"/>
        <v>#N/A</v>
      </c>
      <c r="AP77" s="68"/>
      <c r="AQ77" s="68"/>
      <c r="AR77" s="69"/>
      <c r="AS77" s="70"/>
      <c r="AT77" s="70"/>
      <c r="AU77" s="70"/>
      <c r="AV77" s="70"/>
      <c r="AW77" s="266" t="s">
        <v>87</v>
      </c>
      <c r="AX77" s="267" t="str">
        <f t="shared" si="17"/>
        <v xml:space="preserve"> </v>
      </c>
      <c r="AY77" s="71" t="e">
        <f t="shared" si="18"/>
        <v>#N/A</v>
      </c>
      <c r="AZ77" s="72">
        <v>54</v>
      </c>
      <c r="BA77" s="258" t="e">
        <f t="shared" si="19"/>
        <v>#N/A</v>
      </c>
      <c r="BB77" s="288" t="e">
        <f>+V77/(VLOOKUP(C77,listas!$G$4:$H$9,2,0))</f>
        <v>#N/A</v>
      </c>
      <c r="BC77" s="19"/>
      <c r="BD77" s="19"/>
      <c r="BE77" s="20"/>
      <c r="BF77" s="19"/>
      <c r="BG77" s="19"/>
      <c r="BH77" s="19"/>
      <c r="BI77" s="21"/>
      <c r="BJ77" s="21"/>
      <c r="BK77" s="21"/>
      <c r="BL77" s="21"/>
      <c r="BM77" s="21"/>
      <c r="BN77" s="21"/>
      <c r="BO77" s="21"/>
      <c r="BP77" s="21"/>
    </row>
    <row r="78" spans="1:68" s="54" customFormat="1" ht="18" customHeight="1" x14ac:dyDescent="0.25">
      <c r="A78" s="53"/>
      <c r="B78" s="317"/>
      <c r="C78" s="246">
        <f t="shared" si="4"/>
        <v>1900</v>
      </c>
      <c r="D78" s="291"/>
      <c r="E78" s="217"/>
      <c r="F78" s="291"/>
      <c r="G78" s="55">
        <f t="shared" si="5"/>
        <v>1</v>
      </c>
      <c r="H78" s="56"/>
      <c r="I78" s="227"/>
      <c r="J78" s="227"/>
      <c r="K78" s="292"/>
      <c r="L78" s="293"/>
      <c r="M78" s="247"/>
      <c r="N78" s="247" t="e">
        <f>INDEX(listas!$G$12:$G$16,MATCH(REPORTE_DILIGENCIAR!M78,listas!$H$12:$H$16,0))</f>
        <v>#N/A</v>
      </c>
      <c r="O78" s="229"/>
      <c r="P78" s="229" t="e">
        <f>INDEX(listas!$J$5:$J$8,MATCH(REPORTE_DILIGENCIAR!O78,listas!$K$5:$K$8,0))</f>
        <v>#N/A</v>
      </c>
      <c r="Q78" s="57" t="s">
        <v>109</v>
      </c>
      <c r="R78" s="221">
        <v>0</v>
      </c>
      <c r="S78" s="221">
        <v>0</v>
      </c>
      <c r="T78" s="58">
        <v>0</v>
      </c>
      <c r="U78" s="58">
        <v>0</v>
      </c>
      <c r="V78" s="59">
        <f t="shared" si="6"/>
        <v>0</v>
      </c>
      <c r="W78" s="59">
        <f t="shared" si="7"/>
        <v>0</v>
      </c>
      <c r="X78" s="60"/>
      <c r="Y78" s="61">
        <f t="shared" si="8"/>
        <v>0</v>
      </c>
      <c r="Z78" s="62"/>
      <c r="AA78" s="63">
        <f t="shared" si="9"/>
        <v>0</v>
      </c>
      <c r="AB78" s="64"/>
      <c r="AC78" s="63">
        <f t="shared" si="10"/>
        <v>0</v>
      </c>
      <c r="AD78" s="64"/>
      <c r="AE78" s="63">
        <f t="shared" si="11"/>
        <v>0</v>
      </c>
      <c r="AF78" s="65" t="e">
        <f t="shared" si="12"/>
        <v>#N/A</v>
      </c>
      <c r="AG78" s="289" t="e">
        <f t="shared" si="13"/>
        <v>#N/A</v>
      </c>
      <c r="AH78" s="234" t="e">
        <f>+VLOOKUP(AG78,listas!$J$12:$K$14,2,0)</f>
        <v>#N/A</v>
      </c>
      <c r="AI78" s="228"/>
      <c r="AJ78" s="248">
        <v>0</v>
      </c>
      <c r="AK78" s="248">
        <v>0</v>
      </c>
      <c r="AL78" s="248">
        <f t="shared" si="14"/>
        <v>0</v>
      </c>
      <c r="AM78" s="66" t="e">
        <f t="shared" si="15"/>
        <v>#N/A</v>
      </c>
      <c r="AN78" s="67">
        <v>55</v>
      </c>
      <c r="AO78" s="66" t="e">
        <f t="shared" si="16"/>
        <v>#N/A</v>
      </c>
      <c r="AP78" s="68"/>
      <c r="AQ78" s="68"/>
      <c r="AR78" s="69"/>
      <c r="AS78" s="70"/>
      <c r="AT78" s="70"/>
      <c r="AU78" s="70"/>
      <c r="AV78" s="70"/>
      <c r="AW78" s="266" t="s">
        <v>87</v>
      </c>
      <c r="AX78" s="267" t="str">
        <f t="shared" si="17"/>
        <v xml:space="preserve"> </v>
      </c>
      <c r="AY78" s="71" t="e">
        <f t="shared" si="18"/>
        <v>#N/A</v>
      </c>
      <c r="AZ78" s="72">
        <v>55</v>
      </c>
      <c r="BA78" s="258" t="e">
        <f t="shared" si="19"/>
        <v>#N/A</v>
      </c>
      <c r="BB78" s="288" t="e">
        <f>+V78/(VLOOKUP(C78,listas!$G$4:$H$9,2,0))</f>
        <v>#N/A</v>
      </c>
      <c r="BC78" s="19"/>
      <c r="BD78" s="19"/>
      <c r="BE78" s="20"/>
      <c r="BF78" s="19"/>
      <c r="BG78" s="19"/>
      <c r="BH78" s="19"/>
      <c r="BI78" s="21"/>
      <c r="BJ78" s="21"/>
      <c r="BK78" s="21"/>
      <c r="BL78" s="21"/>
      <c r="BM78" s="21"/>
      <c r="BN78" s="21"/>
      <c r="BO78" s="21"/>
      <c r="BP78" s="21"/>
    </row>
    <row r="79" spans="1:68" s="54" customFormat="1" ht="13.5" customHeight="1" x14ac:dyDescent="0.25">
      <c r="A79" s="53"/>
      <c r="B79" s="317"/>
      <c r="C79" s="246">
        <f t="shared" si="4"/>
        <v>1900</v>
      </c>
      <c r="D79" s="291"/>
      <c r="E79" s="217"/>
      <c r="F79" s="291"/>
      <c r="G79" s="55">
        <f t="shared" si="5"/>
        <v>1</v>
      </c>
      <c r="H79" s="56"/>
      <c r="I79" s="227"/>
      <c r="J79" s="227"/>
      <c r="K79" s="292"/>
      <c r="L79" s="293"/>
      <c r="M79" s="247"/>
      <c r="N79" s="247" t="e">
        <f>INDEX(listas!$G$12:$G$16,MATCH(REPORTE_DILIGENCIAR!M79,listas!$H$12:$H$16,0))</f>
        <v>#N/A</v>
      </c>
      <c r="O79" s="229"/>
      <c r="P79" s="229" t="e">
        <f>INDEX(listas!$J$5:$J$8,MATCH(REPORTE_DILIGENCIAR!O79,listas!$K$5:$K$8,0))</f>
        <v>#N/A</v>
      </c>
      <c r="Q79" s="57" t="s">
        <v>109</v>
      </c>
      <c r="R79" s="221">
        <v>0</v>
      </c>
      <c r="S79" s="221">
        <v>0</v>
      </c>
      <c r="T79" s="58">
        <v>0</v>
      </c>
      <c r="U79" s="58">
        <v>0</v>
      </c>
      <c r="V79" s="59">
        <f t="shared" si="6"/>
        <v>0</v>
      </c>
      <c r="W79" s="59">
        <f t="shared" si="7"/>
        <v>0</v>
      </c>
      <c r="X79" s="60"/>
      <c r="Y79" s="61">
        <f t="shared" si="8"/>
        <v>0</v>
      </c>
      <c r="Z79" s="62"/>
      <c r="AA79" s="63">
        <f t="shared" si="9"/>
        <v>0</v>
      </c>
      <c r="AB79" s="64"/>
      <c r="AC79" s="63">
        <f t="shared" si="10"/>
        <v>0</v>
      </c>
      <c r="AD79" s="64"/>
      <c r="AE79" s="63">
        <f t="shared" si="11"/>
        <v>0</v>
      </c>
      <c r="AF79" s="65" t="e">
        <f t="shared" si="12"/>
        <v>#N/A</v>
      </c>
      <c r="AG79" s="289" t="e">
        <f t="shared" si="13"/>
        <v>#N/A</v>
      </c>
      <c r="AH79" s="234" t="e">
        <f>+VLOOKUP(AG79,listas!$J$12:$K$14,2,0)</f>
        <v>#N/A</v>
      </c>
      <c r="AI79" s="228"/>
      <c r="AJ79" s="248">
        <v>0</v>
      </c>
      <c r="AK79" s="248">
        <v>0</v>
      </c>
      <c r="AL79" s="248">
        <f t="shared" si="14"/>
        <v>0</v>
      </c>
      <c r="AM79" s="66" t="e">
        <f t="shared" si="15"/>
        <v>#N/A</v>
      </c>
      <c r="AN79" s="67">
        <v>56</v>
      </c>
      <c r="AO79" s="66" t="e">
        <f t="shared" si="16"/>
        <v>#N/A</v>
      </c>
      <c r="AP79" s="68"/>
      <c r="AQ79" s="68"/>
      <c r="AR79" s="69"/>
      <c r="AS79" s="70"/>
      <c r="AT79" s="70"/>
      <c r="AU79" s="70"/>
      <c r="AV79" s="70"/>
      <c r="AW79" s="266" t="s">
        <v>87</v>
      </c>
      <c r="AX79" s="267" t="str">
        <f t="shared" si="17"/>
        <v xml:space="preserve"> </v>
      </c>
      <c r="AY79" s="71" t="e">
        <f t="shared" si="18"/>
        <v>#N/A</v>
      </c>
      <c r="AZ79" s="72">
        <v>56</v>
      </c>
      <c r="BA79" s="258" t="e">
        <f t="shared" si="19"/>
        <v>#N/A</v>
      </c>
      <c r="BB79" s="288" t="e">
        <f>+V79/(VLOOKUP(C79,listas!$G$4:$H$9,2,0))</f>
        <v>#N/A</v>
      </c>
      <c r="BC79" s="19"/>
      <c r="BD79" s="19"/>
      <c r="BE79" s="20"/>
      <c r="BF79" s="19"/>
      <c r="BG79" s="19"/>
      <c r="BH79" s="19"/>
      <c r="BI79" s="21"/>
      <c r="BJ79" s="21"/>
      <c r="BK79" s="21"/>
      <c r="BL79" s="21"/>
      <c r="BM79" s="21"/>
      <c r="BN79" s="21"/>
      <c r="BO79" s="21"/>
      <c r="BP79" s="21"/>
    </row>
    <row r="80" spans="1:68" s="54" customFormat="1" ht="24" customHeight="1" x14ac:dyDescent="0.25">
      <c r="A80" s="53"/>
      <c r="B80" s="317"/>
      <c r="C80" s="246">
        <f t="shared" si="4"/>
        <v>1900</v>
      </c>
      <c r="D80" s="291"/>
      <c r="E80" s="217"/>
      <c r="F80" s="291"/>
      <c r="G80" s="55">
        <f t="shared" si="5"/>
        <v>1</v>
      </c>
      <c r="H80" s="56"/>
      <c r="I80" s="227"/>
      <c r="J80" s="227"/>
      <c r="K80" s="292"/>
      <c r="L80" s="293"/>
      <c r="M80" s="247"/>
      <c r="N80" s="247" t="e">
        <f>INDEX(listas!$G$12:$G$16,MATCH(REPORTE_DILIGENCIAR!M80,listas!$H$12:$H$16,0))</f>
        <v>#N/A</v>
      </c>
      <c r="O80" s="229"/>
      <c r="P80" s="229" t="e">
        <f>INDEX(listas!$J$5:$J$8,MATCH(REPORTE_DILIGENCIAR!O80,listas!$K$5:$K$8,0))</f>
        <v>#N/A</v>
      </c>
      <c r="Q80" s="57" t="s">
        <v>109</v>
      </c>
      <c r="R80" s="221">
        <v>0</v>
      </c>
      <c r="S80" s="221">
        <v>0</v>
      </c>
      <c r="T80" s="58">
        <v>0</v>
      </c>
      <c r="U80" s="58">
        <v>0</v>
      </c>
      <c r="V80" s="59">
        <f t="shared" si="6"/>
        <v>0</v>
      </c>
      <c r="W80" s="59">
        <f t="shared" si="7"/>
        <v>0</v>
      </c>
      <c r="X80" s="60"/>
      <c r="Y80" s="61">
        <f t="shared" si="8"/>
        <v>0</v>
      </c>
      <c r="Z80" s="62"/>
      <c r="AA80" s="63">
        <f t="shared" si="9"/>
        <v>0</v>
      </c>
      <c r="AB80" s="64"/>
      <c r="AC80" s="63">
        <f t="shared" si="10"/>
        <v>0</v>
      </c>
      <c r="AD80" s="64"/>
      <c r="AE80" s="63">
        <f t="shared" si="11"/>
        <v>0</v>
      </c>
      <c r="AF80" s="65" t="e">
        <f t="shared" si="12"/>
        <v>#N/A</v>
      </c>
      <c r="AG80" s="289" t="e">
        <f t="shared" si="13"/>
        <v>#N/A</v>
      </c>
      <c r="AH80" s="234" t="e">
        <f>+VLOOKUP(AG80,listas!$J$12:$K$14,2,0)</f>
        <v>#N/A</v>
      </c>
      <c r="AI80" s="228"/>
      <c r="AJ80" s="248">
        <v>0</v>
      </c>
      <c r="AK80" s="248">
        <v>0</v>
      </c>
      <c r="AL80" s="248">
        <f t="shared" si="14"/>
        <v>0</v>
      </c>
      <c r="AM80" s="66" t="e">
        <f t="shared" si="15"/>
        <v>#N/A</v>
      </c>
      <c r="AN80" s="67">
        <v>57</v>
      </c>
      <c r="AO80" s="66" t="e">
        <f t="shared" si="16"/>
        <v>#N/A</v>
      </c>
      <c r="AP80" s="68"/>
      <c r="AQ80" s="68"/>
      <c r="AR80" s="69"/>
      <c r="AS80" s="70"/>
      <c r="AT80" s="70"/>
      <c r="AU80" s="70"/>
      <c r="AV80" s="70"/>
      <c r="AW80" s="266" t="s">
        <v>87</v>
      </c>
      <c r="AX80" s="267" t="str">
        <f t="shared" si="17"/>
        <v xml:space="preserve"> </v>
      </c>
      <c r="AY80" s="71" t="e">
        <f t="shared" si="18"/>
        <v>#N/A</v>
      </c>
      <c r="AZ80" s="72">
        <v>57</v>
      </c>
      <c r="BA80" s="258" t="e">
        <f t="shared" si="19"/>
        <v>#N/A</v>
      </c>
      <c r="BB80" s="288" t="e">
        <f>+V80/(VLOOKUP(C80,listas!$G$4:$H$9,2,0))</f>
        <v>#N/A</v>
      </c>
      <c r="BC80" s="19"/>
      <c r="BD80" s="19"/>
      <c r="BE80" s="20"/>
      <c r="BF80" s="19"/>
      <c r="BG80" s="19"/>
      <c r="BH80" s="19"/>
      <c r="BI80" s="21"/>
      <c r="BJ80" s="21"/>
      <c r="BK80" s="21"/>
      <c r="BL80" s="21"/>
      <c r="BM80" s="21"/>
      <c r="BN80" s="21"/>
      <c r="BO80" s="21"/>
      <c r="BP80" s="21"/>
    </row>
    <row r="81" spans="1:68" s="54" customFormat="1" ht="19.5" customHeight="1" x14ac:dyDescent="0.25">
      <c r="A81" s="53"/>
      <c r="B81" s="317"/>
      <c r="C81" s="246">
        <f t="shared" si="4"/>
        <v>1900</v>
      </c>
      <c r="D81" s="291"/>
      <c r="E81" s="217"/>
      <c r="F81" s="291"/>
      <c r="G81" s="55">
        <f t="shared" si="5"/>
        <v>1</v>
      </c>
      <c r="H81" s="56"/>
      <c r="I81" s="227"/>
      <c r="J81" s="227"/>
      <c r="K81" s="292"/>
      <c r="L81" s="293"/>
      <c r="M81" s="247"/>
      <c r="N81" s="247" t="e">
        <f>INDEX(listas!$G$12:$G$16,MATCH(REPORTE_DILIGENCIAR!M81,listas!$H$12:$H$16,0))</f>
        <v>#N/A</v>
      </c>
      <c r="O81" s="229"/>
      <c r="P81" s="229" t="e">
        <f>INDEX(listas!$J$5:$J$8,MATCH(REPORTE_DILIGENCIAR!O81,listas!$K$5:$K$8,0))</f>
        <v>#N/A</v>
      </c>
      <c r="Q81" s="57" t="s">
        <v>109</v>
      </c>
      <c r="R81" s="221">
        <v>0</v>
      </c>
      <c r="S81" s="221">
        <v>0</v>
      </c>
      <c r="T81" s="58">
        <v>0</v>
      </c>
      <c r="U81" s="58">
        <v>0</v>
      </c>
      <c r="V81" s="59">
        <f t="shared" si="6"/>
        <v>0</v>
      </c>
      <c r="W81" s="59">
        <f t="shared" si="7"/>
        <v>0</v>
      </c>
      <c r="X81" s="60"/>
      <c r="Y81" s="61">
        <f t="shared" si="8"/>
        <v>0</v>
      </c>
      <c r="Z81" s="62"/>
      <c r="AA81" s="63">
        <f t="shared" si="9"/>
        <v>0</v>
      </c>
      <c r="AB81" s="64"/>
      <c r="AC81" s="63">
        <f t="shared" si="10"/>
        <v>0</v>
      </c>
      <c r="AD81" s="64"/>
      <c r="AE81" s="63">
        <f t="shared" si="11"/>
        <v>0</v>
      </c>
      <c r="AF81" s="65" t="e">
        <f t="shared" si="12"/>
        <v>#N/A</v>
      </c>
      <c r="AG81" s="289" t="e">
        <f t="shared" si="13"/>
        <v>#N/A</v>
      </c>
      <c r="AH81" s="234" t="e">
        <f>+VLOOKUP(AG81,listas!$J$12:$K$14,2,0)</f>
        <v>#N/A</v>
      </c>
      <c r="AI81" s="228"/>
      <c r="AJ81" s="248">
        <v>0</v>
      </c>
      <c r="AK81" s="248">
        <v>0</v>
      </c>
      <c r="AL81" s="248">
        <f t="shared" si="14"/>
        <v>0</v>
      </c>
      <c r="AM81" s="66" t="e">
        <f t="shared" si="15"/>
        <v>#N/A</v>
      </c>
      <c r="AN81" s="67">
        <v>58</v>
      </c>
      <c r="AO81" s="66" t="e">
        <f t="shared" si="16"/>
        <v>#N/A</v>
      </c>
      <c r="AP81" s="68"/>
      <c r="AQ81" s="68"/>
      <c r="AR81" s="69"/>
      <c r="AS81" s="70"/>
      <c r="AT81" s="70"/>
      <c r="AU81" s="70"/>
      <c r="AV81" s="70"/>
      <c r="AW81" s="266" t="s">
        <v>87</v>
      </c>
      <c r="AX81" s="267" t="str">
        <f t="shared" si="17"/>
        <v xml:space="preserve"> </v>
      </c>
      <c r="AY81" s="71" t="e">
        <f t="shared" si="18"/>
        <v>#N/A</v>
      </c>
      <c r="AZ81" s="72">
        <v>58</v>
      </c>
      <c r="BA81" s="258" t="e">
        <f t="shared" si="19"/>
        <v>#N/A</v>
      </c>
      <c r="BB81" s="288" t="e">
        <f>+V81/(VLOOKUP(C81,listas!$G$4:$H$9,2,0))</f>
        <v>#N/A</v>
      </c>
      <c r="BC81" s="19"/>
      <c r="BD81" s="19"/>
      <c r="BE81" s="20"/>
      <c r="BF81" s="19"/>
      <c r="BG81" s="19"/>
      <c r="BH81" s="19"/>
      <c r="BI81" s="21"/>
      <c r="BJ81" s="21"/>
      <c r="BK81" s="21"/>
      <c r="BL81" s="21"/>
      <c r="BM81" s="21"/>
      <c r="BN81" s="21"/>
      <c r="BO81" s="21"/>
      <c r="BP81" s="21"/>
    </row>
    <row r="82" spans="1:68" s="54" customFormat="1" ht="21" customHeight="1" x14ac:dyDescent="0.25">
      <c r="A82" s="53"/>
      <c r="B82" s="317"/>
      <c r="C82" s="246">
        <f t="shared" si="4"/>
        <v>1900</v>
      </c>
      <c r="D82" s="291"/>
      <c r="E82" s="217"/>
      <c r="F82" s="291"/>
      <c r="G82" s="55">
        <f t="shared" si="5"/>
        <v>1</v>
      </c>
      <c r="H82" s="56"/>
      <c r="I82" s="227"/>
      <c r="J82" s="227"/>
      <c r="K82" s="292"/>
      <c r="L82" s="293"/>
      <c r="M82" s="247"/>
      <c r="N82" s="247" t="e">
        <f>INDEX(listas!$G$12:$G$16,MATCH(REPORTE_DILIGENCIAR!M82,listas!$H$12:$H$16,0))</f>
        <v>#N/A</v>
      </c>
      <c r="O82" s="229"/>
      <c r="P82" s="229" t="e">
        <f>INDEX(listas!$J$5:$J$8,MATCH(REPORTE_DILIGENCIAR!O82,listas!$K$5:$K$8,0))</f>
        <v>#N/A</v>
      </c>
      <c r="Q82" s="57" t="s">
        <v>109</v>
      </c>
      <c r="R82" s="221">
        <v>0</v>
      </c>
      <c r="S82" s="221">
        <v>0</v>
      </c>
      <c r="T82" s="58">
        <v>0</v>
      </c>
      <c r="U82" s="58">
        <v>0</v>
      </c>
      <c r="V82" s="59">
        <f t="shared" si="6"/>
        <v>0</v>
      </c>
      <c r="W82" s="59">
        <f t="shared" si="7"/>
        <v>0</v>
      </c>
      <c r="X82" s="60"/>
      <c r="Y82" s="61">
        <f t="shared" si="8"/>
        <v>0</v>
      </c>
      <c r="Z82" s="62"/>
      <c r="AA82" s="63">
        <f t="shared" si="9"/>
        <v>0</v>
      </c>
      <c r="AB82" s="64"/>
      <c r="AC82" s="63">
        <f t="shared" si="10"/>
        <v>0</v>
      </c>
      <c r="AD82" s="64"/>
      <c r="AE82" s="63">
        <f t="shared" si="11"/>
        <v>0</v>
      </c>
      <c r="AF82" s="65" t="e">
        <f t="shared" si="12"/>
        <v>#N/A</v>
      </c>
      <c r="AG82" s="289" t="e">
        <f t="shared" si="13"/>
        <v>#N/A</v>
      </c>
      <c r="AH82" s="234" t="e">
        <f>+VLOOKUP(AG82,listas!$J$12:$K$14,2,0)</f>
        <v>#N/A</v>
      </c>
      <c r="AI82" s="228"/>
      <c r="AJ82" s="248">
        <v>0</v>
      </c>
      <c r="AK82" s="248">
        <v>0</v>
      </c>
      <c r="AL82" s="248">
        <f t="shared" si="14"/>
        <v>0</v>
      </c>
      <c r="AM82" s="66" t="e">
        <f t="shared" si="15"/>
        <v>#N/A</v>
      </c>
      <c r="AN82" s="67">
        <v>59</v>
      </c>
      <c r="AO82" s="66" t="e">
        <f t="shared" si="16"/>
        <v>#N/A</v>
      </c>
      <c r="AP82" s="68"/>
      <c r="AQ82" s="68"/>
      <c r="AR82" s="69"/>
      <c r="AS82" s="70"/>
      <c r="AT82" s="70"/>
      <c r="AU82" s="70"/>
      <c r="AV82" s="70"/>
      <c r="AW82" s="266" t="s">
        <v>87</v>
      </c>
      <c r="AX82" s="267" t="str">
        <f t="shared" si="17"/>
        <v xml:space="preserve"> </v>
      </c>
      <c r="AY82" s="71" t="e">
        <f t="shared" si="18"/>
        <v>#N/A</v>
      </c>
      <c r="AZ82" s="72">
        <v>59</v>
      </c>
      <c r="BA82" s="258" t="e">
        <f t="shared" si="19"/>
        <v>#N/A</v>
      </c>
      <c r="BB82" s="288" t="e">
        <f>+V82/(VLOOKUP(C82,listas!$G$4:$H$9,2,0))</f>
        <v>#N/A</v>
      </c>
      <c r="BC82" s="19"/>
      <c r="BD82" s="19"/>
      <c r="BE82" s="20"/>
      <c r="BF82" s="19"/>
      <c r="BG82" s="19"/>
      <c r="BH82" s="19"/>
      <c r="BI82" s="21"/>
      <c r="BJ82" s="21"/>
      <c r="BK82" s="21"/>
      <c r="BL82" s="21"/>
      <c r="BM82" s="21"/>
      <c r="BN82" s="21"/>
      <c r="BO82" s="21"/>
      <c r="BP82" s="21"/>
    </row>
    <row r="83" spans="1:68" s="54" customFormat="1" ht="15" customHeight="1" x14ac:dyDescent="0.25">
      <c r="A83" s="53"/>
      <c r="B83" s="317"/>
      <c r="C83" s="246">
        <f t="shared" si="4"/>
        <v>1900</v>
      </c>
      <c r="D83" s="291"/>
      <c r="E83" s="217"/>
      <c r="F83" s="291"/>
      <c r="G83" s="55">
        <f t="shared" si="5"/>
        <v>1</v>
      </c>
      <c r="H83" s="56"/>
      <c r="I83" s="227"/>
      <c r="J83" s="227"/>
      <c r="K83" s="292"/>
      <c r="L83" s="293"/>
      <c r="M83" s="247"/>
      <c r="N83" s="247" t="e">
        <f>INDEX(listas!$G$12:$G$16,MATCH(REPORTE_DILIGENCIAR!M83,listas!$H$12:$H$16,0))</f>
        <v>#N/A</v>
      </c>
      <c r="O83" s="229"/>
      <c r="P83" s="229" t="e">
        <f>INDEX(listas!$J$5:$J$8,MATCH(REPORTE_DILIGENCIAR!O83,listas!$K$5:$K$8,0))</f>
        <v>#N/A</v>
      </c>
      <c r="Q83" s="57" t="s">
        <v>109</v>
      </c>
      <c r="R83" s="221">
        <v>0</v>
      </c>
      <c r="S83" s="221">
        <v>0</v>
      </c>
      <c r="T83" s="58">
        <v>0</v>
      </c>
      <c r="U83" s="58">
        <v>0</v>
      </c>
      <c r="V83" s="59">
        <f t="shared" si="6"/>
        <v>0</v>
      </c>
      <c r="W83" s="59">
        <f t="shared" si="7"/>
        <v>0</v>
      </c>
      <c r="X83" s="60"/>
      <c r="Y83" s="61">
        <f t="shared" si="8"/>
        <v>0</v>
      </c>
      <c r="Z83" s="62"/>
      <c r="AA83" s="63">
        <f t="shared" si="9"/>
        <v>0</v>
      </c>
      <c r="AB83" s="64"/>
      <c r="AC83" s="63">
        <f t="shared" si="10"/>
        <v>0</v>
      </c>
      <c r="AD83" s="64"/>
      <c r="AE83" s="63">
        <f t="shared" si="11"/>
        <v>0</v>
      </c>
      <c r="AF83" s="65" t="e">
        <f t="shared" si="12"/>
        <v>#N/A</v>
      </c>
      <c r="AG83" s="289" t="e">
        <f t="shared" si="13"/>
        <v>#N/A</v>
      </c>
      <c r="AH83" s="234" t="e">
        <f>+VLOOKUP(AG83,listas!$J$12:$K$14,2,0)</f>
        <v>#N/A</v>
      </c>
      <c r="AI83" s="228"/>
      <c r="AJ83" s="248">
        <v>0</v>
      </c>
      <c r="AK83" s="248">
        <v>0</v>
      </c>
      <c r="AL83" s="248">
        <f t="shared" si="14"/>
        <v>0</v>
      </c>
      <c r="AM83" s="66" t="e">
        <f t="shared" si="15"/>
        <v>#N/A</v>
      </c>
      <c r="AN83" s="67">
        <v>60</v>
      </c>
      <c r="AO83" s="66" t="e">
        <f t="shared" si="16"/>
        <v>#N/A</v>
      </c>
      <c r="AP83" s="68"/>
      <c r="AQ83" s="68"/>
      <c r="AR83" s="69"/>
      <c r="AS83" s="70"/>
      <c r="AT83" s="70"/>
      <c r="AU83" s="70"/>
      <c r="AV83" s="70"/>
      <c r="AW83" s="266" t="s">
        <v>87</v>
      </c>
      <c r="AX83" s="267" t="str">
        <f t="shared" si="17"/>
        <v xml:space="preserve"> </v>
      </c>
      <c r="AY83" s="71" t="e">
        <f t="shared" si="18"/>
        <v>#N/A</v>
      </c>
      <c r="AZ83" s="72">
        <v>60</v>
      </c>
      <c r="BA83" s="258" t="e">
        <f t="shared" si="19"/>
        <v>#N/A</v>
      </c>
      <c r="BB83" s="288" t="e">
        <f>+V83/(VLOOKUP(C83,listas!$G$4:$H$9,2,0))</f>
        <v>#N/A</v>
      </c>
      <c r="BC83" s="19"/>
      <c r="BD83" s="19"/>
      <c r="BE83" s="20"/>
      <c r="BF83" s="19"/>
      <c r="BG83" s="19"/>
      <c r="BH83" s="19"/>
      <c r="BI83" s="21"/>
      <c r="BJ83" s="21"/>
      <c r="BK83" s="21"/>
      <c r="BL83" s="21"/>
      <c r="BM83" s="21"/>
      <c r="BN83" s="21"/>
      <c r="BO83" s="21"/>
      <c r="BP83" s="21"/>
    </row>
    <row r="84" spans="1:68" s="54" customFormat="1" ht="18" customHeight="1" x14ac:dyDescent="0.25">
      <c r="A84" s="53"/>
      <c r="B84" s="317"/>
      <c r="C84" s="246">
        <f t="shared" si="4"/>
        <v>1900</v>
      </c>
      <c r="D84" s="291"/>
      <c r="E84" s="217"/>
      <c r="F84" s="291"/>
      <c r="G84" s="55">
        <f t="shared" si="5"/>
        <v>1</v>
      </c>
      <c r="H84" s="56"/>
      <c r="I84" s="227"/>
      <c r="J84" s="227"/>
      <c r="K84" s="292"/>
      <c r="L84" s="293"/>
      <c r="M84" s="247"/>
      <c r="N84" s="247" t="e">
        <f>INDEX(listas!$G$12:$G$16,MATCH(REPORTE_DILIGENCIAR!M84,listas!$H$12:$H$16,0))</f>
        <v>#N/A</v>
      </c>
      <c r="O84" s="229"/>
      <c r="P84" s="229" t="e">
        <f>INDEX(listas!$J$5:$J$8,MATCH(REPORTE_DILIGENCIAR!O84,listas!$K$5:$K$8,0))</f>
        <v>#N/A</v>
      </c>
      <c r="Q84" s="57" t="s">
        <v>109</v>
      </c>
      <c r="R84" s="221">
        <v>0</v>
      </c>
      <c r="S84" s="221">
        <v>0</v>
      </c>
      <c r="T84" s="58">
        <v>0</v>
      </c>
      <c r="U84" s="58">
        <v>0</v>
      </c>
      <c r="V84" s="59">
        <f t="shared" si="6"/>
        <v>0</v>
      </c>
      <c r="W84" s="59">
        <f t="shared" si="7"/>
        <v>0</v>
      </c>
      <c r="X84" s="60"/>
      <c r="Y84" s="61">
        <f t="shared" si="8"/>
        <v>0</v>
      </c>
      <c r="Z84" s="62"/>
      <c r="AA84" s="63">
        <f t="shared" si="9"/>
        <v>0</v>
      </c>
      <c r="AB84" s="64"/>
      <c r="AC84" s="63">
        <f t="shared" si="10"/>
        <v>0</v>
      </c>
      <c r="AD84" s="64"/>
      <c r="AE84" s="63">
        <f t="shared" si="11"/>
        <v>0</v>
      </c>
      <c r="AF84" s="65" t="e">
        <f t="shared" si="12"/>
        <v>#N/A</v>
      </c>
      <c r="AG84" s="289" t="e">
        <f t="shared" si="13"/>
        <v>#N/A</v>
      </c>
      <c r="AH84" s="234" t="e">
        <f>+VLOOKUP(AG84,listas!$J$12:$K$14,2,0)</f>
        <v>#N/A</v>
      </c>
      <c r="AI84" s="228"/>
      <c r="AJ84" s="248">
        <v>0</v>
      </c>
      <c r="AK84" s="248">
        <v>0</v>
      </c>
      <c r="AL84" s="248">
        <f t="shared" si="14"/>
        <v>0</v>
      </c>
      <c r="AM84" s="66" t="e">
        <f t="shared" si="15"/>
        <v>#N/A</v>
      </c>
      <c r="AN84" s="67">
        <v>61</v>
      </c>
      <c r="AO84" s="66" t="e">
        <f t="shared" si="16"/>
        <v>#N/A</v>
      </c>
      <c r="AP84" s="68"/>
      <c r="AQ84" s="68"/>
      <c r="AR84" s="69"/>
      <c r="AS84" s="70"/>
      <c r="AT84" s="70"/>
      <c r="AU84" s="70"/>
      <c r="AV84" s="70"/>
      <c r="AW84" s="266" t="s">
        <v>87</v>
      </c>
      <c r="AX84" s="267" t="str">
        <f t="shared" si="17"/>
        <v xml:space="preserve"> </v>
      </c>
      <c r="AY84" s="71" t="e">
        <f t="shared" si="18"/>
        <v>#N/A</v>
      </c>
      <c r="AZ84" s="72">
        <v>61</v>
      </c>
      <c r="BA84" s="258" t="e">
        <f t="shared" si="19"/>
        <v>#N/A</v>
      </c>
      <c r="BB84" s="288" t="e">
        <f>+V84/(VLOOKUP(C84,listas!$G$4:$H$9,2,0))</f>
        <v>#N/A</v>
      </c>
      <c r="BC84" s="19"/>
      <c r="BD84" s="19"/>
      <c r="BE84" s="20"/>
      <c r="BF84" s="19"/>
      <c r="BG84" s="19"/>
      <c r="BH84" s="19"/>
      <c r="BI84" s="21"/>
      <c r="BJ84" s="21"/>
      <c r="BK84" s="21"/>
      <c r="BL84" s="21"/>
      <c r="BM84" s="21"/>
      <c r="BN84" s="21"/>
      <c r="BO84" s="21"/>
      <c r="BP84" s="21"/>
    </row>
    <row r="85" spans="1:68" s="54" customFormat="1" ht="16.5" customHeight="1" x14ac:dyDescent="0.25">
      <c r="A85" s="53"/>
      <c r="B85" s="317"/>
      <c r="C85" s="246">
        <f t="shared" si="4"/>
        <v>1900</v>
      </c>
      <c r="D85" s="291"/>
      <c r="E85" s="217"/>
      <c r="F85" s="291"/>
      <c r="G85" s="55">
        <f t="shared" si="5"/>
        <v>1</v>
      </c>
      <c r="H85" s="56"/>
      <c r="I85" s="227"/>
      <c r="J85" s="227"/>
      <c r="K85" s="292"/>
      <c r="L85" s="293"/>
      <c r="M85" s="247"/>
      <c r="N85" s="247" t="e">
        <f>INDEX(listas!$G$12:$G$16,MATCH(REPORTE_DILIGENCIAR!M85,listas!$H$12:$H$16,0))</f>
        <v>#N/A</v>
      </c>
      <c r="O85" s="229"/>
      <c r="P85" s="229" t="e">
        <f>INDEX(listas!$J$5:$J$8,MATCH(REPORTE_DILIGENCIAR!O85,listas!$K$5:$K$8,0))</f>
        <v>#N/A</v>
      </c>
      <c r="Q85" s="57" t="s">
        <v>109</v>
      </c>
      <c r="R85" s="221">
        <v>0</v>
      </c>
      <c r="S85" s="221">
        <v>0</v>
      </c>
      <c r="T85" s="58">
        <v>0</v>
      </c>
      <c r="U85" s="58">
        <v>0</v>
      </c>
      <c r="V85" s="59">
        <f t="shared" si="6"/>
        <v>0</v>
      </c>
      <c r="W85" s="59">
        <f t="shared" si="7"/>
        <v>0</v>
      </c>
      <c r="X85" s="60"/>
      <c r="Y85" s="61">
        <f t="shared" si="8"/>
        <v>0</v>
      </c>
      <c r="Z85" s="62"/>
      <c r="AA85" s="63">
        <f t="shared" si="9"/>
        <v>0</v>
      </c>
      <c r="AB85" s="64"/>
      <c r="AC85" s="63">
        <f t="shared" si="10"/>
        <v>0</v>
      </c>
      <c r="AD85" s="64"/>
      <c r="AE85" s="63">
        <f t="shared" si="11"/>
        <v>0</v>
      </c>
      <c r="AF85" s="65" t="e">
        <f t="shared" si="12"/>
        <v>#N/A</v>
      </c>
      <c r="AG85" s="289" t="e">
        <f t="shared" si="13"/>
        <v>#N/A</v>
      </c>
      <c r="AH85" s="234" t="e">
        <f>+VLOOKUP(AG85,listas!$J$12:$K$14,2,0)</f>
        <v>#N/A</v>
      </c>
      <c r="AI85" s="228"/>
      <c r="AJ85" s="248">
        <v>0</v>
      </c>
      <c r="AK85" s="248">
        <v>0</v>
      </c>
      <c r="AL85" s="248">
        <f t="shared" si="14"/>
        <v>0</v>
      </c>
      <c r="AM85" s="66" t="e">
        <f t="shared" si="15"/>
        <v>#N/A</v>
      </c>
      <c r="AN85" s="67">
        <v>62</v>
      </c>
      <c r="AO85" s="66" t="e">
        <f t="shared" si="16"/>
        <v>#N/A</v>
      </c>
      <c r="AP85" s="68"/>
      <c r="AQ85" s="68"/>
      <c r="AR85" s="69"/>
      <c r="AS85" s="70"/>
      <c r="AT85" s="70"/>
      <c r="AU85" s="70"/>
      <c r="AV85" s="70"/>
      <c r="AW85" s="266" t="s">
        <v>87</v>
      </c>
      <c r="AX85" s="267" t="str">
        <f t="shared" si="17"/>
        <v xml:space="preserve"> </v>
      </c>
      <c r="AY85" s="71" t="e">
        <f t="shared" si="18"/>
        <v>#N/A</v>
      </c>
      <c r="AZ85" s="72">
        <v>62</v>
      </c>
      <c r="BA85" s="258" t="e">
        <f t="shared" si="19"/>
        <v>#N/A</v>
      </c>
      <c r="BB85" s="288" t="e">
        <f>+V85/(VLOOKUP(C85,listas!$G$4:$H$9,2,0))</f>
        <v>#N/A</v>
      </c>
      <c r="BC85" s="19"/>
      <c r="BD85" s="19"/>
      <c r="BE85" s="20"/>
      <c r="BF85" s="19"/>
      <c r="BG85" s="19"/>
      <c r="BH85" s="19"/>
      <c r="BI85" s="21"/>
      <c r="BJ85" s="21"/>
      <c r="BK85" s="21"/>
      <c r="BL85" s="21"/>
      <c r="BM85" s="21"/>
      <c r="BN85" s="21"/>
      <c r="BO85" s="21"/>
      <c r="BP85" s="21"/>
    </row>
    <row r="86" spans="1:68" s="54" customFormat="1" ht="15.75" customHeight="1" x14ac:dyDescent="0.25">
      <c r="A86" s="53"/>
      <c r="B86" s="317"/>
      <c r="C86" s="246">
        <f t="shared" si="4"/>
        <v>1900</v>
      </c>
      <c r="D86" s="291"/>
      <c r="E86" s="217"/>
      <c r="F86" s="291"/>
      <c r="G86" s="55">
        <f t="shared" si="5"/>
        <v>1</v>
      </c>
      <c r="H86" s="56"/>
      <c r="I86" s="227"/>
      <c r="J86" s="227"/>
      <c r="K86" s="292"/>
      <c r="L86" s="293"/>
      <c r="M86" s="247"/>
      <c r="N86" s="247" t="e">
        <f>INDEX(listas!$G$12:$G$16,MATCH(REPORTE_DILIGENCIAR!M86,listas!$H$12:$H$16,0))</f>
        <v>#N/A</v>
      </c>
      <c r="O86" s="229"/>
      <c r="P86" s="229" t="e">
        <f>INDEX(listas!$J$5:$J$8,MATCH(REPORTE_DILIGENCIAR!O86,listas!$K$5:$K$8,0))</f>
        <v>#N/A</v>
      </c>
      <c r="Q86" s="57" t="s">
        <v>109</v>
      </c>
      <c r="R86" s="221">
        <v>0</v>
      </c>
      <c r="S86" s="221">
        <v>0</v>
      </c>
      <c r="T86" s="58">
        <v>0</v>
      </c>
      <c r="U86" s="58">
        <v>0</v>
      </c>
      <c r="V86" s="59">
        <f t="shared" si="6"/>
        <v>0</v>
      </c>
      <c r="W86" s="59">
        <f t="shared" si="7"/>
        <v>0</v>
      </c>
      <c r="X86" s="60"/>
      <c r="Y86" s="61">
        <f t="shared" si="8"/>
        <v>0</v>
      </c>
      <c r="Z86" s="62"/>
      <c r="AA86" s="63">
        <f t="shared" si="9"/>
        <v>0</v>
      </c>
      <c r="AB86" s="64"/>
      <c r="AC86" s="63">
        <f t="shared" si="10"/>
        <v>0</v>
      </c>
      <c r="AD86" s="64"/>
      <c r="AE86" s="63">
        <f t="shared" si="11"/>
        <v>0</v>
      </c>
      <c r="AF86" s="65" t="e">
        <f t="shared" si="12"/>
        <v>#N/A</v>
      </c>
      <c r="AG86" s="289" t="e">
        <f t="shared" si="13"/>
        <v>#N/A</v>
      </c>
      <c r="AH86" s="234" t="e">
        <f>+VLOOKUP(AG86,listas!$J$12:$K$14,2,0)</f>
        <v>#N/A</v>
      </c>
      <c r="AI86" s="228"/>
      <c r="AJ86" s="248">
        <v>0</v>
      </c>
      <c r="AK86" s="248">
        <v>0</v>
      </c>
      <c r="AL86" s="248">
        <f t="shared" si="14"/>
        <v>0</v>
      </c>
      <c r="AM86" s="66" t="e">
        <f t="shared" si="15"/>
        <v>#N/A</v>
      </c>
      <c r="AN86" s="67">
        <v>63</v>
      </c>
      <c r="AO86" s="66" t="e">
        <f t="shared" si="16"/>
        <v>#N/A</v>
      </c>
      <c r="AP86" s="68"/>
      <c r="AQ86" s="68"/>
      <c r="AR86" s="69"/>
      <c r="AS86" s="70"/>
      <c r="AT86" s="70"/>
      <c r="AU86" s="70"/>
      <c r="AV86" s="70"/>
      <c r="AW86" s="266" t="s">
        <v>87</v>
      </c>
      <c r="AX86" s="267" t="str">
        <f t="shared" si="17"/>
        <v xml:space="preserve"> </v>
      </c>
      <c r="AY86" s="71" t="e">
        <f t="shared" si="18"/>
        <v>#N/A</v>
      </c>
      <c r="AZ86" s="72">
        <v>63</v>
      </c>
      <c r="BA86" s="258" t="e">
        <f t="shared" si="19"/>
        <v>#N/A</v>
      </c>
      <c r="BB86" s="288" t="e">
        <f>+V86/(VLOOKUP(C86,listas!$G$4:$H$9,2,0))</f>
        <v>#N/A</v>
      </c>
      <c r="BC86" s="19"/>
      <c r="BD86" s="19"/>
      <c r="BE86" s="20"/>
      <c r="BF86" s="19"/>
      <c r="BG86" s="19"/>
      <c r="BH86" s="19"/>
      <c r="BI86" s="21"/>
      <c r="BJ86" s="21"/>
      <c r="BK86" s="21"/>
      <c r="BL86" s="21"/>
      <c r="BM86" s="21"/>
      <c r="BN86" s="21"/>
      <c r="BO86" s="21"/>
      <c r="BP86" s="21"/>
    </row>
    <row r="87" spans="1:68" s="54" customFormat="1" ht="14.25" customHeight="1" x14ac:dyDescent="0.25">
      <c r="A87" s="53"/>
      <c r="B87" s="317"/>
      <c r="C87" s="246">
        <f t="shared" si="4"/>
        <v>1900</v>
      </c>
      <c r="D87" s="291"/>
      <c r="E87" s="217"/>
      <c r="F87" s="291"/>
      <c r="G87" s="55">
        <f t="shared" si="5"/>
        <v>1</v>
      </c>
      <c r="H87" s="56"/>
      <c r="I87" s="227"/>
      <c r="J87" s="227"/>
      <c r="K87" s="292"/>
      <c r="L87" s="293"/>
      <c r="M87" s="247"/>
      <c r="N87" s="247" t="e">
        <f>INDEX(listas!$G$12:$G$16,MATCH(REPORTE_DILIGENCIAR!M87,listas!$H$12:$H$16,0))</f>
        <v>#N/A</v>
      </c>
      <c r="O87" s="229"/>
      <c r="P87" s="229" t="e">
        <f>INDEX(listas!$J$5:$J$8,MATCH(REPORTE_DILIGENCIAR!O87,listas!$K$5:$K$8,0))</f>
        <v>#N/A</v>
      </c>
      <c r="Q87" s="57" t="s">
        <v>109</v>
      </c>
      <c r="R87" s="221">
        <v>0</v>
      </c>
      <c r="S87" s="221">
        <v>0</v>
      </c>
      <c r="T87" s="58">
        <v>0</v>
      </c>
      <c r="U87" s="58">
        <v>0</v>
      </c>
      <c r="V87" s="59">
        <f t="shared" si="6"/>
        <v>0</v>
      </c>
      <c r="W87" s="59">
        <f t="shared" si="7"/>
        <v>0</v>
      </c>
      <c r="X87" s="60"/>
      <c r="Y87" s="61">
        <f t="shared" si="8"/>
        <v>0</v>
      </c>
      <c r="Z87" s="62"/>
      <c r="AA87" s="63">
        <f t="shared" si="9"/>
        <v>0</v>
      </c>
      <c r="AB87" s="64"/>
      <c r="AC87" s="63">
        <f t="shared" si="10"/>
        <v>0</v>
      </c>
      <c r="AD87" s="64"/>
      <c r="AE87" s="63">
        <f t="shared" si="11"/>
        <v>0</v>
      </c>
      <c r="AF87" s="65" t="e">
        <f t="shared" si="12"/>
        <v>#N/A</v>
      </c>
      <c r="AG87" s="289" t="e">
        <f t="shared" si="13"/>
        <v>#N/A</v>
      </c>
      <c r="AH87" s="234" t="e">
        <f>+VLOOKUP(AG87,listas!$J$12:$K$14,2,0)</f>
        <v>#N/A</v>
      </c>
      <c r="AI87" s="228"/>
      <c r="AJ87" s="248">
        <v>0</v>
      </c>
      <c r="AK87" s="248">
        <v>0</v>
      </c>
      <c r="AL87" s="248">
        <f t="shared" si="14"/>
        <v>0</v>
      </c>
      <c r="AM87" s="66" t="e">
        <f t="shared" si="15"/>
        <v>#N/A</v>
      </c>
      <c r="AN87" s="67">
        <v>64</v>
      </c>
      <c r="AO87" s="66" t="e">
        <f t="shared" si="16"/>
        <v>#N/A</v>
      </c>
      <c r="AP87" s="68"/>
      <c r="AQ87" s="68"/>
      <c r="AR87" s="69"/>
      <c r="AS87" s="70"/>
      <c r="AT87" s="70"/>
      <c r="AU87" s="70"/>
      <c r="AV87" s="70"/>
      <c r="AW87" s="266" t="s">
        <v>87</v>
      </c>
      <c r="AX87" s="267" t="str">
        <f t="shared" si="17"/>
        <v xml:space="preserve"> </v>
      </c>
      <c r="AY87" s="71" t="e">
        <f t="shared" si="18"/>
        <v>#N/A</v>
      </c>
      <c r="AZ87" s="72">
        <v>64</v>
      </c>
      <c r="BA87" s="258" t="e">
        <f t="shared" si="19"/>
        <v>#N/A</v>
      </c>
      <c r="BB87" s="288" t="e">
        <f>+V87/(VLOOKUP(C87,listas!$G$4:$H$9,2,0))</f>
        <v>#N/A</v>
      </c>
      <c r="BC87" s="19"/>
      <c r="BD87" s="19"/>
      <c r="BE87" s="20"/>
      <c r="BF87" s="19"/>
      <c r="BG87" s="19"/>
      <c r="BH87" s="19"/>
      <c r="BI87" s="21"/>
      <c r="BJ87" s="21"/>
      <c r="BK87" s="21"/>
      <c r="BL87" s="21"/>
      <c r="BM87" s="21"/>
      <c r="BN87" s="21"/>
      <c r="BO87" s="21"/>
      <c r="BP87" s="21"/>
    </row>
    <row r="88" spans="1:68" s="54" customFormat="1" ht="17.25" customHeight="1" x14ac:dyDescent="0.25">
      <c r="A88" s="53"/>
      <c r="B88" s="317"/>
      <c r="C88" s="246">
        <f t="shared" ref="C88:C111" si="20">+YEAR(E88)</f>
        <v>1900</v>
      </c>
      <c r="D88" s="291"/>
      <c r="E88" s="217"/>
      <c r="F88" s="291"/>
      <c r="G88" s="55">
        <f t="shared" ref="G88:G111" si="21">+F88-E88+1</f>
        <v>1</v>
      </c>
      <c r="H88" s="56"/>
      <c r="I88" s="227"/>
      <c r="J88" s="227"/>
      <c r="K88" s="292"/>
      <c r="L88" s="293"/>
      <c r="M88" s="247"/>
      <c r="N88" s="247" t="e">
        <f>INDEX(listas!$G$12:$G$16,MATCH(REPORTE_DILIGENCIAR!M88,listas!$H$12:$H$16,0))</f>
        <v>#N/A</v>
      </c>
      <c r="O88" s="229"/>
      <c r="P88" s="229" t="e">
        <f>INDEX(listas!$J$5:$J$8,MATCH(REPORTE_DILIGENCIAR!O88,listas!$K$5:$K$8,0))</f>
        <v>#N/A</v>
      </c>
      <c r="Q88" s="57" t="s">
        <v>109</v>
      </c>
      <c r="R88" s="221">
        <v>0</v>
      </c>
      <c r="S88" s="221">
        <v>0</v>
      </c>
      <c r="T88" s="58">
        <v>0</v>
      </c>
      <c r="U88" s="58">
        <v>0</v>
      </c>
      <c r="V88" s="59">
        <f t="shared" ref="V88:V111" si="22">+SUM(R88:U88)</f>
        <v>0</v>
      </c>
      <c r="W88" s="59">
        <f t="shared" ref="W88:W111" si="23">+R88+T88</f>
        <v>0</v>
      </c>
      <c r="X88" s="60"/>
      <c r="Y88" s="61">
        <f t="shared" ref="Y88:Y111" si="24">V88-(V88/(1+X88))</f>
        <v>0</v>
      </c>
      <c r="Z88" s="62"/>
      <c r="AA88" s="63">
        <f t="shared" ref="AA88:AA111" si="25">(V88/(1+X88))*Z88</f>
        <v>0</v>
      </c>
      <c r="AB88" s="64"/>
      <c r="AC88" s="63">
        <f t="shared" ref="AC88:AC111" si="26">(V88/(1+X88))*AB88</f>
        <v>0</v>
      </c>
      <c r="AD88" s="64"/>
      <c r="AE88" s="63">
        <f t="shared" ref="AE88:AE111" si="27">(V88/(1+X88))*AD88</f>
        <v>0</v>
      </c>
      <c r="AF88" s="65" t="e">
        <f t="shared" ref="AF88:AF111" si="28">+ROUND(W88*AG88,0)</f>
        <v>#N/A</v>
      </c>
      <c r="AG88" s="289" t="e">
        <f t="shared" ref="AG88:AG111" si="29">+IF(AND(BB88&gt;=0,BB88&lt;2000),0.5%,IF(AND(BB88&gt;=2000,BB88&lt;6000),1%,IF(BB88&gt;=6000,2%,0)))</f>
        <v>#N/A</v>
      </c>
      <c r="AH88" s="234" t="e">
        <f>+VLOOKUP(AG88,listas!$J$12:$K$14,2,0)</f>
        <v>#N/A</v>
      </c>
      <c r="AI88" s="228"/>
      <c r="AJ88" s="248">
        <v>0</v>
      </c>
      <c r="AK88" s="248">
        <v>0</v>
      </c>
      <c r="AL88" s="248">
        <f t="shared" ref="AL88:AL111" si="30">+AJ88+AK88</f>
        <v>0</v>
      </c>
      <c r="AM88" s="66" t="e">
        <f t="shared" ref="AM88:AM111" si="31">+ROUND(AJ88*AG88,0)</f>
        <v>#N/A</v>
      </c>
      <c r="AN88" s="67">
        <v>65</v>
      </c>
      <c r="AO88" s="66" t="e">
        <f t="shared" ref="AO88:AO111" si="32">+AF88-AM88-AN88</f>
        <v>#N/A</v>
      </c>
      <c r="AP88" s="68"/>
      <c r="AQ88" s="68"/>
      <c r="AR88" s="69"/>
      <c r="AS88" s="70"/>
      <c r="AT88" s="70"/>
      <c r="AU88" s="70"/>
      <c r="AV88" s="70"/>
      <c r="AW88" s="266" t="s">
        <v>87</v>
      </c>
      <c r="AX88" s="267" t="str">
        <f t="shared" ref="AX88:AX111" si="33">+IF(AW88="X"," ","X")</f>
        <v xml:space="preserve"> </v>
      </c>
      <c r="AY88" s="71" t="e">
        <f t="shared" ref="AY88:AY111" si="34">+AM88</f>
        <v>#N/A</v>
      </c>
      <c r="AZ88" s="72">
        <v>65</v>
      </c>
      <c r="BA88" s="258" t="e">
        <f t="shared" ref="BA88:BA111" si="35">+AY88+AZ88</f>
        <v>#N/A</v>
      </c>
      <c r="BB88" s="288" t="e">
        <f>+V88/(VLOOKUP(C88,listas!$G$4:$H$9,2,0))</f>
        <v>#N/A</v>
      </c>
      <c r="BC88" s="19"/>
      <c r="BD88" s="19"/>
      <c r="BE88" s="20"/>
      <c r="BF88" s="19"/>
      <c r="BG88" s="19"/>
      <c r="BH88" s="19"/>
      <c r="BI88" s="21"/>
      <c r="BJ88" s="21"/>
      <c r="BK88" s="21"/>
      <c r="BL88" s="21"/>
      <c r="BM88" s="21"/>
      <c r="BN88" s="21"/>
      <c r="BO88" s="21"/>
      <c r="BP88" s="21"/>
    </row>
    <row r="89" spans="1:68" s="54" customFormat="1" ht="12.75" customHeight="1" x14ac:dyDescent="0.25">
      <c r="A89" s="53"/>
      <c r="B89" s="317"/>
      <c r="C89" s="246">
        <f t="shared" si="20"/>
        <v>1900</v>
      </c>
      <c r="D89" s="291"/>
      <c r="E89" s="217"/>
      <c r="F89" s="291"/>
      <c r="G89" s="55">
        <f t="shared" si="21"/>
        <v>1</v>
      </c>
      <c r="H89" s="56"/>
      <c r="I89" s="227"/>
      <c r="J89" s="227"/>
      <c r="K89" s="292"/>
      <c r="L89" s="293"/>
      <c r="M89" s="247"/>
      <c r="N89" s="247" t="e">
        <f>INDEX(listas!$G$12:$G$16,MATCH(REPORTE_DILIGENCIAR!M89,listas!$H$12:$H$16,0))</f>
        <v>#N/A</v>
      </c>
      <c r="O89" s="229"/>
      <c r="P89" s="229" t="e">
        <f>INDEX(listas!$J$5:$J$8,MATCH(REPORTE_DILIGENCIAR!O89,listas!$K$5:$K$8,0))</f>
        <v>#N/A</v>
      </c>
      <c r="Q89" s="57" t="s">
        <v>109</v>
      </c>
      <c r="R89" s="221">
        <v>0</v>
      </c>
      <c r="S89" s="221">
        <v>0</v>
      </c>
      <c r="T89" s="58">
        <v>0</v>
      </c>
      <c r="U89" s="58">
        <v>0</v>
      </c>
      <c r="V89" s="59">
        <f t="shared" si="22"/>
        <v>0</v>
      </c>
      <c r="W89" s="59">
        <f t="shared" si="23"/>
        <v>0</v>
      </c>
      <c r="X89" s="60"/>
      <c r="Y89" s="61">
        <f t="shared" si="24"/>
        <v>0</v>
      </c>
      <c r="Z89" s="62"/>
      <c r="AA89" s="63">
        <f t="shared" si="25"/>
        <v>0</v>
      </c>
      <c r="AB89" s="64"/>
      <c r="AC89" s="63">
        <f t="shared" si="26"/>
        <v>0</v>
      </c>
      <c r="AD89" s="64"/>
      <c r="AE89" s="63">
        <f t="shared" si="27"/>
        <v>0</v>
      </c>
      <c r="AF89" s="65" t="e">
        <f t="shared" si="28"/>
        <v>#N/A</v>
      </c>
      <c r="AG89" s="289" t="e">
        <f t="shared" si="29"/>
        <v>#N/A</v>
      </c>
      <c r="AH89" s="234" t="e">
        <f>+VLOOKUP(AG89,listas!$J$12:$K$14,2,0)</f>
        <v>#N/A</v>
      </c>
      <c r="AI89" s="228"/>
      <c r="AJ89" s="248">
        <v>0</v>
      </c>
      <c r="AK89" s="248">
        <v>0</v>
      </c>
      <c r="AL89" s="248">
        <f t="shared" si="30"/>
        <v>0</v>
      </c>
      <c r="AM89" s="66" t="e">
        <f t="shared" si="31"/>
        <v>#N/A</v>
      </c>
      <c r="AN89" s="67">
        <v>66</v>
      </c>
      <c r="AO89" s="66" t="e">
        <f t="shared" si="32"/>
        <v>#N/A</v>
      </c>
      <c r="AP89" s="68"/>
      <c r="AQ89" s="68"/>
      <c r="AR89" s="69"/>
      <c r="AS89" s="70"/>
      <c r="AT89" s="70"/>
      <c r="AU89" s="70"/>
      <c r="AV89" s="70"/>
      <c r="AW89" s="266" t="s">
        <v>87</v>
      </c>
      <c r="AX89" s="267" t="str">
        <f t="shared" si="33"/>
        <v xml:space="preserve"> </v>
      </c>
      <c r="AY89" s="71" t="e">
        <f t="shared" si="34"/>
        <v>#N/A</v>
      </c>
      <c r="AZ89" s="72">
        <v>66</v>
      </c>
      <c r="BA89" s="258" t="e">
        <f t="shared" si="35"/>
        <v>#N/A</v>
      </c>
      <c r="BB89" s="288" t="e">
        <f>+V89/(VLOOKUP(C89,listas!$G$4:$H$9,2,0))</f>
        <v>#N/A</v>
      </c>
      <c r="BC89" s="19"/>
      <c r="BD89" s="19"/>
      <c r="BE89" s="20"/>
      <c r="BF89" s="19"/>
      <c r="BG89" s="19"/>
      <c r="BH89" s="19"/>
      <c r="BI89" s="21"/>
      <c r="BJ89" s="21"/>
      <c r="BK89" s="21"/>
      <c r="BL89" s="21"/>
      <c r="BM89" s="21"/>
      <c r="BN89" s="21"/>
      <c r="BO89" s="21"/>
      <c r="BP89" s="21"/>
    </row>
    <row r="90" spans="1:68" s="54" customFormat="1" ht="12" customHeight="1" x14ac:dyDescent="0.25">
      <c r="A90" s="53"/>
      <c r="B90" s="317"/>
      <c r="C90" s="246">
        <f t="shared" si="20"/>
        <v>1900</v>
      </c>
      <c r="D90" s="291"/>
      <c r="E90" s="217"/>
      <c r="F90" s="291"/>
      <c r="G90" s="55">
        <f t="shared" si="21"/>
        <v>1</v>
      </c>
      <c r="H90" s="56"/>
      <c r="I90" s="227"/>
      <c r="J90" s="227"/>
      <c r="K90" s="292"/>
      <c r="L90" s="293"/>
      <c r="M90" s="247"/>
      <c r="N90" s="247" t="e">
        <f>INDEX(listas!$G$12:$G$16,MATCH(REPORTE_DILIGENCIAR!M90,listas!$H$12:$H$16,0))</f>
        <v>#N/A</v>
      </c>
      <c r="O90" s="229"/>
      <c r="P90" s="229" t="e">
        <f>INDEX(listas!$J$5:$J$8,MATCH(REPORTE_DILIGENCIAR!O90,listas!$K$5:$K$8,0))</f>
        <v>#N/A</v>
      </c>
      <c r="Q90" s="57" t="s">
        <v>109</v>
      </c>
      <c r="R90" s="221">
        <v>0</v>
      </c>
      <c r="S90" s="221">
        <v>0</v>
      </c>
      <c r="T90" s="58">
        <v>0</v>
      </c>
      <c r="U90" s="58">
        <v>0</v>
      </c>
      <c r="V90" s="59">
        <f t="shared" si="22"/>
        <v>0</v>
      </c>
      <c r="W90" s="59">
        <f t="shared" si="23"/>
        <v>0</v>
      </c>
      <c r="X90" s="60"/>
      <c r="Y90" s="61">
        <f t="shared" si="24"/>
        <v>0</v>
      </c>
      <c r="Z90" s="62"/>
      <c r="AA90" s="63">
        <f t="shared" si="25"/>
        <v>0</v>
      </c>
      <c r="AB90" s="64"/>
      <c r="AC90" s="63">
        <f t="shared" si="26"/>
        <v>0</v>
      </c>
      <c r="AD90" s="64"/>
      <c r="AE90" s="63">
        <f t="shared" si="27"/>
        <v>0</v>
      </c>
      <c r="AF90" s="65" t="e">
        <f t="shared" si="28"/>
        <v>#N/A</v>
      </c>
      <c r="AG90" s="289" t="e">
        <f t="shared" si="29"/>
        <v>#N/A</v>
      </c>
      <c r="AH90" s="234" t="e">
        <f>+VLOOKUP(AG90,listas!$J$12:$K$14,2,0)</f>
        <v>#N/A</v>
      </c>
      <c r="AI90" s="228"/>
      <c r="AJ90" s="248">
        <v>0</v>
      </c>
      <c r="AK90" s="248">
        <v>0</v>
      </c>
      <c r="AL90" s="248">
        <f t="shared" si="30"/>
        <v>0</v>
      </c>
      <c r="AM90" s="66" t="e">
        <f t="shared" si="31"/>
        <v>#N/A</v>
      </c>
      <c r="AN90" s="67">
        <v>67</v>
      </c>
      <c r="AO90" s="66" t="e">
        <f t="shared" si="32"/>
        <v>#N/A</v>
      </c>
      <c r="AP90" s="68"/>
      <c r="AQ90" s="68"/>
      <c r="AR90" s="69"/>
      <c r="AS90" s="70"/>
      <c r="AT90" s="70"/>
      <c r="AU90" s="70"/>
      <c r="AV90" s="70"/>
      <c r="AW90" s="266" t="s">
        <v>87</v>
      </c>
      <c r="AX90" s="267" t="str">
        <f t="shared" si="33"/>
        <v xml:space="preserve"> </v>
      </c>
      <c r="AY90" s="71" t="e">
        <f t="shared" si="34"/>
        <v>#N/A</v>
      </c>
      <c r="AZ90" s="72">
        <v>67</v>
      </c>
      <c r="BA90" s="258" t="e">
        <f t="shared" si="35"/>
        <v>#N/A</v>
      </c>
      <c r="BB90" s="288" t="e">
        <f>+V90/(VLOOKUP(C90,listas!$G$4:$H$9,2,0))</f>
        <v>#N/A</v>
      </c>
      <c r="BC90" s="19"/>
      <c r="BD90" s="19"/>
      <c r="BE90" s="20"/>
      <c r="BF90" s="19"/>
      <c r="BG90" s="19"/>
      <c r="BH90" s="19"/>
      <c r="BI90" s="21"/>
      <c r="BJ90" s="21"/>
      <c r="BK90" s="21"/>
      <c r="BL90" s="21"/>
      <c r="BM90" s="21"/>
      <c r="BN90" s="21"/>
      <c r="BO90" s="21"/>
      <c r="BP90" s="21"/>
    </row>
    <row r="91" spans="1:68" s="54" customFormat="1" ht="13.5" customHeight="1" x14ac:dyDescent="0.25">
      <c r="A91" s="53"/>
      <c r="B91" s="317"/>
      <c r="C91" s="246">
        <f t="shared" si="20"/>
        <v>1900</v>
      </c>
      <c r="D91" s="291"/>
      <c r="E91" s="217"/>
      <c r="F91" s="291"/>
      <c r="G91" s="55">
        <f t="shared" si="21"/>
        <v>1</v>
      </c>
      <c r="H91" s="56"/>
      <c r="I91" s="227"/>
      <c r="J91" s="227"/>
      <c r="K91" s="292"/>
      <c r="L91" s="293"/>
      <c r="M91" s="247"/>
      <c r="N91" s="247" t="e">
        <f>INDEX(listas!$G$12:$G$16,MATCH(REPORTE_DILIGENCIAR!M91,listas!$H$12:$H$16,0))</f>
        <v>#N/A</v>
      </c>
      <c r="O91" s="229"/>
      <c r="P91" s="229" t="e">
        <f>INDEX(listas!$J$5:$J$8,MATCH(REPORTE_DILIGENCIAR!O91,listas!$K$5:$K$8,0))</f>
        <v>#N/A</v>
      </c>
      <c r="Q91" s="57" t="s">
        <v>109</v>
      </c>
      <c r="R91" s="221">
        <v>0</v>
      </c>
      <c r="S91" s="221">
        <v>0</v>
      </c>
      <c r="T91" s="58">
        <v>0</v>
      </c>
      <c r="U91" s="58">
        <v>0</v>
      </c>
      <c r="V91" s="59">
        <f t="shared" si="22"/>
        <v>0</v>
      </c>
      <c r="W91" s="59">
        <f t="shared" si="23"/>
        <v>0</v>
      </c>
      <c r="X91" s="60"/>
      <c r="Y91" s="61">
        <f t="shared" si="24"/>
        <v>0</v>
      </c>
      <c r="Z91" s="62"/>
      <c r="AA91" s="63">
        <f t="shared" si="25"/>
        <v>0</v>
      </c>
      <c r="AB91" s="64"/>
      <c r="AC91" s="63">
        <f t="shared" si="26"/>
        <v>0</v>
      </c>
      <c r="AD91" s="64"/>
      <c r="AE91" s="63">
        <f t="shared" si="27"/>
        <v>0</v>
      </c>
      <c r="AF91" s="65" t="e">
        <f t="shared" si="28"/>
        <v>#N/A</v>
      </c>
      <c r="AG91" s="289" t="e">
        <f t="shared" si="29"/>
        <v>#N/A</v>
      </c>
      <c r="AH91" s="234" t="e">
        <f>+VLOOKUP(AG91,listas!$J$12:$K$14,2,0)</f>
        <v>#N/A</v>
      </c>
      <c r="AI91" s="228"/>
      <c r="AJ91" s="248">
        <v>0</v>
      </c>
      <c r="AK91" s="248">
        <v>0</v>
      </c>
      <c r="AL91" s="248">
        <f t="shared" si="30"/>
        <v>0</v>
      </c>
      <c r="AM91" s="66" t="e">
        <f t="shared" si="31"/>
        <v>#N/A</v>
      </c>
      <c r="AN91" s="67">
        <v>68</v>
      </c>
      <c r="AO91" s="66" t="e">
        <f t="shared" si="32"/>
        <v>#N/A</v>
      </c>
      <c r="AP91" s="68"/>
      <c r="AQ91" s="68"/>
      <c r="AR91" s="69"/>
      <c r="AS91" s="70"/>
      <c r="AT91" s="70"/>
      <c r="AU91" s="70"/>
      <c r="AV91" s="70"/>
      <c r="AW91" s="266" t="s">
        <v>87</v>
      </c>
      <c r="AX91" s="267" t="str">
        <f t="shared" si="33"/>
        <v xml:space="preserve"> </v>
      </c>
      <c r="AY91" s="71" t="e">
        <f t="shared" si="34"/>
        <v>#N/A</v>
      </c>
      <c r="AZ91" s="72">
        <v>68</v>
      </c>
      <c r="BA91" s="258" t="e">
        <f t="shared" si="35"/>
        <v>#N/A</v>
      </c>
      <c r="BB91" s="288" t="e">
        <f>+V91/(VLOOKUP(C91,listas!$G$4:$H$9,2,0))</f>
        <v>#N/A</v>
      </c>
      <c r="BC91" s="19"/>
      <c r="BD91" s="19"/>
      <c r="BE91" s="20"/>
      <c r="BF91" s="19"/>
      <c r="BG91" s="19"/>
      <c r="BH91" s="19"/>
      <c r="BI91" s="21"/>
      <c r="BJ91" s="21"/>
      <c r="BK91" s="21"/>
      <c r="BL91" s="21"/>
      <c r="BM91" s="21"/>
      <c r="BN91" s="21"/>
      <c r="BO91" s="21"/>
      <c r="BP91" s="21"/>
    </row>
    <row r="92" spans="1:68" s="54" customFormat="1" ht="15" customHeight="1" x14ac:dyDescent="0.25">
      <c r="A92" s="53"/>
      <c r="B92" s="317"/>
      <c r="C92" s="246">
        <f t="shared" si="20"/>
        <v>1900</v>
      </c>
      <c r="D92" s="291"/>
      <c r="E92" s="217"/>
      <c r="F92" s="291"/>
      <c r="G92" s="55">
        <f t="shared" si="21"/>
        <v>1</v>
      </c>
      <c r="H92" s="56"/>
      <c r="I92" s="227"/>
      <c r="J92" s="227"/>
      <c r="K92" s="292"/>
      <c r="L92" s="293"/>
      <c r="M92" s="247"/>
      <c r="N92" s="247" t="e">
        <f>INDEX(listas!$G$12:$G$16,MATCH(REPORTE_DILIGENCIAR!M92,listas!$H$12:$H$16,0))</f>
        <v>#N/A</v>
      </c>
      <c r="O92" s="229"/>
      <c r="P92" s="229" t="e">
        <f>INDEX(listas!$J$5:$J$8,MATCH(REPORTE_DILIGENCIAR!O92,listas!$K$5:$K$8,0))</f>
        <v>#N/A</v>
      </c>
      <c r="Q92" s="57" t="s">
        <v>109</v>
      </c>
      <c r="R92" s="221">
        <v>0</v>
      </c>
      <c r="S92" s="221">
        <v>0</v>
      </c>
      <c r="T92" s="58">
        <v>0</v>
      </c>
      <c r="U92" s="58">
        <v>0</v>
      </c>
      <c r="V92" s="59">
        <f t="shared" si="22"/>
        <v>0</v>
      </c>
      <c r="W92" s="59">
        <f t="shared" si="23"/>
        <v>0</v>
      </c>
      <c r="X92" s="60"/>
      <c r="Y92" s="61">
        <f t="shared" si="24"/>
        <v>0</v>
      </c>
      <c r="Z92" s="62"/>
      <c r="AA92" s="63">
        <f t="shared" si="25"/>
        <v>0</v>
      </c>
      <c r="AB92" s="64"/>
      <c r="AC92" s="63">
        <f t="shared" si="26"/>
        <v>0</v>
      </c>
      <c r="AD92" s="64"/>
      <c r="AE92" s="63">
        <f t="shared" si="27"/>
        <v>0</v>
      </c>
      <c r="AF92" s="65" t="e">
        <f t="shared" si="28"/>
        <v>#N/A</v>
      </c>
      <c r="AG92" s="289" t="e">
        <f t="shared" si="29"/>
        <v>#N/A</v>
      </c>
      <c r="AH92" s="234" t="e">
        <f>+VLOOKUP(AG92,listas!$J$12:$K$14,2,0)</f>
        <v>#N/A</v>
      </c>
      <c r="AI92" s="228"/>
      <c r="AJ92" s="248">
        <v>0</v>
      </c>
      <c r="AK92" s="248">
        <v>0</v>
      </c>
      <c r="AL92" s="248">
        <f t="shared" si="30"/>
        <v>0</v>
      </c>
      <c r="AM92" s="66" t="e">
        <f t="shared" si="31"/>
        <v>#N/A</v>
      </c>
      <c r="AN92" s="67">
        <v>69</v>
      </c>
      <c r="AO92" s="66" t="e">
        <f t="shared" si="32"/>
        <v>#N/A</v>
      </c>
      <c r="AP92" s="68"/>
      <c r="AQ92" s="68"/>
      <c r="AR92" s="69"/>
      <c r="AS92" s="70"/>
      <c r="AT92" s="70"/>
      <c r="AU92" s="70"/>
      <c r="AV92" s="70"/>
      <c r="AW92" s="266" t="s">
        <v>87</v>
      </c>
      <c r="AX92" s="267" t="str">
        <f t="shared" si="33"/>
        <v xml:space="preserve"> </v>
      </c>
      <c r="AY92" s="71" t="e">
        <f t="shared" si="34"/>
        <v>#N/A</v>
      </c>
      <c r="AZ92" s="72">
        <v>69</v>
      </c>
      <c r="BA92" s="258" t="e">
        <f t="shared" si="35"/>
        <v>#N/A</v>
      </c>
      <c r="BB92" s="288" t="e">
        <f>+V92/(VLOOKUP(C92,listas!$G$4:$H$9,2,0))</f>
        <v>#N/A</v>
      </c>
      <c r="BC92" s="19"/>
      <c r="BD92" s="19"/>
      <c r="BE92" s="20"/>
      <c r="BF92" s="19"/>
      <c r="BG92" s="19"/>
      <c r="BH92" s="19"/>
      <c r="BI92" s="21"/>
      <c r="BJ92" s="21"/>
      <c r="BK92" s="21"/>
      <c r="BL92" s="21"/>
      <c r="BM92" s="21"/>
      <c r="BN92" s="21"/>
      <c r="BO92" s="21"/>
      <c r="BP92" s="21"/>
    </row>
    <row r="93" spans="1:68" s="54" customFormat="1" ht="13.5" customHeight="1" x14ac:dyDescent="0.25">
      <c r="A93" s="53"/>
      <c r="B93" s="317"/>
      <c r="C93" s="246">
        <f t="shared" si="20"/>
        <v>1900</v>
      </c>
      <c r="D93" s="291"/>
      <c r="E93" s="217"/>
      <c r="F93" s="291"/>
      <c r="G93" s="55">
        <f t="shared" si="21"/>
        <v>1</v>
      </c>
      <c r="H93" s="56"/>
      <c r="I93" s="227"/>
      <c r="J93" s="227"/>
      <c r="K93" s="292"/>
      <c r="L93" s="293"/>
      <c r="M93" s="247"/>
      <c r="N93" s="247" t="e">
        <f>INDEX(listas!$G$12:$G$16,MATCH(REPORTE_DILIGENCIAR!M93,listas!$H$12:$H$16,0))</f>
        <v>#N/A</v>
      </c>
      <c r="O93" s="229"/>
      <c r="P93" s="229" t="e">
        <f>INDEX(listas!$J$5:$J$8,MATCH(REPORTE_DILIGENCIAR!O93,listas!$K$5:$K$8,0))</f>
        <v>#N/A</v>
      </c>
      <c r="Q93" s="57" t="s">
        <v>109</v>
      </c>
      <c r="R93" s="221">
        <v>0</v>
      </c>
      <c r="S93" s="221">
        <v>0</v>
      </c>
      <c r="T93" s="58">
        <v>0</v>
      </c>
      <c r="U93" s="58">
        <v>0</v>
      </c>
      <c r="V93" s="59">
        <f t="shared" si="22"/>
        <v>0</v>
      </c>
      <c r="W93" s="59">
        <f t="shared" si="23"/>
        <v>0</v>
      </c>
      <c r="X93" s="60"/>
      <c r="Y93" s="61">
        <f t="shared" si="24"/>
        <v>0</v>
      </c>
      <c r="Z93" s="62"/>
      <c r="AA93" s="63">
        <f t="shared" si="25"/>
        <v>0</v>
      </c>
      <c r="AB93" s="64"/>
      <c r="AC93" s="63">
        <f t="shared" si="26"/>
        <v>0</v>
      </c>
      <c r="AD93" s="64"/>
      <c r="AE93" s="63">
        <f t="shared" si="27"/>
        <v>0</v>
      </c>
      <c r="AF93" s="65" t="e">
        <f t="shared" si="28"/>
        <v>#N/A</v>
      </c>
      <c r="AG93" s="289" t="e">
        <f t="shared" si="29"/>
        <v>#N/A</v>
      </c>
      <c r="AH93" s="234" t="e">
        <f>+VLOOKUP(AG93,listas!$J$12:$K$14,2,0)</f>
        <v>#N/A</v>
      </c>
      <c r="AI93" s="228"/>
      <c r="AJ93" s="248">
        <v>0</v>
      </c>
      <c r="AK93" s="248">
        <v>0</v>
      </c>
      <c r="AL93" s="248">
        <f t="shared" si="30"/>
        <v>0</v>
      </c>
      <c r="AM93" s="66" t="e">
        <f t="shared" si="31"/>
        <v>#N/A</v>
      </c>
      <c r="AN93" s="67">
        <v>70</v>
      </c>
      <c r="AO93" s="66" t="e">
        <f t="shared" si="32"/>
        <v>#N/A</v>
      </c>
      <c r="AP93" s="68"/>
      <c r="AQ93" s="68"/>
      <c r="AR93" s="69"/>
      <c r="AS93" s="70"/>
      <c r="AT93" s="70"/>
      <c r="AU93" s="70"/>
      <c r="AV93" s="70"/>
      <c r="AW93" s="266" t="s">
        <v>87</v>
      </c>
      <c r="AX93" s="267" t="str">
        <f t="shared" si="33"/>
        <v xml:space="preserve"> </v>
      </c>
      <c r="AY93" s="71" t="e">
        <f t="shared" si="34"/>
        <v>#N/A</v>
      </c>
      <c r="AZ93" s="72">
        <v>70</v>
      </c>
      <c r="BA93" s="258" t="e">
        <f t="shared" si="35"/>
        <v>#N/A</v>
      </c>
      <c r="BB93" s="288" t="e">
        <f>+V93/(VLOOKUP(C93,listas!$G$4:$H$9,2,0))</f>
        <v>#N/A</v>
      </c>
      <c r="BC93" s="19"/>
      <c r="BD93" s="19"/>
      <c r="BE93" s="20"/>
      <c r="BF93" s="19"/>
      <c r="BG93" s="19"/>
      <c r="BH93" s="19"/>
      <c r="BI93" s="21"/>
      <c r="BJ93" s="21"/>
      <c r="BK93" s="21"/>
      <c r="BL93" s="21"/>
      <c r="BM93" s="21"/>
      <c r="BN93" s="21"/>
      <c r="BO93" s="21"/>
      <c r="BP93" s="21"/>
    </row>
    <row r="94" spans="1:68" s="54" customFormat="1" ht="18" customHeight="1" x14ac:dyDescent="0.25">
      <c r="A94" s="53"/>
      <c r="B94" s="317"/>
      <c r="C94" s="246">
        <f t="shared" si="20"/>
        <v>1900</v>
      </c>
      <c r="D94" s="291"/>
      <c r="E94" s="217"/>
      <c r="F94" s="291"/>
      <c r="G94" s="55">
        <f t="shared" si="21"/>
        <v>1</v>
      </c>
      <c r="H94" s="56"/>
      <c r="I94" s="227"/>
      <c r="J94" s="227"/>
      <c r="K94" s="292"/>
      <c r="L94" s="293"/>
      <c r="M94" s="247"/>
      <c r="N94" s="247" t="e">
        <f>INDEX(listas!$G$12:$G$16,MATCH(REPORTE_DILIGENCIAR!M94,listas!$H$12:$H$16,0))</f>
        <v>#N/A</v>
      </c>
      <c r="O94" s="229"/>
      <c r="P94" s="229" t="e">
        <f>INDEX(listas!$J$5:$J$8,MATCH(REPORTE_DILIGENCIAR!O94,listas!$K$5:$K$8,0))</f>
        <v>#N/A</v>
      </c>
      <c r="Q94" s="57" t="s">
        <v>109</v>
      </c>
      <c r="R94" s="221">
        <v>0</v>
      </c>
      <c r="S94" s="221">
        <v>0</v>
      </c>
      <c r="T94" s="58">
        <v>0</v>
      </c>
      <c r="U94" s="58">
        <v>0</v>
      </c>
      <c r="V94" s="59">
        <f t="shared" si="22"/>
        <v>0</v>
      </c>
      <c r="W94" s="59">
        <f t="shared" si="23"/>
        <v>0</v>
      </c>
      <c r="X94" s="60"/>
      <c r="Y94" s="61">
        <f t="shared" si="24"/>
        <v>0</v>
      </c>
      <c r="Z94" s="62"/>
      <c r="AA94" s="63">
        <f t="shared" si="25"/>
        <v>0</v>
      </c>
      <c r="AB94" s="64"/>
      <c r="AC94" s="63">
        <f t="shared" si="26"/>
        <v>0</v>
      </c>
      <c r="AD94" s="64"/>
      <c r="AE94" s="63">
        <f t="shared" si="27"/>
        <v>0</v>
      </c>
      <c r="AF94" s="65" t="e">
        <f t="shared" si="28"/>
        <v>#N/A</v>
      </c>
      <c r="AG94" s="289" t="e">
        <f t="shared" si="29"/>
        <v>#N/A</v>
      </c>
      <c r="AH94" s="234" t="e">
        <f>+VLOOKUP(AG94,listas!$J$12:$K$14,2,0)</f>
        <v>#N/A</v>
      </c>
      <c r="AI94" s="228"/>
      <c r="AJ94" s="248">
        <v>0</v>
      </c>
      <c r="AK94" s="248">
        <v>0</v>
      </c>
      <c r="AL94" s="248">
        <f t="shared" si="30"/>
        <v>0</v>
      </c>
      <c r="AM94" s="66" t="e">
        <f t="shared" si="31"/>
        <v>#N/A</v>
      </c>
      <c r="AN94" s="67">
        <v>71</v>
      </c>
      <c r="AO94" s="66" t="e">
        <f t="shared" si="32"/>
        <v>#N/A</v>
      </c>
      <c r="AP94" s="68"/>
      <c r="AQ94" s="68"/>
      <c r="AR94" s="69"/>
      <c r="AS94" s="70"/>
      <c r="AT94" s="70"/>
      <c r="AU94" s="70"/>
      <c r="AV94" s="70"/>
      <c r="AW94" s="266" t="s">
        <v>87</v>
      </c>
      <c r="AX94" s="267" t="str">
        <f t="shared" si="33"/>
        <v xml:space="preserve"> </v>
      </c>
      <c r="AY94" s="71" t="e">
        <f t="shared" si="34"/>
        <v>#N/A</v>
      </c>
      <c r="AZ94" s="72">
        <v>71</v>
      </c>
      <c r="BA94" s="258" t="e">
        <f t="shared" si="35"/>
        <v>#N/A</v>
      </c>
      <c r="BB94" s="288" t="e">
        <f>+V94/(VLOOKUP(C94,listas!$G$4:$H$9,2,0))</f>
        <v>#N/A</v>
      </c>
      <c r="BC94" s="19"/>
      <c r="BD94" s="19"/>
      <c r="BE94" s="20"/>
      <c r="BF94" s="19"/>
      <c r="BG94" s="19"/>
      <c r="BH94" s="19"/>
      <c r="BI94" s="21"/>
      <c r="BJ94" s="21"/>
      <c r="BK94" s="21"/>
      <c r="BL94" s="21"/>
      <c r="BM94" s="21"/>
      <c r="BN94" s="21"/>
      <c r="BO94" s="21"/>
      <c r="BP94" s="21"/>
    </row>
    <row r="95" spans="1:68" s="54" customFormat="1" ht="17.25" customHeight="1" x14ac:dyDescent="0.25">
      <c r="A95" s="53"/>
      <c r="B95" s="317"/>
      <c r="C95" s="246">
        <f t="shared" si="20"/>
        <v>1900</v>
      </c>
      <c r="D95" s="291"/>
      <c r="E95" s="217"/>
      <c r="F95" s="291"/>
      <c r="G95" s="55">
        <f t="shared" si="21"/>
        <v>1</v>
      </c>
      <c r="H95" s="56"/>
      <c r="I95" s="227"/>
      <c r="J95" s="227"/>
      <c r="K95" s="292"/>
      <c r="L95" s="293"/>
      <c r="M95" s="247"/>
      <c r="N95" s="247" t="e">
        <f>INDEX(listas!$G$12:$G$16,MATCH(REPORTE_DILIGENCIAR!M95,listas!$H$12:$H$16,0))</f>
        <v>#N/A</v>
      </c>
      <c r="O95" s="229"/>
      <c r="P95" s="229" t="e">
        <f>INDEX(listas!$J$5:$J$8,MATCH(REPORTE_DILIGENCIAR!O95,listas!$K$5:$K$8,0))</f>
        <v>#N/A</v>
      </c>
      <c r="Q95" s="57" t="s">
        <v>109</v>
      </c>
      <c r="R95" s="221">
        <v>0</v>
      </c>
      <c r="S95" s="221">
        <v>0</v>
      </c>
      <c r="T95" s="58">
        <v>0</v>
      </c>
      <c r="U95" s="58">
        <v>0</v>
      </c>
      <c r="V95" s="59">
        <f t="shared" si="22"/>
        <v>0</v>
      </c>
      <c r="W95" s="59">
        <f t="shared" si="23"/>
        <v>0</v>
      </c>
      <c r="X95" s="60"/>
      <c r="Y95" s="61">
        <f t="shared" si="24"/>
        <v>0</v>
      </c>
      <c r="Z95" s="62"/>
      <c r="AA95" s="63">
        <f t="shared" si="25"/>
        <v>0</v>
      </c>
      <c r="AB95" s="64"/>
      <c r="AC95" s="63">
        <f t="shared" si="26"/>
        <v>0</v>
      </c>
      <c r="AD95" s="64"/>
      <c r="AE95" s="63">
        <f t="shared" si="27"/>
        <v>0</v>
      </c>
      <c r="AF95" s="65" t="e">
        <f t="shared" si="28"/>
        <v>#N/A</v>
      </c>
      <c r="AG95" s="289" t="e">
        <f t="shared" si="29"/>
        <v>#N/A</v>
      </c>
      <c r="AH95" s="234" t="e">
        <f>+VLOOKUP(AG95,listas!$J$12:$K$14,2,0)</f>
        <v>#N/A</v>
      </c>
      <c r="AI95" s="228"/>
      <c r="AJ95" s="248">
        <v>0</v>
      </c>
      <c r="AK95" s="248">
        <v>0</v>
      </c>
      <c r="AL95" s="248">
        <f t="shared" si="30"/>
        <v>0</v>
      </c>
      <c r="AM95" s="66" t="e">
        <f t="shared" si="31"/>
        <v>#N/A</v>
      </c>
      <c r="AN95" s="67">
        <v>72</v>
      </c>
      <c r="AO95" s="66" t="e">
        <f t="shared" si="32"/>
        <v>#N/A</v>
      </c>
      <c r="AP95" s="68"/>
      <c r="AQ95" s="68"/>
      <c r="AR95" s="69"/>
      <c r="AS95" s="70"/>
      <c r="AT95" s="70"/>
      <c r="AU95" s="70"/>
      <c r="AV95" s="70"/>
      <c r="AW95" s="266" t="s">
        <v>87</v>
      </c>
      <c r="AX95" s="267" t="str">
        <f t="shared" si="33"/>
        <v xml:space="preserve"> </v>
      </c>
      <c r="AY95" s="71" t="e">
        <f t="shared" si="34"/>
        <v>#N/A</v>
      </c>
      <c r="AZ95" s="72">
        <v>72</v>
      </c>
      <c r="BA95" s="258" t="e">
        <f t="shared" si="35"/>
        <v>#N/A</v>
      </c>
      <c r="BB95" s="288" t="e">
        <f>+V95/(VLOOKUP(C95,listas!$G$4:$H$9,2,0))</f>
        <v>#N/A</v>
      </c>
      <c r="BC95" s="19"/>
      <c r="BD95" s="19"/>
      <c r="BE95" s="20"/>
      <c r="BF95" s="19"/>
      <c r="BG95" s="19"/>
      <c r="BH95" s="19"/>
      <c r="BI95" s="21"/>
      <c r="BJ95" s="21"/>
      <c r="BK95" s="21"/>
      <c r="BL95" s="21"/>
      <c r="BM95" s="21"/>
      <c r="BN95" s="21"/>
      <c r="BO95" s="21"/>
      <c r="BP95" s="21"/>
    </row>
    <row r="96" spans="1:68" s="54" customFormat="1" ht="15" customHeight="1" x14ac:dyDescent="0.25">
      <c r="A96" s="53"/>
      <c r="B96" s="317"/>
      <c r="C96" s="246">
        <f t="shared" si="20"/>
        <v>1900</v>
      </c>
      <c r="D96" s="291"/>
      <c r="E96" s="217"/>
      <c r="F96" s="291"/>
      <c r="G96" s="55">
        <f t="shared" si="21"/>
        <v>1</v>
      </c>
      <c r="H96" s="56"/>
      <c r="I96" s="227"/>
      <c r="J96" s="227"/>
      <c r="K96" s="292"/>
      <c r="L96" s="293"/>
      <c r="M96" s="247"/>
      <c r="N96" s="247" t="e">
        <f>INDEX(listas!$G$12:$G$16,MATCH(REPORTE_DILIGENCIAR!M96,listas!$H$12:$H$16,0))</f>
        <v>#N/A</v>
      </c>
      <c r="O96" s="229"/>
      <c r="P96" s="229" t="e">
        <f>INDEX(listas!$J$5:$J$8,MATCH(REPORTE_DILIGENCIAR!O96,listas!$K$5:$K$8,0))</f>
        <v>#N/A</v>
      </c>
      <c r="Q96" s="57" t="s">
        <v>109</v>
      </c>
      <c r="R96" s="221">
        <v>0</v>
      </c>
      <c r="S96" s="221">
        <v>0</v>
      </c>
      <c r="T96" s="58">
        <v>0</v>
      </c>
      <c r="U96" s="58">
        <v>0</v>
      </c>
      <c r="V96" s="59">
        <f t="shared" si="22"/>
        <v>0</v>
      </c>
      <c r="W96" s="59">
        <f t="shared" si="23"/>
        <v>0</v>
      </c>
      <c r="X96" s="60"/>
      <c r="Y96" s="61">
        <f t="shared" si="24"/>
        <v>0</v>
      </c>
      <c r="Z96" s="62"/>
      <c r="AA96" s="63">
        <f t="shared" si="25"/>
        <v>0</v>
      </c>
      <c r="AB96" s="64"/>
      <c r="AC96" s="63">
        <f t="shared" si="26"/>
        <v>0</v>
      </c>
      <c r="AD96" s="64"/>
      <c r="AE96" s="63">
        <f t="shared" si="27"/>
        <v>0</v>
      </c>
      <c r="AF96" s="65" t="e">
        <f t="shared" si="28"/>
        <v>#N/A</v>
      </c>
      <c r="AG96" s="289" t="e">
        <f t="shared" si="29"/>
        <v>#N/A</v>
      </c>
      <c r="AH96" s="234" t="e">
        <f>+VLOOKUP(AG96,listas!$J$12:$K$14,2,0)</f>
        <v>#N/A</v>
      </c>
      <c r="AI96" s="228"/>
      <c r="AJ96" s="248">
        <v>0</v>
      </c>
      <c r="AK96" s="248">
        <v>0</v>
      </c>
      <c r="AL96" s="248">
        <f t="shared" si="30"/>
        <v>0</v>
      </c>
      <c r="AM96" s="66" t="e">
        <f t="shared" si="31"/>
        <v>#N/A</v>
      </c>
      <c r="AN96" s="67">
        <v>73</v>
      </c>
      <c r="AO96" s="66" t="e">
        <f t="shared" si="32"/>
        <v>#N/A</v>
      </c>
      <c r="AP96" s="68"/>
      <c r="AQ96" s="68"/>
      <c r="AR96" s="69"/>
      <c r="AS96" s="70"/>
      <c r="AT96" s="70"/>
      <c r="AU96" s="70"/>
      <c r="AV96" s="70"/>
      <c r="AW96" s="266" t="s">
        <v>87</v>
      </c>
      <c r="AX96" s="267" t="str">
        <f t="shared" si="33"/>
        <v xml:space="preserve"> </v>
      </c>
      <c r="AY96" s="71" t="e">
        <f t="shared" si="34"/>
        <v>#N/A</v>
      </c>
      <c r="AZ96" s="72">
        <v>73</v>
      </c>
      <c r="BA96" s="258" t="e">
        <f t="shared" si="35"/>
        <v>#N/A</v>
      </c>
      <c r="BB96" s="288" t="e">
        <f>+V96/(VLOOKUP(C96,listas!$G$4:$H$9,2,0))</f>
        <v>#N/A</v>
      </c>
      <c r="BC96" s="19"/>
      <c r="BD96" s="19"/>
      <c r="BE96" s="20"/>
      <c r="BF96" s="19"/>
      <c r="BG96" s="19"/>
      <c r="BH96" s="19"/>
      <c r="BI96" s="21"/>
      <c r="BJ96" s="21"/>
      <c r="BK96" s="21"/>
      <c r="BL96" s="21"/>
      <c r="BM96" s="21"/>
      <c r="BN96" s="21"/>
      <c r="BO96" s="21"/>
      <c r="BP96" s="21"/>
    </row>
    <row r="97" spans="1:77" s="54" customFormat="1" ht="17.25" customHeight="1" x14ac:dyDescent="0.25">
      <c r="A97" s="53"/>
      <c r="B97" s="317"/>
      <c r="C97" s="246">
        <f t="shared" si="20"/>
        <v>1900</v>
      </c>
      <c r="D97" s="291"/>
      <c r="E97" s="217"/>
      <c r="F97" s="291"/>
      <c r="G97" s="55">
        <f t="shared" si="21"/>
        <v>1</v>
      </c>
      <c r="H97" s="56"/>
      <c r="I97" s="227"/>
      <c r="J97" s="227"/>
      <c r="K97" s="292"/>
      <c r="L97" s="293"/>
      <c r="M97" s="247"/>
      <c r="N97" s="247" t="e">
        <f>INDEX(listas!$G$12:$G$16,MATCH(REPORTE_DILIGENCIAR!M97,listas!$H$12:$H$16,0))</f>
        <v>#N/A</v>
      </c>
      <c r="O97" s="229"/>
      <c r="P97" s="229" t="e">
        <f>INDEX(listas!$J$5:$J$8,MATCH(REPORTE_DILIGENCIAR!O97,listas!$K$5:$K$8,0))</f>
        <v>#N/A</v>
      </c>
      <c r="Q97" s="57" t="s">
        <v>109</v>
      </c>
      <c r="R97" s="221">
        <v>0</v>
      </c>
      <c r="S97" s="221">
        <v>0</v>
      </c>
      <c r="T97" s="58">
        <v>0</v>
      </c>
      <c r="U97" s="58">
        <v>0</v>
      </c>
      <c r="V97" s="59">
        <f t="shared" si="22"/>
        <v>0</v>
      </c>
      <c r="W97" s="59">
        <f t="shared" si="23"/>
        <v>0</v>
      </c>
      <c r="X97" s="60"/>
      <c r="Y97" s="61">
        <f t="shared" si="24"/>
        <v>0</v>
      </c>
      <c r="Z97" s="62"/>
      <c r="AA97" s="63">
        <f t="shared" si="25"/>
        <v>0</v>
      </c>
      <c r="AB97" s="64"/>
      <c r="AC97" s="63">
        <f t="shared" si="26"/>
        <v>0</v>
      </c>
      <c r="AD97" s="64"/>
      <c r="AE97" s="63">
        <f t="shared" si="27"/>
        <v>0</v>
      </c>
      <c r="AF97" s="65" t="e">
        <f t="shared" si="28"/>
        <v>#N/A</v>
      </c>
      <c r="AG97" s="289" t="e">
        <f t="shared" si="29"/>
        <v>#N/A</v>
      </c>
      <c r="AH97" s="234" t="e">
        <f>+VLOOKUP(AG97,listas!$J$12:$K$14,2,0)</f>
        <v>#N/A</v>
      </c>
      <c r="AI97" s="228"/>
      <c r="AJ97" s="248">
        <v>0</v>
      </c>
      <c r="AK97" s="248">
        <v>0</v>
      </c>
      <c r="AL97" s="248">
        <f t="shared" si="30"/>
        <v>0</v>
      </c>
      <c r="AM97" s="66" t="e">
        <f t="shared" si="31"/>
        <v>#N/A</v>
      </c>
      <c r="AN97" s="67">
        <v>74</v>
      </c>
      <c r="AO97" s="66" t="e">
        <f t="shared" si="32"/>
        <v>#N/A</v>
      </c>
      <c r="AP97" s="68"/>
      <c r="AQ97" s="68"/>
      <c r="AR97" s="69"/>
      <c r="AS97" s="70"/>
      <c r="AT97" s="70"/>
      <c r="AU97" s="70"/>
      <c r="AV97" s="70"/>
      <c r="AW97" s="266" t="s">
        <v>87</v>
      </c>
      <c r="AX97" s="267" t="str">
        <f t="shared" si="33"/>
        <v xml:space="preserve"> </v>
      </c>
      <c r="AY97" s="71" t="e">
        <f t="shared" si="34"/>
        <v>#N/A</v>
      </c>
      <c r="AZ97" s="72">
        <v>74</v>
      </c>
      <c r="BA97" s="258" t="e">
        <f t="shared" si="35"/>
        <v>#N/A</v>
      </c>
      <c r="BB97" s="288" t="e">
        <f>+V97/(VLOOKUP(C97,listas!$G$4:$H$9,2,0))</f>
        <v>#N/A</v>
      </c>
      <c r="BC97" s="19"/>
      <c r="BD97" s="19"/>
      <c r="BE97" s="20"/>
      <c r="BF97" s="19"/>
      <c r="BG97" s="19"/>
      <c r="BH97" s="19"/>
      <c r="BI97" s="21"/>
      <c r="BJ97" s="21"/>
      <c r="BK97" s="21"/>
      <c r="BL97" s="21"/>
      <c r="BM97" s="21"/>
      <c r="BN97" s="21"/>
      <c r="BO97" s="21"/>
      <c r="BP97" s="21"/>
    </row>
    <row r="98" spans="1:77" s="54" customFormat="1" ht="14.25" customHeight="1" x14ac:dyDescent="0.25">
      <c r="A98" s="53"/>
      <c r="B98" s="317"/>
      <c r="C98" s="246">
        <f t="shared" si="20"/>
        <v>1900</v>
      </c>
      <c r="D98" s="291"/>
      <c r="E98" s="217"/>
      <c r="F98" s="291"/>
      <c r="G98" s="55">
        <f t="shared" si="21"/>
        <v>1</v>
      </c>
      <c r="H98" s="56"/>
      <c r="I98" s="227"/>
      <c r="J98" s="227"/>
      <c r="K98" s="292"/>
      <c r="L98" s="293"/>
      <c r="M98" s="247"/>
      <c r="N98" s="247" t="e">
        <f>INDEX(listas!$G$12:$G$16,MATCH(REPORTE_DILIGENCIAR!M98,listas!$H$12:$H$16,0))</f>
        <v>#N/A</v>
      </c>
      <c r="O98" s="229"/>
      <c r="P98" s="229" t="e">
        <f>INDEX(listas!$J$5:$J$8,MATCH(REPORTE_DILIGENCIAR!O98,listas!$K$5:$K$8,0))</f>
        <v>#N/A</v>
      </c>
      <c r="Q98" s="57" t="s">
        <v>109</v>
      </c>
      <c r="R98" s="221">
        <v>0</v>
      </c>
      <c r="S98" s="221">
        <v>0</v>
      </c>
      <c r="T98" s="58">
        <v>0</v>
      </c>
      <c r="U98" s="58">
        <v>0</v>
      </c>
      <c r="V98" s="59">
        <f t="shared" si="22"/>
        <v>0</v>
      </c>
      <c r="W98" s="59">
        <f t="shared" si="23"/>
        <v>0</v>
      </c>
      <c r="X98" s="60"/>
      <c r="Y98" s="61">
        <f t="shared" si="24"/>
        <v>0</v>
      </c>
      <c r="Z98" s="62"/>
      <c r="AA98" s="63">
        <f t="shared" si="25"/>
        <v>0</v>
      </c>
      <c r="AB98" s="64"/>
      <c r="AC98" s="63">
        <f t="shared" si="26"/>
        <v>0</v>
      </c>
      <c r="AD98" s="64"/>
      <c r="AE98" s="63">
        <f t="shared" si="27"/>
        <v>0</v>
      </c>
      <c r="AF98" s="65" t="e">
        <f t="shared" si="28"/>
        <v>#N/A</v>
      </c>
      <c r="AG98" s="289" t="e">
        <f t="shared" si="29"/>
        <v>#N/A</v>
      </c>
      <c r="AH98" s="234" t="e">
        <f>+VLOOKUP(AG98,listas!$J$12:$K$14,2,0)</f>
        <v>#N/A</v>
      </c>
      <c r="AI98" s="228"/>
      <c r="AJ98" s="248">
        <v>0</v>
      </c>
      <c r="AK98" s="248">
        <v>0</v>
      </c>
      <c r="AL98" s="248">
        <f t="shared" si="30"/>
        <v>0</v>
      </c>
      <c r="AM98" s="66" t="e">
        <f t="shared" si="31"/>
        <v>#N/A</v>
      </c>
      <c r="AN98" s="67">
        <v>75</v>
      </c>
      <c r="AO98" s="66" t="e">
        <f t="shared" si="32"/>
        <v>#N/A</v>
      </c>
      <c r="AP98" s="68"/>
      <c r="AQ98" s="68"/>
      <c r="AR98" s="69"/>
      <c r="AS98" s="70"/>
      <c r="AT98" s="70"/>
      <c r="AU98" s="70"/>
      <c r="AV98" s="70"/>
      <c r="AW98" s="266" t="s">
        <v>87</v>
      </c>
      <c r="AX98" s="267" t="str">
        <f t="shared" si="33"/>
        <v xml:space="preserve"> </v>
      </c>
      <c r="AY98" s="71" t="e">
        <f t="shared" si="34"/>
        <v>#N/A</v>
      </c>
      <c r="AZ98" s="72">
        <v>75</v>
      </c>
      <c r="BA98" s="258" t="e">
        <f t="shared" si="35"/>
        <v>#N/A</v>
      </c>
      <c r="BB98" s="288" t="e">
        <f>+V98/(VLOOKUP(C98,listas!$G$4:$H$9,2,0))</f>
        <v>#N/A</v>
      </c>
      <c r="BC98" s="19"/>
      <c r="BD98" s="19"/>
      <c r="BE98" s="20"/>
      <c r="BF98" s="19"/>
      <c r="BG98" s="19"/>
      <c r="BH98" s="19"/>
      <c r="BI98" s="21"/>
      <c r="BJ98" s="21"/>
      <c r="BK98" s="21"/>
      <c r="BL98" s="21"/>
      <c r="BM98" s="21"/>
      <c r="BN98" s="21"/>
      <c r="BO98" s="21"/>
      <c r="BP98" s="21"/>
    </row>
    <row r="99" spans="1:77" s="54" customFormat="1" ht="17.25" customHeight="1" x14ac:dyDescent="0.25">
      <c r="A99" s="53"/>
      <c r="B99" s="317"/>
      <c r="C99" s="246">
        <f t="shared" si="20"/>
        <v>1900</v>
      </c>
      <c r="D99" s="291"/>
      <c r="E99" s="217"/>
      <c r="F99" s="291"/>
      <c r="G99" s="55">
        <f t="shared" si="21"/>
        <v>1</v>
      </c>
      <c r="H99" s="56"/>
      <c r="I99" s="227"/>
      <c r="J99" s="227"/>
      <c r="K99" s="292"/>
      <c r="L99" s="293"/>
      <c r="M99" s="247"/>
      <c r="N99" s="247" t="e">
        <f>INDEX(listas!$G$12:$G$16,MATCH(REPORTE_DILIGENCIAR!M99,listas!$H$12:$H$16,0))</f>
        <v>#N/A</v>
      </c>
      <c r="O99" s="229"/>
      <c r="P99" s="229" t="e">
        <f>INDEX(listas!$J$5:$J$8,MATCH(REPORTE_DILIGENCIAR!O99,listas!$K$5:$K$8,0))</f>
        <v>#N/A</v>
      </c>
      <c r="Q99" s="57" t="s">
        <v>109</v>
      </c>
      <c r="R99" s="221">
        <v>0</v>
      </c>
      <c r="S99" s="221">
        <v>0</v>
      </c>
      <c r="T99" s="58">
        <v>0</v>
      </c>
      <c r="U99" s="58">
        <v>0</v>
      </c>
      <c r="V99" s="59">
        <f t="shared" si="22"/>
        <v>0</v>
      </c>
      <c r="W99" s="59">
        <f t="shared" si="23"/>
        <v>0</v>
      </c>
      <c r="X99" s="60"/>
      <c r="Y99" s="61">
        <f t="shared" si="24"/>
        <v>0</v>
      </c>
      <c r="Z99" s="62"/>
      <c r="AA99" s="63">
        <f t="shared" si="25"/>
        <v>0</v>
      </c>
      <c r="AB99" s="64"/>
      <c r="AC99" s="63">
        <f t="shared" si="26"/>
        <v>0</v>
      </c>
      <c r="AD99" s="64"/>
      <c r="AE99" s="63">
        <f t="shared" si="27"/>
        <v>0</v>
      </c>
      <c r="AF99" s="65" t="e">
        <f t="shared" si="28"/>
        <v>#N/A</v>
      </c>
      <c r="AG99" s="289" t="e">
        <f t="shared" si="29"/>
        <v>#N/A</v>
      </c>
      <c r="AH99" s="234" t="e">
        <f>+VLOOKUP(AG99,listas!$J$12:$K$14,2,0)</f>
        <v>#N/A</v>
      </c>
      <c r="AI99" s="228"/>
      <c r="AJ99" s="248">
        <v>0</v>
      </c>
      <c r="AK99" s="248">
        <v>0</v>
      </c>
      <c r="AL99" s="248">
        <f t="shared" si="30"/>
        <v>0</v>
      </c>
      <c r="AM99" s="66" t="e">
        <f t="shared" si="31"/>
        <v>#N/A</v>
      </c>
      <c r="AN99" s="67">
        <v>76</v>
      </c>
      <c r="AO99" s="66" t="e">
        <f t="shared" si="32"/>
        <v>#N/A</v>
      </c>
      <c r="AP99" s="68"/>
      <c r="AQ99" s="68"/>
      <c r="AR99" s="69"/>
      <c r="AS99" s="70"/>
      <c r="AT99" s="70"/>
      <c r="AU99" s="70"/>
      <c r="AV99" s="70"/>
      <c r="AW99" s="266" t="s">
        <v>87</v>
      </c>
      <c r="AX99" s="267" t="str">
        <f t="shared" si="33"/>
        <v xml:space="preserve"> </v>
      </c>
      <c r="AY99" s="71" t="e">
        <f t="shared" si="34"/>
        <v>#N/A</v>
      </c>
      <c r="AZ99" s="72">
        <v>76</v>
      </c>
      <c r="BA99" s="258" t="e">
        <f t="shared" si="35"/>
        <v>#N/A</v>
      </c>
      <c r="BB99" s="288" t="e">
        <f>+V99/(VLOOKUP(C99,listas!$G$4:$H$9,2,0))</f>
        <v>#N/A</v>
      </c>
      <c r="BC99" s="19"/>
      <c r="BD99" s="19"/>
      <c r="BE99" s="20"/>
      <c r="BF99" s="19"/>
      <c r="BG99" s="19"/>
      <c r="BH99" s="19"/>
      <c r="BI99" s="21"/>
      <c r="BJ99" s="21"/>
      <c r="BK99" s="21"/>
      <c r="BL99" s="21"/>
      <c r="BM99" s="21"/>
      <c r="BN99" s="21"/>
      <c r="BO99" s="21"/>
      <c r="BP99" s="21"/>
    </row>
    <row r="100" spans="1:77" s="54" customFormat="1" ht="19.5" customHeight="1" x14ac:dyDescent="0.25">
      <c r="A100" s="53"/>
      <c r="B100" s="317"/>
      <c r="C100" s="246">
        <f t="shared" si="20"/>
        <v>1900</v>
      </c>
      <c r="D100" s="291"/>
      <c r="E100" s="217"/>
      <c r="F100" s="291"/>
      <c r="G100" s="55">
        <f t="shared" si="21"/>
        <v>1</v>
      </c>
      <c r="H100" s="56"/>
      <c r="I100" s="227"/>
      <c r="J100" s="227"/>
      <c r="K100" s="292"/>
      <c r="L100" s="293"/>
      <c r="M100" s="247"/>
      <c r="N100" s="247" t="e">
        <f>INDEX(listas!$G$12:$G$16,MATCH(REPORTE_DILIGENCIAR!M100,listas!$H$12:$H$16,0))</f>
        <v>#N/A</v>
      </c>
      <c r="O100" s="229"/>
      <c r="P100" s="229" t="e">
        <f>INDEX(listas!$J$5:$J$8,MATCH(REPORTE_DILIGENCIAR!O100,listas!$K$5:$K$8,0))</f>
        <v>#N/A</v>
      </c>
      <c r="Q100" s="57" t="s">
        <v>109</v>
      </c>
      <c r="R100" s="221">
        <v>0</v>
      </c>
      <c r="S100" s="221">
        <v>0</v>
      </c>
      <c r="T100" s="58">
        <v>0</v>
      </c>
      <c r="U100" s="58">
        <v>0</v>
      </c>
      <c r="V100" s="59">
        <f t="shared" si="22"/>
        <v>0</v>
      </c>
      <c r="W100" s="59">
        <f t="shared" si="23"/>
        <v>0</v>
      </c>
      <c r="X100" s="60"/>
      <c r="Y100" s="61">
        <f t="shared" si="24"/>
        <v>0</v>
      </c>
      <c r="Z100" s="62"/>
      <c r="AA100" s="63">
        <f t="shared" si="25"/>
        <v>0</v>
      </c>
      <c r="AB100" s="64"/>
      <c r="AC100" s="63">
        <f t="shared" si="26"/>
        <v>0</v>
      </c>
      <c r="AD100" s="64"/>
      <c r="AE100" s="63">
        <f t="shared" si="27"/>
        <v>0</v>
      </c>
      <c r="AF100" s="65" t="e">
        <f t="shared" si="28"/>
        <v>#N/A</v>
      </c>
      <c r="AG100" s="289" t="e">
        <f t="shared" si="29"/>
        <v>#N/A</v>
      </c>
      <c r="AH100" s="234" t="e">
        <f>+VLOOKUP(AG100,listas!$J$12:$K$14,2,0)</f>
        <v>#N/A</v>
      </c>
      <c r="AI100" s="228"/>
      <c r="AJ100" s="248">
        <v>0</v>
      </c>
      <c r="AK100" s="248">
        <v>0</v>
      </c>
      <c r="AL100" s="248">
        <f t="shared" si="30"/>
        <v>0</v>
      </c>
      <c r="AM100" s="66" t="e">
        <f t="shared" si="31"/>
        <v>#N/A</v>
      </c>
      <c r="AN100" s="67">
        <v>77</v>
      </c>
      <c r="AO100" s="66" t="e">
        <f t="shared" si="32"/>
        <v>#N/A</v>
      </c>
      <c r="AP100" s="68"/>
      <c r="AQ100" s="68"/>
      <c r="AR100" s="69"/>
      <c r="AS100" s="70"/>
      <c r="AT100" s="70"/>
      <c r="AU100" s="70"/>
      <c r="AV100" s="70"/>
      <c r="AW100" s="266" t="s">
        <v>87</v>
      </c>
      <c r="AX100" s="267" t="str">
        <f t="shared" si="33"/>
        <v xml:space="preserve"> </v>
      </c>
      <c r="AY100" s="71" t="e">
        <f t="shared" si="34"/>
        <v>#N/A</v>
      </c>
      <c r="AZ100" s="72">
        <v>77</v>
      </c>
      <c r="BA100" s="258" t="e">
        <f t="shared" si="35"/>
        <v>#N/A</v>
      </c>
      <c r="BB100" s="288" t="e">
        <f>+V100/(VLOOKUP(C100,listas!$G$4:$H$9,2,0))</f>
        <v>#N/A</v>
      </c>
      <c r="BC100" s="19"/>
      <c r="BD100" s="19"/>
      <c r="BE100" s="20"/>
      <c r="BF100" s="19"/>
      <c r="BG100" s="19"/>
      <c r="BH100" s="19"/>
      <c r="BI100" s="21"/>
      <c r="BJ100" s="21"/>
      <c r="BK100" s="21"/>
      <c r="BL100" s="21"/>
      <c r="BM100" s="21"/>
      <c r="BN100" s="21"/>
      <c r="BO100" s="21"/>
      <c r="BP100" s="21"/>
    </row>
    <row r="101" spans="1:77" s="54" customFormat="1" ht="30" customHeight="1" x14ac:dyDescent="0.25">
      <c r="A101" s="53"/>
      <c r="B101" s="317"/>
      <c r="C101" s="246">
        <f t="shared" si="20"/>
        <v>1900</v>
      </c>
      <c r="D101" s="291"/>
      <c r="E101" s="217"/>
      <c r="F101" s="291"/>
      <c r="G101" s="55">
        <f t="shared" si="21"/>
        <v>1</v>
      </c>
      <c r="H101" s="56"/>
      <c r="I101" s="227"/>
      <c r="J101" s="227"/>
      <c r="K101" s="292"/>
      <c r="L101" s="293"/>
      <c r="M101" s="247"/>
      <c r="N101" s="247" t="e">
        <f>INDEX(listas!$G$12:$G$16,MATCH(REPORTE_DILIGENCIAR!M101,listas!$H$12:$H$16,0))</f>
        <v>#N/A</v>
      </c>
      <c r="O101" s="229"/>
      <c r="P101" s="229" t="e">
        <f>INDEX(listas!$J$5:$J$8,MATCH(REPORTE_DILIGENCIAR!O101,listas!$K$5:$K$8,0))</f>
        <v>#N/A</v>
      </c>
      <c r="Q101" s="57" t="s">
        <v>109</v>
      </c>
      <c r="R101" s="221">
        <v>0</v>
      </c>
      <c r="S101" s="221">
        <v>0</v>
      </c>
      <c r="T101" s="58">
        <v>0</v>
      </c>
      <c r="U101" s="58">
        <v>0</v>
      </c>
      <c r="V101" s="59">
        <f t="shared" si="22"/>
        <v>0</v>
      </c>
      <c r="W101" s="59">
        <f t="shared" si="23"/>
        <v>0</v>
      </c>
      <c r="X101" s="60"/>
      <c r="Y101" s="61">
        <f t="shared" si="24"/>
        <v>0</v>
      </c>
      <c r="Z101" s="62"/>
      <c r="AA101" s="63">
        <f t="shared" si="25"/>
        <v>0</v>
      </c>
      <c r="AB101" s="64"/>
      <c r="AC101" s="63">
        <f t="shared" si="26"/>
        <v>0</v>
      </c>
      <c r="AD101" s="64"/>
      <c r="AE101" s="63">
        <f t="shared" si="27"/>
        <v>0</v>
      </c>
      <c r="AF101" s="65" t="e">
        <f t="shared" si="28"/>
        <v>#N/A</v>
      </c>
      <c r="AG101" s="289" t="e">
        <f t="shared" si="29"/>
        <v>#N/A</v>
      </c>
      <c r="AH101" s="234" t="e">
        <f>+VLOOKUP(AG101,listas!$J$12:$K$14,2,0)</f>
        <v>#N/A</v>
      </c>
      <c r="AI101" s="228"/>
      <c r="AJ101" s="248">
        <v>0</v>
      </c>
      <c r="AK101" s="248">
        <v>0</v>
      </c>
      <c r="AL101" s="248">
        <f t="shared" si="30"/>
        <v>0</v>
      </c>
      <c r="AM101" s="66" t="e">
        <f t="shared" si="31"/>
        <v>#N/A</v>
      </c>
      <c r="AN101" s="67">
        <v>78</v>
      </c>
      <c r="AO101" s="66" t="e">
        <f t="shared" si="32"/>
        <v>#N/A</v>
      </c>
      <c r="AP101" s="68"/>
      <c r="AQ101" s="68"/>
      <c r="AR101" s="69"/>
      <c r="AS101" s="70"/>
      <c r="AT101" s="70"/>
      <c r="AU101" s="70"/>
      <c r="AV101" s="70"/>
      <c r="AW101" s="266" t="s">
        <v>87</v>
      </c>
      <c r="AX101" s="267" t="str">
        <f t="shared" si="33"/>
        <v xml:space="preserve"> </v>
      </c>
      <c r="AY101" s="71" t="e">
        <f t="shared" si="34"/>
        <v>#N/A</v>
      </c>
      <c r="AZ101" s="72">
        <v>78</v>
      </c>
      <c r="BA101" s="258" t="e">
        <f t="shared" si="35"/>
        <v>#N/A</v>
      </c>
      <c r="BB101" s="288" t="e">
        <f>+V101/(VLOOKUP(C101,listas!$G$4:$H$9,2,0))</f>
        <v>#N/A</v>
      </c>
      <c r="BC101" s="19"/>
      <c r="BD101" s="19"/>
      <c r="BE101" s="20"/>
      <c r="BF101" s="19"/>
      <c r="BG101" s="19"/>
      <c r="BH101" s="19"/>
      <c r="BI101" s="21"/>
      <c r="BJ101" s="21"/>
      <c r="BK101" s="21"/>
      <c r="BL101" s="21"/>
      <c r="BM101" s="21"/>
      <c r="BN101" s="21"/>
      <c r="BO101" s="21"/>
      <c r="BP101" s="21"/>
    </row>
    <row r="102" spans="1:77" s="54" customFormat="1" ht="27.75" customHeight="1" x14ac:dyDescent="0.25">
      <c r="A102" s="53"/>
      <c r="B102" s="317"/>
      <c r="C102" s="246">
        <f t="shared" si="20"/>
        <v>1900</v>
      </c>
      <c r="D102" s="291"/>
      <c r="E102" s="217"/>
      <c r="F102" s="291"/>
      <c r="G102" s="55">
        <f t="shared" si="21"/>
        <v>1</v>
      </c>
      <c r="H102" s="56"/>
      <c r="I102" s="227"/>
      <c r="J102" s="227"/>
      <c r="K102" s="292"/>
      <c r="L102" s="293"/>
      <c r="M102" s="247"/>
      <c r="N102" s="247" t="e">
        <f>INDEX(listas!$G$12:$G$16,MATCH(REPORTE_DILIGENCIAR!M102,listas!$H$12:$H$16,0))</f>
        <v>#N/A</v>
      </c>
      <c r="O102" s="229"/>
      <c r="P102" s="229" t="e">
        <f>INDEX(listas!$J$5:$J$8,MATCH(REPORTE_DILIGENCIAR!O102,listas!$K$5:$K$8,0))</f>
        <v>#N/A</v>
      </c>
      <c r="Q102" s="57" t="s">
        <v>109</v>
      </c>
      <c r="R102" s="221">
        <v>0</v>
      </c>
      <c r="S102" s="221">
        <v>0</v>
      </c>
      <c r="T102" s="58">
        <v>0</v>
      </c>
      <c r="U102" s="58">
        <v>0</v>
      </c>
      <c r="V102" s="59">
        <f t="shared" si="22"/>
        <v>0</v>
      </c>
      <c r="W102" s="59">
        <f t="shared" si="23"/>
        <v>0</v>
      </c>
      <c r="X102" s="60"/>
      <c r="Y102" s="61">
        <f t="shared" si="24"/>
        <v>0</v>
      </c>
      <c r="Z102" s="62"/>
      <c r="AA102" s="63">
        <f t="shared" si="25"/>
        <v>0</v>
      </c>
      <c r="AB102" s="64"/>
      <c r="AC102" s="63">
        <f t="shared" si="26"/>
        <v>0</v>
      </c>
      <c r="AD102" s="64"/>
      <c r="AE102" s="63">
        <f t="shared" si="27"/>
        <v>0</v>
      </c>
      <c r="AF102" s="65" t="e">
        <f t="shared" si="28"/>
        <v>#N/A</v>
      </c>
      <c r="AG102" s="289" t="e">
        <f t="shared" si="29"/>
        <v>#N/A</v>
      </c>
      <c r="AH102" s="234" t="e">
        <f>+VLOOKUP(AG102,listas!$J$12:$K$14,2,0)</f>
        <v>#N/A</v>
      </c>
      <c r="AI102" s="228"/>
      <c r="AJ102" s="248">
        <v>0</v>
      </c>
      <c r="AK102" s="248">
        <v>0</v>
      </c>
      <c r="AL102" s="248">
        <f t="shared" si="30"/>
        <v>0</v>
      </c>
      <c r="AM102" s="66" t="e">
        <f t="shared" si="31"/>
        <v>#N/A</v>
      </c>
      <c r="AN102" s="67">
        <v>79</v>
      </c>
      <c r="AO102" s="66" t="e">
        <f t="shared" si="32"/>
        <v>#N/A</v>
      </c>
      <c r="AP102" s="68"/>
      <c r="AQ102" s="68"/>
      <c r="AR102" s="69"/>
      <c r="AS102" s="70"/>
      <c r="AT102" s="70"/>
      <c r="AU102" s="70"/>
      <c r="AV102" s="70"/>
      <c r="AW102" s="266" t="s">
        <v>87</v>
      </c>
      <c r="AX102" s="267" t="str">
        <f t="shared" si="33"/>
        <v xml:space="preserve"> </v>
      </c>
      <c r="AY102" s="71" t="e">
        <f t="shared" si="34"/>
        <v>#N/A</v>
      </c>
      <c r="AZ102" s="72">
        <v>79</v>
      </c>
      <c r="BA102" s="258" t="e">
        <f t="shared" si="35"/>
        <v>#N/A</v>
      </c>
      <c r="BB102" s="288" t="e">
        <f>+V102/(VLOOKUP(C102,listas!$G$4:$H$9,2,0))</f>
        <v>#N/A</v>
      </c>
      <c r="BC102" s="19"/>
      <c r="BD102" s="19"/>
      <c r="BE102" s="20"/>
      <c r="BF102" s="19"/>
      <c r="BG102" s="19"/>
      <c r="BH102" s="19"/>
      <c r="BI102" s="21"/>
      <c r="BJ102" s="21"/>
      <c r="BK102" s="21"/>
      <c r="BL102" s="21"/>
      <c r="BM102" s="21"/>
      <c r="BN102" s="21"/>
      <c r="BO102" s="21"/>
      <c r="BP102" s="21"/>
    </row>
    <row r="103" spans="1:77" s="54" customFormat="1" ht="24.75" customHeight="1" x14ac:dyDescent="0.25">
      <c r="A103" s="53"/>
      <c r="B103" s="317"/>
      <c r="C103" s="246">
        <f t="shared" si="20"/>
        <v>1900</v>
      </c>
      <c r="D103" s="291"/>
      <c r="E103" s="217"/>
      <c r="F103" s="291"/>
      <c r="G103" s="55">
        <f t="shared" si="21"/>
        <v>1</v>
      </c>
      <c r="H103" s="56"/>
      <c r="I103" s="227"/>
      <c r="J103" s="227"/>
      <c r="K103" s="292"/>
      <c r="L103" s="293"/>
      <c r="M103" s="247"/>
      <c r="N103" s="247" t="e">
        <f>INDEX(listas!$G$12:$G$16,MATCH(REPORTE_DILIGENCIAR!M103,listas!$H$12:$H$16,0))</f>
        <v>#N/A</v>
      </c>
      <c r="O103" s="229"/>
      <c r="P103" s="229" t="e">
        <f>INDEX(listas!$J$5:$J$8,MATCH(REPORTE_DILIGENCIAR!O103,listas!$K$5:$K$8,0))</f>
        <v>#N/A</v>
      </c>
      <c r="Q103" s="57" t="s">
        <v>109</v>
      </c>
      <c r="R103" s="221">
        <v>0</v>
      </c>
      <c r="S103" s="221">
        <v>0</v>
      </c>
      <c r="T103" s="58">
        <v>0</v>
      </c>
      <c r="U103" s="58">
        <v>0</v>
      </c>
      <c r="V103" s="59">
        <f t="shared" si="22"/>
        <v>0</v>
      </c>
      <c r="W103" s="59">
        <f t="shared" si="23"/>
        <v>0</v>
      </c>
      <c r="X103" s="60"/>
      <c r="Y103" s="61">
        <f t="shared" si="24"/>
        <v>0</v>
      </c>
      <c r="Z103" s="62"/>
      <c r="AA103" s="63">
        <f t="shared" si="25"/>
        <v>0</v>
      </c>
      <c r="AB103" s="64"/>
      <c r="AC103" s="63">
        <f t="shared" si="26"/>
        <v>0</v>
      </c>
      <c r="AD103" s="64"/>
      <c r="AE103" s="63">
        <f t="shared" si="27"/>
        <v>0</v>
      </c>
      <c r="AF103" s="65" t="e">
        <f t="shared" si="28"/>
        <v>#N/A</v>
      </c>
      <c r="AG103" s="289" t="e">
        <f t="shared" si="29"/>
        <v>#N/A</v>
      </c>
      <c r="AH103" s="234" t="e">
        <f>+VLOOKUP(AG103,listas!$J$12:$K$14,2,0)</f>
        <v>#N/A</v>
      </c>
      <c r="AI103" s="228"/>
      <c r="AJ103" s="248">
        <v>0</v>
      </c>
      <c r="AK103" s="248">
        <v>0</v>
      </c>
      <c r="AL103" s="248">
        <f t="shared" si="30"/>
        <v>0</v>
      </c>
      <c r="AM103" s="66" t="e">
        <f t="shared" si="31"/>
        <v>#N/A</v>
      </c>
      <c r="AN103" s="67">
        <v>80</v>
      </c>
      <c r="AO103" s="66" t="e">
        <f t="shared" si="32"/>
        <v>#N/A</v>
      </c>
      <c r="AP103" s="68"/>
      <c r="AQ103" s="68"/>
      <c r="AR103" s="69"/>
      <c r="AS103" s="70"/>
      <c r="AT103" s="70"/>
      <c r="AU103" s="70"/>
      <c r="AV103" s="70"/>
      <c r="AW103" s="266" t="s">
        <v>87</v>
      </c>
      <c r="AX103" s="267" t="str">
        <f t="shared" si="33"/>
        <v xml:space="preserve"> </v>
      </c>
      <c r="AY103" s="71" t="e">
        <f t="shared" si="34"/>
        <v>#N/A</v>
      </c>
      <c r="AZ103" s="72">
        <v>80</v>
      </c>
      <c r="BA103" s="258" t="e">
        <f t="shared" si="35"/>
        <v>#N/A</v>
      </c>
      <c r="BB103" s="288" t="e">
        <f>+V103/(VLOOKUP(C103,listas!$G$4:$H$9,2,0))</f>
        <v>#N/A</v>
      </c>
      <c r="BC103" s="19"/>
      <c r="BD103" s="19"/>
      <c r="BE103" s="20"/>
      <c r="BF103" s="19"/>
      <c r="BG103" s="19"/>
      <c r="BH103" s="19"/>
      <c r="BI103" s="21"/>
      <c r="BJ103" s="21"/>
      <c r="BK103" s="21"/>
      <c r="BL103" s="21"/>
      <c r="BM103" s="21"/>
      <c r="BN103" s="21"/>
      <c r="BO103" s="21"/>
      <c r="BP103" s="21"/>
    </row>
    <row r="104" spans="1:77" s="54" customFormat="1" ht="18" customHeight="1" x14ac:dyDescent="0.25">
      <c r="A104" s="53"/>
      <c r="B104" s="317"/>
      <c r="C104" s="246">
        <f t="shared" si="20"/>
        <v>1900</v>
      </c>
      <c r="D104" s="291"/>
      <c r="E104" s="217"/>
      <c r="F104" s="291"/>
      <c r="G104" s="55">
        <f t="shared" si="21"/>
        <v>1</v>
      </c>
      <c r="H104" s="56"/>
      <c r="I104" s="227"/>
      <c r="J104" s="227"/>
      <c r="K104" s="292"/>
      <c r="L104" s="293"/>
      <c r="M104" s="247"/>
      <c r="N104" s="247" t="e">
        <f>INDEX(listas!$G$12:$G$16,MATCH(REPORTE_DILIGENCIAR!M104,listas!$H$12:$H$16,0))</f>
        <v>#N/A</v>
      </c>
      <c r="O104" s="229"/>
      <c r="P104" s="229" t="e">
        <f>INDEX(listas!$J$5:$J$8,MATCH(REPORTE_DILIGENCIAR!O104,listas!$K$5:$K$8,0))</f>
        <v>#N/A</v>
      </c>
      <c r="Q104" s="57" t="s">
        <v>109</v>
      </c>
      <c r="R104" s="221">
        <v>0</v>
      </c>
      <c r="S104" s="221">
        <v>0</v>
      </c>
      <c r="T104" s="58">
        <v>0</v>
      </c>
      <c r="U104" s="58">
        <v>0</v>
      </c>
      <c r="V104" s="59">
        <f t="shared" si="22"/>
        <v>0</v>
      </c>
      <c r="W104" s="59">
        <f t="shared" si="23"/>
        <v>0</v>
      </c>
      <c r="X104" s="60"/>
      <c r="Y104" s="61">
        <f t="shared" si="24"/>
        <v>0</v>
      </c>
      <c r="Z104" s="62"/>
      <c r="AA104" s="63">
        <f t="shared" si="25"/>
        <v>0</v>
      </c>
      <c r="AB104" s="64"/>
      <c r="AC104" s="63">
        <f t="shared" si="26"/>
        <v>0</v>
      </c>
      <c r="AD104" s="64"/>
      <c r="AE104" s="63">
        <f t="shared" si="27"/>
        <v>0</v>
      </c>
      <c r="AF104" s="65" t="e">
        <f t="shared" si="28"/>
        <v>#N/A</v>
      </c>
      <c r="AG104" s="289" t="e">
        <f t="shared" si="29"/>
        <v>#N/A</v>
      </c>
      <c r="AH104" s="234" t="e">
        <f>+VLOOKUP(AG104,listas!$J$12:$K$14,2,0)</f>
        <v>#N/A</v>
      </c>
      <c r="AI104" s="228"/>
      <c r="AJ104" s="248">
        <v>0</v>
      </c>
      <c r="AK104" s="248">
        <v>0</v>
      </c>
      <c r="AL104" s="248">
        <f t="shared" si="30"/>
        <v>0</v>
      </c>
      <c r="AM104" s="66" t="e">
        <f t="shared" si="31"/>
        <v>#N/A</v>
      </c>
      <c r="AN104" s="67">
        <v>81</v>
      </c>
      <c r="AO104" s="66" t="e">
        <f t="shared" si="32"/>
        <v>#N/A</v>
      </c>
      <c r="AP104" s="68"/>
      <c r="AQ104" s="68"/>
      <c r="AR104" s="69"/>
      <c r="AS104" s="70"/>
      <c r="AT104" s="70"/>
      <c r="AU104" s="70"/>
      <c r="AV104" s="70"/>
      <c r="AW104" s="266" t="s">
        <v>87</v>
      </c>
      <c r="AX104" s="267" t="str">
        <f t="shared" si="33"/>
        <v xml:space="preserve"> </v>
      </c>
      <c r="AY104" s="71" t="e">
        <f t="shared" si="34"/>
        <v>#N/A</v>
      </c>
      <c r="AZ104" s="72">
        <v>81</v>
      </c>
      <c r="BA104" s="258" t="e">
        <f t="shared" si="35"/>
        <v>#N/A</v>
      </c>
      <c r="BB104" s="288" t="e">
        <f>+V104/(VLOOKUP(C104,listas!$G$4:$H$9,2,0))</f>
        <v>#N/A</v>
      </c>
      <c r="BC104" s="19"/>
      <c r="BD104" s="19"/>
      <c r="BE104" s="20"/>
      <c r="BF104" s="19"/>
      <c r="BG104" s="19"/>
      <c r="BH104" s="19"/>
      <c r="BI104" s="21"/>
      <c r="BJ104" s="21"/>
      <c r="BK104" s="21"/>
      <c r="BL104" s="21"/>
      <c r="BM104" s="21"/>
      <c r="BN104" s="21"/>
      <c r="BO104" s="21"/>
      <c r="BP104" s="21"/>
    </row>
    <row r="105" spans="1:77" s="54" customFormat="1" ht="21.75" customHeight="1" x14ac:dyDescent="0.25">
      <c r="A105" s="53"/>
      <c r="B105" s="317"/>
      <c r="C105" s="246">
        <f t="shared" si="20"/>
        <v>1900</v>
      </c>
      <c r="D105" s="291"/>
      <c r="E105" s="217"/>
      <c r="F105" s="291"/>
      <c r="G105" s="55">
        <f t="shared" si="21"/>
        <v>1</v>
      </c>
      <c r="H105" s="56"/>
      <c r="I105" s="227"/>
      <c r="J105" s="227"/>
      <c r="K105" s="292"/>
      <c r="L105" s="293"/>
      <c r="M105" s="247"/>
      <c r="N105" s="247" t="e">
        <f>INDEX(listas!$G$12:$G$16,MATCH(REPORTE_DILIGENCIAR!M105,listas!$H$12:$H$16,0))</f>
        <v>#N/A</v>
      </c>
      <c r="O105" s="229"/>
      <c r="P105" s="229" t="e">
        <f>INDEX(listas!$J$5:$J$8,MATCH(REPORTE_DILIGENCIAR!O105,listas!$K$5:$K$8,0))</f>
        <v>#N/A</v>
      </c>
      <c r="Q105" s="57" t="s">
        <v>109</v>
      </c>
      <c r="R105" s="221">
        <v>0</v>
      </c>
      <c r="S105" s="221">
        <v>0</v>
      </c>
      <c r="T105" s="58">
        <v>0</v>
      </c>
      <c r="U105" s="58">
        <v>0</v>
      </c>
      <c r="V105" s="59">
        <f t="shared" si="22"/>
        <v>0</v>
      </c>
      <c r="W105" s="59">
        <f t="shared" si="23"/>
        <v>0</v>
      </c>
      <c r="X105" s="60"/>
      <c r="Y105" s="61">
        <f t="shared" si="24"/>
        <v>0</v>
      </c>
      <c r="Z105" s="62"/>
      <c r="AA105" s="63">
        <f t="shared" si="25"/>
        <v>0</v>
      </c>
      <c r="AB105" s="64"/>
      <c r="AC105" s="63">
        <f t="shared" si="26"/>
        <v>0</v>
      </c>
      <c r="AD105" s="64"/>
      <c r="AE105" s="63">
        <f t="shared" si="27"/>
        <v>0</v>
      </c>
      <c r="AF105" s="65" t="e">
        <f t="shared" si="28"/>
        <v>#N/A</v>
      </c>
      <c r="AG105" s="289" t="e">
        <f t="shared" si="29"/>
        <v>#N/A</v>
      </c>
      <c r="AH105" s="234" t="e">
        <f>+VLOOKUP(AG105,listas!$J$12:$K$14,2,0)</f>
        <v>#N/A</v>
      </c>
      <c r="AI105" s="228"/>
      <c r="AJ105" s="248">
        <v>0</v>
      </c>
      <c r="AK105" s="248">
        <v>0</v>
      </c>
      <c r="AL105" s="248">
        <f t="shared" si="30"/>
        <v>0</v>
      </c>
      <c r="AM105" s="66" t="e">
        <f t="shared" si="31"/>
        <v>#N/A</v>
      </c>
      <c r="AN105" s="67">
        <v>82</v>
      </c>
      <c r="AO105" s="66" t="e">
        <f t="shared" si="32"/>
        <v>#N/A</v>
      </c>
      <c r="AP105" s="68"/>
      <c r="AQ105" s="68"/>
      <c r="AR105" s="69"/>
      <c r="AS105" s="70"/>
      <c r="AT105" s="70"/>
      <c r="AU105" s="70"/>
      <c r="AV105" s="70"/>
      <c r="AW105" s="266" t="s">
        <v>87</v>
      </c>
      <c r="AX105" s="267" t="str">
        <f t="shared" si="33"/>
        <v xml:space="preserve"> </v>
      </c>
      <c r="AY105" s="71" t="e">
        <f t="shared" si="34"/>
        <v>#N/A</v>
      </c>
      <c r="AZ105" s="72">
        <v>82</v>
      </c>
      <c r="BA105" s="258" t="e">
        <f t="shared" si="35"/>
        <v>#N/A</v>
      </c>
      <c r="BB105" s="288" t="e">
        <f>+V105/(VLOOKUP(C105,listas!$G$4:$H$9,2,0))</f>
        <v>#N/A</v>
      </c>
      <c r="BC105" s="19"/>
      <c r="BD105" s="19"/>
      <c r="BE105" s="20"/>
      <c r="BF105" s="19"/>
      <c r="BG105" s="19"/>
      <c r="BH105" s="19"/>
      <c r="BI105" s="21"/>
      <c r="BJ105" s="21"/>
      <c r="BK105" s="21"/>
      <c r="BL105" s="21"/>
      <c r="BM105" s="21"/>
      <c r="BN105" s="21"/>
      <c r="BO105" s="21"/>
      <c r="BP105" s="21"/>
    </row>
    <row r="106" spans="1:77" s="54" customFormat="1" ht="17.25" customHeight="1" x14ac:dyDescent="0.25">
      <c r="A106" s="53"/>
      <c r="B106" s="317"/>
      <c r="C106" s="246">
        <f t="shared" si="20"/>
        <v>1900</v>
      </c>
      <c r="D106" s="291"/>
      <c r="E106" s="217"/>
      <c r="F106" s="291"/>
      <c r="G106" s="55">
        <f t="shared" si="21"/>
        <v>1</v>
      </c>
      <c r="H106" s="56"/>
      <c r="I106" s="227"/>
      <c r="J106" s="227"/>
      <c r="K106" s="292"/>
      <c r="L106" s="293"/>
      <c r="M106" s="247"/>
      <c r="N106" s="247" t="e">
        <f>INDEX(listas!$G$12:$G$16,MATCH(REPORTE_DILIGENCIAR!M106,listas!$H$12:$H$16,0))</f>
        <v>#N/A</v>
      </c>
      <c r="O106" s="229"/>
      <c r="P106" s="229" t="e">
        <f>INDEX(listas!$J$5:$J$8,MATCH(REPORTE_DILIGENCIAR!O106,listas!$K$5:$K$8,0))</f>
        <v>#N/A</v>
      </c>
      <c r="Q106" s="57" t="s">
        <v>109</v>
      </c>
      <c r="R106" s="221">
        <v>0</v>
      </c>
      <c r="S106" s="221">
        <v>0</v>
      </c>
      <c r="T106" s="58">
        <v>0</v>
      </c>
      <c r="U106" s="58">
        <v>0</v>
      </c>
      <c r="V106" s="59">
        <f t="shared" si="22"/>
        <v>0</v>
      </c>
      <c r="W106" s="59">
        <f t="shared" si="23"/>
        <v>0</v>
      </c>
      <c r="X106" s="60"/>
      <c r="Y106" s="61">
        <f t="shared" si="24"/>
        <v>0</v>
      </c>
      <c r="Z106" s="62"/>
      <c r="AA106" s="63">
        <f t="shared" si="25"/>
        <v>0</v>
      </c>
      <c r="AB106" s="64"/>
      <c r="AC106" s="63">
        <f t="shared" si="26"/>
        <v>0</v>
      </c>
      <c r="AD106" s="64"/>
      <c r="AE106" s="63">
        <f t="shared" si="27"/>
        <v>0</v>
      </c>
      <c r="AF106" s="65" t="e">
        <f t="shared" si="28"/>
        <v>#N/A</v>
      </c>
      <c r="AG106" s="289" t="e">
        <f t="shared" si="29"/>
        <v>#N/A</v>
      </c>
      <c r="AH106" s="234" t="e">
        <f>+VLOOKUP(AG106,listas!$J$12:$K$14,2,0)</f>
        <v>#N/A</v>
      </c>
      <c r="AI106" s="228"/>
      <c r="AJ106" s="248">
        <v>0</v>
      </c>
      <c r="AK106" s="248">
        <v>0</v>
      </c>
      <c r="AL106" s="248">
        <f t="shared" si="30"/>
        <v>0</v>
      </c>
      <c r="AM106" s="66" t="e">
        <f t="shared" si="31"/>
        <v>#N/A</v>
      </c>
      <c r="AN106" s="67">
        <v>83</v>
      </c>
      <c r="AO106" s="66" t="e">
        <f t="shared" si="32"/>
        <v>#N/A</v>
      </c>
      <c r="AP106" s="68"/>
      <c r="AQ106" s="68"/>
      <c r="AR106" s="69"/>
      <c r="AS106" s="70"/>
      <c r="AT106" s="70"/>
      <c r="AU106" s="70"/>
      <c r="AV106" s="70"/>
      <c r="AW106" s="266" t="s">
        <v>87</v>
      </c>
      <c r="AX106" s="267" t="str">
        <f t="shared" si="33"/>
        <v xml:space="preserve"> </v>
      </c>
      <c r="AY106" s="71" t="e">
        <f t="shared" si="34"/>
        <v>#N/A</v>
      </c>
      <c r="AZ106" s="72">
        <v>83</v>
      </c>
      <c r="BA106" s="258" t="e">
        <f t="shared" si="35"/>
        <v>#N/A</v>
      </c>
      <c r="BB106" s="288" t="e">
        <f>+V106/(VLOOKUP(C106,listas!$G$4:$H$9,2,0))</f>
        <v>#N/A</v>
      </c>
      <c r="BC106" s="19"/>
      <c r="BD106" s="19"/>
      <c r="BE106" s="20"/>
      <c r="BF106" s="19"/>
      <c r="BG106" s="19"/>
      <c r="BH106" s="19"/>
      <c r="BI106" s="21"/>
      <c r="BJ106" s="21"/>
      <c r="BK106" s="21"/>
      <c r="BL106" s="21"/>
      <c r="BM106" s="21"/>
      <c r="BN106" s="21"/>
      <c r="BO106" s="21"/>
      <c r="BP106" s="21"/>
    </row>
    <row r="107" spans="1:77" s="54" customFormat="1" ht="15" customHeight="1" x14ac:dyDescent="0.25">
      <c r="A107" s="53"/>
      <c r="B107" s="317"/>
      <c r="C107" s="246">
        <f t="shared" si="20"/>
        <v>1900</v>
      </c>
      <c r="D107" s="291"/>
      <c r="E107" s="217"/>
      <c r="F107" s="291"/>
      <c r="G107" s="55">
        <f t="shared" si="21"/>
        <v>1</v>
      </c>
      <c r="H107" s="56"/>
      <c r="I107" s="227"/>
      <c r="J107" s="227"/>
      <c r="K107" s="292"/>
      <c r="L107" s="293"/>
      <c r="M107" s="247"/>
      <c r="N107" s="247" t="e">
        <f>INDEX(listas!$G$12:$G$16,MATCH(REPORTE_DILIGENCIAR!M107,listas!$H$12:$H$16,0))</f>
        <v>#N/A</v>
      </c>
      <c r="O107" s="229"/>
      <c r="P107" s="229" t="e">
        <f>INDEX(listas!$J$5:$J$8,MATCH(REPORTE_DILIGENCIAR!O107,listas!$K$5:$K$8,0))</f>
        <v>#N/A</v>
      </c>
      <c r="Q107" s="57" t="s">
        <v>109</v>
      </c>
      <c r="R107" s="221">
        <v>0</v>
      </c>
      <c r="S107" s="221">
        <v>0</v>
      </c>
      <c r="T107" s="58">
        <v>0</v>
      </c>
      <c r="U107" s="58">
        <v>0</v>
      </c>
      <c r="V107" s="59">
        <f t="shared" si="22"/>
        <v>0</v>
      </c>
      <c r="W107" s="59">
        <f t="shared" si="23"/>
        <v>0</v>
      </c>
      <c r="X107" s="60"/>
      <c r="Y107" s="61">
        <f t="shared" si="24"/>
        <v>0</v>
      </c>
      <c r="Z107" s="62"/>
      <c r="AA107" s="63">
        <f t="shared" si="25"/>
        <v>0</v>
      </c>
      <c r="AB107" s="64"/>
      <c r="AC107" s="63">
        <f t="shared" si="26"/>
        <v>0</v>
      </c>
      <c r="AD107" s="64"/>
      <c r="AE107" s="63">
        <f t="shared" si="27"/>
        <v>0</v>
      </c>
      <c r="AF107" s="65" t="e">
        <f t="shared" si="28"/>
        <v>#N/A</v>
      </c>
      <c r="AG107" s="289" t="e">
        <f t="shared" si="29"/>
        <v>#N/A</v>
      </c>
      <c r="AH107" s="234" t="e">
        <f>+VLOOKUP(AG107,listas!$J$12:$K$14,2,0)</f>
        <v>#N/A</v>
      </c>
      <c r="AI107" s="228"/>
      <c r="AJ107" s="248">
        <v>0</v>
      </c>
      <c r="AK107" s="248">
        <v>0</v>
      </c>
      <c r="AL107" s="248">
        <f t="shared" si="30"/>
        <v>0</v>
      </c>
      <c r="AM107" s="66" t="e">
        <f t="shared" si="31"/>
        <v>#N/A</v>
      </c>
      <c r="AN107" s="67">
        <v>84</v>
      </c>
      <c r="AO107" s="66" t="e">
        <f t="shared" si="32"/>
        <v>#N/A</v>
      </c>
      <c r="AP107" s="68"/>
      <c r="AQ107" s="68"/>
      <c r="AR107" s="69"/>
      <c r="AS107" s="70"/>
      <c r="AT107" s="70"/>
      <c r="AU107" s="70"/>
      <c r="AV107" s="70"/>
      <c r="AW107" s="266" t="s">
        <v>87</v>
      </c>
      <c r="AX107" s="267" t="str">
        <f t="shared" si="33"/>
        <v xml:space="preserve"> </v>
      </c>
      <c r="AY107" s="71" t="e">
        <f t="shared" si="34"/>
        <v>#N/A</v>
      </c>
      <c r="AZ107" s="72">
        <v>84</v>
      </c>
      <c r="BA107" s="258" t="e">
        <f t="shared" si="35"/>
        <v>#N/A</v>
      </c>
      <c r="BB107" s="288" t="e">
        <f>+V107/(VLOOKUP(C107,listas!$G$4:$H$9,2,0))</f>
        <v>#N/A</v>
      </c>
      <c r="BC107" s="19"/>
      <c r="BD107" s="19"/>
      <c r="BE107" s="20"/>
      <c r="BF107" s="19"/>
      <c r="BG107" s="19"/>
      <c r="BH107" s="19"/>
      <c r="BI107" s="21"/>
      <c r="BJ107" s="21"/>
      <c r="BK107" s="21"/>
      <c r="BL107" s="21"/>
      <c r="BM107" s="21"/>
      <c r="BN107" s="21"/>
      <c r="BO107" s="21"/>
      <c r="BP107" s="21"/>
    </row>
    <row r="108" spans="1:77" s="54" customFormat="1" ht="16.5" customHeight="1" x14ac:dyDescent="0.25">
      <c r="A108" s="53"/>
      <c r="B108" s="317"/>
      <c r="C108" s="246">
        <f t="shared" si="20"/>
        <v>1900</v>
      </c>
      <c r="D108" s="291"/>
      <c r="E108" s="217"/>
      <c r="F108" s="291"/>
      <c r="G108" s="55">
        <f t="shared" si="21"/>
        <v>1</v>
      </c>
      <c r="H108" s="56"/>
      <c r="I108" s="227"/>
      <c r="J108" s="227"/>
      <c r="K108" s="292"/>
      <c r="L108" s="293"/>
      <c r="M108" s="247"/>
      <c r="N108" s="247" t="e">
        <f>INDEX(listas!$G$12:$G$16,MATCH(REPORTE_DILIGENCIAR!M108,listas!$H$12:$H$16,0))</f>
        <v>#N/A</v>
      </c>
      <c r="O108" s="229"/>
      <c r="P108" s="229" t="e">
        <f>INDEX(listas!$J$5:$J$8,MATCH(REPORTE_DILIGENCIAR!O108,listas!$K$5:$K$8,0))</f>
        <v>#N/A</v>
      </c>
      <c r="Q108" s="57" t="s">
        <v>109</v>
      </c>
      <c r="R108" s="221">
        <v>0</v>
      </c>
      <c r="S108" s="221">
        <v>0</v>
      </c>
      <c r="T108" s="58">
        <v>0</v>
      </c>
      <c r="U108" s="58">
        <v>0</v>
      </c>
      <c r="V108" s="59">
        <f t="shared" si="22"/>
        <v>0</v>
      </c>
      <c r="W108" s="59">
        <f t="shared" si="23"/>
        <v>0</v>
      </c>
      <c r="X108" s="60"/>
      <c r="Y108" s="61">
        <f t="shared" si="24"/>
        <v>0</v>
      </c>
      <c r="Z108" s="62"/>
      <c r="AA108" s="63">
        <f t="shared" si="25"/>
        <v>0</v>
      </c>
      <c r="AB108" s="64"/>
      <c r="AC108" s="63">
        <f t="shared" si="26"/>
        <v>0</v>
      </c>
      <c r="AD108" s="64"/>
      <c r="AE108" s="63">
        <f t="shared" si="27"/>
        <v>0</v>
      </c>
      <c r="AF108" s="65" t="e">
        <f t="shared" si="28"/>
        <v>#N/A</v>
      </c>
      <c r="AG108" s="289" t="e">
        <f t="shared" si="29"/>
        <v>#N/A</v>
      </c>
      <c r="AH108" s="234" t="e">
        <f>+VLOOKUP(AG108,listas!$J$12:$K$14,2,0)</f>
        <v>#N/A</v>
      </c>
      <c r="AI108" s="228"/>
      <c r="AJ108" s="248">
        <v>0</v>
      </c>
      <c r="AK108" s="248">
        <v>0</v>
      </c>
      <c r="AL108" s="248">
        <f t="shared" si="30"/>
        <v>0</v>
      </c>
      <c r="AM108" s="66" t="e">
        <f t="shared" si="31"/>
        <v>#N/A</v>
      </c>
      <c r="AN108" s="67">
        <v>85</v>
      </c>
      <c r="AO108" s="66" t="e">
        <f t="shared" si="32"/>
        <v>#N/A</v>
      </c>
      <c r="AP108" s="68"/>
      <c r="AQ108" s="68"/>
      <c r="AR108" s="69"/>
      <c r="AS108" s="70"/>
      <c r="AT108" s="70"/>
      <c r="AU108" s="70"/>
      <c r="AV108" s="70"/>
      <c r="AW108" s="266" t="s">
        <v>87</v>
      </c>
      <c r="AX108" s="267" t="str">
        <f t="shared" si="33"/>
        <v xml:space="preserve"> </v>
      </c>
      <c r="AY108" s="71" t="e">
        <f t="shared" si="34"/>
        <v>#N/A</v>
      </c>
      <c r="AZ108" s="72">
        <v>85</v>
      </c>
      <c r="BA108" s="258" t="e">
        <f t="shared" si="35"/>
        <v>#N/A</v>
      </c>
      <c r="BB108" s="288" t="e">
        <f>+V108/(VLOOKUP(C108,listas!$G$4:$H$9,2,0))</f>
        <v>#N/A</v>
      </c>
      <c r="BC108" s="19"/>
      <c r="BD108" s="19"/>
      <c r="BE108" s="20"/>
      <c r="BF108" s="19"/>
      <c r="BG108" s="19"/>
      <c r="BH108" s="19"/>
      <c r="BI108" s="21"/>
      <c r="BJ108" s="21"/>
      <c r="BK108" s="21"/>
      <c r="BL108" s="21"/>
      <c r="BM108" s="21"/>
      <c r="BN108" s="21"/>
      <c r="BO108" s="21"/>
      <c r="BP108" s="21"/>
    </row>
    <row r="109" spans="1:77" s="54" customFormat="1" ht="16.5" customHeight="1" x14ac:dyDescent="0.25">
      <c r="A109" s="53"/>
      <c r="B109" s="317"/>
      <c r="C109" s="246">
        <f t="shared" si="20"/>
        <v>1900</v>
      </c>
      <c r="D109" s="291"/>
      <c r="E109" s="217"/>
      <c r="F109" s="291"/>
      <c r="G109" s="55">
        <f t="shared" si="21"/>
        <v>1</v>
      </c>
      <c r="H109" s="56"/>
      <c r="I109" s="227"/>
      <c r="J109" s="227"/>
      <c r="K109" s="292"/>
      <c r="L109" s="293"/>
      <c r="M109" s="247"/>
      <c r="N109" s="247" t="e">
        <f>INDEX(listas!$G$12:$G$16,MATCH(REPORTE_DILIGENCIAR!M109,listas!$H$12:$H$16,0))</f>
        <v>#N/A</v>
      </c>
      <c r="O109" s="229"/>
      <c r="P109" s="229" t="e">
        <f>INDEX(listas!$J$5:$J$8,MATCH(REPORTE_DILIGENCIAR!O109,listas!$K$5:$K$8,0))</f>
        <v>#N/A</v>
      </c>
      <c r="Q109" s="57" t="s">
        <v>109</v>
      </c>
      <c r="R109" s="221">
        <v>0</v>
      </c>
      <c r="S109" s="221">
        <v>0</v>
      </c>
      <c r="T109" s="58">
        <v>0</v>
      </c>
      <c r="U109" s="58">
        <v>0</v>
      </c>
      <c r="V109" s="59">
        <f t="shared" si="22"/>
        <v>0</v>
      </c>
      <c r="W109" s="59">
        <f t="shared" si="23"/>
        <v>0</v>
      </c>
      <c r="X109" s="60"/>
      <c r="Y109" s="61">
        <f t="shared" si="24"/>
        <v>0</v>
      </c>
      <c r="Z109" s="62"/>
      <c r="AA109" s="63">
        <f t="shared" si="25"/>
        <v>0</v>
      </c>
      <c r="AB109" s="64"/>
      <c r="AC109" s="63">
        <f t="shared" si="26"/>
        <v>0</v>
      </c>
      <c r="AD109" s="64"/>
      <c r="AE109" s="63">
        <f t="shared" si="27"/>
        <v>0</v>
      </c>
      <c r="AF109" s="65" t="e">
        <f t="shared" si="28"/>
        <v>#N/A</v>
      </c>
      <c r="AG109" s="289" t="e">
        <f t="shared" si="29"/>
        <v>#N/A</v>
      </c>
      <c r="AH109" s="234" t="e">
        <f>+VLOOKUP(AG109,listas!$J$12:$K$14,2,0)</f>
        <v>#N/A</v>
      </c>
      <c r="AI109" s="228"/>
      <c r="AJ109" s="248">
        <v>0</v>
      </c>
      <c r="AK109" s="248">
        <v>0</v>
      </c>
      <c r="AL109" s="248">
        <f t="shared" si="30"/>
        <v>0</v>
      </c>
      <c r="AM109" s="66" t="e">
        <f t="shared" si="31"/>
        <v>#N/A</v>
      </c>
      <c r="AN109" s="67">
        <v>86</v>
      </c>
      <c r="AO109" s="66" t="e">
        <f t="shared" si="32"/>
        <v>#N/A</v>
      </c>
      <c r="AP109" s="68"/>
      <c r="AQ109" s="68"/>
      <c r="AR109" s="69"/>
      <c r="AS109" s="70"/>
      <c r="AT109" s="70"/>
      <c r="AU109" s="70"/>
      <c r="AV109" s="70"/>
      <c r="AW109" s="266" t="s">
        <v>87</v>
      </c>
      <c r="AX109" s="267" t="str">
        <f t="shared" si="33"/>
        <v xml:space="preserve"> </v>
      </c>
      <c r="AY109" s="71" t="e">
        <f t="shared" si="34"/>
        <v>#N/A</v>
      </c>
      <c r="AZ109" s="72">
        <v>86</v>
      </c>
      <c r="BA109" s="258" t="e">
        <f t="shared" si="35"/>
        <v>#N/A</v>
      </c>
      <c r="BB109" s="288" t="e">
        <f>+V109/(VLOOKUP(C109,listas!$G$4:$H$9,2,0))</f>
        <v>#N/A</v>
      </c>
      <c r="BC109" s="19"/>
      <c r="BD109" s="19"/>
      <c r="BE109" s="20"/>
      <c r="BF109" s="19"/>
      <c r="BG109" s="19"/>
      <c r="BH109" s="19"/>
      <c r="BI109" s="21"/>
      <c r="BJ109" s="21"/>
      <c r="BK109" s="21"/>
      <c r="BL109" s="21"/>
      <c r="BM109" s="21"/>
      <c r="BN109" s="21"/>
      <c r="BO109" s="21"/>
      <c r="BP109" s="21"/>
    </row>
    <row r="110" spans="1:77" s="54" customFormat="1" ht="24" customHeight="1" x14ac:dyDescent="0.25">
      <c r="A110" s="53"/>
      <c r="B110" s="317"/>
      <c r="C110" s="246">
        <f t="shared" si="20"/>
        <v>1900</v>
      </c>
      <c r="D110" s="291"/>
      <c r="E110" s="217"/>
      <c r="F110" s="291"/>
      <c r="G110" s="55">
        <f t="shared" si="21"/>
        <v>1</v>
      </c>
      <c r="H110" s="56"/>
      <c r="I110" s="227"/>
      <c r="J110" s="227"/>
      <c r="K110" s="292"/>
      <c r="L110" s="293"/>
      <c r="M110" s="247"/>
      <c r="N110" s="247" t="e">
        <f>INDEX(listas!$G$12:$G$16,MATCH(REPORTE_DILIGENCIAR!M110,listas!$H$12:$H$16,0))</f>
        <v>#N/A</v>
      </c>
      <c r="O110" s="229"/>
      <c r="P110" s="229" t="e">
        <f>INDEX(listas!$J$5:$J$8,MATCH(REPORTE_DILIGENCIAR!O110,listas!$K$5:$K$8,0))</f>
        <v>#N/A</v>
      </c>
      <c r="Q110" s="57" t="s">
        <v>109</v>
      </c>
      <c r="R110" s="221">
        <v>0</v>
      </c>
      <c r="S110" s="221">
        <v>0</v>
      </c>
      <c r="T110" s="58">
        <v>0</v>
      </c>
      <c r="U110" s="58">
        <v>0</v>
      </c>
      <c r="V110" s="59">
        <f t="shared" si="22"/>
        <v>0</v>
      </c>
      <c r="W110" s="59">
        <f t="shared" si="23"/>
        <v>0</v>
      </c>
      <c r="X110" s="60"/>
      <c r="Y110" s="61">
        <f t="shared" si="24"/>
        <v>0</v>
      </c>
      <c r="Z110" s="62"/>
      <c r="AA110" s="63">
        <f t="shared" si="25"/>
        <v>0</v>
      </c>
      <c r="AB110" s="64"/>
      <c r="AC110" s="63">
        <f t="shared" si="26"/>
        <v>0</v>
      </c>
      <c r="AD110" s="64"/>
      <c r="AE110" s="63">
        <f t="shared" si="27"/>
        <v>0</v>
      </c>
      <c r="AF110" s="65" t="e">
        <f t="shared" si="28"/>
        <v>#N/A</v>
      </c>
      <c r="AG110" s="289" t="e">
        <f t="shared" si="29"/>
        <v>#N/A</v>
      </c>
      <c r="AH110" s="234" t="e">
        <f>+VLOOKUP(AG110,listas!$J$12:$K$14,2,0)</f>
        <v>#N/A</v>
      </c>
      <c r="AI110" s="228"/>
      <c r="AJ110" s="248">
        <v>0</v>
      </c>
      <c r="AK110" s="248">
        <v>0</v>
      </c>
      <c r="AL110" s="248">
        <f t="shared" si="30"/>
        <v>0</v>
      </c>
      <c r="AM110" s="66" t="e">
        <f t="shared" si="31"/>
        <v>#N/A</v>
      </c>
      <c r="AN110" s="67">
        <v>104</v>
      </c>
      <c r="AO110" s="66" t="e">
        <f t="shared" si="32"/>
        <v>#N/A</v>
      </c>
      <c r="AP110" s="68"/>
      <c r="AQ110" s="68"/>
      <c r="AR110" s="69"/>
      <c r="AS110" s="70"/>
      <c r="AT110" s="70"/>
      <c r="AU110" s="70"/>
      <c r="AV110" s="70"/>
      <c r="AW110" s="266" t="s">
        <v>87</v>
      </c>
      <c r="AX110" s="267" t="str">
        <f t="shared" si="33"/>
        <v xml:space="preserve"> </v>
      </c>
      <c r="AY110" s="71" t="e">
        <f t="shared" si="34"/>
        <v>#N/A</v>
      </c>
      <c r="AZ110" s="72">
        <v>104</v>
      </c>
      <c r="BA110" s="258" t="e">
        <f t="shared" si="35"/>
        <v>#N/A</v>
      </c>
      <c r="BB110" s="288" t="e">
        <f>+V110/(VLOOKUP(C110,listas!$G$4:$H$9,2,0))</f>
        <v>#N/A</v>
      </c>
      <c r="BC110" s="19"/>
      <c r="BD110" s="19"/>
      <c r="BE110" s="20"/>
      <c r="BF110" s="19"/>
      <c r="BG110" s="19"/>
      <c r="BH110" s="19"/>
      <c r="BI110" s="21"/>
      <c r="BJ110" s="21"/>
      <c r="BK110" s="21"/>
      <c r="BL110" s="21"/>
      <c r="BM110" s="21"/>
      <c r="BN110" s="21"/>
      <c r="BO110" s="21"/>
      <c r="BP110" s="21"/>
    </row>
    <row r="111" spans="1:77" s="54" customFormat="1" ht="18" customHeight="1" thickBot="1" x14ac:dyDescent="0.3">
      <c r="A111" s="53"/>
      <c r="B111" s="317"/>
      <c r="C111" s="246">
        <f t="shared" si="20"/>
        <v>1900</v>
      </c>
      <c r="D111" s="291"/>
      <c r="E111" s="217"/>
      <c r="F111" s="291"/>
      <c r="G111" s="55">
        <f t="shared" si="21"/>
        <v>1</v>
      </c>
      <c r="H111" s="56"/>
      <c r="I111" s="227"/>
      <c r="J111" s="227"/>
      <c r="K111" s="292"/>
      <c r="L111" s="293"/>
      <c r="M111" s="247"/>
      <c r="N111" s="247" t="e">
        <f>INDEX(listas!$G$12:$G$16,MATCH(REPORTE_DILIGENCIAR!M111,listas!$H$12:$H$16,0))</f>
        <v>#N/A</v>
      </c>
      <c r="O111" s="229"/>
      <c r="P111" s="229" t="e">
        <f>INDEX(listas!$J$5:$J$8,MATCH(REPORTE_DILIGENCIAR!O111,listas!$K$5:$K$8,0))</f>
        <v>#N/A</v>
      </c>
      <c r="Q111" s="57" t="s">
        <v>109</v>
      </c>
      <c r="R111" s="221">
        <v>0</v>
      </c>
      <c r="S111" s="221">
        <v>0</v>
      </c>
      <c r="T111" s="58">
        <v>0</v>
      </c>
      <c r="U111" s="58">
        <v>0</v>
      </c>
      <c r="V111" s="59">
        <f t="shared" si="22"/>
        <v>0</v>
      </c>
      <c r="W111" s="59">
        <f t="shared" si="23"/>
        <v>0</v>
      </c>
      <c r="X111" s="60"/>
      <c r="Y111" s="61">
        <f t="shared" si="24"/>
        <v>0</v>
      </c>
      <c r="Z111" s="62"/>
      <c r="AA111" s="63">
        <f t="shared" si="25"/>
        <v>0</v>
      </c>
      <c r="AB111" s="64"/>
      <c r="AC111" s="63">
        <f t="shared" si="26"/>
        <v>0</v>
      </c>
      <c r="AD111" s="64"/>
      <c r="AE111" s="63">
        <f t="shared" si="27"/>
        <v>0</v>
      </c>
      <c r="AF111" s="65" t="e">
        <f t="shared" si="28"/>
        <v>#N/A</v>
      </c>
      <c r="AG111" s="289" t="e">
        <f t="shared" si="29"/>
        <v>#N/A</v>
      </c>
      <c r="AH111" s="234" t="e">
        <f>+VLOOKUP(AG111,listas!$J$12:$K$14,2,0)</f>
        <v>#N/A</v>
      </c>
      <c r="AI111" s="228"/>
      <c r="AJ111" s="248">
        <v>0</v>
      </c>
      <c r="AK111" s="248">
        <v>0</v>
      </c>
      <c r="AL111" s="248">
        <f t="shared" si="30"/>
        <v>0</v>
      </c>
      <c r="AM111" s="66" t="e">
        <f t="shared" si="31"/>
        <v>#N/A</v>
      </c>
      <c r="AN111" s="67">
        <v>105</v>
      </c>
      <c r="AO111" s="66" t="e">
        <f t="shared" si="32"/>
        <v>#N/A</v>
      </c>
      <c r="AP111" s="68"/>
      <c r="AQ111" s="68"/>
      <c r="AR111" s="69"/>
      <c r="AS111" s="70"/>
      <c r="AT111" s="70"/>
      <c r="AU111" s="70"/>
      <c r="AV111" s="70"/>
      <c r="AW111" s="266" t="s">
        <v>87</v>
      </c>
      <c r="AX111" s="267" t="str">
        <f t="shared" si="33"/>
        <v xml:space="preserve"> </v>
      </c>
      <c r="AY111" s="71" t="e">
        <f t="shared" si="34"/>
        <v>#N/A</v>
      </c>
      <c r="AZ111" s="72">
        <v>105</v>
      </c>
      <c r="BA111" s="258" t="e">
        <f t="shared" si="35"/>
        <v>#N/A</v>
      </c>
      <c r="BB111" s="288" t="e">
        <f>+V111/(VLOOKUP(C111,listas!$G$4:$H$9,2,0))</f>
        <v>#N/A</v>
      </c>
      <c r="BC111" s="19"/>
      <c r="BD111" s="19"/>
      <c r="BE111" s="20"/>
      <c r="BF111" s="19"/>
      <c r="BG111" s="19"/>
      <c r="BH111" s="19"/>
      <c r="BI111" s="21"/>
      <c r="BJ111" s="21"/>
      <c r="BK111" s="21"/>
      <c r="BL111" s="21"/>
      <c r="BM111" s="21"/>
      <c r="BN111" s="21"/>
      <c r="BO111" s="21"/>
      <c r="BP111" s="21"/>
    </row>
    <row r="112" spans="1:77" s="3" customFormat="1" ht="16.5" thickBot="1" x14ac:dyDescent="0.3">
      <c r="A112"/>
      <c r="B112" s="447" t="s">
        <v>228</v>
      </c>
      <c r="C112" s="448"/>
      <c r="D112" s="448"/>
      <c r="E112" s="448"/>
      <c r="F112" s="448"/>
      <c r="G112" s="448"/>
      <c r="H112" s="448"/>
      <c r="I112" s="448"/>
      <c r="J112" s="448"/>
      <c r="K112" s="448"/>
      <c r="L112" s="448"/>
      <c r="M112" s="448"/>
      <c r="N112" s="448"/>
      <c r="O112" s="448"/>
      <c r="P112" s="448"/>
      <c r="Q112" s="448"/>
      <c r="R112" s="448"/>
      <c r="S112" s="448"/>
      <c r="T112" s="448"/>
      <c r="U112" s="449"/>
      <c r="V112" s="259"/>
      <c r="W112" s="260">
        <f>SUM(W23:W38)</f>
        <v>0</v>
      </c>
      <c r="X112" s="450"/>
      <c r="Y112" s="451"/>
      <c r="Z112" s="451"/>
      <c r="AA112" s="451"/>
      <c r="AB112" s="451"/>
      <c r="AC112" s="451"/>
      <c r="AD112" s="451"/>
      <c r="AE112" s="451"/>
      <c r="AF112" s="451"/>
      <c r="AG112" s="451"/>
      <c r="AH112" s="451"/>
      <c r="AI112" s="452"/>
      <c r="AJ112" s="260">
        <f>SUM(AJ23:AJ111)</f>
        <v>0</v>
      </c>
      <c r="AK112" s="260">
        <f>SUM(AK23:AK111)</f>
        <v>0</v>
      </c>
      <c r="AL112" s="260">
        <f>SUM(AL23:AL111)</f>
        <v>0</v>
      </c>
      <c r="AM112" s="260" t="e">
        <f>SUM(AM23:AM111)</f>
        <v>#N/A</v>
      </c>
      <c r="AN112" s="261"/>
      <c r="AO112" s="262"/>
      <c r="AP112" s="262"/>
      <c r="AQ112" s="262"/>
      <c r="AR112" s="262"/>
      <c r="AS112" s="262"/>
      <c r="AT112" s="262"/>
      <c r="AU112" s="262"/>
      <c r="AV112" s="262"/>
      <c r="AW112" s="263"/>
      <c r="AX112" s="264"/>
      <c r="AY112" s="265" t="e">
        <f>SUM(AY23:AY111)</f>
        <v>#N/A</v>
      </c>
      <c r="AZ112" s="265">
        <f>SUM(AZ23:AZ111)</f>
        <v>3950</v>
      </c>
      <c r="BA112" s="265" t="e">
        <f>SUM(BA23:BA111)</f>
        <v>#N/A</v>
      </c>
      <c r="BB112" s="19"/>
      <c r="BC112" s="19"/>
      <c r="BD112" s="19"/>
      <c r="BE112" s="20"/>
      <c r="BF112" s="19"/>
      <c r="BG112" s="19"/>
      <c r="BH112" s="19"/>
      <c r="BI112" s="21"/>
      <c r="BJ112" s="21"/>
      <c r="BK112" s="21"/>
      <c r="BL112" s="21"/>
      <c r="BM112" s="21"/>
      <c r="BN112" s="21"/>
      <c r="BO112" s="21"/>
      <c r="BP112" s="21"/>
      <c r="BQ112" s="21"/>
      <c r="BR112" s="21"/>
      <c r="BS112" s="21"/>
      <c r="BT112" s="21"/>
      <c r="BU112" s="21"/>
      <c r="BV112" s="21"/>
      <c r="BW112" s="21"/>
      <c r="BX112" s="21"/>
      <c r="BY112" s="21"/>
    </row>
    <row r="113" spans="1:77" s="3" customFormat="1" x14ac:dyDescent="0.25">
      <c r="A113"/>
      <c r="B113" s="73"/>
      <c r="C113" s="73"/>
      <c r="D113" s="73"/>
      <c r="E113" s="74"/>
      <c r="F113" s="74"/>
      <c r="G113" s="74"/>
      <c r="H113" s="219"/>
      <c r="I113" s="74"/>
      <c r="J113" s="74"/>
      <c r="K113" s="74"/>
      <c r="L113" s="74"/>
      <c r="M113" s="74"/>
      <c r="N113" s="74"/>
      <c r="O113" s="74"/>
      <c r="P113" s="74"/>
      <c r="Q113" s="75"/>
      <c r="R113" s="75"/>
      <c r="S113" s="75"/>
      <c r="T113" s="75"/>
      <c r="U113" s="76"/>
      <c r="V113" s="76"/>
      <c r="W113" s="75"/>
      <c r="X113" s="75"/>
      <c r="Y113" s="75"/>
      <c r="Z113" s="75"/>
      <c r="AA113" s="75"/>
      <c r="AB113" s="75"/>
      <c r="AC113" s="75"/>
      <c r="AD113" s="75"/>
      <c r="AE113" s="75"/>
      <c r="AF113" s="75"/>
      <c r="AG113" s="74"/>
      <c r="AH113" s="74"/>
      <c r="AI113" s="77"/>
      <c r="AJ113" s="78"/>
      <c r="AK113" s="78"/>
      <c r="AL113" s="78"/>
      <c r="AM113" s="74"/>
      <c r="AN113" s="79"/>
      <c r="AO113" s="79"/>
      <c r="AP113" s="74"/>
      <c r="AQ113" s="77"/>
      <c r="AR113" s="77"/>
      <c r="AS113" s="77"/>
      <c r="AT113" s="77"/>
      <c r="AU113" s="77"/>
      <c r="AV113" s="77"/>
      <c r="AW113" s="74"/>
      <c r="AX113" s="74"/>
      <c r="AY113" s="74"/>
      <c r="AZ113" s="74"/>
      <c r="BA113" s="80"/>
      <c r="BB113" s="19"/>
      <c r="BC113" s="19"/>
      <c r="BD113" s="19"/>
      <c r="BE113" s="19"/>
      <c r="BF113" s="19"/>
      <c r="BG113" s="19"/>
      <c r="BH113" s="19"/>
      <c r="BI113" s="21"/>
      <c r="BJ113" s="21"/>
      <c r="BK113" s="21"/>
      <c r="BL113" s="21"/>
      <c r="BM113" s="21"/>
      <c r="BN113" s="21"/>
      <c r="BO113" s="21"/>
      <c r="BP113" s="21"/>
      <c r="BQ113" s="21"/>
      <c r="BR113" s="21"/>
      <c r="BS113" s="21"/>
      <c r="BT113" s="21"/>
      <c r="BU113" s="21"/>
      <c r="BV113" s="21"/>
      <c r="BW113" s="21"/>
      <c r="BX113" s="21"/>
      <c r="BY113" s="21"/>
    </row>
  </sheetData>
  <sheetProtection formatCells="0" formatColumns="0" formatRows="0" autoFilter="0"/>
  <autoFilter ref="A22:BY112" xr:uid="{BD59CB6C-61E5-4B8C-AED4-4C1390C450C4}"/>
  <dataConsolidate/>
  <mergeCells count="61">
    <mergeCell ref="AZ21:AZ22"/>
    <mergeCell ref="Y21:Y22"/>
    <mergeCell ref="Z21:AA21"/>
    <mergeCell ref="AB21:AC21"/>
    <mergeCell ref="AD21:AE21"/>
    <mergeCell ref="AF21:AF22"/>
    <mergeCell ref="AG21:AG22"/>
    <mergeCell ref="AH21:AH22"/>
    <mergeCell ref="AK21:AK22"/>
    <mergeCell ref="AL21:AL22"/>
    <mergeCell ref="AP21:AR21"/>
    <mergeCell ref="M20:P20"/>
    <mergeCell ref="AS21:AV21"/>
    <mergeCell ref="AW21:AX21"/>
    <mergeCell ref="AY21:AY22"/>
    <mergeCell ref="AS20:AV20"/>
    <mergeCell ref="AW20:AX20"/>
    <mergeCell ref="AB20:AC20"/>
    <mergeCell ref="AD20:AE20"/>
    <mergeCell ref="AN21:AN22"/>
    <mergeCell ref="B112:U112"/>
    <mergeCell ref="X112:AI112"/>
    <mergeCell ref="AI21:AI22"/>
    <mergeCell ref="AJ21:AJ22"/>
    <mergeCell ref="AM21:AM22"/>
    <mergeCell ref="Q21:U21"/>
    <mergeCell ref="V21:V22"/>
    <mergeCell ref="W21:W22"/>
    <mergeCell ref="X21:X22"/>
    <mergeCell ref="D21:D22"/>
    <mergeCell ref="J21:J22"/>
    <mergeCell ref="K21:K22"/>
    <mergeCell ref="M21:P21"/>
    <mergeCell ref="J20:L20"/>
    <mergeCell ref="B19:AG19"/>
    <mergeCell ref="AI19:BA19"/>
    <mergeCell ref="AP20:AR20"/>
    <mergeCell ref="I21:I22"/>
    <mergeCell ref="L21:L22"/>
    <mergeCell ref="B20:C20"/>
    <mergeCell ref="Q20:U20"/>
    <mergeCell ref="Z20:AA20"/>
    <mergeCell ref="B21:C21"/>
    <mergeCell ref="E21:E22"/>
    <mergeCell ref="F21:F22"/>
    <mergeCell ref="G21:G22"/>
    <mergeCell ref="H21:H22"/>
    <mergeCell ref="BA21:BA22"/>
    <mergeCell ref="AO21:AO22"/>
    <mergeCell ref="B3:C6"/>
    <mergeCell ref="AV3:AX4"/>
    <mergeCell ref="AY3:AZ4"/>
    <mergeCell ref="E4:AU4"/>
    <mergeCell ref="E5:AU5"/>
    <mergeCell ref="AV5:AX6"/>
    <mergeCell ref="AY5:AZ6"/>
    <mergeCell ref="B13:F13"/>
    <mergeCell ref="L13:O13"/>
    <mergeCell ref="AW13:AY13"/>
    <mergeCell ref="E15:F15"/>
    <mergeCell ref="E17:F17"/>
  </mergeCells>
  <conditionalFormatting sqref="AO23:AO111">
    <cfRule type="cellIs" dxfId="0" priority="1" stopIfTrue="1" operator="lessThan">
      <formula>0</formula>
    </cfRule>
  </conditionalFormatting>
  <pageMargins left="0.70866141732283472" right="0.70866141732283472" top="0.98425196850393704" bottom="0.74803149606299213" header="0.31496062992125984" footer="0.31496062992125984"/>
  <pageSetup scale="45" orientation="portrait" r:id="rId1"/>
  <headerFooter>
    <oddHeader>&amp;L&amp;G&amp;C&amp;"Arial,Normal"&amp;10PROCESO GESTION FINANCIERA
FORMATO REGISTRO RECAUDO  CONTRIBUCION - ESTAMPILLA PRO-UNAL&amp;R&amp;"Arial,Normal"&amp;10F1.G6.P31.GF
Versión 7
Página &amp;P de &amp;N
20/02/2026
Clasificación de la
Información
Pública</oddHeader>
    <oddFooter>&amp;C&amp;G</oddFooter>
  </headerFooter>
  <drawing r:id="rId2"/>
  <legacyDrawing r:id="rId3"/>
  <legacyDrawingHF r:id="rId4"/>
  <extLst>
    <ext xmlns:x14="http://schemas.microsoft.com/office/spreadsheetml/2009/9/main" uri="{CCE6A557-97BC-4b89-ADB6-D9C93CAAB3DF}">
      <x14:dataValidations xmlns:xm="http://schemas.microsoft.com/office/excel/2006/main" count="5">
        <x14:dataValidation type="list" showInputMessage="1" showErrorMessage="1" xr:uid="{CC82F907-CCA2-4239-B561-77BFF2E5FCB4}">
          <x14:formula1>
            <xm:f>listas!$B$4:$B$72</xm:f>
          </x14:formula1>
          <xm:sqref>L13</xm:sqref>
        </x14:dataValidation>
        <x14:dataValidation type="list" allowBlank="1" showInputMessage="1" showErrorMessage="1" xr:uid="{3AB371A8-11B7-4B63-86B7-75AD974FAF18}">
          <x14:formula1>
            <xm:f>listas!$H$12:$H$16</xm:f>
          </x14:formula1>
          <xm:sqref>N22 M3:M19 M23:M1048576</xm:sqref>
        </x14:dataValidation>
        <x14:dataValidation type="list" allowBlank="1" showInputMessage="1" showErrorMessage="1" xr:uid="{ED6C7D00-EBB7-42F0-8C83-BC3EA1BF58E4}">
          <x14:formula1>
            <xm:f>listas!$K$5:$K$8</xm:f>
          </x14:formula1>
          <xm:sqref>P22 O3:O19 O22:O1048576</xm:sqref>
        </x14:dataValidation>
        <x14:dataValidation type="list" showInputMessage="1" showErrorMessage="1" xr:uid="{D7FA19CD-C596-4F7C-867E-CA224B5B6F3A}">
          <x14:formula1>
            <xm:f>listas!$E$4:$E$7</xm:f>
          </x14:formula1>
          <xm:sqref>Q23:Q111</xm:sqref>
        </x14:dataValidation>
        <x14:dataValidation type="list" showInputMessage="1" showErrorMessage="1" xr:uid="{5EFFED6A-E75C-4E17-A146-2C764DCCE633}">
          <x14:formula1>
            <xm:f>listas!$G$21:$G$22</xm:f>
          </x14:formula1>
          <xm:sqref>J23:J111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60C04-7263-4D7E-8C20-DBD7240E8586}">
  <sheetPr>
    <tabColor rgb="FFFFFF00"/>
  </sheetPr>
  <dimension ref="A1:AH123"/>
  <sheetViews>
    <sheetView topLeftCell="E1" zoomScale="80" zoomScaleNormal="80" workbookViewId="0">
      <selection activeCell="M13" sqref="M13"/>
    </sheetView>
  </sheetViews>
  <sheetFormatPr baseColWidth="10" defaultColWidth="9.140625" defaultRowHeight="15" x14ac:dyDescent="0.25"/>
  <cols>
    <col min="1" max="1" width="13.85546875" style="82" customWidth="1"/>
    <col min="2" max="2" width="11.42578125" style="82" customWidth="1"/>
    <col min="3" max="4" width="16.140625" style="86" customWidth="1"/>
    <col min="5" max="7" width="11.42578125" style="86" customWidth="1"/>
    <col min="8" max="8" width="25.28515625" style="82" customWidth="1"/>
    <col min="9" max="9" width="9.42578125" style="82" customWidth="1"/>
    <col min="10" max="10" width="8.42578125" style="82" customWidth="1"/>
    <col min="11" max="11" width="17.7109375" style="82" customWidth="1"/>
    <col min="12" max="12" width="7.5703125" style="82" customWidth="1"/>
    <col min="13" max="13" width="16.140625" style="82" customWidth="1"/>
    <col min="14" max="14" width="17.42578125" style="87" customWidth="1"/>
    <col min="15" max="15" width="15.5703125" style="87" customWidth="1"/>
    <col min="16" max="16" width="9.28515625" style="82" bestFit="1" customWidth="1"/>
    <col min="17" max="17" width="10.85546875" style="82" customWidth="1"/>
    <col min="18" max="18" width="11.28515625" style="88" customWidth="1"/>
    <col min="19" max="21" width="15.7109375" style="82" customWidth="1"/>
    <col min="22" max="22" width="15.140625" style="87" customWidth="1"/>
    <col min="23" max="23" width="5.7109375" style="87" customWidth="1"/>
    <col min="24" max="24" width="6" style="82" customWidth="1"/>
    <col min="25" max="25" width="6.7109375" style="82" customWidth="1"/>
    <col min="26" max="26" width="5.85546875" style="82" customWidth="1"/>
    <col min="27" max="27" width="8.5703125" style="82" customWidth="1"/>
    <col min="28" max="28" width="7.7109375" style="82" customWidth="1"/>
    <col min="29" max="29" width="14.28515625" style="81" customWidth="1"/>
    <col min="30" max="30" width="11.140625" style="81" customWidth="1"/>
    <col min="31" max="31" width="15.7109375" style="81" customWidth="1"/>
    <col min="32" max="263" width="9.140625" style="82"/>
    <col min="264" max="264" width="1.5703125" style="82" customWidth="1"/>
    <col min="265" max="265" width="13.85546875" style="82" customWidth="1"/>
    <col min="266" max="266" width="11.42578125" style="82" customWidth="1"/>
    <col min="267" max="267" width="16.140625" style="82" customWidth="1"/>
    <col min="268" max="268" width="11.42578125" style="82" customWidth="1"/>
    <col min="269" max="269" width="25.28515625" style="82" customWidth="1"/>
    <col min="270" max="270" width="17.7109375" style="82" customWidth="1"/>
    <col min="271" max="271" width="16.140625" style="82" customWidth="1"/>
    <col min="272" max="272" width="17.42578125" style="82" customWidth="1"/>
    <col min="273" max="273" width="15.5703125" style="82" customWidth="1"/>
    <col min="274" max="274" width="9.28515625" style="82" bestFit="1" customWidth="1"/>
    <col min="275" max="275" width="11.28515625" style="82" customWidth="1"/>
    <col min="276" max="276" width="15.7109375" style="82" customWidth="1"/>
    <col min="277" max="277" width="15.140625" style="82" customWidth="1"/>
    <col min="278" max="278" width="5.7109375" style="82" customWidth="1"/>
    <col min="279" max="279" width="3.28515625" style="82" bestFit="1" customWidth="1"/>
    <col min="280" max="280" width="3.85546875" style="82" bestFit="1" customWidth="1"/>
    <col min="281" max="281" width="5.85546875" style="82" customWidth="1"/>
    <col min="282" max="282" width="8.5703125" style="82" customWidth="1"/>
    <col min="283" max="283" width="6.42578125" style="82" customWidth="1"/>
    <col min="284" max="284" width="14.28515625" style="82" customWidth="1"/>
    <col min="285" max="285" width="11.140625" style="82" customWidth="1"/>
    <col min="286" max="286" width="15.7109375" style="82" customWidth="1"/>
    <col min="287" max="287" width="1.5703125" style="82" customWidth="1"/>
    <col min="288" max="519" width="9.140625" style="82"/>
    <col min="520" max="520" width="1.5703125" style="82" customWidth="1"/>
    <col min="521" max="521" width="13.85546875" style="82" customWidth="1"/>
    <col min="522" max="522" width="11.42578125" style="82" customWidth="1"/>
    <col min="523" max="523" width="16.140625" style="82" customWidth="1"/>
    <col min="524" max="524" width="11.42578125" style="82" customWidth="1"/>
    <col min="525" max="525" width="25.28515625" style="82" customWidth="1"/>
    <col min="526" max="526" width="17.7109375" style="82" customWidth="1"/>
    <col min="527" max="527" width="16.140625" style="82" customWidth="1"/>
    <col min="528" max="528" width="17.42578125" style="82" customWidth="1"/>
    <col min="529" max="529" width="15.5703125" style="82" customWidth="1"/>
    <col min="530" max="530" width="9.28515625" style="82" bestFit="1" customWidth="1"/>
    <col min="531" max="531" width="11.28515625" style="82" customWidth="1"/>
    <col min="532" max="532" width="15.7109375" style="82" customWidth="1"/>
    <col min="533" max="533" width="15.140625" style="82" customWidth="1"/>
    <col min="534" max="534" width="5.7109375" style="82" customWidth="1"/>
    <col min="535" max="535" width="3.28515625" style="82" bestFit="1" customWidth="1"/>
    <col min="536" max="536" width="3.85546875" style="82" bestFit="1" customWidth="1"/>
    <col min="537" max="537" width="5.85546875" style="82" customWidth="1"/>
    <col min="538" max="538" width="8.5703125" style="82" customWidth="1"/>
    <col min="539" max="539" width="6.42578125" style="82" customWidth="1"/>
    <col min="540" max="540" width="14.28515625" style="82" customWidth="1"/>
    <col min="541" max="541" width="11.140625" style="82" customWidth="1"/>
    <col min="542" max="542" width="15.7109375" style="82" customWidth="1"/>
    <col min="543" max="543" width="1.5703125" style="82" customWidth="1"/>
    <col min="544" max="775" width="9.140625" style="82"/>
    <col min="776" max="776" width="1.5703125" style="82" customWidth="1"/>
    <col min="777" max="777" width="13.85546875" style="82" customWidth="1"/>
    <col min="778" max="778" width="11.42578125" style="82" customWidth="1"/>
    <col min="779" max="779" width="16.140625" style="82" customWidth="1"/>
    <col min="780" max="780" width="11.42578125" style="82" customWidth="1"/>
    <col min="781" max="781" width="25.28515625" style="82" customWidth="1"/>
    <col min="782" max="782" width="17.7109375" style="82" customWidth="1"/>
    <col min="783" max="783" width="16.140625" style="82" customWidth="1"/>
    <col min="784" max="784" width="17.42578125" style="82" customWidth="1"/>
    <col min="785" max="785" width="15.5703125" style="82" customWidth="1"/>
    <col min="786" max="786" width="9.28515625" style="82" bestFit="1" customWidth="1"/>
    <col min="787" max="787" width="11.28515625" style="82" customWidth="1"/>
    <col min="788" max="788" width="15.7109375" style="82" customWidth="1"/>
    <col min="789" max="789" width="15.140625" style="82" customWidth="1"/>
    <col min="790" max="790" width="5.7109375" style="82" customWidth="1"/>
    <col min="791" max="791" width="3.28515625" style="82" bestFit="1" customWidth="1"/>
    <col min="792" max="792" width="3.85546875" style="82" bestFit="1" customWidth="1"/>
    <col min="793" max="793" width="5.85546875" style="82" customWidth="1"/>
    <col min="794" max="794" width="8.5703125" style="82" customWidth="1"/>
    <col min="795" max="795" width="6.42578125" style="82" customWidth="1"/>
    <col min="796" max="796" width="14.28515625" style="82" customWidth="1"/>
    <col min="797" max="797" width="11.140625" style="82" customWidth="1"/>
    <col min="798" max="798" width="15.7109375" style="82" customWidth="1"/>
    <col min="799" max="799" width="1.5703125" style="82" customWidth="1"/>
    <col min="800" max="1031" width="9.140625" style="82"/>
    <col min="1032" max="1032" width="1.5703125" style="82" customWidth="1"/>
    <col min="1033" max="1033" width="13.85546875" style="82" customWidth="1"/>
    <col min="1034" max="1034" width="11.42578125" style="82" customWidth="1"/>
    <col min="1035" max="1035" width="16.140625" style="82" customWidth="1"/>
    <col min="1036" max="1036" width="11.42578125" style="82" customWidth="1"/>
    <col min="1037" max="1037" width="25.28515625" style="82" customWidth="1"/>
    <col min="1038" max="1038" width="17.7109375" style="82" customWidth="1"/>
    <col min="1039" max="1039" width="16.140625" style="82" customWidth="1"/>
    <col min="1040" max="1040" width="17.42578125" style="82" customWidth="1"/>
    <col min="1041" max="1041" width="15.5703125" style="82" customWidth="1"/>
    <col min="1042" max="1042" width="9.28515625" style="82" bestFit="1" customWidth="1"/>
    <col min="1043" max="1043" width="11.28515625" style="82" customWidth="1"/>
    <col min="1044" max="1044" width="15.7109375" style="82" customWidth="1"/>
    <col min="1045" max="1045" width="15.140625" style="82" customWidth="1"/>
    <col min="1046" max="1046" width="5.7109375" style="82" customWidth="1"/>
    <col min="1047" max="1047" width="3.28515625" style="82" bestFit="1" customWidth="1"/>
    <col min="1048" max="1048" width="3.85546875" style="82" bestFit="1" customWidth="1"/>
    <col min="1049" max="1049" width="5.85546875" style="82" customWidth="1"/>
    <col min="1050" max="1050" width="8.5703125" style="82" customWidth="1"/>
    <col min="1051" max="1051" width="6.42578125" style="82" customWidth="1"/>
    <col min="1052" max="1052" width="14.28515625" style="82" customWidth="1"/>
    <col min="1053" max="1053" width="11.140625" style="82" customWidth="1"/>
    <col min="1054" max="1054" width="15.7109375" style="82" customWidth="1"/>
    <col min="1055" max="1055" width="1.5703125" style="82" customWidth="1"/>
    <col min="1056" max="1287" width="9.140625" style="82"/>
    <col min="1288" max="1288" width="1.5703125" style="82" customWidth="1"/>
    <col min="1289" max="1289" width="13.85546875" style="82" customWidth="1"/>
    <col min="1290" max="1290" width="11.42578125" style="82" customWidth="1"/>
    <col min="1291" max="1291" width="16.140625" style="82" customWidth="1"/>
    <col min="1292" max="1292" width="11.42578125" style="82" customWidth="1"/>
    <col min="1293" max="1293" width="25.28515625" style="82" customWidth="1"/>
    <col min="1294" max="1294" width="17.7109375" style="82" customWidth="1"/>
    <col min="1295" max="1295" width="16.140625" style="82" customWidth="1"/>
    <col min="1296" max="1296" width="17.42578125" style="82" customWidth="1"/>
    <col min="1297" max="1297" width="15.5703125" style="82" customWidth="1"/>
    <col min="1298" max="1298" width="9.28515625" style="82" bestFit="1" customWidth="1"/>
    <col min="1299" max="1299" width="11.28515625" style="82" customWidth="1"/>
    <col min="1300" max="1300" width="15.7109375" style="82" customWidth="1"/>
    <col min="1301" max="1301" width="15.140625" style="82" customWidth="1"/>
    <col min="1302" max="1302" width="5.7109375" style="82" customWidth="1"/>
    <col min="1303" max="1303" width="3.28515625" style="82" bestFit="1" customWidth="1"/>
    <col min="1304" max="1304" width="3.85546875" style="82" bestFit="1" customWidth="1"/>
    <col min="1305" max="1305" width="5.85546875" style="82" customWidth="1"/>
    <col min="1306" max="1306" width="8.5703125" style="82" customWidth="1"/>
    <col min="1307" max="1307" width="6.42578125" style="82" customWidth="1"/>
    <col min="1308" max="1308" width="14.28515625" style="82" customWidth="1"/>
    <col min="1309" max="1309" width="11.140625" style="82" customWidth="1"/>
    <col min="1310" max="1310" width="15.7109375" style="82" customWidth="1"/>
    <col min="1311" max="1311" width="1.5703125" style="82" customWidth="1"/>
    <col min="1312" max="1543" width="9.140625" style="82"/>
    <col min="1544" max="1544" width="1.5703125" style="82" customWidth="1"/>
    <col min="1545" max="1545" width="13.85546875" style="82" customWidth="1"/>
    <col min="1546" max="1546" width="11.42578125" style="82" customWidth="1"/>
    <col min="1547" max="1547" width="16.140625" style="82" customWidth="1"/>
    <col min="1548" max="1548" width="11.42578125" style="82" customWidth="1"/>
    <col min="1549" max="1549" width="25.28515625" style="82" customWidth="1"/>
    <col min="1550" max="1550" width="17.7109375" style="82" customWidth="1"/>
    <col min="1551" max="1551" width="16.140625" style="82" customWidth="1"/>
    <col min="1552" max="1552" width="17.42578125" style="82" customWidth="1"/>
    <col min="1553" max="1553" width="15.5703125" style="82" customWidth="1"/>
    <col min="1554" max="1554" width="9.28515625" style="82" bestFit="1" customWidth="1"/>
    <col min="1555" max="1555" width="11.28515625" style="82" customWidth="1"/>
    <col min="1556" max="1556" width="15.7109375" style="82" customWidth="1"/>
    <col min="1557" max="1557" width="15.140625" style="82" customWidth="1"/>
    <col min="1558" max="1558" width="5.7109375" style="82" customWidth="1"/>
    <col min="1559" max="1559" width="3.28515625" style="82" bestFit="1" customWidth="1"/>
    <col min="1560" max="1560" width="3.85546875" style="82" bestFit="1" customWidth="1"/>
    <col min="1561" max="1561" width="5.85546875" style="82" customWidth="1"/>
    <col min="1562" max="1562" width="8.5703125" style="82" customWidth="1"/>
    <col min="1563" max="1563" width="6.42578125" style="82" customWidth="1"/>
    <col min="1564" max="1564" width="14.28515625" style="82" customWidth="1"/>
    <col min="1565" max="1565" width="11.140625" style="82" customWidth="1"/>
    <col min="1566" max="1566" width="15.7109375" style="82" customWidth="1"/>
    <col min="1567" max="1567" width="1.5703125" style="82" customWidth="1"/>
    <col min="1568" max="1799" width="9.140625" style="82"/>
    <col min="1800" max="1800" width="1.5703125" style="82" customWidth="1"/>
    <col min="1801" max="1801" width="13.85546875" style="82" customWidth="1"/>
    <col min="1802" max="1802" width="11.42578125" style="82" customWidth="1"/>
    <col min="1803" max="1803" width="16.140625" style="82" customWidth="1"/>
    <col min="1804" max="1804" width="11.42578125" style="82" customWidth="1"/>
    <col min="1805" max="1805" width="25.28515625" style="82" customWidth="1"/>
    <col min="1806" max="1806" width="17.7109375" style="82" customWidth="1"/>
    <col min="1807" max="1807" width="16.140625" style="82" customWidth="1"/>
    <col min="1808" max="1808" width="17.42578125" style="82" customWidth="1"/>
    <col min="1809" max="1809" width="15.5703125" style="82" customWidth="1"/>
    <col min="1810" max="1810" width="9.28515625" style="82" bestFit="1" customWidth="1"/>
    <col min="1811" max="1811" width="11.28515625" style="82" customWidth="1"/>
    <col min="1812" max="1812" width="15.7109375" style="82" customWidth="1"/>
    <col min="1813" max="1813" width="15.140625" style="82" customWidth="1"/>
    <col min="1814" max="1814" width="5.7109375" style="82" customWidth="1"/>
    <col min="1815" max="1815" width="3.28515625" style="82" bestFit="1" customWidth="1"/>
    <col min="1816" max="1816" width="3.85546875" style="82" bestFit="1" customWidth="1"/>
    <col min="1817" max="1817" width="5.85546875" style="82" customWidth="1"/>
    <col min="1818" max="1818" width="8.5703125" style="82" customWidth="1"/>
    <col min="1819" max="1819" width="6.42578125" style="82" customWidth="1"/>
    <col min="1820" max="1820" width="14.28515625" style="82" customWidth="1"/>
    <col min="1821" max="1821" width="11.140625" style="82" customWidth="1"/>
    <col min="1822" max="1822" width="15.7109375" style="82" customWidth="1"/>
    <col min="1823" max="1823" width="1.5703125" style="82" customWidth="1"/>
    <col min="1824" max="2055" width="9.140625" style="82"/>
    <col min="2056" max="2056" width="1.5703125" style="82" customWidth="1"/>
    <col min="2057" max="2057" width="13.85546875" style="82" customWidth="1"/>
    <col min="2058" max="2058" width="11.42578125" style="82" customWidth="1"/>
    <col min="2059" max="2059" width="16.140625" style="82" customWidth="1"/>
    <col min="2060" max="2060" width="11.42578125" style="82" customWidth="1"/>
    <col min="2061" max="2061" width="25.28515625" style="82" customWidth="1"/>
    <col min="2062" max="2062" width="17.7109375" style="82" customWidth="1"/>
    <col min="2063" max="2063" width="16.140625" style="82" customWidth="1"/>
    <col min="2064" max="2064" width="17.42578125" style="82" customWidth="1"/>
    <col min="2065" max="2065" width="15.5703125" style="82" customWidth="1"/>
    <col min="2066" max="2066" width="9.28515625" style="82" bestFit="1" customWidth="1"/>
    <col min="2067" max="2067" width="11.28515625" style="82" customWidth="1"/>
    <col min="2068" max="2068" width="15.7109375" style="82" customWidth="1"/>
    <col min="2069" max="2069" width="15.140625" style="82" customWidth="1"/>
    <col min="2070" max="2070" width="5.7109375" style="82" customWidth="1"/>
    <col min="2071" max="2071" width="3.28515625" style="82" bestFit="1" customWidth="1"/>
    <col min="2072" max="2072" width="3.85546875" style="82" bestFit="1" customWidth="1"/>
    <col min="2073" max="2073" width="5.85546875" style="82" customWidth="1"/>
    <col min="2074" max="2074" width="8.5703125" style="82" customWidth="1"/>
    <col min="2075" max="2075" width="6.42578125" style="82" customWidth="1"/>
    <col min="2076" max="2076" width="14.28515625" style="82" customWidth="1"/>
    <col min="2077" max="2077" width="11.140625" style="82" customWidth="1"/>
    <col min="2078" max="2078" width="15.7109375" style="82" customWidth="1"/>
    <col min="2079" max="2079" width="1.5703125" style="82" customWidth="1"/>
    <col min="2080" max="2311" width="9.140625" style="82"/>
    <col min="2312" max="2312" width="1.5703125" style="82" customWidth="1"/>
    <col min="2313" max="2313" width="13.85546875" style="82" customWidth="1"/>
    <col min="2314" max="2314" width="11.42578125" style="82" customWidth="1"/>
    <col min="2315" max="2315" width="16.140625" style="82" customWidth="1"/>
    <col min="2316" max="2316" width="11.42578125" style="82" customWidth="1"/>
    <col min="2317" max="2317" width="25.28515625" style="82" customWidth="1"/>
    <col min="2318" max="2318" width="17.7109375" style="82" customWidth="1"/>
    <col min="2319" max="2319" width="16.140625" style="82" customWidth="1"/>
    <col min="2320" max="2320" width="17.42578125" style="82" customWidth="1"/>
    <col min="2321" max="2321" width="15.5703125" style="82" customWidth="1"/>
    <col min="2322" max="2322" width="9.28515625" style="82" bestFit="1" customWidth="1"/>
    <col min="2323" max="2323" width="11.28515625" style="82" customWidth="1"/>
    <col min="2324" max="2324" width="15.7109375" style="82" customWidth="1"/>
    <col min="2325" max="2325" width="15.140625" style="82" customWidth="1"/>
    <col min="2326" max="2326" width="5.7109375" style="82" customWidth="1"/>
    <col min="2327" max="2327" width="3.28515625" style="82" bestFit="1" customWidth="1"/>
    <col min="2328" max="2328" width="3.85546875" style="82" bestFit="1" customWidth="1"/>
    <col min="2329" max="2329" width="5.85546875" style="82" customWidth="1"/>
    <col min="2330" max="2330" width="8.5703125" style="82" customWidth="1"/>
    <col min="2331" max="2331" width="6.42578125" style="82" customWidth="1"/>
    <col min="2332" max="2332" width="14.28515625" style="82" customWidth="1"/>
    <col min="2333" max="2333" width="11.140625" style="82" customWidth="1"/>
    <col min="2334" max="2334" width="15.7109375" style="82" customWidth="1"/>
    <col min="2335" max="2335" width="1.5703125" style="82" customWidth="1"/>
    <col min="2336" max="2567" width="9.140625" style="82"/>
    <col min="2568" max="2568" width="1.5703125" style="82" customWidth="1"/>
    <col min="2569" max="2569" width="13.85546875" style="82" customWidth="1"/>
    <col min="2570" max="2570" width="11.42578125" style="82" customWidth="1"/>
    <col min="2571" max="2571" width="16.140625" style="82" customWidth="1"/>
    <col min="2572" max="2572" width="11.42578125" style="82" customWidth="1"/>
    <col min="2573" max="2573" width="25.28515625" style="82" customWidth="1"/>
    <col min="2574" max="2574" width="17.7109375" style="82" customWidth="1"/>
    <col min="2575" max="2575" width="16.140625" style="82" customWidth="1"/>
    <col min="2576" max="2576" width="17.42578125" style="82" customWidth="1"/>
    <col min="2577" max="2577" width="15.5703125" style="82" customWidth="1"/>
    <col min="2578" max="2578" width="9.28515625" style="82" bestFit="1" customWidth="1"/>
    <col min="2579" max="2579" width="11.28515625" style="82" customWidth="1"/>
    <col min="2580" max="2580" width="15.7109375" style="82" customWidth="1"/>
    <col min="2581" max="2581" width="15.140625" style="82" customWidth="1"/>
    <col min="2582" max="2582" width="5.7109375" style="82" customWidth="1"/>
    <col min="2583" max="2583" width="3.28515625" style="82" bestFit="1" customWidth="1"/>
    <col min="2584" max="2584" width="3.85546875" style="82" bestFit="1" customWidth="1"/>
    <col min="2585" max="2585" width="5.85546875" style="82" customWidth="1"/>
    <col min="2586" max="2586" width="8.5703125" style="82" customWidth="1"/>
    <col min="2587" max="2587" width="6.42578125" style="82" customWidth="1"/>
    <col min="2588" max="2588" width="14.28515625" style="82" customWidth="1"/>
    <col min="2589" max="2589" width="11.140625" style="82" customWidth="1"/>
    <col min="2590" max="2590" width="15.7109375" style="82" customWidth="1"/>
    <col min="2591" max="2591" width="1.5703125" style="82" customWidth="1"/>
    <col min="2592" max="2823" width="9.140625" style="82"/>
    <col min="2824" max="2824" width="1.5703125" style="82" customWidth="1"/>
    <col min="2825" max="2825" width="13.85546875" style="82" customWidth="1"/>
    <col min="2826" max="2826" width="11.42578125" style="82" customWidth="1"/>
    <col min="2827" max="2827" width="16.140625" style="82" customWidth="1"/>
    <col min="2828" max="2828" width="11.42578125" style="82" customWidth="1"/>
    <col min="2829" max="2829" width="25.28515625" style="82" customWidth="1"/>
    <col min="2830" max="2830" width="17.7109375" style="82" customWidth="1"/>
    <col min="2831" max="2831" width="16.140625" style="82" customWidth="1"/>
    <col min="2832" max="2832" width="17.42578125" style="82" customWidth="1"/>
    <col min="2833" max="2833" width="15.5703125" style="82" customWidth="1"/>
    <col min="2834" max="2834" width="9.28515625" style="82" bestFit="1" customWidth="1"/>
    <col min="2835" max="2835" width="11.28515625" style="82" customWidth="1"/>
    <col min="2836" max="2836" width="15.7109375" style="82" customWidth="1"/>
    <col min="2837" max="2837" width="15.140625" style="82" customWidth="1"/>
    <col min="2838" max="2838" width="5.7109375" style="82" customWidth="1"/>
    <col min="2839" max="2839" width="3.28515625" style="82" bestFit="1" customWidth="1"/>
    <col min="2840" max="2840" width="3.85546875" style="82" bestFit="1" customWidth="1"/>
    <col min="2841" max="2841" width="5.85546875" style="82" customWidth="1"/>
    <col min="2842" max="2842" width="8.5703125" style="82" customWidth="1"/>
    <col min="2843" max="2843" width="6.42578125" style="82" customWidth="1"/>
    <col min="2844" max="2844" width="14.28515625" style="82" customWidth="1"/>
    <col min="2845" max="2845" width="11.140625" style="82" customWidth="1"/>
    <col min="2846" max="2846" width="15.7109375" style="82" customWidth="1"/>
    <col min="2847" max="2847" width="1.5703125" style="82" customWidth="1"/>
    <col min="2848" max="3079" width="9.140625" style="82"/>
    <col min="3080" max="3080" width="1.5703125" style="82" customWidth="1"/>
    <col min="3081" max="3081" width="13.85546875" style="82" customWidth="1"/>
    <col min="3082" max="3082" width="11.42578125" style="82" customWidth="1"/>
    <col min="3083" max="3083" width="16.140625" style="82" customWidth="1"/>
    <col min="3084" max="3084" width="11.42578125" style="82" customWidth="1"/>
    <col min="3085" max="3085" width="25.28515625" style="82" customWidth="1"/>
    <col min="3086" max="3086" width="17.7109375" style="82" customWidth="1"/>
    <col min="3087" max="3087" width="16.140625" style="82" customWidth="1"/>
    <col min="3088" max="3088" width="17.42578125" style="82" customWidth="1"/>
    <col min="3089" max="3089" width="15.5703125" style="82" customWidth="1"/>
    <col min="3090" max="3090" width="9.28515625" style="82" bestFit="1" customWidth="1"/>
    <col min="3091" max="3091" width="11.28515625" style="82" customWidth="1"/>
    <col min="3092" max="3092" width="15.7109375" style="82" customWidth="1"/>
    <col min="3093" max="3093" width="15.140625" style="82" customWidth="1"/>
    <col min="3094" max="3094" width="5.7109375" style="82" customWidth="1"/>
    <col min="3095" max="3095" width="3.28515625" style="82" bestFit="1" customWidth="1"/>
    <col min="3096" max="3096" width="3.85546875" style="82" bestFit="1" customWidth="1"/>
    <col min="3097" max="3097" width="5.85546875" style="82" customWidth="1"/>
    <col min="3098" max="3098" width="8.5703125" style="82" customWidth="1"/>
    <col min="3099" max="3099" width="6.42578125" style="82" customWidth="1"/>
    <col min="3100" max="3100" width="14.28515625" style="82" customWidth="1"/>
    <col min="3101" max="3101" width="11.140625" style="82" customWidth="1"/>
    <col min="3102" max="3102" width="15.7109375" style="82" customWidth="1"/>
    <col min="3103" max="3103" width="1.5703125" style="82" customWidth="1"/>
    <col min="3104" max="3335" width="9.140625" style="82"/>
    <col min="3336" max="3336" width="1.5703125" style="82" customWidth="1"/>
    <col min="3337" max="3337" width="13.85546875" style="82" customWidth="1"/>
    <col min="3338" max="3338" width="11.42578125" style="82" customWidth="1"/>
    <col min="3339" max="3339" width="16.140625" style="82" customWidth="1"/>
    <col min="3340" max="3340" width="11.42578125" style="82" customWidth="1"/>
    <col min="3341" max="3341" width="25.28515625" style="82" customWidth="1"/>
    <col min="3342" max="3342" width="17.7109375" style="82" customWidth="1"/>
    <col min="3343" max="3343" width="16.140625" style="82" customWidth="1"/>
    <col min="3344" max="3344" width="17.42578125" style="82" customWidth="1"/>
    <col min="3345" max="3345" width="15.5703125" style="82" customWidth="1"/>
    <col min="3346" max="3346" width="9.28515625" style="82" bestFit="1" customWidth="1"/>
    <col min="3347" max="3347" width="11.28515625" style="82" customWidth="1"/>
    <col min="3348" max="3348" width="15.7109375" style="82" customWidth="1"/>
    <col min="3349" max="3349" width="15.140625" style="82" customWidth="1"/>
    <col min="3350" max="3350" width="5.7109375" style="82" customWidth="1"/>
    <col min="3351" max="3351" width="3.28515625" style="82" bestFit="1" customWidth="1"/>
    <col min="3352" max="3352" width="3.85546875" style="82" bestFit="1" customWidth="1"/>
    <col min="3353" max="3353" width="5.85546875" style="82" customWidth="1"/>
    <col min="3354" max="3354" width="8.5703125" style="82" customWidth="1"/>
    <col min="3355" max="3355" width="6.42578125" style="82" customWidth="1"/>
    <col min="3356" max="3356" width="14.28515625" style="82" customWidth="1"/>
    <col min="3357" max="3357" width="11.140625" style="82" customWidth="1"/>
    <col min="3358" max="3358" width="15.7109375" style="82" customWidth="1"/>
    <col min="3359" max="3359" width="1.5703125" style="82" customWidth="1"/>
    <col min="3360" max="3591" width="9.140625" style="82"/>
    <col min="3592" max="3592" width="1.5703125" style="82" customWidth="1"/>
    <col min="3593" max="3593" width="13.85546875" style="82" customWidth="1"/>
    <col min="3594" max="3594" width="11.42578125" style="82" customWidth="1"/>
    <col min="3595" max="3595" width="16.140625" style="82" customWidth="1"/>
    <col min="3596" max="3596" width="11.42578125" style="82" customWidth="1"/>
    <col min="3597" max="3597" width="25.28515625" style="82" customWidth="1"/>
    <col min="3598" max="3598" width="17.7109375" style="82" customWidth="1"/>
    <col min="3599" max="3599" width="16.140625" style="82" customWidth="1"/>
    <col min="3600" max="3600" width="17.42578125" style="82" customWidth="1"/>
    <col min="3601" max="3601" width="15.5703125" style="82" customWidth="1"/>
    <col min="3602" max="3602" width="9.28515625" style="82" bestFit="1" customWidth="1"/>
    <col min="3603" max="3603" width="11.28515625" style="82" customWidth="1"/>
    <col min="3604" max="3604" width="15.7109375" style="82" customWidth="1"/>
    <col min="3605" max="3605" width="15.140625" style="82" customWidth="1"/>
    <col min="3606" max="3606" width="5.7109375" style="82" customWidth="1"/>
    <col min="3607" max="3607" width="3.28515625" style="82" bestFit="1" customWidth="1"/>
    <col min="3608" max="3608" width="3.85546875" style="82" bestFit="1" customWidth="1"/>
    <col min="3609" max="3609" width="5.85546875" style="82" customWidth="1"/>
    <col min="3610" max="3610" width="8.5703125" style="82" customWidth="1"/>
    <col min="3611" max="3611" width="6.42578125" style="82" customWidth="1"/>
    <col min="3612" max="3612" width="14.28515625" style="82" customWidth="1"/>
    <col min="3613" max="3613" width="11.140625" style="82" customWidth="1"/>
    <col min="3614" max="3614" width="15.7109375" style="82" customWidth="1"/>
    <col min="3615" max="3615" width="1.5703125" style="82" customWidth="1"/>
    <col min="3616" max="3847" width="9.140625" style="82"/>
    <col min="3848" max="3848" width="1.5703125" style="82" customWidth="1"/>
    <col min="3849" max="3849" width="13.85546875" style="82" customWidth="1"/>
    <col min="3850" max="3850" width="11.42578125" style="82" customWidth="1"/>
    <col min="3851" max="3851" width="16.140625" style="82" customWidth="1"/>
    <col min="3852" max="3852" width="11.42578125" style="82" customWidth="1"/>
    <col min="3853" max="3853" width="25.28515625" style="82" customWidth="1"/>
    <col min="3854" max="3854" width="17.7109375" style="82" customWidth="1"/>
    <col min="3855" max="3855" width="16.140625" style="82" customWidth="1"/>
    <col min="3856" max="3856" width="17.42578125" style="82" customWidth="1"/>
    <col min="3857" max="3857" width="15.5703125" style="82" customWidth="1"/>
    <col min="3858" max="3858" width="9.28515625" style="82" bestFit="1" customWidth="1"/>
    <col min="3859" max="3859" width="11.28515625" style="82" customWidth="1"/>
    <col min="3860" max="3860" width="15.7109375" style="82" customWidth="1"/>
    <col min="3861" max="3861" width="15.140625" style="82" customWidth="1"/>
    <col min="3862" max="3862" width="5.7109375" style="82" customWidth="1"/>
    <col min="3863" max="3863" width="3.28515625" style="82" bestFit="1" customWidth="1"/>
    <col min="3864" max="3864" width="3.85546875" style="82" bestFit="1" customWidth="1"/>
    <col min="3865" max="3865" width="5.85546875" style="82" customWidth="1"/>
    <col min="3866" max="3866" width="8.5703125" style="82" customWidth="1"/>
    <col min="3867" max="3867" width="6.42578125" style="82" customWidth="1"/>
    <col min="3868" max="3868" width="14.28515625" style="82" customWidth="1"/>
    <col min="3869" max="3869" width="11.140625" style="82" customWidth="1"/>
    <col min="3870" max="3870" width="15.7109375" style="82" customWidth="1"/>
    <col min="3871" max="3871" width="1.5703125" style="82" customWidth="1"/>
    <col min="3872" max="4103" width="9.140625" style="82"/>
    <col min="4104" max="4104" width="1.5703125" style="82" customWidth="1"/>
    <col min="4105" max="4105" width="13.85546875" style="82" customWidth="1"/>
    <col min="4106" max="4106" width="11.42578125" style="82" customWidth="1"/>
    <col min="4107" max="4107" width="16.140625" style="82" customWidth="1"/>
    <col min="4108" max="4108" width="11.42578125" style="82" customWidth="1"/>
    <col min="4109" max="4109" width="25.28515625" style="82" customWidth="1"/>
    <col min="4110" max="4110" width="17.7109375" style="82" customWidth="1"/>
    <col min="4111" max="4111" width="16.140625" style="82" customWidth="1"/>
    <col min="4112" max="4112" width="17.42578125" style="82" customWidth="1"/>
    <col min="4113" max="4113" width="15.5703125" style="82" customWidth="1"/>
    <col min="4114" max="4114" width="9.28515625" style="82" bestFit="1" customWidth="1"/>
    <col min="4115" max="4115" width="11.28515625" style="82" customWidth="1"/>
    <col min="4116" max="4116" width="15.7109375" style="82" customWidth="1"/>
    <col min="4117" max="4117" width="15.140625" style="82" customWidth="1"/>
    <col min="4118" max="4118" width="5.7109375" style="82" customWidth="1"/>
    <col min="4119" max="4119" width="3.28515625" style="82" bestFit="1" customWidth="1"/>
    <col min="4120" max="4120" width="3.85546875" style="82" bestFit="1" customWidth="1"/>
    <col min="4121" max="4121" width="5.85546875" style="82" customWidth="1"/>
    <col min="4122" max="4122" width="8.5703125" style="82" customWidth="1"/>
    <col min="4123" max="4123" width="6.42578125" style="82" customWidth="1"/>
    <col min="4124" max="4124" width="14.28515625" style="82" customWidth="1"/>
    <col min="4125" max="4125" width="11.140625" style="82" customWidth="1"/>
    <col min="4126" max="4126" width="15.7109375" style="82" customWidth="1"/>
    <col min="4127" max="4127" width="1.5703125" style="82" customWidth="1"/>
    <col min="4128" max="4359" width="9.140625" style="82"/>
    <col min="4360" max="4360" width="1.5703125" style="82" customWidth="1"/>
    <col min="4361" max="4361" width="13.85546875" style="82" customWidth="1"/>
    <col min="4362" max="4362" width="11.42578125" style="82" customWidth="1"/>
    <col min="4363" max="4363" width="16.140625" style="82" customWidth="1"/>
    <col min="4364" max="4364" width="11.42578125" style="82" customWidth="1"/>
    <col min="4365" max="4365" width="25.28515625" style="82" customWidth="1"/>
    <col min="4366" max="4366" width="17.7109375" style="82" customWidth="1"/>
    <col min="4367" max="4367" width="16.140625" style="82" customWidth="1"/>
    <col min="4368" max="4368" width="17.42578125" style="82" customWidth="1"/>
    <col min="4369" max="4369" width="15.5703125" style="82" customWidth="1"/>
    <col min="4370" max="4370" width="9.28515625" style="82" bestFit="1" customWidth="1"/>
    <col min="4371" max="4371" width="11.28515625" style="82" customWidth="1"/>
    <col min="4372" max="4372" width="15.7109375" style="82" customWidth="1"/>
    <col min="4373" max="4373" width="15.140625" style="82" customWidth="1"/>
    <col min="4374" max="4374" width="5.7109375" style="82" customWidth="1"/>
    <col min="4375" max="4375" width="3.28515625" style="82" bestFit="1" customWidth="1"/>
    <col min="4376" max="4376" width="3.85546875" style="82" bestFit="1" customWidth="1"/>
    <col min="4377" max="4377" width="5.85546875" style="82" customWidth="1"/>
    <col min="4378" max="4378" width="8.5703125" style="82" customWidth="1"/>
    <col min="4379" max="4379" width="6.42578125" style="82" customWidth="1"/>
    <col min="4380" max="4380" width="14.28515625" style="82" customWidth="1"/>
    <col min="4381" max="4381" width="11.140625" style="82" customWidth="1"/>
    <col min="4382" max="4382" width="15.7109375" style="82" customWidth="1"/>
    <col min="4383" max="4383" width="1.5703125" style="82" customWidth="1"/>
    <col min="4384" max="4615" width="9.140625" style="82"/>
    <col min="4616" max="4616" width="1.5703125" style="82" customWidth="1"/>
    <col min="4617" max="4617" width="13.85546875" style="82" customWidth="1"/>
    <col min="4618" max="4618" width="11.42578125" style="82" customWidth="1"/>
    <col min="4619" max="4619" width="16.140625" style="82" customWidth="1"/>
    <col min="4620" max="4620" width="11.42578125" style="82" customWidth="1"/>
    <col min="4621" max="4621" width="25.28515625" style="82" customWidth="1"/>
    <col min="4622" max="4622" width="17.7109375" style="82" customWidth="1"/>
    <col min="4623" max="4623" width="16.140625" style="82" customWidth="1"/>
    <col min="4624" max="4624" width="17.42578125" style="82" customWidth="1"/>
    <col min="4625" max="4625" width="15.5703125" style="82" customWidth="1"/>
    <col min="4626" max="4626" width="9.28515625" style="82" bestFit="1" customWidth="1"/>
    <col min="4627" max="4627" width="11.28515625" style="82" customWidth="1"/>
    <col min="4628" max="4628" width="15.7109375" style="82" customWidth="1"/>
    <col min="4629" max="4629" width="15.140625" style="82" customWidth="1"/>
    <col min="4630" max="4630" width="5.7109375" style="82" customWidth="1"/>
    <col min="4631" max="4631" width="3.28515625" style="82" bestFit="1" customWidth="1"/>
    <col min="4632" max="4632" width="3.85546875" style="82" bestFit="1" customWidth="1"/>
    <col min="4633" max="4633" width="5.85546875" style="82" customWidth="1"/>
    <col min="4634" max="4634" width="8.5703125" style="82" customWidth="1"/>
    <col min="4635" max="4635" width="6.42578125" style="82" customWidth="1"/>
    <col min="4636" max="4636" width="14.28515625" style="82" customWidth="1"/>
    <col min="4637" max="4637" width="11.140625" style="82" customWidth="1"/>
    <col min="4638" max="4638" width="15.7109375" style="82" customWidth="1"/>
    <col min="4639" max="4639" width="1.5703125" style="82" customWidth="1"/>
    <col min="4640" max="4871" width="9.140625" style="82"/>
    <col min="4872" max="4872" width="1.5703125" style="82" customWidth="1"/>
    <col min="4873" max="4873" width="13.85546875" style="82" customWidth="1"/>
    <col min="4874" max="4874" width="11.42578125" style="82" customWidth="1"/>
    <col min="4875" max="4875" width="16.140625" style="82" customWidth="1"/>
    <col min="4876" max="4876" width="11.42578125" style="82" customWidth="1"/>
    <col min="4877" max="4877" width="25.28515625" style="82" customWidth="1"/>
    <col min="4878" max="4878" width="17.7109375" style="82" customWidth="1"/>
    <col min="4879" max="4879" width="16.140625" style="82" customWidth="1"/>
    <col min="4880" max="4880" width="17.42578125" style="82" customWidth="1"/>
    <col min="4881" max="4881" width="15.5703125" style="82" customWidth="1"/>
    <col min="4882" max="4882" width="9.28515625" style="82" bestFit="1" customWidth="1"/>
    <col min="4883" max="4883" width="11.28515625" style="82" customWidth="1"/>
    <col min="4884" max="4884" width="15.7109375" style="82" customWidth="1"/>
    <col min="4885" max="4885" width="15.140625" style="82" customWidth="1"/>
    <col min="4886" max="4886" width="5.7109375" style="82" customWidth="1"/>
    <col min="4887" max="4887" width="3.28515625" style="82" bestFit="1" customWidth="1"/>
    <col min="4888" max="4888" width="3.85546875" style="82" bestFit="1" customWidth="1"/>
    <col min="4889" max="4889" width="5.85546875" style="82" customWidth="1"/>
    <col min="4890" max="4890" width="8.5703125" style="82" customWidth="1"/>
    <col min="4891" max="4891" width="6.42578125" style="82" customWidth="1"/>
    <col min="4892" max="4892" width="14.28515625" style="82" customWidth="1"/>
    <col min="4893" max="4893" width="11.140625" style="82" customWidth="1"/>
    <col min="4894" max="4894" width="15.7109375" style="82" customWidth="1"/>
    <col min="4895" max="4895" width="1.5703125" style="82" customWidth="1"/>
    <col min="4896" max="5127" width="9.140625" style="82"/>
    <col min="5128" max="5128" width="1.5703125" style="82" customWidth="1"/>
    <col min="5129" max="5129" width="13.85546875" style="82" customWidth="1"/>
    <col min="5130" max="5130" width="11.42578125" style="82" customWidth="1"/>
    <col min="5131" max="5131" width="16.140625" style="82" customWidth="1"/>
    <col min="5132" max="5132" width="11.42578125" style="82" customWidth="1"/>
    <col min="5133" max="5133" width="25.28515625" style="82" customWidth="1"/>
    <col min="5134" max="5134" width="17.7109375" style="82" customWidth="1"/>
    <col min="5135" max="5135" width="16.140625" style="82" customWidth="1"/>
    <col min="5136" max="5136" width="17.42578125" style="82" customWidth="1"/>
    <col min="5137" max="5137" width="15.5703125" style="82" customWidth="1"/>
    <col min="5138" max="5138" width="9.28515625" style="82" bestFit="1" customWidth="1"/>
    <col min="5139" max="5139" width="11.28515625" style="82" customWidth="1"/>
    <col min="5140" max="5140" width="15.7109375" style="82" customWidth="1"/>
    <col min="5141" max="5141" width="15.140625" style="82" customWidth="1"/>
    <col min="5142" max="5142" width="5.7109375" style="82" customWidth="1"/>
    <col min="5143" max="5143" width="3.28515625" style="82" bestFit="1" customWidth="1"/>
    <col min="5144" max="5144" width="3.85546875" style="82" bestFit="1" customWidth="1"/>
    <col min="5145" max="5145" width="5.85546875" style="82" customWidth="1"/>
    <col min="5146" max="5146" width="8.5703125" style="82" customWidth="1"/>
    <col min="5147" max="5147" width="6.42578125" style="82" customWidth="1"/>
    <col min="5148" max="5148" width="14.28515625" style="82" customWidth="1"/>
    <col min="5149" max="5149" width="11.140625" style="82" customWidth="1"/>
    <col min="5150" max="5150" width="15.7109375" style="82" customWidth="1"/>
    <col min="5151" max="5151" width="1.5703125" style="82" customWidth="1"/>
    <col min="5152" max="5383" width="9.140625" style="82"/>
    <col min="5384" max="5384" width="1.5703125" style="82" customWidth="1"/>
    <col min="5385" max="5385" width="13.85546875" style="82" customWidth="1"/>
    <col min="5386" max="5386" width="11.42578125" style="82" customWidth="1"/>
    <col min="5387" max="5387" width="16.140625" style="82" customWidth="1"/>
    <col min="5388" max="5388" width="11.42578125" style="82" customWidth="1"/>
    <col min="5389" max="5389" width="25.28515625" style="82" customWidth="1"/>
    <col min="5390" max="5390" width="17.7109375" style="82" customWidth="1"/>
    <col min="5391" max="5391" width="16.140625" style="82" customWidth="1"/>
    <col min="5392" max="5392" width="17.42578125" style="82" customWidth="1"/>
    <col min="5393" max="5393" width="15.5703125" style="82" customWidth="1"/>
    <col min="5394" max="5394" width="9.28515625" style="82" bestFit="1" customWidth="1"/>
    <col min="5395" max="5395" width="11.28515625" style="82" customWidth="1"/>
    <col min="5396" max="5396" width="15.7109375" style="82" customWidth="1"/>
    <col min="5397" max="5397" width="15.140625" style="82" customWidth="1"/>
    <col min="5398" max="5398" width="5.7109375" style="82" customWidth="1"/>
    <col min="5399" max="5399" width="3.28515625" style="82" bestFit="1" customWidth="1"/>
    <col min="5400" max="5400" width="3.85546875" style="82" bestFit="1" customWidth="1"/>
    <col min="5401" max="5401" width="5.85546875" style="82" customWidth="1"/>
    <col min="5402" max="5402" width="8.5703125" style="82" customWidth="1"/>
    <col min="5403" max="5403" width="6.42578125" style="82" customWidth="1"/>
    <col min="5404" max="5404" width="14.28515625" style="82" customWidth="1"/>
    <col min="5405" max="5405" width="11.140625" style="82" customWidth="1"/>
    <col min="5406" max="5406" width="15.7109375" style="82" customWidth="1"/>
    <col min="5407" max="5407" width="1.5703125" style="82" customWidth="1"/>
    <col min="5408" max="5639" width="9.140625" style="82"/>
    <col min="5640" max="5640" width="1.5703125" style="82" customWidth="1"/>
    <col min="5641" max="5641" width="13.85546875" style="82" customWidth="1"/>
    <col min="5642" max="5642" width="11.42578125" style="82" customWidth="1"/>
    <col min="5643" max="5643" width="16.140625" style="82" customWidth="1"/>
    <col min="5644" max="5644" width="11.42578125" style="82" customWidth="1"/>
    <col min="5645" max="5645" width="25.28515625" style="82" customWidth="1"/>
    <col min="5646" max="5646" width="17.7109375" style="82" customWidth="1"/>
    <col min="5647" max="5647" width="16.140625" style="82" customWidth="1"/>
    <col min="5648" max="5648" width="17.42578125" style="82" customWidth="1"/>
    <col min="5649" max="5649" width="15.5703125" style="82" customWidth="1"/>
    <col min="5650" max="5650" width="9.28515625" style="82" bestFit="1" customWidth="1"/>
    <col min="5651" max="5651" width="11.28515625" style="82" customWidth="1"/>
    <col min="5652" max="5652" width="15.7109375" style="82" customWidth="1"/>
    <col min="5653" max="5653" width="15.140625" style="82" customWidth="1"/>
    <col min="5654" max="5654" width="5.7109375" style="82" customWidth="1"/>
    <col min="5655" max="5655" width="3.28515625" style="82" bestFit="1" customWidth="1"/>
    <col min="5656" max="5656" width="3.85546875" style="82" bestFit="1" customWidth="1"/>
    <col min="5657" max="5657" width="5.85546875" style="82" customWidth="1"/>
    <col min="5658" max="5658" width="8.5703125" style="82" customWidth="1"/>
    <col min="5659" max="5659" width="6.42578125" style="82" customWidth="1"/>
    <col min="5660" max="5660" width="14.28515625" style="82" customWidth="1"/>
    <col min="5661" max="5661" width="11.140625" style="82" customWidth="1"/>
    <col min="5662" max="5662" width="15.7109375" style="82" customWidth="1"/>
    <col min="5663" max="5663" width="1.5703125" style="82" customWidth="1"/>
    <col min="5664" max="5895" width="9.140625" style="82"/>
    <col min="5896" max="5896" width="1.5703125" style="82" customWidth="1"/>
    <col min="5897" max="5897" width="13.85546875" style="82" customWidth="1"/>
    <col min="5898" max="5898" width="11.42578125" style="82" customWidth="1"/>
    <col min="5899" max="5899" width="16.140625" style="82" customWidth="1"/>
    <col min="5900" max="5900" width="11.42578125" style="82" customWidth="1"/>
    <col min="5901" max="5901" width="25.28515625" style="82" customWidth="1"/>
    <col min="5902" max="5902" width="17.7109375" style="82" customWidth="1"/>
    <col min="5903" max="5903" width="16.140625" style="82" customWidth="1"/>
    <col min="5904" max="5904" width="17.42578125" style="82" customWidth="1"/>
    <col min="5905" max="5905" width="15.5703125" style="82" customWidth="1"/>
    <col min="5906" max="5906" width="9.28515625" style="82" bestFit="1" customWidth="1"/>
    <col min="5907" max="5907" width="11.28515625" style="82" customWidth="1"/>
    <col min="5908" max="5908" width="15.7109375" style="82" customWidth="1"/>
    <col min="5909" max="5909" width="15.140625" style="82" customWidth="1"/>
    <col min="5910" max="5910" width="5.7109375" style="82" customWidth="1"/>
    <col min="5911" max="5911" width="3.28515625" style="82" bestFit="1" customWidth="1"/>
    <col min="5912" max="5912" width="3.85546875" style="82" bestFit="1" customWidth="1"/>
    <col min="5913" max="5913" width="5.85546875" style="82" customWidth="1"/>
    <col min="5914" max="5914" width="8.5703125" style="82" customWidth="1"/>
    <col min="5915" max="5915" width="6.42578125" style="82" customWidth="1"/>
    <col min="5916" max="5916" width="14.28515625" style="82" customWidth="1"/>
    <col min="5917" max="5917" width="11.140625" style="82" customWidth="1"/>
    <col min="5918" max="5918" width="15.7109375" style="82" customWidth="1"/>
    <col min="5919" max="5919" width="1.5703125" style="82" customWidth="1"/>
    <col min="5920" max="6151" width="9.140625" style="82"/>
    <col min="6152" max="6152" width="1.5703125" style="82" customWidth="1"/>
    <col min="6153" max="6153" width="13.85546875" style="82" customWidth="1"/>
    <col min="6154" max="6154" width="11.42578125" style="82" customWidth="1"/>
    <col min="6155" max="6155" width="16.140625" style="82" customWidth="1"/>
    <col min="6156" max="6156" width="11.42578125" style="82" customWidth="1"/>
    <col min="6157" max="6157" width="25.28515625" style="82" customWidth="1"/>
    <col min="6158" max="6158" width="17.7109375" style="82" customWidth="1"/>
    <col min="6159" max="6159" width="16.140625" style="82" customWidth="1"/>
    <col min="6160" max="6160" width="17.42578125" style="82" customWidth="1"/>
    <col min="6161" max="6161" width="15.5703125" style="82" customWidth="1"/>
    <col min="6162" max="6162" width="9.28515625" style="82" bestFit="1" customWidth="1"/>
    <col min="6163" max="6163" width="11.28515625" style="82" customWidth="1"/>
    <col min="6164" max="6164" width="15.7109375" style="82" customWidth="1"/>
    <col min="6165" max="6165" width="15.140625" style="82" customWidth="1"/>
    <col min="6166" max="6166" width="5.7109375" style="82" customWidth="1"/>
    <col min="6167" max="6167" width="3.28515625" style="82" bestFit="1" customWidth="1"/>
    <col min="6168" max="6168" width="3.85546875" style="82" bestFit="1" customWidth="1"/>
    <col min="6169" max="6169" width="5.85546875" style="82" customWidth="1"/>
    <col min="6170" max="6170" width="8.5703125" style="82" customWidth="1"/>
    <col min="6171" max="6171" width="6.42578125" style="82" customWidth="1"/>
    <col min="6172" max="6172" width="14.28515625" style="82" customWidth="1"/>
    <col min="6173" max="6173" width="11.140625" style="82" customWidth="1"/>
    <col min="6174" max="6174" width="15.7109375" style="82" customWidth="1"/>
    <col min="6175" max="6175" width="1.5703125" style="82" customWidth="1"/>
    <col min="6176" max="6407" width="9.140625" style="82"/>
    <col min="6408" max="6408" width="1.5703125" style="82" customWidth="1"/>
    <col min="6409" max="6409" width="13.85546875" style="82" customWidth="1"/>
    <col min="6410" max="6410" width="11.42578125" style="82" customWidth="1"/>
    <col min="6411" max="6411" width="16.140625" style="82" customWidth="1"/>
    <col min="6412" max="6412" width="11.42578125" style="82" customWidth="1"/>
    <col min="6413" max="6413" width="25.28515625" style="82" customWidth="1"/>
    <col min="6414" max="6414" width="17.7109375" style="82" customWidth="1"/>
    <col min="6415" max="6415" width="16.140625" style="82" customWidth="1"/>
    <col min="6416" max="6416" width="17.42578125" style="82" customWidth="1"/>
    <col min="6417" max="6417" width="15.5703125" style="82" customWidth="1"/>
    <col min="6418" max="6418" width="9.28515625" style="82" bestFit="1" customWidth="1"/>
    <col min="6419" max="6419" width="11.28515625" style="82" customWidth="1"/>
    <col min="6420" max="6420" width="15.7109375" style="82" customWidth="1"/>
    <col min="6421" max="6421" width="15.140625" style="82" customWidth="1"/>
    <col min="6422" max="6422" width="5.7109375" style="82" customWidth="1"/>
    <col min="6423" max="6423" width="3.28515625" style="82" bestFit="1" customWidth="1"/>
    <col min="6424" max="6424" width="3.85546875" style="82" bestFit="1" customWidth="1"/>
    <col min="6425" max="6425" width="5.85546875" style="82" customWidth="1"/>
    <col min="6426" max="6426" width="8.5703125" style="82" customWidth="1"/>
    <col min="6427" max="6427" width="6.42578125" style="82" customWidth="1"/>
    <col min="6428" max="6428" width="14.28515625" style="82" customWidth="1"/>
    <col min="6429" max="6429" width="11.140625" style="82" customWidth="1"/>
    <col min="6430" max="6430" width="15.7109375" style="82" customWidth="1"/>
    <col min="6431" max="6431" width="1.5703125" style="82" customWidth="1"/>
    <col min="6432" max="6663" width="9.140625" style="82"/>
    <col min="6664" max="6664" width="1.5703125" style="82" customWidth="1"/>
    <col min="6665" max="6665" width="13.85546875" style="82" customWidth="1"/>
    <col min="6666" max="6666" width="11.42578125" style="82" customWidth="1"/>
    <col min="6667" max="6667" width="16.140625" style="82" customWidth="1"/>
    <col min="6668" max="6668" width="11.42578125" style="82" customWidth="1"/>
    <col min="6669" max="6669" width="25.28515625" style="82" customWidth="1"/>
    <col min="6670" max="6670" width="17.7109375" style="82" customWidth="1"/>
    <col min="6671" max="6671" width="16.140625" style="82" customWidth="1"/>
    <col min="6672" max="6672" width="17.42578125" style="82" customWidth="1"/>
    <col min="6673" max="6673" width="15.5703125" style="82" customWidth="1"/>
    <col min="6674" max="6674" width="9.28515625" style="82" bestFit="1" customWidth="1"/>
    <col min="6675" max="6675" width="11.28515625" style="82" customWidth="1"/>
    <col min="6676" max="6676" width="15.7109375" style="82" customWidth="1"/>
    <col min="6677" max="6677" width="15.140625" style="82" customWidth="1"/>
    <col min="6678" max="6678" width="5.7109375" style="82" customWidth="1"/>
    <col min="6679" max="6679" width="3.28515625" style="82" bestFit="1" customWidth="1"/>
    <col min="6680" max="6680" width="3.85546875" style="82" bestFit="1" customWidth="1"/>
    <col min="6681" max="6681" width="5.85546875" style="82" customWidth="1"/>
    <col min="6682" max="6682" width="8.5703125" style="82" customWidth="1"/>
    <col min="6683" max="6683" width="6.42578125" style="82" customWidth="1"/>
    <col min="6684" max="6684" width="14.28515625" style="82" customWidth="1"/>
    <col min="6685" max="6685" width="11.140625" style="82" customWidth="1"/>
    <col min="6686" max="6686" width="15.7109375" style="82" customWidth="1"/>
    <col min="6687" max="6687" width="1.5703125" style="82" customWidth="1"/>
    <col min="6688" max="6919" width="9.140625" style="82"/>
    <col min="6920" max="6920" width="1.5703125" style="82" customWidth="1"/>
    <col min="6921" max="6921" width="13.85546875" style="82" customWidth="1"/>
    <col min="6922" max="6922" width="11.42578125" style="82" customWidth="1"/>
    <col min="6923" max="6923" width="16.140625" style="82" customWidth="1"/>
    <col min="6924" max="6924" width="11.42578125" style="82" customWidth="1"/>
    <col min="6925" max="6925" width="25.28515625" style="82" customWidth="1"/>
    <col min="6926" max="6926" width="17.7109375" style="82" customWidth="1"/>
    <col min="6927" max="6927" width="16.140625" style="82" customWidth="1"/>
    <col min="6928" max="6928" width="17.42578125" style="82" customWidth="1"/>
    <col min="6929" max="6929" width="15.5703125" style="82" customWidth="1"/>
    <col min="6930" max="6930" width="9.28515625" style="82" bestFit="1" customWidth="1"/>
    <col min="6931" max="6931" width="11.28515625" style="82" customWidth="1"/>
    <col min="6932" max="6932" width="15.7109375" style="82" customWidth="1"/>
    <col min="6933" max="6933" width="15.140625" style="82" customWidth="1"/>
    <col min="6934" max="6934" width="5.7109375" style="82" customWidth="1"/>
    <col min="6935" max="6935" width="3.28515625" style="82" bestFit="1" customWidth="1"/>
    <col min="6936" max="6936" width="3.85546875" style="82" bestFit="1" customWidth="1"/>
    <col min="6937" max="6937" width="5.85546875" style="82" customWidth="1"/>
    <col min="6938" max="6938" width="8.5703125" style="82" customWidth="1"/>
    <col min="6939" max="6939" width="6.42578125" style="82" customWidth="1"/>
    <col min="6940" max="6940" width="14.28515625" style="82" customWidth="1"/>
    <col min="6941" max="6941" width="11.140625" style="82" customWidth="1"/>
    <col min="6942" max="6942" width="15.7109375" style="82" customWidth="1"/>
    <col min="6943" max="6943" width="1.5703125" style="82" customWidth="1"/>
    <col min="6944" max="7175" width="9.140625" style="82"/>
    <col min="7176" max="7176" width="1.5703125" style="82" customWidth="1"/>
    <col min="7177" max="7177" width="13.85546875" style="82" customWidth="1"/>
    <col min="7178" max="7178" width="11.42578125" style="82" customWidth="1"/>
    <col min="7179" max="7179" width="16.140625" style="82" customWidth="1"/>
    <col min="7180" max="7180" width="11.42578125" style="82" customWidth="1"/>
    <col min="7181" max="7181" width="25.28515625" style="82" customWidth="1"/>
    <col min="7182" max="7182" width="17.7109375" style="82" customWidth="1"/>
    <col min="7183" max="7183" width="16.140625" style="82" customWidth="1"/>
    <col min="7184" max="7184" width="17.42578125" style="82" customWidth="1"/>
    <col min="7185" max="7185" width="15.5703125" style="82" customWidth="1"/>
    <col min="7186" max="7186" width="9.28515625" style="82" bestFit="1" customWidth="1"/>
    <col min="7187" max="7187" width="11.28515625" style="82" customWidth="1"/>
    <col min="7188" max="7188" width="15.7109375" style="82" customWidth="1"/>
    <col min="7189" max="7189" width="15.140625" style="82" customWidth="1"/>
    <col min="7190" max="7190" width="5.7109375" style="82" customWidth="1"/>
    <col min="7191" max="7191" width="3.28515625" style="82" bestFit="1" customWidth="1"/>
    <col min="7192" max="7192" width="3.85546875" style="82" bestFit="1" customWidth="1"/>
    <col min="7193" max="7193" width="5.85546875" style="82" customWidth="1"/>
    <col min="7194" max="7194" width="8.5703125" style="82" customWidth="1"/>
    <col min="7195" max="7195" width="6.42578125" style="82" customWidth="1"/>
    <col min="7196" max="7196" width="14.28515625" style="82" customWidth="1"/>
    <col min="7197" max="7197" width="11.140625" style="82" customWidth="1"/>
    <col min="7198" max="7198" width="15.7109375" style="82" customWidth="1"/>
    <col min="7199" max="7199" width="1.5703125" style="82" customWidth="1"/>
    <col min="7200" max="7431" width="9.140625" style="82"/>
    <col min="7432" max="7432" width="1.5703125" style="82" customWidth="1"/>
    <col min="7433" max="7433" width="13.85546875" style="82" customWidth="1"/>
    <col min="7434" max="7434" width="11.42578125" style="82" customWidth="1"/>
    <col min="7435" max="7435" width="16.140625" style="82" customWidth="1"/>
    <col min="7436" max="7436" width="11.42578125" style="82" customWidth="1"/>
    <col min="7437" max="7437" width="25.28515625" style="82" customWidth="1"/>
    <col min="7438" max="7438" width="17.7109375" style="82" customWidth="1"/>
    <col min="7439" max="7439" width="16.140625" style="82" customWidth="1"/>
    <col min="7440" max="7440" width="17.42578125" style="82" customWidth="1"/>
    <col min="7441" max="7441" width="15.5703125" style="82" customWidth="1"/>
    <col min="7442" max="7442" width="9.28515625" style="82" bestFit="1" customWidth="1"/>
    <col min="7443" max="7443" width="11.28515625" style="82" customWidth="1"/>
    <col min="7444" max="7444" width="15.7109375" style="82" customWidth="1"/>
    <col min="7445" max="7445" width="15.140625" style="82" customWidth="1"/>
    <col min="7446" max="7446" width="5.7109375" style="82" customWidth="1"/>
    <col min="7447" max="7447" width="3.28515625" style="82" bestFit="1" customWidth="1"/>
    <col min="7448" max="7448" width="3.85546875" style="82" bestFit="1" customWidth="1"/>
    <col min="7449" max="7449" width="5.85546875" style="82" customWidth="1"/>
    <col min="7450" max="7450" width="8.5703125" style="82" customWidth="1"/>
    <col min="7451" max="7451" width="6.42578125" style="82" customWidth="1"/>
    <col min="7452" max="7452" width="14.28515625" style="82" customWidth="1"/>
    <col min="7453" max="7453" width="11.140625" style="82" customWidth="1"/>
    <col min="7454" max="7454" width="15.7109375" style="82" customWidth="1"/>
    <col min="7455" max="7455" width="1.5703125" style="82" customWidth="1"/>
    <col min="7456" max="7687" width="9.140625" style="82"/>
    <col min="7688" max="7688" width="1.5703125" style="82" customWidth="1"/>
    <col min="7689" max="7689" width="13.85546875" style="82" customWidth="1"/>
    <col min="7690" max="7690" width="11.42578125" style="82" customWidth="1"/>
    <col min="7691" max="7691" width="16.140625" style="82" customWidth="1"/>
    <col min="7692" max="7692" width="11.42578125" style="82" customWidth="1"/>
    <col min="7693" max="7693" width="25.28515625" style="82" customWidth="1"/>
    <col min="7694" max="7694" width="17.7109375" style="82" customWidth="1"/>
    <col min="7695" max="7695" width="16.140625" style="82" customWidth="1"/>
    <col min="7696" max="7696" width="17.42578125" style="82" customWidth="1"/>
    <col min="7697" max="7697" width="15.5703125" style="82" customWidth="1"/>
    <col min="7698" max="7698" width="9.28515625" style="82" bestFit="1" customWidth="1"/>
    <col min="7699" max="7699" width="11.28515625" style="82" customWidth="1"/>
    <col min="7700" max="7700" width="15.7109375" style="82" customWidth="1"/>
    <col min="7701" max="7701" width="15.140625" style="82" customWidth="1"/>
    <col min="7702" max="7702" width="5.7109375" style="82" customWidth="1"/>
    <col min="7703" max="7703" width="3.28515625" style="82" bestFit="1" customWidth="1"/>
    <col min="7704" max="7704" width="3.85546875" style="82" bestFit="1" customWidth="1"/>
    <col min="7705" max="7705" width="5.85546875" style="82" customWidth="1"/>
    <col min="7706" max="7706" width="8.5703125" style="82" customWidth="1"/>
    <col min="7707" max="7707" width="6.42578125" style="82" customWidth="1"/>
    <col min="7708" max="7708" width="14.28515625" style="82" customWidth="1"/>
    <col min="7709" max="7709" width="11.140625" style="82" customWidth="1"/>
    <col min="7710" max="7710" width="15.7109375" style="82" customWidth="1"/>
    <col min="7711" max="7711" width="1.5703125" style="82" customWidth="1"/>
    <col min="7712" max="7943" width="9.140625" style="82"/>
    <col min="7944" max="7944" width="1.5703125" style="82" customWidth="1"/>
    <col min="7945" max="7945" width="13.85546875" style="82" customWidth="1"/>
    <col min="7946" max="7946" width="11.42578125" style="82" customWidth="1"/>
    <col min="7947" max="7947" width="16.140625" style="82" customWidth="1"/>
    <col min="7948" max="7948" width="11.42578125" style="82" customWidth="1"/>
    <col min="7949" max="7949" width="25.28515625" style="82" customWidth="1"/>
    <col min="7950" max="7950" width="17.7109375" style="82" customWidth="1"/>
    <col min="7951" max="7951" width="16.140625" style="82" customWidth="1"/>
    <col min="7952" max="7952" width="17.42578125" style="82" customWidth="1"/>
    <col min="7953" max="7953" width="15.5703125" style="82" customWidth="1"/>
    <col min="7954" max="7954" width="9.28515625" style="82" bestFit="1" customWidth="1"/>
    <col min="7955" max="7955" width="11.28515625" style="82" customWidth="1"/>
    <col min="7956" max="7956" width="15.7109375" style="82" customWidth="1"/>
    <col min="7957" max="7957" width="15.140625" style="82" customWidth="1"/>
    <col min="7958" max="7958" width="5.7109375" style="82" customWidth="1"/>
    <col min="7959" max="7959" width="3.28515625" style="82" bestFit="1" customWidth="1"/>
    <col min="7960" max="7960" width="3.85546875" style="82" bestFit="1" customWidth="1"/>
    <col min="7961" max="7961" width="5.85546875" style="82" customWidth="1"/>
    <col min="7962" max="7962" width="8.5703125" style="82" customWidth="1"/>
    <col min="7963" max="7963" width="6.42578125" style="82" customWidth="1"/>
    <col min="7964" max="7964" width="14.28515625" style="82" customWidth="1"/>
    <col min="7965" max="7965" width="11.140625" style="82" customWidth="1"/>
    <col min="7966" max="7966" width="15.7109375" style="82" customWidth="1"/>
    <col min="7967" max="7967" width="1.5703125" style="82" customWidth="1"/>
    <col min="7968" max="8199" width="9.140625" style="82"/>
    <col min="8200" max="8200" width="1.5703125" style="82" customWidth="1"/>
    <col min="8201" max="8201" width="13.85546875" style="82" customWidth="1"/>
    <col min="8202" max="8202" width="11.42578125" style="82" customWidth="1"/>
    <col min="8203" max="8203" width="16.140625" style="82" customWidth="1"/>
    <col min="8204" max="8204" width="11.42578125" style="82" customWidth="1"/>
    <col min="8205" max="8205" width="25.28515625" style="82" customWidth="1"/>
    <col min="8206" max="8206" width="17.7109375" style="82" customWidth="1"/>
    <col min="8207" max="8207" width="16.140625" style="82" customWidth="1"/>
    <col min="8208" max="8208" width="17.42578125" style="82" customWidth="1"/>
    <col min="8209" max="8209" width="15.5703125" style="82" customWidth="1"/>
    <col min="8210" max="8210" width="9.28515625" style="82" bestFit="1" customWidth="1"/>
    <col min="8211" max="8211" width="11.28515625" style="82" customWidth="1"/>
    <col min="8212" max="8212" width="15.7109375" style="82" customWidth="1"/>
    <col min="8213" max="8213" width="15.140625" style="82" customWidth="1"/>
    <col min="8214" max="8214" width="5.7109375" style="82" customWidth="1"/>
    <col min="8215" max="8215" width="3.28515625" style="82" bestFit="1" customWidth="1"/>
    <col min="8216" max="8216" width="3.85546875" style="82" bestFit="1" customWidth="1"/>
    <col min="8217" max="8217" width="5.85546875" style="82" customWidth="1"/>
    <col min="8218" max="8218" width="8.5703125" style="82" customWidth="1"/>
    <col min="8219" max="8219" width="6.42578125" style="82" customWidth="1"/>
    <col min="8220" max="8220" width="14.28515625" style="82" customWidth="1"/>
    <col min="8221" max="8221" width="11.140625" style="82" customWidth="1"/>
    <col min="8222" max="8222" width="15.7109375" style="82" customWidth="1"/>
    <col min="8223" max="8223" width="1.5703125" style="82" customWidth="1"/>
    <col min="8224" max="8455" width="9.140625" style="82"/>
    <col min="8456" max="8456" width="1.5703125" style="82" customWidth="1"/>
    <col min="8457" max="8457" width="13.85546875" style="82" customWidth="1"/>
    <col min="8458" max="8458" width="11.42578125" style="82" customWidth="1"/>
    <col min="8459" max="8459" width="16.140625" style="82" customWidth="1"/>
    <col min="8460" max="8460" width="11.42578125" style="82" customWidth="1"/>
    <col min="8461" max="8461" width="25.28515625" style="82" customWidth="1"/>
    <col min="8462" max="8462" width="17.7109375" style="82" customWidth="1"/>
    <col min="8463" max="8463" width="16.140625" style="82" customWidth="1"/>
    <col min="8464" max="8464" width="17.42578125" style="82" customWidth="1"/>
    <col min="8465" max="8465" width="15.5703125" style="82" customWidth="1"/>
    <col min="8466" max="8466" width="9.28515625" style="82" bestFit="1" customWidth="1"/>
    <col min="8467" max="8467" width="11.28515625" style="82" customWidth="1"/>
    <col min="8468" max="8468" width="15.7109375" style="82" customWidth="1"/>
    <col min="8469" max="8469" width="15.140625" style="82" customWidth="1"/>
    <col min="8470" max="8470" width="5.7109375" style="82" customWidth="1"/>
    <col min="8471" max="8471" width="3.28515625" style="82" bestFit="1" customWidth="1"/>
    <col min="8472" max="8472" width="3.85546875" style="82" bestFit="1" customWidth="1"/>
    <col min="8473" max="8473" width="5.85546875" style="82" customWidth="1"/>
    <col min="8474" max="8474" width="8.5703125" style="82" customWidth="1"/>
    <col min="8475" max="8475" width="6.42578125" style="82" customWidth="1"/>
    <col min="8476" max="8476" width="14.28515625" style="82" customWidth="1"/>
    <col min="8477" max="8477" width="11.140625" style="82" customWidth="1"/>
    <col min="8478" max="8478" width="15.7109375" style="82" customWidth="1"/>
    <col min="8479" max="8479" width="1.5703125" style="82" customWidth="1"/>
    <col min="8480" max="8711" width="9.140625" style="82"/>
    <col min="8712" max="8712" width="1.5703125" style="82" customWidth="1"/>
    <col min="8713" max="8713" width="13.85546875" style="82" customWidth="1"/>
    <col min="8714" max="8714" width="11.42578125" style="82" customWidth="1"/>
    <col min="8715" max="8715" width="16.140625" style="82" customWidth="1"/>
    <col min="8716" max="8716" width="11.42578125" style="82" customWidth="1"/>
    <col min="8717" max="8717" width="25.28515625" style="82" customWidth="1"/>
    <col min="8718" max="8718" width="17.7109375" style="82" customWidth="1"/>
    <col min="8719" max="8719" width="16.140625" style="82" customWidth="1"/>
    <col min="8720" max="8720" width="17.42578125" style="82" customWidth="1"/>
    <col min="8721" max="8721" width="15.5703125" style="82" customWidth="1"/>
    <col min="8722" max="8722" width="9.28515625" style="82" bestFit="1" customWidth="1"/>
    <col min="8723" max="8723" width="11.28515625" style="82" customWidth="1"/>
    <col min="8724" max="8724" width="15.7109375" style="82" customWidth="1"/>
    <col min="8725" max="8725" width="15.140625" style="82" customWidth="1"/>
    <col min="8726" max="8726" width="5.7109375" style="82" customWidth="1"/>
    <col min="8727" max="8727" width="3.28515625" style="82" bestFit="1" customWidth="1"/>
    <col min="8728" max="8728" width="3.85546875" style="82" bestFit="1" customWidth="1"/>
    <col min="8729" max="8729" width="5.85546875" style="82" customWidth="1"/>
    <col min="8730" max="8730" width="8.5703125" style="82" customWidth="1"/>
    <col min="8731" max="8731" width="6.42578125" style="82" customWidth="1"/>
    <col min="8732" max="8732" width="14.28515625" style="82" customWidth="1"/>
    <col min="8733" max="8733" width="11.140625" style="82" customWidth="1"/>
    <col min="8734" max="8734" width="15.7109375" style="82" customWidth="1"/>
    <col min="8735" max="8735" width="1.5703125" style="82" customWidth="1"/>
    <col min="8736" max="8967" width="9.140625" style="82"/>
    <col min="8968" max="8968" width="1.5703125" style="82" customWidth="1"/>
    <col min="8969" max="8969" width="13.85546875" style="82" customWidth="1"/>
    <col min="8970" max="8970" width="11.42578125" style="82" customWidth="1"/>
    <col min="8971" max="8971" width="16.140625" style="82" customWidth="1"/>
    <col min="8972" max="8972" width="11.42578125" style="82" customWidth="1"/>
    <col min="8973" max="8973" width="25.28515625" style="82" customWidth="1"/>
    <col min="8974" max="8974" width="17.7109375" style="82" customWidth="1"/>
    <col min="8975" max="8975" width="16.140625" style="82" customWidth="1"/>
    <col min="8976" max="8976" width="17.42578125" style="82" customWidth="1"/>
    <col min="8977" max="8977" width="15.5703125" style="82" customWidth="1"/>
    <col min="8978" max="8978" width="9.28515625" style="82" bestFit="1" customWidth="1"/>
    <col min="8979" max="8979" width="11.28515625" style="82" customWidth="1"/>
    <col min="8980" max="8980" width="15.7109375" style="82" customWidth="1"/>
    <col min="8981" max="8981" width="15.140625" style="82" customWidth="1"/>
    <col min="8982" max="8982" width="5.7109375" style="82" customWidth="1"/>
    <col min="8983" max="8983" width="3.28515625" style="82" bestFit="1" customWidth="1"/>
    <col min="8984" max="8984" width="3.85546875" style="82" bestFit="1" customWidth="1"/>
    <col min="8985" max="8985" width="5.85546875" style="82" customWidth="1"/>
    <col min="8986" max="8986" width="8.5703125" style="82" customWidth="1"/>
    <col min="8987" max="8987" width="6.42578125" style="82" customWidth="1"/>
    <col min="8988" max="8988" width="14.28515625" style="82" customWidth="1"/>
    <col min="8989" max="8989" width="11.140625" style="82" customWidth="1"/>
    <col min="8990" max="8990" width="15.7109375" style="82" customWidth="1"/>
    <col min="8991" max="8991" width="1.5703125" style="82" customWidth="1"/>
    <col min="8992" max="9223" width="9.140625" style="82"/>
    <col min="9224" max="9224" width="1.5703125" style="82" customWidth="1"/>
    <col min="9225" max="9225" width="13.85546875" style="82" customWidth="1"/>
    <col min="9226" max="9226" width="11.42578125" style="82" customWidth="1"/>
    <col min="9227" max="9227" width="16.140625" style="82" customWidth="1"/>
    <col min="9228" max="9228" width="11.42578125" style="82" customWidth="1"/>
    <col min="9229" max="9229" width="25.28515625" style="82" customWidth="1"/>
    <col min="9230" max="9230" width="17.7109375" style="82" customWidth="1"/>
    <col min="9231" max="9231" width="16.140625" style="82" customWidth="1"/>
    <col min="9232" max="9232" width="17.42578125" style="82" customWidth="1"/>
    <col min="9233" max="9233" width="15.5703125" style="82" customWidth="1"/>
    <col min="9234" max="9234" width="9.28515625" style="82" bestFit="1" customWidth="1"/>
    <col min="9235" max="9235" width="11.28515625" style="82" customWidth="1"/>
    <col min="9236" max="9236" width="15.7109375" style="82" customWidth="1"/>
    <col min="9237" max="9237" width="15.140625" style="82" customWidth="1"/>
    <col min="9238" max="9238" width="5.7109375" style="82" customWidth="1"/>
    <col min="9239" max="9239" width="3.28515625" style="82" bestFit="1" customWidth="1"/>
    <col min="9240" max="9240" width="3.85546875" style="82" bestFit="1" customWidth="1"/>
    <col min="9241" max="9241" width="5.85546875" style="82" customWidth="1"/>
    <col min="9242" max="9242" width="8.5703125" style="82" customWidth="1"/>
    <col min="9243" max="9243" width="6.42578125" style="82" customWidth="1"/>
    <col min="9244" max="9244" width="14.28515625" style="82" customWidth="1"/>
    <col min="9245" max="9245" width="11.140625" style="82" customWidth="1"/>
    <col min="9246" max="9246" width="15.7109375" style="82" customWidth="1"/>
    <col min="9247" max="9247" width="1.5703125" style="82" customWidth="1"/>
    <col min="9248" max="9479" width="9.140625" style="82"/>
    <col min="9480" max="9480" width="1.5703125" style="82" customWidth="1"/>
    <col min="9481" max="9481" width="13.85546875" style="82" customWidth="1"/>
    <col min="9482" max="9482" width="11.42578125" style="82" customWidth="1"/>
    <col min="9483" max="9483" width="16.140625" style="82" customWidth="1"/>
    <col min="9484" max="9484" width="11.42578125" style="82" customWidth="1"/>
    <col min="9485" max="9485" width="25.28515625" style="82" customWidth="1"/>
    <col min="9486" max="9486" width="17.7109375" style="82" customWidth="1"/>
    <col min="9487" max="9487" width="16.140625" style="82" customWidth="1"/>
    <col min="9488" max="9488" width="17.42578125" style="82" customWidth="1"/>
    <col min="9489" max="9489" width="15.5703125" style="82" customWidth="1"/>
    <col min="9490" max="9490" width="9.28515625" style="82" bestFit="1" customWidth="1"/>
    <col min="9491" max="9491" width="11.28515625" style="82" customWidth="1"/>
    <col min="9492" max="9492" width="15.7109375" style="82" customWidth="1"/>
    <col min="9493" max="9493" width="15.140625" style="82" customWidth="1"/>
    <col min="9494" max="9494" width="5.7109375" style="82" customWidth="1"/>
    <col min="9495" max="9495" width="3.28515625" style="82" bestFit="1" customWidth="1"/>
    <col min="9496" max="9496" width="3.85546875" style="82" bestFit="1" customWidth="1"/>
    <col min="9497" max="9497" width="5.85546875" style="82" customWidth="1"/>
    <col min="9498" max="9498" width="8.5703125" style="82" customWidth="1"/>
    <col min="9499" max="9499" width="6.42578125" style="82" customWidth="1"/>
    <col min="9500" max="9500" width="14.28515625" style="82" customWidth="1"/>
    <col min="9501" max="9501" width="11.140625" style="82" customWidth="1"/>
    <col min="9502" max="9502" width="15.7109375" style="82" customWidth="1"/>
    <col min="9503" max="9503" width="1.5703125" style="82" customWidth="1"/>
    <col min="9504" max="9735" width="9.140625" style="82"/>
    <col min="9736" max="9736" width="1.5703125" style="82" customWidth="1"/>
    <col min="9737" max="9737" width="13.85546875" style="82" customWidth="1"/>
    <col min="9738" max="9738" width="11.42578125" style="82" customWidth="1"/>
    <col min="9739" max="9739" width="16.140625" style="82" customWidth="1"/>
    <col min="9740" max="9740" width="11.42578125" style="82" customWidth="1"/>
    <col min="9741" max="9741" width="25.28515625" style="82" customWidth="1"/>
    <col min="9742" max="9742" width="17.7109375" style="82" customWidth="1"/>
    <col min="9743" max="9743" width="16.140625" style="82" customWidth="1"/>
    <col min="9744" max="9744" width="17.42578125" style="82" customWidth="1"/>
    <col min="9745" max="9745" width="15.5703125" style="82" customWidth="1"/>
    <col min="9746" max="9746" width="9.28515625" style="82" bestFit="1" customWidth="1"/>
    <col min="9747" max="9747" width="11.28515625" style="82" customWidth="1"/>
    <col min="9748" max="9748" width="15.7109375" style="82" customWidth="1"/>
    <col min="9749" max="9749" width="15.140625" style="82" customWidth="1"/>
    <col min="9750" max="9750" width="5.7109375" style="82" customWidth="1"/>
    <col min="9751" max="9751" width="3.28515625" style="82" bestFit="1" customWidth="1"/>
    <col min="9752" max="9752" width="3.85546875" style="82" bestFit="1" customWidth="1"/>
    <col min="9753" max="9753" width="5.85546875" style="82" customWidth="1"/>
    <col min="9754" max="9754" width="8.5703125" style="82" customWidth="1"/>
    <col min="9755" max="9755" width="6.42578125" style="82" customWidth="1"/>
    <col min="9756" max="9756" width="14.28515625" style="82" customWidth="1"/>
    <col min="9757" max="9757" width="11.140625" style="82" customWidth="1"/>
    <col min="9758" max="9758" width="15.7109375" style="82" customWidth="1"/>
    <col min="9759" max="9759" width="1.5703125" style="82" customWidth="1"/>
    <col min="9760" max="9991" width="9.140625" style="82"/>
    <col min="9992" max="9992" width="1.5703125" style="82" customWidth="1"/>
    <col min="9993" max="9993" width="13.85546875" style="82" customWidth="1"/>
    <col min="9994" max="9994" width="11.42578125" style="82" customWidth="1"/>
    <col min="9995" max="9995" width="16.140625" style="82" customWidth="1"/>
    <col min="9996" max="9996" width="11.42578125" style="82" customWidth="1"/>
    <col min="9997" max="9997" width="25.28515625" style="82" customWidth="1"/>
    <col min="9998" max="9998" width="17.7109375" style="82" customWidth="1"/>
    <col min="9999" max="9999" width="16.140625" style="82" customWidth="1"/>
    <col min="10000" max="10000" width="17.42578125" style="82" customWidth="1"/>
    <col min="10001" max="10001" width="15.5703125" style="82" customWidth="1"/>
    <col min="10002" max="10002" width="9.28515625" style="82" bestFit="1" customWidth="1"/>
    <col min="10003" max="10003" width="11.28515625" style="82" customWidth="1"/>
    <col min="10004" max="10004" width="15.7109375" style="82" customWidth="1"/>
    <col min="10005" max="10005" width="15.140625" style="82" customWidth="1"/>
    <col min="10006" max="10006" width="5.7109375" style="82" customWidth="1"/>
    <col min="10007" max="10007" width="3.28515625" style="82" bestFit="1" customWidth="1"/>
    <col min="10008" max="10008" width="3.85546875" style="82" bestFit="1" customWidth="1"/>
    <col min="10009" max="10009" width="5.85546875" style="82" customWidth="1"/>
    <col min="10010" max="10010" width="8.5703125" style="82" customWidth="1"/>
    <col min="10011" max="10011" width="6.42578125" style="82" customWidth="1"/>
    <col min="10012" max="10012" width="14.28515625" style="82" customWidth="1"/>
    <col min="10013" max="10013" width="11.140625" style="82" customWidth="1"/>
    <col min="10014" max="10014" width="15.7109375" style="82" customWidth="1"/>
    <col min="10015" max="10015" width="1.5703125" style="82" customWidth="1"/>
    <col min="10016" max="10247" width="9.140625" style="82"/>
    <col min="10248" max="10248" width="1.5703125" style="82" customWidth="1"/>
    <col min="10249" max="10249" width="13.85546875" style="82" customWidth="1"/>
    <col min="10250" max="10250" width="11.42578125" style="82" customWidth="1"/>
    <col min="10251" max="10251" width="16.140625" style="82" customWidth="1"/>
    <col min="10252" max="10252" width="11.42578125" style="82" customWidth="1"/>
    <col min="10253" max="10253" width="25.28515625" style="82" customWidth="1"/>
    <col min="10254" max="10254" width="17.7109375" style="82" customWidth="1"/>
    <col min="10255" max="10255" width="16.140625" style="82" customWidth="1"/>
    <col min="10256" max="10256" width="17.42578125" style="82" customWidth="1"/>
    <col min="10257" max="10257" width="15.5703125" style="82" customWidth="1"/>
    <col min="10258" max="10258" width="9.28515625" style="82" bestFit="1" customWidth="1"/>
    <col min="10259" max="10259" width="11.28515625" style="82" customWidth="1"/>
    <col min="10260" max="10260" width="15.7109375" style="82" customWidth="1"/>
    <col min="10261" max="10261" width="15.140625" style="82" customWidth="1"/>
    <col min="10262" max="10262" width="5.7109375" style="82" customWidth="1"/>
    <col min="10263" max="10263" width="3.28515625" style="82" bestFit="1" customWidth="1"/>
    <col min="10264" max="10264" width="3.85546875" style="82" bestFit="1" customWidth="1"/>
    <col min="10265" max="10265" width="5.85546875" style="82" customWidth="1"/>
    <col min="10266" max="10266" width="8.5703125" style="82" customWidth="1"/>
    <col min="10267" max="10267" width="6.42578125" style="82" customWidth="1"/>
    <col min="10268" max="10268" width="14.28515625" style="82" customWidth="1"/>
    <col min="10269" max="10269" width="11.140625" style="82" customWidth="1"/>
    <col min="10270" max="10270" width="15.7109375" style="82" customWidth="1"/>
    <col min="10271" max="10271" width="1.5703125" style="82" customWidth="1"/>
    <col min="10272" max="10503" width="9.140625" style="82"/>
    <col min="10504" max="10504" width="1.5703125" style="82" customWidth="1"/>
    <col min="10505" max="10505" width="13.85546875" style="82" customWidth="1"/>
    <col min="10506" max="10506" width="11.42578125" style="82" customWidth="1"/>
    <col min="10507" max="10507" width="16.140625" style="82" customWidth="1"/>
    <col min="10508" max="10508" width="11.42578125" style="82" customWidth="1"/>
    <col min="10509" max="10509" width="25.28515625" style="82" customWidth="1"/>
    <col min="10510" max="10510" width="17.7109375" style="82" customWidth="1"/>
    <col min="10511" max="10511" width="16.140625" style="82" customWidth="1"/>
    <col min="10512" max="10512" width="17.42578125" style="82" customWidth="1"/>
    <col min="10513" max="10513" width="15.5703125" style="82" customWidth="1"/>
    <col min="10514" max="10514" width="9.28515625" style="82" bestFit="1" customWidth="1"/>
    <col min="10515" max="10515" width="11.28515625" style="82" customWidth="1"/>
    <col min="10516" max="10516" width="15.7109375" style="82" customWidth="1"/>
    <col min="10517" max="10517" width="15.140625" style="82" customWidth="1"/>
    <col min="10518" max="10518" width="5.7109375" style="82" customWidth="1"/>
    <col min="10519" max="10519" width="3.28515625" style="82" bestFit="1" customWidth="1"/>
    <col min="10520" max="10520" width="3.85546875" style="82" bestFit="1" customWidth="1"/>
    <col min="10521" max="10521" width="5.85546875" style="82" customWidth="1"/>
    <col min="10522" max="10522" width="8.5703125" style="82" customWidth="1"/>
    <col min="10523" max="10523" width="6.42578125" style="82" customWidth="1"/>
    <col min="10524" max="10524" width="14.28515625" style="82" customWidth="1"/>
    <col min="10525" max="10525" width="11.140625" style="82" customWidth="1"/>
    <col min="10526" max="10526" width="15.7109375" style="82" customWidth="1"/>
    <col min="10527" max="10527" width="1.5703125" style="82" customWidth="1"/>
    <col min="10528" max="10759" width="9.140625" style="82"/>
    <col min="10760" max="10760" width="1.5703125" style="82" customWidth="1"/>
    <col min="10761" max="10761" width="13.85546875" style="82" customWidth="1"/>
    <col min="10762" max="10762" width="11.42578125" style="82" customWidth="1"/>
    <col min="10763" max="10763" width="16.140625" style="82" customWidth="1"/>
    <col min="10764" max="10764" width="11.42578125" style="82" customWidth="1"/>
    <col min="10765" max="10765" width="25.28515625" style="82" customWidth="1"/>
    <col min="10766" max="10766" width="17.7109375" style="82" customWidth="1"/>
    <col min="10767" max="10767" width="16.140625" style="82" customWidth="1"/>
    <col min="10768" max="10768" width="17.42578125" style="82" customWidth="1"/>
    <col min="10769" max="10769" width="15.5703125" style="82" customWidth="1"/>
    <col min="10770" max="10770" width="9.28515625" style="82" bestFit="1" customWidth="1"/>
    <col min="10771" max="10771" width="11.28515625" style="82" customWidth="1"/>
    <col min="10772" max="10772" width="15.7109375" style="82" customWidth="1"/>
    <col min="10773" max="10773" width="15.140625" style="82" customWidth="1"/>
    <col min="10774" max="10774" width="5.7109375" style="82" customWidth="1"/>
    <col min="10775" max="10775" width="3.28515625" style="82" bestFit="1" customWidth="1"/>
    <col min="10776" max="10776" width="3.85546875" style="82" bestFit="1" customWidth="1"/>
    <col min="10777" max="10777" width="5.85546875" style="82" customWidth="1"/>
    <col min="10778" max="10778" width="8.5703125" style="82" customWidth="1"/>
    <col min="10779" max="10779" width="6.42578125" style="82" customWidth="1"/>
    <col min="10780" max="10780" width="14.28515625" style="82" customWidth="1"/>
    <col min="10781" max="10781" width="11.140625" style="82" customWidth="1"/>
    <col min="10782" max="10782" width="15.7109375" style="82" customWidth="1"/>
    <col min="10783" max="10783" width="1.5703125" style="82" customWidth="1"/>
    <col min="10784" max="11015" width="9.140625" style="82"/>
    <col min="11016" max="11016" width="1.5703125" style="82" customWidth="1"/>
    <col min="11017" max="11017" width="13.85546875" style="82" customWidth="1"/>
    <col min="11018" max="11018" width="11.42578125" style="82" customWidth="1"/>
    <col min="11019" max="11019" width="16.140625" style="82" customWidth="1"/>
    <col min="11020" max="11020" width="11.42578125" style="82" customWidth="1"/>
    <col min="11021" max="11021" width="25.28515625" style="82" customWidth="1"/>
    <col min="11022" max="11022" width="17.7109375" style="82" customWidth="1"/>
    <col min="11023" max="11023" width="16.140625" style="82" customWidth="1"/>
    <col min="11024" max="11024" width="17.42578125" style="82" customWidth="1"/>
    <col min="11025" max="11025" width="15.5703125" style="82" customWidth="1"/>
    <col min="11026" max="11026" width="9.28515625" style="82" bestFit="1" customWidth="1"/>
    <col min="11027" max="11027" width="11.28515625" style="82" customWidth="1"/>
    <col min="11028" max="11028" width="15.7109375" style="82" customWidth="1"/>
    <col min="11029" max="11029" width="15.140625" style="82" customWidth="1"/>
    <col min="11030" max="11030" width="5.7109375" style="82" customWidth="1"/>
    <col min="11031" max="11031" width="3.28515625" style="82" bestFit="1" customWidth="1"/>
    <col min="11032" max="11032" width="3.85546875" style="82" bestFit="1" customWidth="1"/>
    <col min="11033" max="11033" width="5.85546875" style="82" customWidth="1"/>
    <col min="11034" max="11034" width="8.5703125" style="82" customWidth="1"/>
    <col min="11035" max="11035" width="6.42578125" style="82" customWidth="1"/>
    <col min="11036" max="11036" width="14.28515625" style="82" customWidth="1"/>
    <col min="11037" max="11037" width="11.140625" style="82" customWidth="1"/>
    <col min="11038" max="11038" width="15.7109375" style="82" customWidth="1"/>
    <col min="11039" max="11039" width="1.5703125" style="82" customWidth="1"/>
    <col min="11040" max="11271" width="9.140625" style="82"/>
    <col min="11272" max="11272" width="1.5703125" style="82" customWidth="1"/>
    <col min="11273" max="11273" width="13.85546875" style="82" customWidth="1"/>
    <col min="11274" max="11274" width="11.42578125" style="82" customWidth="1"/>
    <col min="11275" max="11275" width="16.140625" style="82" customWidth="1"/>
    <col min="11276" max="11276" width="11.42578125" style="82" customWidth="1"/>
    <col min="11277" max="11277" width="25.28515625" style="82" customWidth="1"/>
    <col min="11278" max="11278" width="17.7109375" style="82" customWidth="1"/>
    <col min="11279" max="11279" width="16.140625" style="82" customWidth="1"/>
    <col min="11280" max="11280" width="17.42578125" style="82" customWidth="1"/>
    <col min="11281" max="11281" width="15.5703125" style="82" customWidth="1"/>
    <col min="11282" max="11282" width="9.28515625" style="82" bestFit="1" customWidth="1"/>
    <col min="11283" max="11283" width="11.28515625" style="82" customWidth="1"/>
    <col min="11284" max="11284" width="15.7109375" style="82" customWidth="1"/>
    <col min="11285" max="11285" width="15.140625" style="82" customWidth="1"/>
    <col min="11286" max="11286" width="5.7109375" style="82" customWidth="1"/>
    <col min="11287" max="11287" width="3.28515625" style="82" bestFit="1" customWidth="1"/>
    <col min="11288" max="11288" width="3.85546875" style="82" bestFit="1" customWidth="1"/>
    <col min="11289" max="11289" width="5.85546875" style="82" customWidth="1"/>
    <col min="11290" max="11290" width="8.5703125" style="82" customWidth="1"/>
    <col min="11291" max="11291" width="6.42578125" style="82" customWidth="1"/>
    <col min="11292" max="11292" width="14.28515625" style="82" customWidth="1"/>
    <col min="11293" max="11293" width="11.140625" style="82" customWidth="1"/>
    <col min="11294" max="11294" width="15.7109375" style="82" customWidth="1"/>
    <col min="11295" max="11295" width="1.5703125" style="82" customWidth="1"/>
    <col min="11296" max="11527" width="9.140625" style="82"/>
    <col min="11528" max="11528" width="1.5703125" style="82" customWidth="1"/>
    <col min="11529" max="11529" width="13.85546875" style="82" customWidth="1"/>
    <col min="11530" max="11530" width="11.42578125" style="82" customWidth="1"/>
    <col min="11531" max="11531" width="16.140625" style="82" customWidth="1"/>
    <col min="11532" max="11532" width="11.42578125" style="82" customWidth="1"/>
    <col min="11533" max="11533" width="25.28515625" style="82" customWidth="1"/>
    <col min="11534" max="11534" width="17.7109375" style="82" customWidth="1"/>
    <col min="11535" max="11535" width="16.140625" style="82" customWidth="1"/>
    <col min="11536" max="11536" width="17.42578125" style="82" customWidth="1"/>
    <col min="11537" max="11537" width="15.5703125" style="82" customWidth="1"/>
    <col min="11538" max="11538" width="9.28515625" style="82" bestFit="1" customWidth="1"/>
    <col min="11539" max="11539" width="11.28515625" style="82" customWidth="1"/>
    <col min="11540" max="11540" width="15.7109375" style="82" customWidth="1"/>
    <col min="11541" max="11541" width="15.140625" style="82" customWidth="1"/>
    <col min="11542" max="11542" width="5.7109375" style="82" customWidth="1"/>
    <col min="11543" max="11543" width="3.28515625" style="82" bestFit="1" customWidth="1"/>
    <col min="11544" max="11544" width="3.85546875" style="82" bestFit="1" customWidth="1"/>
    <col min="11545" max="11545" width="5.85546875" style="82" customWidth="1"/>
    <col min="11546" max="11546" width="8.5703125" style="82" customWidth="1"/>
    <col min="11547" max="11547" width="6.42578125" style="82" customWidth="1"/>
    <col min="11548" max="11548" width="14.28515625" style="82" customWidth="1"/>
    <col min="11549" max="11549" width="11.140625" style="82" customWidth="1"/>
    <col min="11550" max="11550" width="15.7109375" style="82" customWidth="1"/>
    <col min="11551" max="11551" width="1.5703125" style="82" customWidth="1"/>
    <col min="11552" max="11783" width="9.140625" style="82"/>
    <col min="11784" max="11784" width="1.5703125" style="82" customWidth="1"/>
    <col min="11785" max="11785" width="13.85546875" style="82" customWidth="1"/>
    <col min="11786" max="11786" width="11.42578125" style="82" customWidth="1"/>
    <col min="11787" max="11787" width="16.140625" style="82" customWidth="1"/>
    <col min="11788" max="11788" width="11.42578125" style="82" customWidth="1"/>
    <col min="11789" max="11789" width="25.28515625" style="82" customWidth="1"/>
    <col min="11790" max="11790" width="17.7109375" style="82" customWidth="1"/>
    <col min="11791" max="11791" width="16.140625" style="82" customWidth="1"/>
    <col min="11792" max="11792" width="17.42578125" style="82" customWidth="1"/>
    <col min="11793" max="11793" width="15.5703125" style="82" customWidth="1"/>
    <col min="11794" max="11794" width="9.28515625" style="82" bestFit="1" customWidth="1"/>
    <col min="11795" max="11795" width="11.28515625" style="82" customWidth="1"/>
    <col min="11796" max="11796" width="15.7109375" style="82" customWidth="1"/>
    <col min="11797" max="11797" width="15.140625" style="82" customWidth="1"/>
    <col min="11798" max="11798" width="5.7109375" style="82" customWidth="1"/>
    <col min="11799" max="11799" width="3.28515625" style="82" bestFit="1" customWidth="1"/>
    <col min="11800" max="11800" width="3.85546875" style="82" bestFit="1" customWidth="1"/>
    <col min="11801" max="11801" width="5.85546875" style="82" customWidth="1"/>
    <col min="11802" max="11802" width="8.5703125" style="82" customWidth="1"/>
    <col min="11803" max="11803" width="6.42578125" style="82" customWidth="1"/>
    <col min="11804" max="11804" width="14.28515625" style="82" customWidth="1"/>
    <col min="11805" max="11805" width="11.140625" style="82" customWidth="1"/>
    <col min="11806" max="11806" width="15.7109375" style="82" customWidth="1"/>
    <col min="11807" max="11807" width="1.5703125" style="82" customWidth="1"/>
    <col min="11808" max="12039" width="9.140625" style="82"/>
    <col min="12040" max="12040" width="1.5703125" style="82" customWidth="1"/>
    <col min="12041" max="12041" width="13.85546875" style="82" customWidth="1"/>
    <col min="12042" max="12042" width="11.42578125" style="82" customWidth="1"/>
    <col min="12043" max="12043" width="16.140625" style="82" customWidth="1"/>
    <col min="12044" max="12044" width="11.42578125" style="82" customWidth="1"/>
    <col min="12045" max="12045" width="25.28515625" style="82" customWidth="1"/>
    <col min="12046" max="12046" width="17.7109375" style="82" customWidth="1"/>
    <col min="12047" max="12047" width="16.140625" style="82" customWidth="1"/>
    <col min="12048" max="12048" width="17.42578125" style="82" customWidth="1"/>
    <col min="12049" max="12049" width="15.5703125" style="82" customWidth="1"/>
    <col min="12050" max="12050" width="9.28515625" style="82" bestFit="1" customWidth="1"/>
    <col min="12051" max="12051" width="11.28515625" style="82" customWidth="1"/>
    <col min="12052" max="12052" width="15.7109375" style="82" customWidth="1"/>
    <col min="12053" max="12053" width="15.140625" style="82" customWidth="1"/>
    <col min="12054" max="12054" width="5.7109375" style="82" customWidth="1"/>
    <col min="12055" max="12055" width="3.28515625" style="82" bestFit="1" customWidth="1"/>
    <col min="12056" max="12056" width="3.85546875" style="82" bestFit="1" customWidth="1"/>
    <col min="12057" max="12057" width="5.85546875" style="82" customWidth="1"/>
    <col min="12058" max="12058" width="8.5703125" style="82" customWidth="1"/>
    <col min="12059" max="12059" width="6.42578125" style="82" customWidth="1"/>
    <col min="12060" max="12060" width="14.28515625" style="82" customWidth="1"/>
    <col min="12061" max="12061" width="11.140625" style="82" customWidth="1"/>
    <col min="12062" max="12062" width="15.7109375" style="82" customWidth="1"/>
    <col min="12063" max="12063" width="1.5703125" style="82" customWidth="1"/>
    <col min="12064" max="12295" width="9.140625" style="82"/>
    <col min="12296" max="12296" width="1.5703125" style="82" customWidth="1"/>
    <col min="12297" max="12297" width="13.85546875" style="82" customWidth="1"/>
    <col min="12298" max="12298" width="11.42578125" style="82" customWidth="1"/>
    <col min="12299" max="12299" width="16.140625" style="82" customWidth="1"/>
    <col min="12300" max="12300" width="11.42578125" style="82" customWidth="1"/>
    <col min="12301" max="12301" width="25.28515625" style="82" customWidth="1"/>
    <col min="12302" max="12302" width="17.7109375" style="82" customWidth="1"/>
    <col min="12303" max="12303" width="16.140625" style="82" customWidth="1"/>
    <col min="12304" max="12304" width="17.42578125" style="82" customWidth="1"/>
    <col min="12305" max="12305" width="15.5703125" style="82" customWidth="1"/>
    <col min="12306" max="12306" width="9.28515625" style="82" bestFit="1" customWidth="1"/>
    <col min="12307" max="12307" width="11.28515625" style="82" customWidth="1"/>
    <col min="12308" max="12308" width="15.7109375" style="82" customWidth="1"/>
    <col min="12309" max="12309" width="15.140625" style="82" customWidth="1"/>
    <col min="12310" max="12310" width="5.7109375" style="82" customWidth="1"/>
    <col min="12311" max="12311" width="3.28515625" style="82" bestFit="1" customWidth="1"/>
    <col min="12312" max="12312" width="3.85546875" style="82" bestFit="1" customWidth="1"/>
    <col min="12313" max="12313" width="5.85546875" style="82" customWidth="1"/>
    <col min="12314" max="12314" width="8.5703125" style="82" customWidth="1"/>
    <col min="12315" max="12315" width="6.42578125" style="82" customWidth="1"/>
    <col min="12316" max="12316" width="14.28515625" style="82" customWidth="1"/>
    <col min="12317" max="12317" width="11.140625" style="82" customWidth="1"/>
    <col min="12318" max="12318" width="15.7109375" style="82" customWidth="1"/>
    <col min="12319" max="12319" width="1.5703125" style="82" customWidth="1"/>
    <col min="12320" max="12551" width="9.140625" style="82"/>
    <col min="12552" max="12552" width="1.5703125" style="82" customWidth="1"/>
    <col min="12553" max="12553" width="13.85546875" style="82" customWidth="1"/>
    <col min="12554" max="12554" width="11.42578125" style="82" customWidth="1"/>
    <col min="12555" max="12555" width="16.140625" style="82" customWidth="1"/>
    <col min="12556" max="12556" width="11.42578125" style="82" customWidth="1"/>
    <col min="12557" max="12557" width="25.28515625" style="82" customWidth="1"/>
    <col min="12558" max="12558" width="17.7109375" style="82" customWidth="1"/>
    <col min="12559" max="12559" width="16.140625" style="82" customWidth="1"/>
    <col min="12560" max="12560" width="17.42578125" style="82" customWidth="1"/>
    <col min="12561" max="12561" width="15.5703125" style="82" customWidth="1"/>
    <col min="12562" max="12562" width="9.28515625" style="82" bestFit="1" customWidth="1"/>
    <col min="12563" max="12563" width="11.28515625" style="82" customWidth="1"/>
    <col min="12564" max="12564" width="15.7109375" style="82" customWidth="1"/>
    <col min="12565" max="12565" width="15.140625" style="82" customWidth="1"/>
    <col min="12566" max="12566" width="5.7109375" style="82" customWidth="1"/>
    <col min="12567" max="12567" width="3.28515625" style="82" bestFit="1" customWidth="1"/>
    <col min="12568" max="12568" width="3.85546875" style="82" bestFit="1" customWidth="1"/>
    <col min="12569" max="12569" width="5.85546875" style="82" customWidth="1"/>
    <col min="12570" max="12570" width="8.5703125" style="82" customWidth="1"/>
    <col min="12571" max="12571" width="6.42578125" style="82" customWidth="1"/>
    <col min="12572" max="12572" width="14.28515625" style="82" customWidth="1"/>
    <col min="12573" max="12573" width="11.140625" style="82" customWidth="1"/>
    <col min="12574" max="12574" width="15.7109375" style="82" customWidth="1"/>
    <col min="12575" max="12575" width="1.5703125" style="82" customWidth="1"/>
    <col min="12576" max="12807" width="9.140625" style="82"/>
    <col min="12808" max="12808" width="1.5703125" style="82" customWidth="1"/>
    <col min="12809" max="12809" width="13.85546875" style="82" customWidth="1"/>
    <col min="12810" max="12810" width="11.42578125" style="82" customWidth="1"/>
    <col min="12811" max="12811" width="16.140625" style="82" customWidth="1"/>
    <col min="12812" max="12812" width="11.42578125" style="82" customWidth="1"/>
    <col min="12813" max="12813" width="25.28515625" style="82" customWidth="1"/>
    <col min="12814" max="12814" width="17.7109375" style="82" customWidth="1"/>
    <col min="12815" max="12815" width="16.140625" style="82" customWidth="1"/>
    <col min="12816" max="12816" width="17.42578125" style="82" customWidth="1"/>
    <col min="12817" max="12817" width="15.5703125" style="82" customWidth="1"/>
    <col min="12818" max="12818" width="9.28515625" style="82" bestFit="1" customWidth="1"/>
    <col min="12819" max="12819" width="11.28515625" style="82" customWidth="1"/>
    <col min="12820" max="12820" width="15.7109375" style="82" customWidth="1"/>
    <col min="12821" max="12821" width="15.140625" style="82" customWidth="1"/>
    <col min="12822" max="12822" width="5.7109375" style="82" customWidth="1"/>
    <col min="12823" max="12823" width="3.28515625" style="82" bestFit="1" customWidth="1"/>
    <col min="12824" max="12824" width="3.85546875" style="82" bestFit="1" customWidth="1"/>
    <col min="12825" max="12825" width="5.85546875" style="82" customWidth="1"/>
    <col min="12826" max="12826" width="8.5703125" style="82" customWidth="1"/>
    <col min="12827" max="12827" width="6.42578125" style="82" customWidth="1"/>
    <col min="12828" max="12828" width="14.28515625" style="82" customWidth="1"/>
    <col min="12829" max="12829" width="11.140625" style="82" customWidth="1"/>
    <col min="12830" max="12830" width="15.7109375" style="82" customWidth="1"/>
    <col min="12831" max="12831" width="1.5703125" style="82" customWidth="1"/>
    <col min="12832" max="13063" width="9.140625" style="82"/>
    <col min="13064" max="13064" width="1.5703125" style="82" customWidth="1"/>
    <col min="13065" max="13065" width="13.85546875" style="82" customWidth="1"/>
    <col min="13066" max="13066" width="11.42578125" style="82" customWidth="1"/>
    <col min="13067" max="13067" width="16.140625" style="82" customWidth="1"/>
    <col min="13068" max="13068" width="11.42578125" style="82" customWidth="1"/>
    <col min="13069" max="13069" width="25.28515625" style="82" customWidth="1"/>
    <col min="13070" max="13070" width="17.7109375" style="82" customWidth="1"/>
    <col min="13071" max="13071" width="16.140625" style="82" customWidth="1"/>
    <col min="13072" max="13072" width="17.42578125" style="82" customWidth="1"/>
    <col min="13073" max="13073" width="15.5703125" style="82" customWidth="1"/>
    <col min="13074" max="13074" width="9.28515625" style="82" bestFit="1" customWidth="1"/>
    <col min="13075" max="13075" width="11.28515625" style="82" customWidth="1"/>
    <col min="13076" max="13076" width="15.7109375" style="82" customWidth="1"/>
    <col min="13077" max="13077" width="15.140625" style="82" customWidth="1"/>
    <col min="13078" max="13078" width="5.7109375" style="82" customWidth="1"/>
    <col min="13079" max="13079" width="3.28515625" style="82" bestFit="1" customWidth="1"/>
    <col min="13080" max="13080" width="3.85546875" style="82" bestFit="1" customWidth="1"/>
    <col min="13081" max="13081" width="5.85546875" style="82" customWidth="1"/>
    <col min="13082" max="13082" width="8.5703125" style="82" customWidth="1"/>
    <col min="13083" max="13083" width="6.42578125" style="82" customWidth="1"/>
    <col min="13084" max="13084" width="14.28515625" style="82" customWidth="1"/>
    <col min="13085" max="13085" width="11.140625" style="82" customWidth="1"/>
    <col min="13086" max="13086" width="15.7109375" style="82" customWidth="1"/>
    <col min="13087" max="13087" width="1.5703125" style="82" customWidth="1"/>
    <col min="13088" max="13319" width="9.140625" style="82"/>
    <col min="13320" max="13320" width="1.5703125" style="82" customWidth="1"/>
    <col min="13321" max="13321" width="13.85546875" style="82" customWidth="1"/>
    <col min="13322" max="13322" width="11.42578125" style="82" customWidth="1"/>
    <col min="13323" max="13323" width="16.140625" style="82" customWidth="1"/>
    <col min="13324" max="13324" width="11.42578125" style="82" customWidth="1"/>
    <col min="13325" max="13325" width="25.28515625" style="82" customWidth="1"/>
    <col min="13326" max="13326" width="17.7109375" style="82" customWidth="1"/>
    <col min="13327" max="13327" width="16.140625" style="82" customWidth="1"/>
    <col min="13328" max="13328" width="17.42578125" style="82" customWidth="1"/>
    <col min="13329" max="13329" width="15.5703125" style="82" customWidth="1"/>
    <col min="13330" max="13330" width="9.28515625" style="82" bestFit="1" customWidth="1"/>
    <col min="13331" max="13331" width="11.28515625" style="82" customWidth="1"/>
    <col min="13332" max="13332" width="15.7109375" style="82" customWidth="1"/>
    <col min="13333" max="13333" width="15.140625" style="82" customWidth="1"/>
    <col min="13334" max="13334" width="5.7109375" style="82" customWidth="1"/>
    <col min="13335" max="13335" width="3.28515625" style="82" bestFit="1" customWidth="1"/>
    <col min="13336" max="13336" width="3.85546875" style="82" bestFit="1" customWidth="1"/>
    <col min="13337" max="13337" width="5.85546875" style="82" customWidth="1"/>
    <col min="13338" max="13338" width="8.5703125" style="82" customWidth="1"/>
    <col min="13339" max="13339" width="6.42578125" style="82" customWidth="1"/>
    <col min="13340" max="13340" width="14.28515625" style="82" customWidth="1"/>
    <col min="13341" max="13341" width="11.140625" style="82" customWidth="1"/>
    <col min="13342" max="13342" width="15.7109375" style="82" customWidth="1"/>
    <col min="13343" max="13343" width="1.5703125" style="82" customWidth="1"/>
    <col min="13344" max="13575" width="9.140625" style="82"/>
    <col min="13576" max="13576" width="1.5703125" style="82" customWidth="1"/>
    <col min="13577" max="13577" width="13.85546875" style="82" customWidth="1"/>
    <col min="13578" max="13578" width="11.42578125" style="82" customWidth="1"/>
    <col min="13579" max="13579" width="16.140625" style="82" customWidth="1"/>
    <col min="13580" max="13580" width="11.42578125" style="82" customWidth="1"/>
    <col min="13581" max="13581" width="25.28515625" style="82" customWidth="1"/>
    <col min="13582" max="13582" width="17.7109375" style="82" customWidth="1"/>
    <col min="13583" max="13583" width="16.140625" style="82" customWidth="1"/>
    <col min="13584" max="13584" width="17.42578125" style="82" customWidth="1"/>
    <col min="13585" max="13585" width="15.5703125" style="82" customWidth="1"/>
    <col min="13586" max="13586" width="9.28515625" style="82" bestFit="1" customWidth="1"/>
    <col min="13587" max="13587" width="11.28515625" style="82" customWidth="1"/>
    <col min="13588" max="13588" width="15.7109375" style="82" customWidth="1"/>
    <col min="13589" max="13589" width="15.140625" style="82" customWidth="1"/>
    <col min="13590" max="13590" width="5.7109375" style="82" customWidth="1"/>
    <col min="13591" max="13591" width="3.28515625" style="82" bestFit="1" customWidth="1"/>
    <col min="13592" max="13592" width="3.85546875" style="82" bestFit="1" customWidth="1"/>
    <col min="13593" max="13593" width="5.85546875" style="82" customWidth="1"/>
    <col min="13594" max="13594" width="8.5703125" style="82" customWidth="1"/>
    <col min="13595" max="13595" width="6.42578125" style="82" customWidth="1"/>
    <col min="13596" max="13596" width="14.28515625" style="82" customWidth="1"/>
    <col min="13597" max="13597" width="11.140625" style="82" customWidth="1"/>
    <col min="13598" max="13598" width="15.7109375" style="82" customWidth="1"/>
    <col min="13599" max="13599" width="1.5703125" style="82" customWidth="1"/>
    <col min="13600" max="13831" width="9.140625" style="82"/>
    <col min="13832" max="13832" width="1.5703125" style="82" customWidth="1"/>
    <col min="13833" max="13833" width="13.85546875" style="82" customWidth="1"/>
    <col min="13834" max="13834" width="11.42578125" style="82" customWidth="1"/>
    <col min="13835" max="13835" width="16.140625" style="82" customWidth="1"/>
    <col min="13836" max="13836" width="11.42578125" style="82" customWidth="1"/>
    <col min="13837" max="13837" width="25.28515625" style="82" customWidth="1"/>
    <col min="13838" max="13838" width="17.7109375" style="82" customWidth="1"/>
    <col min="13839" max="13839" width="16.140625" style="82" customWidth="1"/>
    <col min="13840" max="13840" width="17.42578125" style="82" customWidth="1"/>
    <col min="13841" max="13841" width="15.5703125" style="82" customWidth="1"/>
    <col min="13842" max="13842" width="9.28515625" style="82" bestFit="1" customWidth="1"/>
    <col min="13843" max="13843" width="11.28515625" style="82" customWidth="1"/>
    <col min="13844" max="13844" width="15.7109375" style="82" customWidth="1"/>
    <col min="13845" max="13845" width="15.140625" style="82" customWidth="1"/>
    <col min="13846" max="13846" width="5.7109375" style="82" customWidth="1"/>
    <col min="13847" max="13847" width="3.28515625" style="82" bestFit="1" customWidth="1"/>
    <col min="13848" max="13848" width="3.85546875" style="82" bestFit="1" customWidth="1"/>
    <col min="13849" max="13849" width="5.85546875" style="82" customWidth="1"/>
    <col min="13850" max="13850" width="8.5703125" style="82" customWidth="1"/>
    <col min="13851" max="13851" width="6.42578125" style="82" customWidth="1"/>
    <col min="13852" max="13852" width="14.28515625" style="82" customWidth="1"/>
    <col min="13853" max="13853" width="11.140625" style="82" customWidth="1"/>
    <col min="13854" max="13854" width="15.7109375" style="82" customWidth="1"/>
    <col min="13855" max="13855" width="1.5703125" style="82" customWidth="1"/>
    <col min="13856" max="14087" width="9.140625" style="82"/>
    <col min="14088" max="14088" width="1.5703125" style="82" customWidth="1"/>
    <col min="14089" max="14089" width="13.85546875" style="82" customWidth="1"/>
    <col min="14090" max="14090" width="11.42578125" style="82" customWidth="1"/>
    <col min="14091" max="14091" width="16.140625" style="82" customWidth="1"/>
    <col min="14092" max="14092" width="11.42578125" style="82" customWidth="1"/>
    <col min="14093" max="14093" width="25.28515625" style="82" customWidth="1"/>
    <col min="14094" max="14094" width="17.7109375" style="82" customWidth="1"/>
    <col min="14095" max="14095" width="16.140625" style="82" customWidth="1"/>
    <col min="14096" max="14096" width="17.42578125" style="82" customWidth="1"/>
    <col min="14097" max="14097" width="15.5703125" style="82" customWidth="1"/>
    <col min="14098" max="14098" width="9.28515625" style="82" bestFit="1" customWidth="1"/>
    <col min="14099" max="14099" width="11.28515625" style="82" customWidth="1"/>
    <col min="14100" max="14100" width="15.7109375" style="82" customWidth="1"/>
    <col min="14101" max="14101" width="15.140625" style="82" customWidth="1"/>
    <col min="14102" max="14102" width="5.7109375" style="82" customWidth="1"/>
    <col min="14103" max="14103" width="3.28515625" style="82" bestFit="1" customWidth="1"/>
    <col min="14104" max="14104" width="3.85546875" style="82" bestFit="1" customWidth="1"/>
    <col min="14105" max="14105" width="5.85546875" style="82" customWidth="1"/>
    <col min="14106" max="14106" width="8.5703125" style="82" customWidth="1"/>
    <col min="14107" max="14107" width="6.42578125" style="82" customWidth="1"/>
    <col min="14108" max="14108" width="14.28515625" style="82" customWidth="1"/>
    <col min="14109" max="14109" width="11.140625" style="82" customWidth="1"/>
    <col min="14110" max="14110" width="15.7109375" style="82" customWidth="1"/>
    <col min="14111" max="14111" width="1.5703125" style="82" customWidth="1"/>
    <col min="14112" max="14343" width="9.140625" style="82"/>
    <col min="14344" max="14344" width="1.5703125" style="82" customWidth="1"/>
    <col min="14345" max="14345" width="13.85546875" style="82" customWidth="1"/>
    <col min="14346" max="14346" width="11.42578125" style="82" customWidth="1"/>
    <col min="14347" max="14347" width="16.140625" style="82" customWidth="1"/>
    <col min="14348" max="14348" width="11.42578125" style="82" customWidth="1"/>
    <col min="14349" max="14349" width="25.28515625" style="82" customWidth="1"/>
    <col min="14350" max="14350" width="17.7109375" style="82" customWidth="1"/>
    <col min="14351" max="14351" width="16.140625" style="82" customWidth="1"/>
    <col min="14352" max="14352" width="17.42578125" style="82" customWidth="1"/>
    <col min="14353" max="14353" width="15.5703125" style="82" customWidth="1"/>
    <col min="14354" max="14354" width="9.28515625" style="82" bestFit="1" customWidth="1"/>
    <col min="14355" max="14355" width="11.28515625" style="82" customWidth="1"/>
    <col min="14356" max="14356" width="15.7109375" style="82" customWidth="1"/>
    <col min="14357" max="14357" width="15.140625" style="82" customWidth="1"/>
    <col min="14358" max="14358" width="5.7109375" style="82" customWidth="1"/>
    <col min="14359" max="14359" width="3.28515625" style="82" bestFit="1" customWidth="1"/>
    <col min="14360" max="14360" width="3.85546875" style="82" bestFit="1" customWidth="1"/>
    <col min="14361" max="14361" width="5.85546875" style="82" customWidth="1"/>
    <col min="14362" max="14362" width="8.5703125" style="82" customWidth="1"/>
    <col min="14363" max="14363" width="6.42578125" style="82" customWidth="1"/>
    <col min="14364" max="14364" width="14.28515625" style="82" customWidth="1"/>
    <col min="14365" max="14365" width="11.140625" style="82" customWidth="1"/>
    <col min="14366" max="14366" width="15.7109375" style="82" customWidth="1"/>
    <col min="14367" max="14367" width="1.5703125" style="82" customWidth="1"/>
    <col min="14368" max="14599" width="9.140625" style="82"/>
    <col min="14600" max="14600" width="1.5703125" style="82" customWidth="1"/>
    <col min="14601" max="14601" width="13.85546875" style="82" customWidth="1"/>
    <col min="14602" max="14602" width="11.42578125" style="82" customWidth="1"/>
    <col min="14603" max="14603" width="16.140625" style="82" customWidth="1"/>
    <col min="14604" max="14604" width="11.42578125" style="82" customWidth="1"/>
    <col min="14605" max="14605" width="25.28515625" style="82" customWidth="1"/>
    <col min="14606" max="14606" width="17.7109375" style="82" customWidth="1"/>
    <col min="14607" max="14607" width="16.140625" style="82" customWidth="1"/>
    <col min="14608" max="14608" width="17.42578125" style="82" customWidth="1"/>
    <col min="14609" max="14609" width="15.5703125" style="82" customWidth="1"/>
    <col min="14610" max="14610" width="9.28515625" style="82" bestFit="1" customWidth="1"/>
    <col min="14611" max="14611" width="11.28515625" style="82" customWidth="1"/>
    <col min="14612" max="14612" width="15.7109375" style="82" customWidth="1"/>
    <col min="14613" max="14613" width="15.140625" style="82" customWidth="1"/>
    <col min="14614" max="14614" width="5.7109375" style="82" customWidth="1"/>
    <col min="14615" max="14615" width="3.28515625" style="82" bestFit="1" customWidth="1"/>
    <col min="14616" max="14616" width="3.85546875" style="82" bestFit="1" customWidth="1"/>
    <col min="14617" max="14617" width="5.85546875" style="82" customWidth="1"/>
    <col min="14618" max="14618" width="8.5703125" style="82" customWidth="1"/>
    <col min="14619" max="14619" width="6.42578125" style="82" customWidth="1"/>
    <col min="14620" max="14620" width="14.28515625" style="82" customWidth="1"/>
    <col min="14621" max="14621" width="11.140625" style="82" customWidth="1"/>
    <col min="14622" max="14622" width="15.7109375" style="82" customWidth="1"/>
    <col min="14623" max="14623" width="1.5703125" style="82" customWidth="1"/>
    <col min="14624" max="14855" width="9.140625" style="82"/>
    <col min="14856" max="14856" width="1.5703125" style="82" customWidth="1"/>
    <col min="14857" max="14857" width="13.85546875" style="82" customWidth="1"/>
    <col min="14858" max="14858" width="11.42578125" style="82" customWidth="1"/>
    <col min="14859" max="14859" width="16.140625" style="82" customWidth="1"/>
    <col min="14860" max="14860" width="11.42578125" style="82" customWidth="1"/>
    <col min="14861" max="14861" width="25.28515625" style="82" customWidth="1"/>
    <col min="14862" max="14862" width="17.7109375" style="82" customWidth="1"/>
    <col min="14863" max="14863" width="16.140625" style="82" customWidth="1"/>
    <col min="14864" max="14864" width="17.42578125" style="82" customWidth="1"/>
    <col min="14865" max="14865" width="15.5703125" style="82" customWidth="1"/>
    <col min="14866" max="14866" width="9.28515625" style="82" bestFit="1" customWidth="1"/>
    <col min="14867" max="14867" width="11.28515625" style="82" customWidth="1"/>
    <col min="14868" max="14868" width="15.7109375" style="82" customWidth="1"/>
    <col min="14869" max="14869" width="15.140625" style="82" customWidth="1"/>
    <col min="14870" max="14870" width="5.7109375" style="82" customWidth="1"/>
    <col min="14871" max="14871" width="3.28515625" style="82" bestFit="1" customWidth="1"/>
    <col min="14872" max="14872" width="3.85546875" style="82" bestFit="1" customWidth="1"/>
    <col min="14873" max="14873" width="5.85546875" style="82" customWidth="1"/>
    <col min="14874" max="14874" width="8.5703125" style="82" customWidth="1"/>
    <col min="14875" max="14875" width="6.42578125" style="82" customWidth="1"/>
    <col min="14876" max="14876" width="14.28515625" style="82" customWidth="1"/>
    <col min="14877" max="14877" width="11.140625" style="82" customWidth="1"/>
    <col min="14878" max="14878" width="15.7109375" style="82" customWidth="1"/>
    <col min="14879" max="14879" width="1.5703125" style="82" customWidth="1"/>
    <col min="14880" max="15111" width="9.140625" style="82"/>
    <col min="15112" max="15112" width="1.5703125" style="82" customWidth="1"/>
    <col min="15113" max="15113" width="13.85546875" style="82" customWidth="1"/>
    <col min="15114" max="15114" width="11.42578125" style="82" customWidth="1"/>
    <col min="15115" max="15115" width="16.140625" style="82" customWidth="1"/>
    <col min="15116" max="15116" width="11.42578125" style="82" customWidth="1"/>
    <col min="15117" max="15117" width="25.28515625" style="82" customWidth="1"/>
    <col min="15118" max="15118" width="17.7109375" style="82" customWidth="1"/>
    <col min="15119" max="15119" width="16.140625" style="82" customWidth="1"/>
    <col min="15120" max="15120" width="17.42578125" style="82" customWidth="1"/>
    <col min="15121" max="15121" width="15.5703125" style="82" customWidth="1"/>
    <col min="15122" max="15122" width="9.28515625" style="82" bestFit="1" customWidth="1"/>
    <col min="15123" max="15123" width="11.28515625" style="82" customWidth="1"/>
    <col min="15124" max="15124" width="15.7109375" style="82" customWidth="1"/>
    <col min="15125" max="15125" width="15.140625" style="82" customWidth="1"/>
    <col min="15126" max="15126" width="5.7109375" style="82" customWidth="1"/>
    <col min="15127" max="15127" width="3.28515625" style="82" bestFit="1" customWidth="1"/>
    <col min="15128" max="15128" width="3.85546875" style="82" bestFit="1" customWidth="1"/>
    <col min="15129" max="15129" width="5.85546875" style="82" customWidth="1"/>
    <col min="15130" max="15130" width="8.5703125" style="82" customWidth="1"/>
    <col min="15131" max="15131" width="6.42578125" style="82" customWidth="1"/>
    <col min="15132" max="15132" width="14.28515625" style="82" customWidth="1"/>
    <col min="15133" max="15133" width="11.140625" style="82" customWidth="1"/>
    <col min="15134" max="15134" width="15.7109375" style="82" customWidth="1"/>
    <col min="15135" max="15135" width="1.5703125" style="82" customWidth="1"/>
    <col min="15136" max="15367" width="9.140625" style="82"/>
    <col min="15368" max="15368" width="1.5703125" style="82" customWidth="1"/>
    <col min="15369" max="15369" width="13.85546875" style="82" customWidth="1"/>
    <col min="15370" max="15370" width="11.42578125" style="82" customWidth="1"/>
    <col min="15371" max="15371" width="16.140625" style="82" customWidth="1"/>
    <col min="15372" max="15372" width="11.42578125" style="82" customWidth="1"/>
    <col min="15373" max="15373" width="25.28515625" style="82" customWidth="1"/>
    <col min="15374" max="15374" width="17.7109375" style="82" customWidth="1"/>
    <col min="15375" max="15375" width="16.140625" style="82" customWidth="1"/>
    <col min="15376" max="15376" width="17.42578125" style="82" customWidth="1"/>
    <col min="15377" max="15377" width="15.5703125" style="82" customWidth="1"/>
    <col min="15378" max="15378" width="9.28515625" style="82" bestFit="1" customWidth="1"/>
    <col min="15379" max="15379" width="11.28515625" style="82" customWidth="1"/>
    <col min="15380" max="15380" width="15.7109375" style="82" customWidth="1"/>
    <col min="15381" max="15381" width="15.140625" style="82" customWidth="1"/>
    <col min="15382" max="15382" width="5.7109375" style="82" customWidth="1"/>
    <col min="15383" max="15383" width="3.28515625" style="82" bestFit="1" customWidth="1"/>
    <col min="15384" max="15384" width="3.85546875" style="82" bestFit="1" customWidth="1"/>
    <col min="15385" max="15385" width="5.85546875" style="82" customWidth="1"/>
    <col min="15386" max="15386" width="8.5703125" style="82" customWidth="1"/>
    <col min="15387" max="15387" width="6.42578125" style="82" customWidth="1"/>
    <col min="15388" max="15388" width="14.28515625" style="82" customWidth="1"/>
    <col min="15389" max="15389" width="11.140625" style="82" customWidth="1"/>
    <col min="15390" max="15390" width="15.7109375" style="82" customWidth="1"/>
    <col min="15391" max="15391" width="1.5703125" style="82" customWidth="1"/>
    <col min="15392" max="15623" width="9.140625" style="82"/>
    <col min="15624" max="15624" width="1.5703125" style="82" customWidth="1"/>
    <col min="15625" max="15625" width="13.85546875" style="82" customWidth="1"/>
    <col min="15626" max="15626" width="11.42578125" style="82" customWidth="1"/>
    <col min="15627" max="15627" width="16.140625" style="82" customWidth="1"/>
    <col min="15628" max="15628" width="11.42578125" style="82" customWidth="1"/>
    <col min="15629" max="15629" width="25.28515625" style="82" customWidth="1"/>
    <col min="15630" max="15630" width="17.7109375" style="82" customWidth="1"/>
    <col min="15631" max="15631" width="16.140625" style="82" customWidth="1"/>
    <col min="15632" max="15632" width="17.42578125" style="82" customWidth="1"/>
    <col min="15633" max="15633" width="15.5703125" style="82" customWidth="1"/>
    <col min="15634" max="15634" width="9.28515625" style="82" bestFit="1" customWidth="1"/>
    <col min="15635" max="15635" width="11.28515625" style="82" customWidth="1"/>
    <col min="15636" max="15636" width="15.7109375" style="82" customWidth="1"/>
    <col min="15637" max="15637" width="15.140625" style="82" customWidth="1"/>
    <col min="15638" max="15638" width="5.7109375" style="82" customWidth="1"/>
    <col min="15639" max="15639" width="3.28515625" style="82" bestFit="1" customWidth="1"/>
    <col min="15640" max="15640" width="3.85546875" style="82" bestFit="1" customWidth="1"/>
    <col min="15641" max="15641" width="5.85546875" style="82" customWidth="1"/>
    <col min="15642" max="15642" width="8.5703125" style="82" customWidth="1"/>
    <col min="15643" max="15643" width="6.42578125" style="82" customWidth="1"/>
    <col min="15644" max="15644" width="14.28515625" style="82" customWidth="1"/>
    <col min="15645" max="15645" width="11.140625" style="82" customWidth="1"/>
    <col min="15646" max="15646" width="15.7109375" style="82" customWidth="1"/>
    <col min="15647" max="15647" width="1.5703125" style="82" customWidth="1"/>
    <col min="15648" max="15879" width="9.140625" style="82"/>
    <col min="15880" max="15880" width="1.5703125" style="82" customWidth="1"/>
    <col min="15881" max="15881" width="13.85546875" style="82" customWidth="1"/>
    <col min="15882" max="15882" width="11.42578125" style="82" customWidth="1"/>
    <col min="15883" max="15883" width="16.140625" style="82" customWidth="1"/>
    <col min="15884" max="15884" width="11.42578125" style="82" customWidth="1"/>
    <col min="15885" max="15885" width="25.28515625" style="82" customWidth="1"/>
    <col min="15886" max="15886" width="17.7109375" style="82" customWidth="1"/>
    <col min="15887" max="15887" width="16.140625" style="82" customWidth="1"/>
    <col min="15888" max="15888" width="17.42578125" style="82" customWidth="1"/>
    <col min="15889" max="15889" width="15.5703125" style="82" customWidth="1"/>
    <col min="15890" max="15890" width="9.28515625" style="82" bestFit="1" customWidth="1"/>
    <col min="15891" max="15891" width="11.28515625" style="82" customWidth="1"/>
    <col min="15892" max="15892" width="15.7109375" style="82" customWidth="1"/>
    <col min="15893" max="15893" width="15.140625" style="82" customWidth="1"/>
    <col min="15894" max="15894" width="5.7109375" style="82" customWidth="1"/>
    <col min="15895" max="15895" width="3.28515625" style="82" bestFit="1" customWidth="1"/>
    <col min="15896" max="15896" width="3.85546875" style="82" bestFit="1" customWidth="1"/>
    <col min="15897" max="15897" width="5.85546875" style="82" customWidth="1"/>
    <col min="15898" max="15898" width="8.5703125" style="82" customWidth="1"/>
    <col min="15899" max="15899" width="6.42578125" style="82" customWidth="1"/>
    <col min="15900" max="15900" width="14.28515625" style="82" customWidth="1"/>
    <col min="15901" max="15901" width="11.140625" style="82" customWidth="1"/>
    <col min="15902" max="15902" width="15.7109375" style="82" customWidth="1"/>
    <col min="15903" max="15903" width="1.5703125" style="82" customWidth="1"/>
    <col min="15904" max="16135" width="9.140625" style="82"/>
    <col min="16136" max="16136" width="1.5703125" style="82" customWidth="1"/>
    <col min="16137" max="16137" width="13.85546875" style="82" customWidth="1"/>
    <col min="16138" max="16138" width="11.42578125" style="82" customWidth="1"/>
    <col min="16139" max="16139" width="16.140625" style="82" customWidth="1"/>
    <col min="16140" max="16140" width="11.42578125" style="82" customWidth="1"/>
    <col min="16141" max="16141" width="25.28515625" style="82" customWidth="1"/>
    <col min="16142" max="16142" width="17.7109375" style="82" customWidth="1"/>
    <col min="16143" max="16143" width="16.140625" style="82" customWidth="1"/>
    <col min="16144" max="16144" width="17.42578125" style="82" customWidth="1"/>
    <col min="16145" max="16145" width="15.5703125" style="82" customWidth="1"/>
    <col min="16146" max="16146" width="9.28515625" style="82" bestFit="1" customWidth="1"/>
    <col min="16147" max="16147" width="11.28515625" style="82" customWidth="1"/>
    <col min="16148" max="16148" width="15.7109375" style="82" customWidth="1"/>
    <col min="16149" max="16149" width="15.140625" style="82" customWidth="1"/>
    <col min="16150" max="16150" width="5.7109375" style="82" customWidth="1"/>
    <col min="16151" max="16151" width="3.28515625" style="82" bestFit="1" customWidth="1"/>
    <col min="16152" max="16152" width="3.85546875" style="82" bestFit="1" customWidth="1"/>
    <col min="16153" max="16153" width="5.85546875" style="82" customWidth="1"/>
    <col min="16154" max="16154" width="8.5703125" style="82" customWidth="1"/>
    <col min="16155" max="16155" width="6.42578125" style="82" customWidth="1"/>
    <col min="16156" max="16156" width="14.28515625" style="82" customWidth="1"/>
    <col min="16157" max="16157" width="11.140625" style="82" customWidth="1"/>
    <col min="16158" max="16158" width="15.7109375" style="82" customWidth="1"/>
    <col min="16159" max="16159" width="1.5703125" style="82" customWidth="1"/>
    <col min="16160" max="16384" width="9.140625" style="82"/>
  </cols>
  <sheetData>
    <row r="1" spans="1:34" ht="21" customHeight="1" x14ac:dyDescent="0.25">
      <c r="A1" s="496" t="s">
        <v>229</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8"/>
      <c r="AF1" s="25"/>
      <c r="AG1" s="25"/>
      <c r="AH1" s="25"/>
    </row>
    <row r="2" spans="1:34" ht="21" customHeight="1" x14ac:dyDescent="0.25">
      <c r="A2" s="499" t="s">
        <v>230</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1"/>
      <c r="AF2" s="83"/>
      <c r="AG2" s="83"/>
      <c r="AH2" s="83"/>
    </row>
    <row r="3" spans="1:34" ht="21" customHeight="1" x14ac:dyDescent="0.25">
      <c r="A3" s="343"/>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344"/>
      <c r="AE3" s="345"/>
      <c r="AF3" s="25"/>
      <c r="AG3" s="25"/>
      <c r="AH3" s="25"/>
    </row>
    <row r="4" spans="1:34" ht="21" customHeight="1" x14ac:dyDescent="0.25">
      <c r="A4" s="502" t="s">
        <v>231</v>
      </c>
      <c r="B4" s="503"/>
      <c r="C4" s="503"/>
      <c r="D4" s="503"/>
      <c r="E4" s="503"/>
      <c r="F4" s="503"/>
      <c r="G4" s="503"/>
      <c r="H4" s="503"/>
      <c r="I4" s="503"/>
      <c r="J4" s="503"/>
      <c r="K4" s="503"/>
      <c r="L4" s="503"/>
      <c r="M4" s="503"/>
      <c r="N4" s="503"/>
      <c r="O4" s="503"/>
      <c r="P4" s="503"/>
      <c r="Q4" s="503"/>
      <c r="R4" s="503"/>
      <c r="S4" s="503"/>
      <c r="T4" s="503"/>
      <c r="U4" s="503"/>
      <c r="V4" s="503"/>
      <c r="W4" s="503"/>
      <c r="X4" s="503"/>
      <c r="Y4" s="503"/>
      <c r="Z4" s="503"/>
      <c r="AA4" s="503"/>
      <c r="AB4" s="503"/>
      <c r="AC4" s="503"/>
      <c r="AD4" s="503"/>
      <c r="AE4" s="504"/>
      <c r="AF4" s="84"/>
      <c r="AG4" s="84"/>
      <c r="AH4" s="84"/>
    </row>
    <row r="5" spans="1:34" ht="15.75" x14ac:dyDescent="0.25">
      <c r="A5" s="505"/>
      <c r="B5" s="506"/>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7"/>
    </row>
    <row r="6" spans="1:34" ht="15" customHeight="1" x14ac:dyDescent="0.25">
      <c r="A6" s="4"/>
      <c r="B6" s="3"/>
      <c r="C6" s="323"/>
      <c r="D6" s="323"/>
      <c r="E6" s="323"/>
      <c r="F6" s="323"/>
      <c r="G6" s="323"/>
      <c r="H6" s="3"/>
      <c r="I6" s="3"/>
      <c r="J6" s="3"/>
      <c r="K6" s="3"/>
      <c r="L6" s="3"/>
      <c r="M6" s="3"/>
      <c r="N6" s="324"/>
      <c r="O6" s="324"/>
      <c r="P6" s="3"/>
      <c r="Q6" s="3"/>
      <c r="R6" s="95"/>
      <c r="S6" s="3"/>
      <c r="T6" s="3"/>
      <c r="U6" s="3"/>
      <c r="V6" s="324"/>
      <c r="W6" s="324"/>
      <c r="X6" s="3"/>
      <c r="Y6" s="3"/>
      <c r="Z6" s="3"/>
      <c r="AA6" s="3"/>
      <c r="AB6" s="3"/>
      <c r="AC6" s="325"/>
      <c r="AD6" s="325"/>
      <c r="AE6" s="326"/>
    </row>
    <row r="7" spans="1:34" x14ac:dyDescent="0.25">
      <c r="A7" s="508" t="s">
        <v>107</v>
      </c>
      <c r="B7" s="509"/>
      <c r="C7" s="509"/>
      <c r="D7" s="509"/>
      <c r="E7" s="509"/>
      <c r="F7" s="327"/>
      <c r="G7" s="327"/>
      <c r="H7" s="510" t="str">
        <f>+REPORTE_DILIGENCIAR!L13</f>
        <v>AMAZONAS</v>
      </c>
      <c r="I7" s="511"/>
      <c r="J7" s="511"/>
      <c r="K7" s="511"/>
      <c r="L7" s="511"/>
      <c r="M7" s="511"/>
      <c r="N7" s="512"/>
      <c r="O7" s="328"/>
      <c r="P7" s="3"/>
      <c r="Q7" s="3"/>
      <c r="R7" s="95"/>
      <c r="S7" s="3"/>
      <c r="T7" s="3"/>
      <c r="U7" s="3"/>
      <c r="V7" s="96" t="s">
        <v>184</v>
      </c>
      <c r="W7" s="324"/>
      <c r="X7" s="329"/>
      <c r="Y7" s="97"/>
      <c r="Z7" s="513" t="str">
        <f>+REPORTE_DILIGENCIAR!AW13</f>
        <v>46-02-00-091</v>
      </c>
      <c r="AA7" s="514"/>
      <c r="AB7" s="515"/>
      <c r="AC7" s="325"/>
      <c r="AD7" s="325"/>
      <c r="AE7" s="326"/>
    </row>
    <row r="8" spans="1:34" x14ac:dyDescent="0.25">
      <c r="A8" s="346"/>
      <c r="B8" s="328"/>
      <c r="C8" s="328"/>
      <c r="D8" s="328"/>
      <c r="E8" s="328"/>
      <c r="F8" s="328"/>
      <c r="G8" s="328"/>
      <c r="H8" s="328"/>
      <c r="I8" s="328"/>
      <c r="J8" s="328"/>
      <c r="K8" s="328"/>
      <c r="L8" s="328"/>
      <c r="M8" s="3"/>
      <c r="N8" s="324"/>
      <c r="O8" s="330"/>
      <c r="P8" s="3"/>
      <c r="Q8" s="3"/>
      <c r="R8" s="95"/>
      <c r="S8" s="3"/>
      <c r="T8" s="3"/>
      <c r="U8" s="3"/>
      <c r="V8" s="324"/>
      <c r="W8" s="324"/>
      <c r="X8" s="3"/>
      <c r="Y8" s="3"/>
      <c r="Z8" s="3"/>
      <c r="AA8" s="3"/>
      <c r="AB8" s="3"/>
      <c r="AC8" s="325"/>
      <c r="AD8" s="325"/>
      <c r="AE8" s="326"/>
    </row>
    <row r="9" spans="1:34" ht="15.75" thickBot="1" x14ac:dyDescent="0.3">
      <c r="A9" s="4"/>
      <c r="B9" s="3"/>
      <c r="C9" s="323"/>
      <c r="D9" s="323"/>
      <c r="E9" s="323"/>
      <c r="F9" s="323"/>
      <c r="G9" s="323"/>
      <c r="H9" s="3"/>
      <c r="I9" s="3"/>
      <c r="J9" s="3"/>
      <c r="K9" s="3"/>
      <c r="L9" s="3"/>
      <c r="M9" s="3"/>
      <c r="N9" s="3"/>
      <c r="O9" s="3"/>
      <c r="P9" s="3"/>
      <c r="Q9" s="3"/>
      <c r="R9" s="95"/>
      <c r="S9" s="3"/>
      <c r="T9" s="3"/>
      <c r="U9" s="3"/>
      <c r="V9" s="324"/>
      <c r="W9" s="324"/>
      <c r="X9" s="3"/>
      <c r="Y9" s="3"/>
      <c r="Z9" s="3"/>
      <c r="AA9" s="3"/>
      <c r="AB9" s="3"/>
      <c r="AC9" s="325"/>
      <c r="AD9" s="325"/>
      <c r="AE9" s="326"/>
    </row>
    <row r="10" spans="1:34" ht="16.5" thickBot="1" x14ac:dyDescent="0.3">
      <c r="A10" s="347" t="s">
        <v>232</v>
      </c>
      <c r="B10" s="329"/>
      <c r="C10" s="493">
        <f>+REPORTE_DILIGENCIAR!E17</f>
        <v>46023</v>
      </c>
      <c r="D10" s="494"/>
      <c r="E10" s="495"/>
      <c r="F10" s="331"/>
      <c r="G10" s="331"/>
      <c r="I10" s="332" t="s">
        <v>233</v>
      </c>
      <c r="J10" s="332"/>
      <c r="K10" s="332"/>
      <c r="L10" s="332"/>
      <c r="M10" s="493">
        <f>+REPORTE_DILIGENCIAR!Q17</f>
        <v>46203</v>
      </c>
      <c r="N10" s="495"/>
      <c r="O10" s="3"/>
      <c r="P10" s="3"/>
      <c r="Q10" s="3"/>
      <c r="R10" s="333" t="s">
        <v>110</v>
      </c>
      <c r="S10" s="98">
        <f>+REPORTE_DILIGENCIAR!E15</f>
        <v>2026</v>
      </c>
      <c r="T10" s="48"/>
      <c r="U10" s="48"/>
      <c r="V10" s="324"/>
      <c r="W10" s="324"/>
      <c r="X10" s="3"/>
      <c r="Y10" s="3"/>
      <c r="Z10" s="3"/>
      <c r="AA10" s="3"/>
      <c r="AB10" s="329"/>
      <c r="AC10" s="325"/>
      <c r="AD10" s="325"/>
      <c r="AE10" s="326"/>
    </row>
    <row r="11" spans="1:34" ht="15.75" thickBot="1" x14ac:dyDescent="0.3">
      <c r="A11" s="4"/>
      <c r="B11" s="3"/>
      <c r="C11" s="323"/>
      <c r="D11" s="323"/>
      <c r="E11" s="323"/>
      <c r="F11" s="323"/>
      <c r="G11" s="323"/>
      <c r="H11" s="3"/>
      <c r="I11" s="3"/>
      <c r="J11" s="3"/>
      <c r="K11" s="3"/>
      <c r="L11" s="3"/>
      <c r="M11" s="3"/>
      <c r="N11" s="324"/>
      <c r="O11" s="324"/>
      <c r="P11" s="3"/>
      <c r="Q11" s="3"/>
      <c r="R11" s="95"/>
      <c r="S11" s="3"/>
      <c r="T11" s="3"/>
      <c r="U11" s="3"/>
      <c r="V11" s="324"/>
      <c r="W11" s="324"/>
      <c r="X11" s="3"/>
      <c r="Y11" s="3"/>
      <c r="Z11" s="3"/>
      <c r="AA11" s="3"/>
      <c r="AB11" s="3"/>
      <c r="AC11" s="325"/>
      <c r="AD11" s="325"/>
      <c r="AE11" s="326"/>
    </row>
    <row r="12" spans="1:34" ht="35.450000000000003" customHeight="1" thickBot="1" x14ac:dyDescent="0.3">
      <c r="A12" s="546" t="s">
        <v>109</v>
      </c>
      <c r="B12" s="547"/>
      <c r="C12" s="530" t="s">
        <v>234</v>
      </c>
      <c r="D12" s="554" t="s">
        <v>386</v>
      </c>
      <c r="E12" s="530" t="s">
        <v>235</v>
      </c>
      <c r="F12" s="455" t="s">
        <v>391</v>
      </c>
      <c r="G12" s="433" t="s">
        <v>193</v>
      </c>
      <c r="H12" s="433" t="s">
        <v>192</v>
      </c>
      <c r="I12" s="562" t="s">
        <v>109</v>
      </c>
      <c r="J12" s="563"/>
      <c r="K12" s="563"/>
      <c r="L12" s="564"/>
      <c r="M12" s="533" t="s">
        <v>194</v>
      </c>
      <c r="N12" s="534"/>
      <c r="O12" s="519" t="s">
        <v>202</v>
      </c>
      <c r="P12" s="521" t="s">
        <v>203</v>
      </c>
      <c r="Q12" s="554" t="s">
        <v>390</v>
      </c>
      <c r="R12" s="523" t="s">
        <v>204</v>
      </c>
      <c r="S12" s="523" t="s">
        <v>205</v>
      </c>
      <c r="T12" s="556" t="s">
        <v>383</v>
      </c>
      <c r="U12" s="558" t="s">
        <v>385</v>
      </c>
      <c r="V12" s="537" t="s">
        <v>236</v>
      </c>
      <c r="W12" s="543" t="s">
        <v>237</v>
      </c>
      <c r="X12" s="544"/>
      <c r="Y12" s="544"/>
      <c r="Z12" s="545"/>
      <c r="AA12" s="533" t="s">
        <v>211</v>
      </c>
      <c r="AB12" s="534"/>
      <c r="AC12" s="535" t="s">
        <v>212</v>
      </c>
      <c r="AD12" s="535" t="s">
        <v>238</v>
      </c>
      <c r="AE12" s="537" t="s">
        <v>214</v>
      </c>
    </row>
    <row r="13" spans="1:34" ht="32.25" customHeight="1" thickBot="1" x14ac:dyDescent="0.3">
      <c r="A13" s="281" t="s">
        <v>215</v>
      </c>
      <c r="B13" s="281" t="s">
        <v>110</v>
      </c>
      <c r="C13" s="531"/>
      <c r="D13" s="555"/>
      <c r="E13" s="531"/>
      <c r="F13" s="560"/>
      <c r="G13" s="561"/>
      <c r="H13" s="561"/>
      <c r="I13" s="237" t="s">
        <v>387</v>
      </c>
      <c r="J13" s="237" t="s">
        <v>389</v>
      </c>
      <c r="K13" s="237" t="s">
        <v>388</v>
      </c>
      <c r="L13" s="239" t="s">
        <v>389</v>
      </c>
      <c r="M13" s="282" t="s">
        <v>239</v>
      </c>
      <c r="N13" s="283" t="s">
        <v>240</v>
      </c>
      <c r="O13" s="520"/>
      <c r="P13" s="522"/>
      <c r="Q13" s="555"/>
      <c r="R13" s="524"/>
      <c r="S13" s="524"/>
      <c r="T13" s="557"/>
      <c r="U13" s="559"/>
      <c r="V13" s="538"/>
      <c r="W13" s="284" t="s">
        <v>241</v>
      </c>
      <c r="X13" s="284" t="s">
        <v>242</v>
      </c>
      <c r="Y13" s="284" t="s">
        <v>243</v>
      </c>
      <c r="Z13" s="284" t="s">
        <v>244</v>
      </c>
      <c r="AA13" s="281" t="s">
        <v>226</v>
      </c>
      <c r="AB13" s="255" t="s">
        <v>227</v>
      </c>
      <c r="AC13" s="536" t="s">
        <v>211</v>
      </c>
      <c r="AD13" s="536"/>
      <c r="AE13" s="538"/>
    </row>
    <row r="14" spans="1:34" x14ac:dyDescent="0.25">
      <c r="A14" s="285">
        <f>+REPORTE_DILIGENCIAR!B23</f>
        <v>0</v>
      </c>
      <c r="B14" s="238">
        <f>+REPORTE_DILIGENCIAR!C23</f>
        <v>1900</v>
      </c>
      <c r="C14" s="271">
        <f>+REPORTE_DILIGENCIAR!D23</f>
        <v>0</v>
      </c>
      <c r="D14" s="271">
        <f>+REPORTE_DILIGENCIAR!E23</f>
        <v>0</v>
      </c>
      <c r="E14" s="252">
        <f>+REPORTE_DILIGENCIAR!G23</f>
        <v>1</v>
      </c>
      <c r="F14" s="252">
        <f>+REPORTE_DILIGENCIAR!J23</f>
        <v>0</v>
      </c>
      <c r="G14" s="252">
        <f>+REPORTE_DILIGENCIAR!K23</f>
        <v>0</v>
      </c>
      <c r="H14" s="253">
        <f>+REPORTE_DILIGENCIAR!L23</f>
        <v>0</v>
      </c>
      <c r="I14" s="236">
        <f>+REPORTE_DILIGENCIAR!M23</f>
        <v>0</v>
      </c>
      <c r="J14" s="238" t="e">
        <f>+REPORTE_DILIGENCIAR!N23</f>
        <v>#N/A</v>
      </c>
      <c r="K14" s="236">
        <f>+REPORTE_DILIGENCIAR!O23</f>
        <v>0</v>
      </c>
      <c r="L14" s="238" t="e">
        <f>+REPORTE_DILIGENCIAR!P23</f>
        <v>#N/A</v>
      </c>
      <c r="M14" s="272" t="str">
        <f>+REPORTE_DILIGENCIAR!Q23</f>
        <v>CONTRATO</v>
      </c>
      <c r="N14" s="273">
        <f>+REPORTE_DILIGENCIAR!V23</f>
        <v>0</v>
      </c>
      <c r="O14" s="274" t="e">
        <f>+REPORTE_DILIGENCIAR!AF23</f>
        <v>#N/A</v>
      </c>
      <c r="P14" s="275" t="e">
        <f>+REPORTE_DILIGENCIAR!AG23</f>
        <v>#N/A</v>
      </c>
      <c r="Q14" s="276" t="e">
        <f>+REPORTE_DILIGENCIAR!AH23</f>
        <v>#N/A</v>
      </c>
      <c r="R14" s="277">
        <f>+REPORTE_DILIGENCIAR!AI23</f>
        <v>0</v>
      </c>
      <c r="S14" s="241">
        <f>+REPORTE_DILIGENCIAR!AJ23</f>
        <v>0</v>
      </c>
      <c r="T14" s="241">
        <f>+REPORTE_DILIGENCIAR!AK23</f>
        <v>0</v>
      </c>
      <c r="U14" s="241">
        <f>+REPORTE_DILIGENCIAR!AL23</f>
        <v>0</v>
      </c>
      <c r="V14" s="278" t="e">
        <f>+REPORTE_DILIGENCIAR!AM23</f>
        <v>#N/A</v>
      </c>
      <c r="W14" s="279">
        <f>+REPORTE_DILIGENCIAR!AS23</f>
        <v>0</v>
      </c>
      <c r="X14" s="279">
        <f>+REPORTE_DILIGENCIAR!AT23</f>
        <v>0</v>
      </c>
      <c r="Y14" s="279">
        <f>+REPORTE_DILIGENCIAR!AU23</f>
        <v>0</v>
      </c>
      <c r="Z14" s="279">
        <f>+REPORTE_DILIGENCIAR!AV23</f>
        <v>0</v>
      </c>
      <c r="AA14" s="280" t="str">
        <f>+IF(REPORTE_DILIGENCIAR!AW23=0," ",REPORTE_DILIGENCIAR!AW23)</f>
        <v>X</v>
      </c>
      <c r="AB14" s="280" t="str">
        <f>+IF(REPORTE_DILIGENCIAR!AX23=0," ",REPORTE_DILIGENCIAR!AX23)</f>
        <v xml:space="preserve"> </v>
      </c>
      <c r="AC14" s="241" t="e">
        <f>+REPORTE_DILIGENCIAR!AY23</f>
        <v>#N/A</v>
      </c>
      <c r="AD14" s="241">
        <f>+REPORTE_DILIGENCIAR!AZ23</f>
        <v>0</v>
      </c>
      <c r="AE14" s="286" t="e">
        <f>+REPORTE_DILIGENCIAR!BA23</f>
        <v>#N/A</v>
      </c>
    </row>
    <row r="15" spans="1:34" x14ac:dyDescent="0.25">
      <c r="A15" s="287">
        <f>+REPORTE_DILIGENCIAR!B24</f>
        <v>0</v>
      </c>
      <c r="B15" s="99">
        <f>+REPORTE_DILIGENCIAR!C24</f>
        <v>1900</v>
      </c>
      <c r="C15" s="100">
        <f>+REPORTE_DILIGENCIAR!D24</f>
        <v>0</v>
      </c>
      <c r="D15" s="100">
        <f>+REPORTE_DILIGENCIAR!E24</f>
        <v>0</v>
      </c>
      <c r="E15" s="101">
        <f>+REPORTE_DILIGENCIAR!G24</f>
        <v>1</v>
      </c>
      <c r="F15" s="101">
        <f>+REPORTE_DILIGENCIAR!J24</f>
        <v>0</v>
      </c>
      <c r="G15" s="101">
        <f>+REPORTE_DILIGENCIAR!K24</f>
        <v>0</v>
      </c>
      <c r="H15" s="102">
        <f>+REPORTE_DILIGENCIAR!L24</f>
        <v>0</v>
      </c>
      <c r="I15" s="270">
        <f>+REPORTE_DILIGENCIAR!M24</f>
        <v>0</v>
      </c>
      <c r="J15" s="99" t="e">
        <f>+REPORTE_DILIGENCIAR!N24</f>
        <v>#N/A</v>
      </c>
      <c r="K15" s="270">
        <f>+REPORTE_DILIGENCIAR!O24</f>
        <v>0</v>
      </c>
      <c r="L15" s="99" t="e">
        <f>+REPORTE_DILIGENCIAR!P24</f>
        <v>#N/A</v>
      </c>
      <c r="M15" s="103" t="str">
        <f>+REPORTE_DILIGENCIAR!Q24</f>
        <v>CONTRATO</v>
      </c>
      <c r="N15" s="104">
        <f>+REPORTE_DILIGENCIAR!V24</f>
        <v>0</v>
      </c>
      <c r="O15" s="105" t="e">
        <f>+REPORTE_DILIGENCIAR!AF24</f>
        <v>#N/A</v>
      </c>
      <c r="P15" s="106" t="e">
        <f>+REPORTE_DILIGENCIAR!AG24</f>
        <v>#N/A</v>
      </c>
      <c r="Q15" s="240" t="e">
        <f>+REPORTE_DILIGENCIAR!AH24</f>
        <v>#N/A</v>
      </c>
      <c r="R15" s="107">
        <f>+REPORTE_DILIGENCIAR!AI24</f>
        <v>0</v>
      </c>
      <c r="S15" s="108">
        <f>+REPORTE_DILIGENCIAR!AJ24</f>
        <v>0</v>
      </c>
      <c r="T15" s="108">
        <f>+REPORTE_DILIGENCIAR!AK24</f>
        <v>0</v>
      </c>
      <c r="U15" s="108">
        <f>+REPORTE_DILIGENCIAR!AL24</f>
        <v>0</v>
      </c>
      <c r="V15" s="109" t="e">
        <f>+REPORTE_DILIGENCIAR!AM24</f>
        <v>#N/A</v>
      </c>
      <c r="W15" s="110">
        <f>+REPORTE_DILIGENCIAR!AS24</f>
        <v>0</v>
      </c>
      <c r="X15" s="110">
        <f>+REPORTE_DILIGENCIAR!AT24</f>
        <v>0</v>
      </c>
      <c r="Y15" s="110">
        <f>+REPORTE_DILIGENCIAR!AU24</f>
        <v>0</v>
      </c>
      <c r="Z15" s="110">
        <f>+REPORTE_DILIGENCIAR!AV24</f>
        <v>0</v>
      </c>
      <c r="AA15" s="111" t="str">
        <f>+IF(REPORTE_DILIGENCIAR!AW24=0," ",REPORTE_DILIGENCIAR!AW24)</f>
        <v>X</v>
      </c>
      <c r="AB15" s="111" t="str">
        <f>+IF(REPORTE_DILIGENCIAR!AX24=0," ",REPORTE_DILIGENCIAR!AX24)</f>
        <v xml:space="preserve"> </v>
      </c>
      <c r="AC15" s="108" t="e">
        <f>+REPORTE_DILIGENCIAR!AY24</f>
        <v>#N/A</v>
      </c>
      <c r="AD15" s="108">
        <f>+REPORTE_DILIGENCIAR!AZ24</f>
        <v>1</v>
      </c>
      <c r="AE15" s="112" t="e">
        <f>+REPORTE_DILIGENCIAR!BA24</f>
        <v>#N/A</v>
      </c>
    </row>
    <row r="16" spans="1:34" x14ac:dyDescent="0.25">
      <c r="A16" s="287">
        <f>+REPORTE_DILIGENCIAR!B25</f>
        <v>0</v>
      </c>
      <c r="B16" s="99">
        <f>+REPORTE_DILIGENCIAR!C25</f>
        <v>1900</v>
      </c>
      <c r="C16" s="100">
        <f>+REPORTE_DILIGENCIAR!D25</f>
        <v>0</v>
      </c>
      <c r="D16" s="100">
        <f>+REPORTE_DILIGENCIAR!E25</f>
        <v>0</v>
      </c>
      <c r="E16" s="101">
        <f>+REPORTE_DILIGENCIAR!G25</f>
        <v>1</v>
      </c>
      <c r="F16" s="101">
        <f>+REPORTE_DILIGENCIAR!J25</f>
        <v>0</v>
      </c>
      <c r="G16" s="101">
        <f>+REPORTE_DILIGENCIAR!K25</f>
        <v>0</v>
      </c>
      <c r="H16" s="102">
        <f>+REPORTE_DILIGENCIAR!L25</f>
        <v>0</v>
      </c>
      <c r="I16" s="270">
        <f>+REPORTE_DILIGENCIAR!M25</f>
        <v>0</v>
      </c>
      <c r="J16" s="99" t="e">
        <f>+REPORTE_DILIGENCIAR!N25</f>
        <v>#N/A</v>
      </c>
      <c r="K16" s="270">
        <f>+REPORTE_DILIGENCIAR!O25</f>
        <v>0</v>
      </c>
      <c r="L16" s="99" t="e">
        <f>+REPORTE_DILIGENCIAR!P25</f>
        <v>#N/A</v>
      </c>
      <c r="M16" s="103" t="str">
        <f>+REPORTE_DILIGENCIAR!Q25</f>
        <v>CONTRATO</v>
      </c>
      <c r="N16" s="104">
        <f>+REPORTE_DILIGENCIAR!V25</f>
        <v>0</v>
      </c>
      <c r="O16" s="105" t="e">
        <f>+REPORTE_DILIGENCIAR!AF25</f>
        <v>#N/A</v>
      </c>
      <c r="P16" s="106" t="e">
        <f>+REPORTE_DILIGENCIAR!AG25</f>
        <v>#N/A</v>
      </c>
      <c r="Q16" s="240" t="e">
        <f>+REPORTE_DILIGENCIAR!AH25</f>
        <v>#N/A</v>
      </c>
      <c r="R16" s="107">
        <f>+REPORTE_DILIGENCIAR!AI25</f>
        <v>0</v>
      </c>
      <c r="S16" s="108">
        <f>+REPORTE_DILIGENCIAR!AJ25</f>
        <v>0</v>
      </c>
      <c r="T16" s="108">
        <f>+REPORTE_DILIGENCIAR!AK25</f>
        <v>0</v>
      </c>
      <c r="U16" s="108">
        <f>+REPORTE_DILIGENCIAR!AL25</f>
        <v>0</v>
      </c>
      <c r="V16" s="109" t="e">
        <f>+REPORTE_DILIGENCIAR!AM25</f>
        <v>#N/A</v>
      </c>
      <c r="W16" s="110">
        <f>+REPORTE_DILIGENCIAR!AS25</f>
        <v>0</v>
      </c>
      <c r="X16" s="110">
        <f>+REPORTE_DILIGENCIAR!AT25</f>
        <v>0</v>
      </c>
      <c r="Y16" s="110">
        <f>+REPORTE_DILIGENCIAR!AU25</f>
        <v>0</v>
      </c>
      <c r="Z16" s="110">
        <f>+REPORTE_DILIGENCIAR!AV25</f>
        <v>0</v>
      </c>
      <c r="AA16" s="111" t="str">
        <f>+IF(REPORTE_DILIGENCIAR!AW25=0," ",REPORTE_DILIGENCIAR!AW25)</f>
        <v>X</v>
      </c>
      <c r="AB16" s="111" t="str">
        <f>+IF(REPORTE_DILIGENCIAR!AX25=0," ",REPORTE_DILIGENCIAR!AX25)</f>
        <v xml:space="preserve"> </v>
      </c>
      <c r="AC16" s="108" t="e">
        <f>+REPORTE_DILIGENCIAR!AY25</f>
        <v>#N/A</v>
      </c>
      <c r="AD16" s="108">
        <f>+REPORTE_DILIGENCIAR!AZ25</f>
        <v>2</v>
      </c>
      <c r="AE16" s="112" t="e">
        <f>+REPORTE_DILIGENCIAR!BA25</f>
        <v>#N/A</v>
      </c>
    </row>
    <row r="17" spans="1:31" x14ac:dyDescent="0.25">
      <c r="A17" s="287">
        <f>+REPORTE_DILIGENCIAR!B26</f>
        <v>0</v>
      </c>
      <c r="B17" s="99">
        <f>+REPORTE_DILIGENCIAR!C26</f>
        <v>1900</v>
      </c>
      <c r="C17" s="100">
        <f>+REPORTE_DILIGENCIAR!D26</f>
        <v>0</v>
      </c>
      <c r="D17" s="100">
        <f>+REPORTE_DILIGENCIAR!E26</f>
        <v>0</v>
      </c>
      <c r="E17" s="101">
        <f>+REPORTE_DILIGENCIAR!G26</f>
        <v>1</v>
      </c>
      <c r="F17" s="101">
        <f>+REPORTE_DILIGENCIAR!J26</f>
        <v>0</v>
      </c>
      <c r="G17" s="101">
        <f>+REPORTE_DILIGENCIAR!K26</f>
        <v>0</v>
      </c>
      <c r="H17" s="102">
        <f>+REPORTE_DILIGENCIAR!L26</f>
        <v>0</v>
      </c>
      <c r="I17" s="270">
        <f>+REPORTE_DILIGENCIAR!M26</f>
        <v>0</v>
      </c>
      <c r="J17" s="99" t="e">
        <f>+REPORTE_DILIGENCIAR!N26</f>
        <v>#N/A</v>
      </c>
      <c r="K17" s="270">
        <f>+REPORTE_DILIGENCIAR!O26</f>
        <v>0</v>
      </c>
      <c r="L17" s="99" t="e">
        <f>+REPORTE_DILIGENCIAR!P26</f>
        <v>#N/A</v>
      </c>
      <c r="M17" s="103" t="str">
        <f>+REPORTE_DILIGENCIAR!Q26</f>
        <v>CONTRATO</v>
      </c>
      <c r="N17" s="104">
        <f>+REPORTE_DILIGENCIAR!V26</f>
        <v>0</v>
      </c>
      <c r="O17" s="105" t="e">
        <f>+REPORTE_DILIGENCIAR!AF26</f>
        <v>#N/A</v>
      </c>
      <c r="P17" s="106" t="e">
        <f>+REPORTE_DILIGENCIAR!AG26</f>
        <v>#N/A</v>
      </c>
      <c r="Q17" s="240" t="e">
        <f>+REPORTE_DILIGENCIAR!AH26</f>
        <v>#N/A</v>
      </c>
      <c r="R17" s="107">
        <f>+REPORTE_DILIGENCIAR!AI26</f>
        <v>0</v>
      </c>
      <c r="S17" s="108">
        <f>+REPORTE_DILIGENCIAR!AJ26</f>
        <v>0</v>
      </c>
      <c r="T17" s="108">
        <f>+REPORTE_DILIGENCIAR!AK26</f>
        <v>0</v>
      </c>
      <c r="U17" s="108">
        <f>+REPORTE_DILIGENCIAR!AL26</f>
        <v>0</v>
      </c>
      <c r="V17" s="109" t="e">
        <f>+REPORTE_DILIGENCIAR!AM26</f>
        <v>#N/A</v>
      </c>
      <c r="W17" s="110">
        <f>+REPORTE_DILIGENCIAR!AS26</f>
        <v>0</v>
      </c>
      <c r="X17" s="110">
        <f>+REPORTE_DILIGENCIAR!AT26</f>
        <v>0</v>
      </c>
      <c r="Y17" s="110">
        <f>+REPORTE_DILIGENCIAR!AU26</f>
        <v>0</v>
      </c>
      <c r="Z17" s="110">
        <f>+REPORTE_DILIGENCIAR!AV26</f>
        <v>0</v>
      </c>
      <c r="AA17" s="111" t="str">
        <f>+IF(REPORTE_DILIGENCIAR!AW26=0," ",REPORTE_DILIGENCIAR!AW26)</f>
        <v>X</v>
      </c>
      <c r="AB17" s="111" t="str">
        <f>+IF(REPORTE_DILIGENCIAR!AX26=0," ",REPORTE_DILIGENCIAR!AX26)</f>
        <v xml:space="preserve"> </v>
      </c>
      <c r="AC17" s="108" t="e">
        <f>+REPORTE_DILIGENCIAR!AY26</f>
        <v>#N/A</v>
      </c>
      <c r="AD17" s="108">
        <f>+REPORTE_DILIGENCIAR!AZ26</f>
        <v>3</v>
      </c>
      <c r="AE17" s="112" t="e">
        <f>+REPORTE_DILIGENCIAR!BA26</f>
        <v>#N/A</v>
      </c>
    </row>
    <row r="18" spans="1:31" x14ac:dyDescent="0.25">
      <c r="A18" s="287">
        <f>+REPORTE_DILIGENCIAR!B27</f>
        <v>0</v>
      </c>
      <c r="B18" s="99">
        <f>+REPORTE_DILIGENCIAR!C27</f>
        <v>1900</v>
      </c>
      <c r="C18" s="100">
        <f>+REPORTE_DILIGENCIAR!D27</f>
        <v>0</v>
      </c>
      <c r="D18" s="100">
        <f>+REPORTE_DILIGENCIAR!E27</f>
        <v>0</v>
      </c>
      <c r="E18" s="101">
        <f>+REPORTE_DILIGENCIAR!G27</f>
        <v>1</v>
      </c>
      <c r="F18" s="101">
        <f>+REPORTE_DILIGENCIAR!J27</f>
        <v>0</v>
      </c>
      <c r="G18" s="101">
        <f>+REPORTE_DILIGENCIAR!K27</f>
        <v>0</v>
      </c>
      <c r="H18" s="102">
        <f>+REPORTE_DILIGENCIAR!L27</f>
        <v>0</v>
      </c>
      <c r="I18" s="270">
        <f>+REPORTE_DILIGENCIAR!M27</f>
        <v>0</v>
      </c>
      <c r="J18" s="99" t="e">
        <f>+REPORTE_DILIGENCIAR!N27</f>
        <v>#N/A</v>
      </c>
      <c r="K18" s="270">
        <f>+REPORTE_DILIGENCIAR!O27</f>
        <v>0</v>
      </c>
      <c r="L18" s="99" t="e">
        <f>+REPORTE_DILIGENCIAR!P27</f>
        <v>#N/A</v>
      </c>
      <c r="M18" s="103" t="str">
        <f>+REPORTE_DILIGENCIAR!Q27</f>
        <v>CONTRATO</v>
      </c>
      <c r="N18" s="104">
        <f>+REPORTE_DILIGENCIAR!V27</f>
        <v>0</v>
      </c>
      <c r="O18" s="105" t="e">
        <f>+REPORTE_DILIGENCIAR!AF27</f>
        <v>#N/A</v>
      </c>
      <c r="P18" s="106" t="e">
        <f>+REPORTE_DILIGENCIAR!AG27</f>
        <v>#N/A</v>
      </c>
      <c r="Q18" s="240" t="e">
        <f>+REPORTE_DILIGENCIAR!AH27</f>
        <v>#N/A</v>
      </c>
      <c r="R18" s="107">
        <f>+REPORTE_DILIGENCIAR!AI27</f>
        <v>0</v>
      </c>
      <c r="S18" s="108">
        <f>+REPORTE_DILIGENCIAR!AJ27</f>
        <v>0</v>
      </c>
      <c r="T18" s="108">
        <f>+REPORTE_DILIGENCIAR!AK27</f>
        <v>0</v>
      </c>
      <c r="U18" s="108">
        <f>+REPORTE_DILIGENCIAR!AL27</f>
        <v>0</v>
      </c>
      <c r="V18" s="109" t="e">
        <f>+REPORTE_DILIGENCIAR!AM27</f>
        <v>#N/A</v>
      </c>
      <c r="W18" s="110">
        <f>+REPORTE_DILIGENCIAR!AS27</f>
        <v>0</v>
      </c>
      <c r="X18" s="110">
        <f>+REPORTE_DILIGENCIAR!AT27</f>
        <v>0</v>
      </c>
      <c r="Y18" s="110">
        <f>+REPORTE_DILIGENCIAR!AU27</f>
        <v>0</v>
      </c>
      <c r="Z18" s="110">
        <f>+REPORTE_DILIGENCIAR!AV27</f>
        <v>0</v>
      </c>
      <c r="AA18" s="111" t="str">
        <f>+IF(REPORTE_DILIGENCIAR!AW27=0," ",REPORTE_DILIGENCIAR!AW27)</f>
        <v>X</v>
      </c>
      <c r="AB18" s="111" t="str">
        <f>+IF(REPORTE_DILIGENCIAR!AX27=0," ",REPORTE_DILIGENCIAR!AX27)</f>
        <v xml:space="preserve"> </v>
      </c>
      <c r="AC18" s="108" t="e">
        <f>+REPORTE_DILIGENCIAR!AY27</f>
        <v>#N/A</v>
      </c>
      <c r="AD18" s="108">
        <f>+REPORTE_DILIGENCIAR!AZ27</f>
        <v>4</v>
      </c>
      <c r="AE18" s="112" t="e">
        <f>+REPORTE_DILIGENCIAR!BA27</f>
        <v>#N/A</v>
      </c>
    </row>
    <row r="19" spans="1:31" x14ac:dyDescent="0.25">
      <c r="A19" s="287">
        <f>+REPORTE_DILIGENCIAR!B28</f>
        <v>0</v>
      </c>
      <c r="B19" s="99">
        <f>+REPORTE_DILIGENCIAR!C28</f>
        <v>1900</v>
      </c>
      <c r="C19" s="100">
        <f>+REPORTE_DILIGENCIAR!D28</f>
        <v>0</v>
      </c>
      <c r="D19" s="100">
        <f>+REPORTE_DILIGENCIAR!E28</f>
        <v>0</v>
      </c>
      <c r="E19" s="101">
        <f>+REPORTE_DILIGENCIAR!G28</f>
        <v>1</v>
      </c>
      <c r="F19" s="101">
        <f>+REPORTE_DILIGENCIAR!J28</f>
        <v>0</v>
      </c>
      <c r="G19" s="101">
        <f>+REPORTE_DILIGENCIAR!K28</f>
        <v>0</v>
      </c>
      <c r="H19" s="102">
        <f>+REPORTE_DILIGENCIAR!L28</f>
        <v>0</v>
      </c>
      <c r="I19" s="270">
        <f>+REPORTE_DILIGENCIAR!M28</f>
        <v>0</v>
      </c>
      <c r="J19" s="99" t="e">
        <f>+REPORTE_DILIGENCIAR!N28</f>
        <v>#N/A</v>
      </c>
      <c r="K19" s="270">
        <f>+REPORTE_DILIGENCIAR!O28</f>
        <v>0</v>
      </c>
      <c r="L19" s="99" t="e">
        <f>+REPORTE_DILIGENCIAR!P28</f>
        <v>#N/A</v>
      </c>
      <c r="M19" s="103" t="str">
        <f>+REPORTE_DILIGENCIAR!Q28</f>
        <v>CONTRATO</v>
      </c>
      <c r="N19" s="104">
        <f>+REPORTE_DILIGENCIAR!V28</f>
        <v>0</v>
      </c>
      <c r="O19" s="105" t="e">
        <f>+REPORTE_DILIGENCIAR!AF28</f>
        <v>#N/A</v>
      </c>
      <c r="P19" s="106" t="e">
        <f>+REPORTE_DILIGENCIAR!AG28</f>
        <v>#N/A</v>
      </c>
      <c r="Q19" s="240" t="e">
        <f>+REPORTE_DILIGENCIAR!AH28</f>
        <v>#N/A</v>
      </c>
      <c r="R19" s="107">
        <f>+REPORTE_DILIGENCIAR!AI28</f>
        <v>0</v>
      </c>
      <c r="S19" s="108">
        <f>+REPORTE_DILIGENCIAR!AJ28</f>
        <v>0</v>
      </c>
      <c r="T19" s="108">
        <f>+REPORTE_DILIGENCIAR!AK28</f>
        <v>0</v>
      </c>
      <c r="U19" s="108">
        <f>+REPORTE_DILIGENCIAR!AL28</f>
        <v>0</v>
      </c>
      <c r="V19" s="109" t="e">
        <f>+REPORTE_DILIGENCIAR!AM28</f>
        <v>#N/A</v>
      </c>
      <c r="W19" s="110">
        <f>+REPORTE_DILIGENCIAR!AS28</f>
        <v>0</v>
      </c>
      <c r="X19" s="110">
        <f>+REPORTE_DILIGENCIAR!AT28</f>
        <v>0</v>
      </c>
      <c r="Y19" s="110">
        <f>+REPORTE_DILIGENCIAR!AU28</f>
        <v>0</v>
      </c>
      <c r="Z19" s="110">
        <f>+REPORTE_DILIGENCIAR!AV28</f>
        <v>0</v>
      </c>
      <c r="AA19" s="111" t="str">
        <f>+IF(REPORTE_DILIGENCIAR!AW28=0," ",REPORTE_DILIGENCIAR!AW28)</f>
        <v>X</v>
      </c>
      <c r="AB19" s="111" t="str">
        <f>+IF(REPORTE_DILIGENCIAR!AX28=0," ",REPORTE_DILIGENCIAR!AX28)</f>
        <v xml:space="preserve"> </v>
      </c>
      <c r="AC19" s="108" t="e">
        <f>+REPORTE_DILIGENCIAR!AY28</f>
        <v>#N/A</v>
      </c>
      <c r="AD19" s="108">
        <f>+REPORTE_DILIGENCIAR!AZ28</f>
        <v>5</v>
      </c>
      <c r="AE19" s="112" t="e">
        <f>+REPORTE_DILIGENCIAR!BA28</f>
        <v>#N/A</v>
      </c>
    </row>
    <row r="20" spans="1:31" x14ac:dyDescent="0.25">
      <c r="A20" s="287">
        <f>+REPORTE_DILIGENCIAR!B29</f>
        <v>0</v>
      </c>
      <c r="B20" s="99">
        <f>+REPORTE_DILIGENCIAR!C29</f>
        <v>1900</v>
      </c>
      <c r="C20" s="100">
        <f>+REPORTE_DILIGENCIAR!D29</f>
        <v>0</v>
      </c>
      <c r="D20" s="100">
        <f>+REPORTE_DILIGENCIAR!E29</f>
        <v>0</v>
      </c>
      <c r="E20" s="101">
        <f>+REPORTE_DILIGENCIAR!G29</f>
        <v>1</v>
      </c>
      <c r="F20" s="101">
        <f>+REPORTE_DILIGENCIAR!J29</f>
        <v>0</v>
      </c>
      <c r="G20" s="101">
        <f>+REPORTE_DILIGENCIAR!K29</f>
        <v>0</v>
      </c>
      <c r="H20" s="102">
        <f>+REPORTE_DILIGENCIAR!L29</f>
        <v>0</v>
      </c>
      <c r="I20" s="270">
        <f>+REPORTE_DILIGENCIAR!M29</f>
        <v>0</v>
      </c>
      <c r="J20" s="99" t="e">
        <f>+REPORTE_DILIGENCIAR!N29</f>
        <v>#N/A</v>
      </c>
      <c r="K20" s="270">
        <f>+REPORTE_DILIGENCIAR!O29</f>
        <v>0</v>
      </c>
      <c r="L20" s="99" t="e">
        <f>+REPORTE_DILIGENCIAR!P29</f>
        <v>#N/A</v>
      </c>
      <c r="M20" s="103" t="str">
        <f>+REPORTE_DILIGENCIAR!Q29</f>
        <v>CONTRATO</v>
      </c>
      <c r="N20" s="104">
        <f>+REPORTE_DILIGENCIAR!V29</f>
        <v>0</v>
      </c>
      <c r="O20" s="105" t="e">
        <f>+REPORTE_DILIGENCIAR!AF29</f>
        <v>#N/A</v>
      </c>
      <c r="P20" s="106" t="e">
        <f>+REPORTE_DILIGENCIAR!AG29</f>
        <v>#N/A</v>
      </c>
      <c r="Q20" s="240" t="e">
        <f>+REPORTE_DILIGENCIAR!AH29</f>
        <v>#N/A</v>
      </c>
      <c r="R20" s="107">
        <f>+REPORTE_DILIGENCIAR!AI29</f>
        <v>0</v>
      </c>
      <c r="S20" s="108">
        <f>+REPORTE_DILIGENCIAR!AJ29</f>
        <v>0</v>
      </c>
      <c r="T20" s="108">
        <f>+REPORTE_DILIGENCIAR!AK29</f>
        <v>0</v>
      </c>
      <c r="U20" s="108">
        <f>+REPORTE_DILIGENCIAR!AL29</f>
        <v>0</v>
      </c>
      <c r="V20" s="109" t="e">
        <f>+REPORTE_DILIGENCIAR!AM29</f>
        <v>#N/A</v>
      </c>
      <c r="W20" s="110">
        <f>+REPORTE_DILIGENCIAR!AS29</f>
        <v>0</v>
      </c>
      <c r="X20" s="110">
        <f>+REPORTE_DILIGENCIAR!AT29</f>
        <v>0</v>
      </c>
      <c r="Y20" s="110">
        <f>+REPORTE_DILIGENCIAR!AU29</f>
        <v>0</v>
      </c>
      <c r="Z20" s="110">
        <f>+REPORTE_DILIGENCIAR!AV29</f>
        <v>0</v>
      </c>
      <c r="AA20" s="111" t="str">
        <f>+IF(REPORTE_DILIGENCIAR!AW29=0," ",REPORTE_DILIGENCIAR!AW29)</f>
        <v>X</v>
      </c>
      <c r="AB20" s="111" t="str">
        <f>+IF(REPORTE_DILIGENCIAR!AX29=0," ",REPORTE_DILIGENCIAR!AX29)</f>
        <v xml:space="preserve"> </v>
      </c>
      <c r="AC20" s="108" t="e">
        <f>+REPORTE_DILIGENCIAR!AY29</f>
        <v>#N/A</v>
      </c>
      <c r="AD20" s="108">
        <f>+REPORTE_DILIGENCIAR!AZ29</f>
        <v>6</v>
      </c>
      <c r="AE20" s="112" t="e">
        <f>+REPORTE_DILIGENCIAR!BA29</f>
        <v>#N/A</v>
      </c>
    </row>
    <row r="21" spans="1:31" x14ac:dyDescent="0.25">
      <c r="A21" s="287">
        <f>+REPORTE_DILIGENCIAR!B30</f>
        <v>0</v>
      </c>
      <c r="B21" s="99">
        <f>+REPORTE_DILIGENCIAR!C30</f>
        <v>1900</v>
      </c>
      <c r="C21" s="100">
        <f>+REPORTE_DILIGENCIAR!D30</f>
        <v>0</v>
      </c>
      <c r="D21" s="100">
        <f>+REPORTE_DILIGENCIAR!E30</f>
        <v>0</v>
      </c>
      <c r="E21" s="101">
        <f>+REPORTE_DILIGENCIAR!G30</f>
        <v>1</v>
      </c>
      <c r="F21" s="101">
        <f>+REPORTE_DILIGENCIAR!J30</f>
        <v>0</v>
      </c>
      <c r="G21" s="101">
        <f>+REPORTE_DILIGENCIAR!K30</f>
        <v>0</v>
      </c>
      <c r="H21" s="102">
        <f>+REPORTE_DILIGENCIAR!L30</f>
        <v>0</v>
      </c>
      <c r="I21" s="270">
        <f>+REPORTE_DILIGENCIAR!M30</f>
        <v>0</v>
      </c>
      <c r="J21" s="99" t="e">
        <f>+REPORTE_DILIGENCIAR!N30</f>
        <v>#N/A</v>
      </c>
      <c r="K21" s="270">
        <f>+REPORTE_DILIGENCIAR!O30</f>
        <v>0</v>
      </c>
      <c r="L21" s="99" t="e">
        <f>+REPORTE_DILIGENCIAR!P30</f>
        <v>#N/A</v>
      </c>
      <c r="M21" s="103" t="str">
        <f>+REPORTE_DILIGENCIAR!Q30</f>
        <v>CONTRATO</v>
      </c>
      <c r="N21" s="104">
        <f>+REPORTE_DILIGENCIAR!V30</f>
        <v>0</v>
      </c>
      <c r="O21" s="105" t="e">
        <f>+REPORTE_DILIGENCIAR!AF30</f>
        <v>#N/A</v>
      </c>
      <c r="P21" s="106" t="e">
        <f>+REPORTE_DILIGENCIAR!AG30</f>
        <v>#N/A</v>
      </c>
      <c r="Q21" s="240" t="e">
        <f>+REPORTE_DILIGENCIAR!AH30</f>
        <v>#N/A</v>
      </c>
      <c r="R21" s="107">
        <f>+REPORTE_DILIGENCIAR!AI30</f>
        <v>0</v>
      </c>
      <c r="S21" s="108">
        <f>+REPORTE_DILIGENCIAR!AJ30</f>
        <v>0</v>
      </c>
      <c r="T21" s="108">
        <f>+REPORTE_DILIGENCIAR!AK30</f>
        <v>0</v>
      </c>
      <c r="U21" s="108">
        <f>+REPORTE_DILIGENCIAR!AL30</f>
        <v>0</v>
      </c>
      <c r="V21" s="109" t="e">
        <f>+REPORTE_DILIGENCIAR!AM30</f>
        <v>#N/A</v>
      </c>
      <c r="W21" s="110">
        <f>+REPORTE_DILIGENCIAR!AS30</f>
        <v>0</v>
      </c>
      <c r="X21" s="110">
        <f>+REPORTE_DILIGENCIAR!AT30</f>
        <v>0</v>
      </c>
      <c r="Y21" s="110">
        <f>+REPORTE_DILIGENCIAR!AU30</f>
        <v>0</v>
      </c>
      <c r="Z21" s="110">
        <f>+REPORTE_DILIGENCIAR!AV30</f>
        <v>0</v>
      </c>
      <c r="AA21" s="111" t="str">
        <f>+IF(REPORTE_DILIGENCIAR!AW30=0," ",REPORTE_DILIGENCIAR!AW30)</f>
        <v>X</v>
      </c>
      <c r="AB21" s="111" t="str">
        <f>+IF(REPORTE_DILIGENCIAR!AX30=0," ",REPORTE_DILIGENCIAR!AX30)</f>
        <v xml:space="preserve"> </v>
      </c>
      <c r="AC21" s="108" t="e">
        <f>+REPORTE_DILIGENCIAR!AY30</f>
        <v>#N/A</v>
      </c>
      <c r="AD21" s="108">
        <f>+REPORTE_DILIGENCIAR!AZ30</f>
        <v>7</v>
      </c>
      <c r="AE21" s="112" t="e">
        <f>+REPORTE_DILIGENCIAR!BA30</f>
        <v>#N/A</v>
      </c>
    </row>
    <row r="22" spans="1:31" x14ac:dyDescent="0.25">
      <c r="A22" s="287">
        <f>+REPORTE_DILIGENCIAR!B31</f>
        <v>0</v>
      </c>
      <c r="B22" s="99">
        <f>+REPORTE_DILIGENCIAR!C31</f>
        <v>1900</v>
      </c>
      <c r="C22" s="100">
        <f>+REPORTE_DILIGENCIAR!D31</f>
        <v>0</v>
      </c>
      <c r="D22" s="100">
        <f>+REPORTE_DILIGENCIAR!E31</f>
        <v>0</v>
      </c>
      <c r="E22" s="101">
        <f>+REPORTE_DILIGENCIAR!G31</f>
        <v>1</v>
      </c>
      <c r="F22" s="101">
        <f>+REPORTE_DILIGENCIAR!J31</f>
        <v>0</v>
      </c>
      <c r="G22" s="101">
        <f>+REPORTE_DILIGENCIAR!K31</f>
        <v>0</v>
      </c>
      <c r="H22" s="102">
        <f>+REPORTE_DILIGENCIAR!L31</f>
        <v>0</v>
      </c>
      <c r="I22" s="270">
        <f>+REPORTE_DILIGENCIAR!M31</f>
        <v>0</v>
      </c>
      <c r="J22" s="99" t="e">
        <f>+REPORTE_DILIGENCIAR!N31</f>
        <v>#N/A</v>
      </c>
      <c r="K22" s="270">
        <f>+REPORTE_DILIGENCIAR!O31</f>
        <v>0</v>
      </c>
      <c r="L22" s="99" t="e">
        <f>+REPORTE_DILIGENCIAR!P31</f>
        <v>#N/A</v>
      </c>
      <c r="M22" s="103" t="str">
        <f>+REPORTE_DILIGENCIAR!Q31</f>
        <v>CONTRATO</v>
      </c>
      <c r="N22" s="104">
        <f>+REPORTE_DILIGENCIAR!V31</f>
        <v>0</v>
      </c>
      <c r="O22" s="105" t="e">
        <f>+REPORTE_DILIGENCIAR!AF31</f>
        <v>#N/A</v>
      </c>
      <c r="P22" s="106" t="e">
        <f>+REPORTE_DILIGENCIAR!AG31</f>
        <v>#N/A</v>
      </c>
      <c r="Q22" s="240" t="e">
        <f>+REPORTE_DILIGENCIAR!AH31</f>
        <v>#N/A</v>
      </c>
      <c r="R22" s="107">
        <f>+REPORTE_DILIGENCIAR!AI31</f>
        <v>0</v>
      </c>
      <c r="S22" s="108">
        <f>+REPORTE_DILIGENCIAR!AJ31</f>
        <v>0</v>
      </c>
      <c r="T22" s="108">
        <f>+REPORTE_DILIGENCIAR!AK31</f>
        <v>0</v>
      </c>
      <c r="U22" s="108">
        <f>+REPORTE_DILIGENCIAR!AL31</f>
        <v>0</v>
      </c>
      <c r="V22" s="109" t="e">
        <f>+REPORTE_DILIGENCIAR!AM31</f>
        <v>#N/A</v>
      </c>
      <c r="W22" s="110">
        <f>+REPORTE_DILIGENCIAR!AS31</f>
        <v>0</v>
      </c>
      <c r="X22" s="110">
        <f>+REPORTE_DILIGENCIAR!AT31</f>
        <v>0</v>
      </c>
      <c r="Y22" s="110">
        <f>+REPORTE_DILIGENCIAR!AU31</f>
        <v>0</v>
      </c>
      <c r="Z22" s="110">
        <f>+REPORTE_DILIGENCIAR!AV31</f>
        <v>0</v>
      </c>
      <c r="AA22" s="111" t="str">
        <f>+IF(REPORTE_DILIGENCIAR!AW31=0," ",REPORTE_DILIGENCIAR!AW31)</f>
        <v>X</v>
      </c>
      <c r="AB22" s="111" t="str">
        <f>+IF(REPORTE_DILIGENCIAR!AX31=0," ",REPORTE_DILIGENCIAR!AX31)</f>
        <v xml:space="preserve"> </v>
      </c>
      <c r="AC22" s="108" t="e">
        <f>+REPORTE_DILIGENCIAR!AY31</f>
        <v>#N/A</v>
      </c>
      <c r="AD22" s="108">
        <f>+REPORTE_DILIGENCIAR!AZ31</f>
        <v>8</v>
      </c>
      <c r="AE22" s="112" t="e">
        <f>+REPORTE_DILIGENCIAR!BA31</f>
        <v>#N/A</v>
      </c>
    </row>
    <row r="23" spans="1:31" x14ac:dyDescent="0.25">
      <c r="A23" s="287">
        <f>+REPORTE_DILIGENCIAR!B32</f>
        <v>0</v>
      </c>
      <c r="B23" s="99">
        <f>+REPORTE_DILIGENCIAR!C32</f>
        <v>1900</v>
      </c>
      <c r="C23" s="100">
        <f>+REPORTE_DILIGENCIAR!D32</f>
        <v>0</v>
      </c>
      <c r="D23" s="100">
        <f>+REPORTE_DILIGENCIAR!E32</f>
        <v>0</v>
      </c>
      <c r="E23" s="101">
        <f>+REPORTE_DILIGENCIAR!G32</f>
        <v>1</v>
      </c>
      <c r="F23" s="101">
        <f>+REPORTE_DILIGENCIAR!J32</f>
        <v>0</v>
      </c>
      <c r="G23" s="101">
        <f>+REPORTE_DILIGENCIAR!K32</f>
        <v>0</v>
      </c>
      <c r="H23" s="102">
        <f>+REPORTE_DILIGENCIAR!L32</f>
        <v>0</v>
      </c>
      <c r="I23" s="270">
        <f>+REPORTE_DILIGENCIAR!M32</f>
        <v>0</v>
      </c>
      <c r="J23" s="99" t="e">
        <f>+REPORTE_DILIGENCIAR!N32</f>
        <v>#N/A</v>
      </c>
      <c r="K23" s="270">
        <f>+REPORTE_DILIGENCIAR!O32</f>
        <v>0</v>
      </c>
      <c r="L23" s="99" t="e">
        <f>+REPORTE_DILIGENCIAR!P32</f>
        <v>#N/A</v>
      </c>
      <c r="M23" s="103" t="str">
        <f>+REPORTE_DILIGENCIAR!Q32</f>
        <v>CONTRATO</v>
      </c>
      <c r="N23" s="104">
        <f>+REPORTE_DILIGENCIAR!V32</f>
        <v>0</v>
      </c>
      <c r="O23" s="105" t="e">
        <f>+REPORTE_DILIGENCIAR!AF32</f>
        <v>#N/A</v>
      </c>
      <c r="P23" s="106" t="e">
        <f>+REPORTE_DILIGENCIAR!AG32</f>
        <v>#N/A</v>
      </c>
      <c r="Q23" s="240" t="e">
        <f>+REPORTE_DILIGENCIAR!AH32</f>
        <v>#N/A</v>
      </c>
      <c r="R23" s="107">
        <f>+REPORTE_DILIGENCIAR!AI32</f>
        <v>0</v>
      </c>
      <c r="S23" s="108">
        <f>+REPORTE_DILIGENCIAR!AJ32</f>
        <v>0</v>
      </c>
      <c r="T23" s="108">
        <f>+REPORTE_DILIGENCIAR!AK32</f>
        <v>0</v>
      </c>
      <c r="U23" s="108">
        <f>+REPORTE_DILIGENCIAR!AL32</f>
        <v>0</v>
      </c>
      <c r="V23" s="109" t="e">
        <f>+REPORTE_DILIGENCIAR!AM32</f>
        <v>#N/A</v>
      </c>
      <c r="W23" s="110">
        <f>+REPORTE_DILIGENCIAR!AS32</f>
        <v>0</v>
      </c>
      <c r="X23" s="110">
        <f>+REPORTE_DILIGENCIAR!AT32</f>
        <v>0</v>
      </c>
      <c r="Y23" s="110">
        <f>+REPORTE_DILIGENCIAR!AU32</f>
        <v>0</v>
      </c>
      <c r="Z23" s="110">
        <f>+REPORTE_DILIGENCIAR!AV32</f>
        <v>0</v>
      </c>
      <c r="AA23" s="111" t="str">
        <f>+IF(REPORTE_DILIGENCIAR!AW32=0," ",REPORTE_DILIGENCIAR!AW32)</f>
        <v>X</v>
      </c>
      <c r="AB23" s="111" t="str">
        <f>+IF(REPORTE_DILIGENCIAR!AX32=0," ",REPORTE_DILIGENCIAR!AX32)</f>
        <v xml:space="preserve"> </v>
      </c>
      <c r="AC23" s="108" t="e">
        <f>+REPORTE_DILIGENCIAR!AY32</f>
        <v>#N/A</v>
      </c>
      <c r="AD23" s="108">
        <f>+REPORTE_DILIGENCIAR!AZ32</f>
        <v>9</v>
      </c>
      <c r="AE23" s="112" t="e">
        <f>+REPORTE_DILIGENCIAR!BA32</f>
        <v>#N/A</v>
      </c>
    </row>
    <row r="24" spans="1:31" x14ac:dyDescent="0.25">
      <c r="A24" s="287">
        <f>+REPORTE_DILIGENCIAR!B33</f>
        <v>0</v>
      </c>
      <c r="B24" s="99">
        <f>+REPORTE_DILIGENCIAR!C33</f>
        <v>1900</v>
      </c>
      <c r="C24" s="100">
        <f>+REPORTE_DILIGENCIAR!D33</f>
        <v>0</v>
      </c>
      <c r="D24" s="100">
        <f>+REPORTE_DILIGENCIAR!E33</f>
        <v>0</v>
      </c>
      <c r="E24" s="101">
        <f>+REPORTE_DILIGENCIAR!G33</f>
        <v>1</v>
      </c>
      <c r="F24" s="101">
        <f>+REPORTE_DILIGENCIAR!J33</f>
        <v>0</v>
      </c>
      <c r="G24" s="101">
        <f>+REPORTE_DILIGENCIAR!K33</f>
        <v>0</v>
      </c>
      <c r="H24" s="102">
        <f>+REPORTE_DILIGENCIAR!L33</f>
        <v>0</v>
      </c>
      <c r="I24" s="270">
        <f>+REPORTE_DILIGENCIAR!M33</f>
        <v>0</v>
      </c>
      <c r="J24" s="99" t="e">
        <f>+REPORTE_DILIGENCIAR!N33</f>
        <v>#N/A</v>
      </c>
      <c r="K24" s="270">
        <f>+REPORTE_DILIGENCIAR!O33</f>
        <v>0</v>
      </c>
      <c r="L24" s="99" t="e">
        <f>+REPORTE_DILIGENCIAR!P33</f>
        <v>#N/A</v>
      </c>
      <c r="M24" s="103" t="str">
        <f>+REPORTE_DILIGENCIAR!Q33</f>
        <v>CONTRATO</v>
      </c>
      <c r="N24" s="104">
        <f>+REPORTE_DILIGENCIAR!V33</f>
        <v>0</v>
      </c>
      <c r="O24" s="105" t="e">
        <f>+REPORTE_DILIGENCIAR!AF33</f>
        <v>#N/A</v>
      </c>
      <c r="P24" s="106" t="e">
        <f>+REPORTE_DILIGENCIAR!AG33</f>
        <v>#N/A</v>
      </c>
      <c r="Q24" s="240" t="e">
        <f>+REPORTE_DILIGENCIAR!AH33</f>
        <v>#N/A</v>
      </c>
      <c r="R24" s="107">
        <f>+REPORTE_DILIGENCIAR!AI33</f>
        <v>0</v>
      </c>
      <c r="S24" s="108">
        <f>+REPORTE_DILIGENCIAR!AJ33</f>
        <v>0</v>
      </c>
      <c r="T24" s="108">
        <f>+REPORTE_DILIGENCIAR!AK33</f>
        <v>0</v>
      </c>
      <c r="U24" s="108">
        <f>+REPORTE_DILIGENCIAR!AL33</f>
        <v>0</v>
      </c>
      <c r="V24" s="109" t="e">
        <f>+REPORTE_DILIGENCIAR!AM33</f>
        <v>#N/A</v>
      </c>
      <c r="W24" s="110">
        <f>+REPORTE_DILIGENCIAR!AS33</f>
        <v>0</v>
      </c>
      <c r="X24" s="110">
        <f>+REPORTE_DILIGENCIAR!AT33</f>
        <v>0</v>
      </c>
      <c r="Y24" s="110">
        <f>+REPORTE_DILIGENCIAR!AU33</f>
        <v>0</v>
      </c>
      <c r="Z24" s="110">
        <f>+REPORTE_DILIGENCIAR!AV33</f>
        <v>0</v>
      </c>
      <c r="AA24" s="111" t="str">
        <f>+IF(REPORTE_DILIGENCIAR!AW33=0," ",REPORTE_DILIGENCIAR!AW33)</f>
        <v>X</v>
      </c>
      <c r="AB24" s="111" t="str">
        <f>+IF(REPORTE_DILIGENCIAR!AX33=0," ",REPORTE_DILIGENCIAR!AX33)</f>
        <v xml:space="preserve"> </v>
      </c>
      <c r="AC24" s="108" t="e">
        <f>+REPORTE_DILIGENCIAR!AY33</f>
        <v>#N/A</v>
      </c>
      <c r="AD24" s="108">
        <f>+REPORTE_DILIGENCIAR!AZ33</f>
        <v>10</v>
      </c>
      <c r="AE24" s="112" t="e">
        <f>+REPORTE_DILIGENCIAR!BA33</f>
        <v>#N/A</v>
      </c>
    </row>
    <row r="25" spans="1:31" x14ac:dyDescent="0.25">
      <c r="A25" s="287">
        <f>+REPORTE_DILIGENCIAR!B34</f>
        <v>0</v>
      </c>
      <c r="B25" s="99">
        <f>+REPORTE_DILIGENCIAR!C34</f>
        <v>1900</v>
      </c>
      <c r="C25" s="100">
        <f>+REPORTE_DILIGENCIAR!D34</f>
        <v>0</v>
      </c>
      <c r="D25" s="100">
        <f>+REPORTE_DILIGENCIAR!E34</f>
        <v>0</v>
      </c>
      <c r="E25" s="101">
        <f>+REPORTE_DILIGENCIAR!G34</f>
        <v>1</v>
      </c>
      <c r="F25" s="101">
        <f>+REPORTE_DILIGENCIAR!J34</f>
        <v>0</v>
      </c>
      <c r="G25" s="101">
        <f>+REPORTE_DILIGENCIAR!K34</f>
        <v>0</v>
      </c>
      <c r="H25" s="102">
        <f>+REPORTE_DILIGENCIAR!L34</f>
        <v>0</v>
      </c>
      <c r="I25" s="270">
        <f>+REPORTE_DILIGENCIAR!M34</f>
        <v>0</v>
      </c>
      <c r="J25" s="99" t="e">
        <f>+REPORTE_DILIGENCIAR!N34</f>
        <v>#N/A</v>
      </c>
      <c r="K25" s="270">
        <f>+REPORTE_DILIGENCIAR!O34</f>
        <v>0</v>
      </c>
      <c r="L25" s="99" t="e">
        <f>+REPORTE_DILIGENCIAR!P34</f>
        <v>#N/A</v>
      </c>
      <c r="M25" s="103" t="str">
        <f>+REPORTE_DILIGENCIAR!Q34</f>
        <v>CONTRATO</v>
      </c>
      <c r="N25" s="104">
        <f>+REPORTE_DILIGENCIAR!V34</f>
        <v>0</v>
      </c>
      <c r="O25" s="105" t="e">
        <f>+REPORTE_DILIGENCIAR!AF34</f>
        <v>#N/A</v>
      </c>
      <c r="P25" s="106" t="e">
        <f>+REPORTE_DILIGENCIAR!AG34</f>
        <v>#N/A</v>
      </c>
      <c r="Q25" s="240" t="e">
        <f>+REPORTE_DILIGENCIAR!AH34</f>
        <v>#N/A</v>
      </c>
      <c r="R25" s="107">
        <f>+REPORTE_DILIGENCIAR!AI34</f>
        <v>0</v>
      </c>
      <c r="S25" s="108">
        <f>+REPORTE_DILIGENCIAR!AJ34</f>
        <v>0</v>
      </c>
      <c r="T25" s="108">
        <f>+REPORTE_DILIGENCIAR!AK34</f>
        <v>0</v>
      </c>
      <c r="U25" s="108">
        <f>+REPORTE_DILIGENCIAR!AL34</f>
        <v>0</v>
      </c>
      <c r="V25" s="109" t="e">
        <f>+REPORTE_DILIGENCIAR!AM34</f>
        <v>#N/A</v>
      </c>
      <c r="W25" s="110">
        <f>+REPORTE_DILIGENCIAR!AS34</f>
        <v>0</v>
      </c>
      <c r="X25" s="110">
        <f>+REPORTE_DILIGENCIAR!AT34</f>
        <v>0</v>
      </c>
      <c r="Y25" s="110">
        <f>+REPORTE_DILIGENCIAR!AU34</f>
        <v>0</v>
      </c>
      <c r="Z25" s="110">
        <f>+REPORTE_DILIGENCIAR!AV34</f>
        <v>0</v>
      </c>
      <c r="AA25" s="111" t="str">
        <f>+IF(REPORTE_DILIGENCIAR!AW34=0," ",REPORTE_DILIGENCIAR!AW34)</f>
        <v>X</v>
      </c>
      <c r="AB25" s="111" t="str">
        <f>+IF(REPORTE_DILIGENCIAR!AX34=0," ",REPORTE_DILIGENCIAR!AX34)</f>
        <v xml:space="preserve"> </v>
      </c>
      <c r="AC25" s="108" t="e">
        <f>+REPORTE_DILIGENCIAR!AY34</f>
        <v>#N/A</v>
      </c>
      <c r="AD25" s="108">
        <f>+REPORTE_DILIGENCIAR!AZ34</f>
        <v>11</v>
      </c>
      <c r="AE25" s="112" t="e">
        <f>+REPORTE_DILIGENCIAR!BA34</f>
        <v>#N/A</v>
      </c>
    </row>
    <row r="26" spans="1:31" x14ac:dyDescent="0.25">
      <c r="A26" s="287">
        <f>+REPORTE_DILIGENCIAR!B35</f>
        <v>0</v>
      </c>
      <c r="B26" s="99">
        <f>+REPORTE_DILIGENCIAR!C35</f>
        <v>1900</v>
      </c>
      <c r="C26" s="100">
        <f>+REPORTE_DILIGENCIAR!D35</f>
        <v>0</v>
      </c>
      <c r="D26" s="100">
        <f>+REPORTE_DILIGENCIAR!E35</f>
        <v>0</v>
      </c>
      <c r="E26" s="101">
        <f>+REPORTE_DILIGENCIAR!G35</f>
        <v>1</v>
      </c>
      <c r="F26" s="101">
        <f>+REPORTE_DILIGENCIAR!J35</f>
        <v>0</v>
      </c>
      <c r="G26" s="101">
        <f>+REPORTE_DILIGENCIAR!K35</f>
        <v>0</v>
      </c>
      <c r="H26" s="102">
        <f>+REPORTE_DILIGENCIAR!L35</f>
        <v>0</v>
      </c>
      <c r="I26" s="270">
        <f>+REPORTE_DILIGENCIAR!M35</f>
        <v>0</v>
      </c>
      <c r="J26" s="99" t="e">
        <f>+REPORTE_DILIGENCIAR!N35</f>
        <v>#N/A</v>
      </c>
      <c r="K26" s="270">
        <f>+REPORTE_DILIGENCIAR!O35</f>
        <v>0</v>
      </c>
      <c r="L26" s="99" t="e">
        <f>+REPORTE_DILIGENCIAR!P35</f>
        <v>#N/A</v>
      </c>
      <c r="M26" s="103" t="str">
        <f>+REPORTE_DILIGENCIAR!Q35</f>
        <v>CONTRATO</v>
      </c>
      <c r="N26" s="104">
        <f>+REPORTE_DILIGENCIAR!V35</f>
        <v>0</v>
      </c>
      <c r="O26" s="105" t="e">
        <f>+REPORTE_DILIGENCIAR!AF35</f>
        <v>#N/A</v>
      </c>
      <c r="P26" s="106" t="e">
        <f>+REPORTE_DILIGENCIAR!AG35</f>
        <v>#N/A</v>
      </c>
      <c r="Q26" s="240" t="e">
        <f>+REPORTE_DILIGENCIAR!AH35</f>
        <v>#N/A</v>
      </c>
      <c r="R26" s="107">
        <f>+REPORTE_DILIGENCIAR!AI35</f>
        <v>0</v>
      </c>
      <c r="S26" s="108">
        <f>+REPORTE_DILIGENCIAR!AJ35</f>
        <v>0</v>
      </c>
      <c r="T26" s="108">
        <f>+REPORTE_DILIGENCIAR!AK35</f>
        <v>0</v>
      </c>
      <c r="U26" s="108">
        <f>+REPORTE_DILIGENCIAR!AL35</f>
        <v>0</v>
      </c>
      <c r="V26" s="109" t="e">
        <f>+REPORTE_DILIGENCIAR!AM35</f>
        <v>#N/A</v>
      </c>
      <c r="W26" s="110">
        <f>+REPORTE_DILIGENCIAR!AS35</f>
        <v>0</v>
      </c>
      <c r="X26" s="110">
        <f>+REPORTE_DILIGENCIAR!AT35</f>
        <v>0</v>
      </c>
      <c r="Y26" s="110">
        <f>+REPORTE_DILIGENCIAR!AU35</f>
        <v>0</v>
      </c>
      <c r="Z26" s="110">
        <f>+REPORTE_DILIGENCIAR!AV35</f>
        <v>0</v>
      </c>
      <c r="AA26" s="111" t="str">
        <f>+IF(REPORTE_DILIGENCIAR!AW35=0," ",REPORTE_DILIGENCIAR!AW35)</f>
        <v>X</v>
      </c>
      <c r="AB26" s="111" t="str">
        <f>+IF(REPORTE_DILIGENCIAR!AX35=0," ",REPORTE_DILIGENCIAR!AX35)</f>
        <v xml:space="preserve"> </v>
      </c>
      <c r="AC26" s="108" t="e">
        <f>+REPORTE_DILIGENCIAR!AY35</f>
        <v>#N/A</v>
      </c>
      <c r="AD26" s="108">
        <f>+REPORTE_DILIGENCIAR!AZ35</f>
        <v>12</v>
      </c>
      <c r="AE26" s="112" t="e">
        <f>+REPORTE_DILIGENCIAR!BA35</f>
        <v>#N/A</v>
      </c>
    </row>
    <row r="27" spans="1:31" x14ac:dyDescent="0.25">
      <c r="A27" s="287">
        <f>+REPORTE_DILIGENCIAR!B36</f>
        <v>0</v>
      </c>
      <c r="B27" s="99">
        <f>+REPORTE_DILIGENCIAR!C36</f>
        <v>1900</v>
      </c>
      <c r="C27" s="100">
        <f>+REPORTE_DILIGENCIAR!D36</f>
        <v>0</v>
      </c>
      <c r="D27" s="100">
        <f>+REPORTE_DILIGENCIAR!E36</f>
        <v>0</v>
      </c>
      <c r="E27" s="101">
        <f>+REPORTE_DILIGENCIAR!G36</f>
        <v>1</v>
      </c>
      <c r="F27" s="101">
        <f>+REPORTE_DILIGENCIAR!J36</f>
        <v>0</v>
      </c>
      <c r="G27" s="101">
        <f>+REPORTE_DILIGENCIAR!K36</f>
        <v>0</v>
      </c>
      <c r="H27" s="102">
        <f>+REPORTE_DILIGENCIAR!L36</f>
        <v>0</v>
      </c>
      <c r="I27" s="270">
        <f>+REPORTE_DILIGENCIAR!M36</f>
        <v>0</v>
      </c>
      <c r="J27" s="99" t="e">
        <f>+REPORTE_DILIGENCIAR!N36</f>
        <v>#N/A</v>
      </c>
      <c r="K27" s="270">
        <f>+REPORTE_DILIGENCIAR!O36</f>
        <v>0</v>
      </c>
      <c r="L27" s="99" t="e">
        <f>+REPORTE_DILIGENCIAR!P36</f>
        <v>#N/A</v>
      </c>
      <c r="M27" s="103" t="str">
        <f>+REPORTE_DILIGENCIAR!Q36</f>
        <v>CONTRATO</v>
      </c>
      <c r="N27" s="104">
        <f>+REPORTE_DILIGENCIAR!V36</f>
        <v>0</v>
      </c>
      <c r="O27" s="105" t="e">
        <f>+REPORTE_DILIGENCIAR!AF36</f>
        <v>#N/A</v>
      </c>
      <c r="P27" s="106" t="e">
        <f>+REPORTE_DILIGENCIAR!AG36</f>
        <v>#N/A</v>
      </c>
      <c r="Q27" s="240" t="e">
        <f>+REPORTE_DILIGENCIAR!AH36</f>
        <v>#N/A</v>
      </c>
      <c r="R27" s="107">
        <f>+REPORTE_DILIGENCIAR!AI36</f>
        <v>0</v>
      </c>
      <c r="S27" s="108">
        <f>+REPORTE_DILIGENCIAR!AJ36</f>
        <v>0</v>
      </c>
      <c r="T27" s="108">
        <f>+REPORTE_DILIGENCIAR!AK36</f>
        <v>0</v>
      </c>
      <c r="U27" s="108">
        <f>+REPORTE_DILIGENCIAR!AL36</f>
        <v>0</v>
      </c>
      <c r="V27" s="109" t="e">
        <f>+REPORTE_DILIGENCIAR!AM36</f>
        <v>#N/A</v>
      </c>
      <c r="W27" s="110">
        <f>+REPORTE_DILIGENCIAR!AS36</f>
        <v>0</v>
      </c>
      <c r="X27" s="110">
        <f>+REPORTE_DILIGENCIAR!AT36</f>
        <v>0</v>
      </c>
      <c r="Y27" s="110">
        <f>+REPORTE_DILIGENCIAR!AU36</f>
        <v>0</v>
      </c>
      <c r="Z27" s="110">
        <f>+REPORTE_DILIGENCIAR!AV36</f>
        <v>0</v>
      </c>
      <c r="AA27" s="111" t="str">
        <f>+IF(REPORTE_DILIGENCIAR!AW36=0," ",REPORTE_DILIGENCIAR!AW36)</f>
        <v>X</v>
      </c>
      <c r="AB27" s="111" t="str">
        <f>+IF(REPORTE_DILIGENCIAR!AX36=0," ",REPORTE_DILIGENCIAR!AX36)</f>
        <v xml:space="preserve"> </v>
      </c>
      <c r="AC27" s="108" t="e">
        <f>+REPORTE_DILIGENCIAR!AY36</f>
        <v>#N/A</v>
      </c>
      <c r="AD27" s="108">
        <f>+REPORTE_DILIGENCIAR!AZ36</f>
        <v>13</v>
      </c>
      <c r="AE27" s="112" t="e">
        <f>+REPORTE_DILIGENCIAR!BA36</f>
        <v>#N/A</v>
      </c>
    </row>
    <row r="28" spans="1:31" x14ac:dyDescent="0.25">
      <c r="A28" s="287">
        <f>+REPORTE_DILIGENCIAR!B37</f>
        <v>0</v>
      </c>
      <c r="B28" s="99">
        <f>+REPORTE_DILIGENCIAR!C37</f>
        <v>1900</v>
      </c>
      <c r="C28" s="100">
        <f>+REPORTE_DILIGENCIAR!D37</f>
        <v>0</v>
      </c>
      <c r="D28" s="100">
        <f>+REPORTE_DILIGENCIAR!E37</f>
        <v>0</v>
      </c>
      <c r="E28" s="101">
        <f>+REPORTE_DILIGENCIAR!G37</f>
        <v>1</v>
      </c>
      <c r="F28" s="101">
        <f>+REPORTE_DILIGENCIAR!J37</f>
        <v>0</v>
      </c>
      <c r="G28" s="101">
        <f>+REPORTE_DILIGENCIAR!K37</f>
        <v>0</v>
      </c>
      <c r="H28" s="102">
        <f>+REPORTE_DILIGENCIAR!L37</f>
        <v>0</v>
      </c>
      <c r="I28" s="270">
        <f>+REPORTE_DILIGENCIAR!M37</f>
        <v>0</v>
      </c>
      <c r="J28" s="99" t="e">
        <f>+REPORTE_DILIGENCIAR!N37</f>
        <v>#N/A</v>
      </c>
      <c r="K28" s="270">
        <f>+REPORTE_DILIGENCIAR!O37</f>
        <v>0</v>
      </c>
      <c r="L28" s="99" t="e">
        <f>+REPORTE_DILIGENCIAR!P37</f>
        <v>#N/A</v>
      </c>
      <c r="M28" s="103" t="str">
        <f>+REPORTE_DILIGENCIAR!Q37</f>
        <v>CONTRATO</v>
      </c>
      <c r="N28" s="104">
        <f>+REPORTE_DILIGENCIAR!V37</f>
        <v>0</v>
      </c>
      <c r="O28" s="105" t="e">
        <f>+REPORTE_DILIGENCIAR!AF37</f>
        <v>#N/A</v>
      </c>
      <c r="P28" s="106" t="e">
        <f>+REPORTE_DILIGENCIAR!AG37</f>
        <v>#N/A</v>
      </c>
      <c r="Q28" s="240" t="e">
        <f>+REPORTE_DILIGENCIAR!AH37</f>
        <v>#N/A</v>
      </c>
      <c r="R28" s="107">
        <f>+REPORTE_DILIGENCIAR!AI37</f>
        <v>0</v>
      </c>
      <c r="S28" s="108">
        <f>+REPORTE_DILIGENCIAR!AJ37</f>
        <v>0</v>
      </c>
      <c r="T28" s="108">
        <f>+REPORTE_DILIGENCIAR!AK37</f>
        <v>0</v>
      </c>
      <c r="U28" s="108">
        <f>+REPORTE_DILIGENCIAR!AL37</f>
        <v>0</v>
      </c>
      <c r="V28" s="109" t="e">
        <f>+REPORTE_DILIGENCIAR!AM37</f>
        <v>#N/A</v>
      </c>
      <c r="W28" s="110">
        <f>+REPORTE_DILIGENCIAR!AS37</f>
        <v>0</v>
      </c>
      <c r="X28" s="110">
        <f>+REPORTE_DILIGENCIAR!AT37</f>
        <v>0</v>
      </c>
      <c r="Y28" s="110">
        <f>+REPORTE_DILIGENCIAR!AU37</f>
        <v>0</v>
      </c>
      <c r="Z28" s="110">
        <f>+REPORTE_DILIGENCIAR!AV37</f>
        <v>0</v>
      </c>
      <c r="AA28" s="111" t="str">
        <f>+IF(REPORTE_DILIGENCIAR!AW37=0," ",REPORTE_DILIGENCIAR!AW37)</f>
        <v>X</v>
      </c>
      <c r="AB28" s="111" t="str">
        <f>+IF(REPORTE_DILIGENCIAR!AX37=0," ",REPORTE_DILIGENCIAR!AX37)</f>
        <v xml:space="preserve"> </v>
      </c>
      <c r="AC28" s="108" t="e">
        <f>+REPORTE_DILIGENCIAR!AY37</f>
        <v>#N/A</v>
      </c>
      <c r="AD28" s="108">
        <f>+REPORTE_DILIGENCIAR!AZ37</f>
        <v>14</v>
      </c>
      <c r="AE28" s="112" t="e">
        <f>+REPORTE_DILIGENCIAR!BA37</f>
        <v>#N/A</v>
      </c>
    </row>
    <row r="29" spans="1:31" x14ac:dyDescent="0.25">
      <c r="A29" s="287">
        <f>+REPORTE_DILIGENCIAR!B38</f>
        <v>0</v>
      </c>
      <c r="B29" s="99">
        <f>+REPORTE_DILIGENCIAR!C38</f>
        <v>1900</v>
      </c>
      <c r="C29" s="100">
        <f>+REPORTE_DILIGENCIAR!D38</f>
        <v>0</v>
      </c>
      <c r="D29" s="100">
        <f>+REPORTE_DILIGENCIAR!E38</f>
        <v>0</v>
      </c>
      <c r="E29" s="101">
        <f>+REPORTE_DILIGENCIAR!G38</f>
        <v>1</v>
      </c>
      <c r="F29" s="101">
        <f>+REPORTE_DILIGENCIAR!J38</f>
        <v>0</v>
      </c>
      <c r="G29" s="101">
        <f>+REPORTE_DILIGENCIAR!K38</f>
        <v>0</v>
      </c>
      <c r="H29" s="102">
        <f>+REPORTE_DILIGENCIAR!L38</f>
        <v>0</v>
      </c>
      <c r="I29" s="270">
        <f>+REPORTE_DILIGENCIAR!M38</f>
        <v>0</v>
      </c>
      <c r="J29" s="99" t="e">
        <f>+REPORTE_DILIGENCIAR!N38</f>
        <v>#N/A</v>
      </c>
      <c r="K29" s="270">
        <f>+REPORTE_DILIGENCIAR!O38</f>
        <v>0</v>
      </c>
      <c r="L29" s="99" t="e">
        <f>+REPORTE_DILIGENCIAR!P38</f>
        <v>#N/A</v>
      </c>
      <c r="M29" s="103" t="str">
        <f>+REPORTE_DILIGENCIAR!Q38</f>
        <v>CONTRATO</v>
      </c>
      <c r="N29" s="104">
        <f>+REPORTE_DILIGENCIAR!V38</f>
        <v>0</v>
      </c>
      <c r="O29" s="105" t="e">
        <f>+REPORTE_DILIGENCIAR!AF38</f>
        <v>#N/A</v>
      </c>
      <c r="P29" s="106" t="e">
        <f>+REPORTE_DILIGENCIAR!AG38</f>
        <v>#N/A</v>
      </c>
      <c r="Q29" s="240" t="e">
        <f>+REPORTE_DILIGENCIAR!AH38</f>
        <v>#N/A</v>
      </c>
      <c r="R29" s="107">
        <f>+REPORTE_DILIGENCIAR!AI38</f>
        <v>0</v>
      </c>
      <c r="S29" s="108">
        <f>+REPORTE_DILIGENCIAR!AJ38</f>
        <v>0</v>
      </c>
      <c r="T29" s="108">
        <f>+REPORTE_DILIGENCIAR!AK38</f>
        <v>0</v>
      </c>
      <c r="U29" s="108">
        <f>+REPORTE_DILIGENCIAR!AL38</f>
        <v>0</v>
      </c>
      <c r="V29" s="109" t="e">
        <f>+REPORTE_DILIGENCIAR!AM38</f>
        <v>#N/A</v>
      </c>
      <c r="W29" s="110">
        <f>+REPORTE_DILIGENCIAR!AS38</f>
        <v>0</v>
      </c>
      <c r="X29" s="110">
        <f>+REPORTE_DILIGENCIAR!AT38</f>
        <v>0</v>
      </c>
      <c r="Y29" s="110">
        <f>+REPORTE_DILIGENCIAR!AU38</f>
        <v>0</v>
      </c>
      <c r="Z29" s="110">
        <f>+REPORTE_DILIGENCIAR!AV38</f>
        <v>0</v>
      </c>
      <c r="AA29" s="111" t="str">
        <f>+IF(REPORTE_DILIGENCIAR!AW38=0," ",REPORTE_DILIGENCIAR!AW38)</f>
        <v>X</v>
      </c>
      <c r="AB29" s="111" t="str">
        <f>+IF(REPORTE_DILIGENCIAR!AX38=0," ",REPORTE_DILIGENCIAR!AX38)</f>
        <v xml:space="preserve"> </v>
      </c>
      <c r="AC29" s="108" t="e">
        <f>+REPORTE_DILIGENCIAR!AY38</f>
        <v>#N/A</v>
      </c>
      <c r="AD29" s="108">
        <f>+REPORTE_DILIGENCIAR!AZ38</f>
        <v>15</v>
      </c>
      <c r="AE29" s="112" t="e">
        <f>+REPORTE_DILIGENCIAR!BA38</f>
        <v>#N/A</v>
      </c>
    </row>
    <row r="30" spans="1:31" x14ac:dyDescent="0.25">
      <c r="A30" s="287">
        <f>+REPORTE_DILIGENCIAR!B39</f>
        <v>0</v>
      </c>
      <c r="B30" s="99">
        <f>+REPORTE_DILIGENCIAR!C39</f>
        <v>1900</v>
      </c>
      <c r="C30" s="100">
        <f>+REPORTE_DILIGENCIAR!D39</f>
        <v>0</v>
      </c>
      <c r="D30" s="100">
        <f>+REPORTE_DILIGENCIAR!E39</f>
        <v>0</v>
      </c>
      <c r="E30" s="101">
        <f>+REPORTE_DILIGENCIAR!G39</f>
        <v>1</v>
      </c>
      <c r="F30" s="101">
        <f>+REPORTE_DILIGENCIAR!J39</f>
        <v>0</v>
      </c>
      <c r="G30" s="101">
        <f>+REPORTE_DILIGENCIAR!K39</f>
        <v>0</v>
      </c>
      <c r="H30" s="102">
        <f>+REPORTE_DILIGENCIAR!L39</f>
        <v>0</v>
      </c>
      <c r="I30" s="270">
        <f>+REPORTE_DILIGENCIAR!M39</f>
        <v>0</v>
      </c>
      <c r="J30" s="99" t="e">
        <f>+REPORTE_DILIGENCIAR!N39</f>
        <v>#N/A</v>
      </c>
      <c r="K30" s="270">
        <f>+REPORTE_DILIGENCIAR!O39</f>
        <v>0</v>
      </c>
      <c r="L30" s="99" t="e">
        <f>+REPORTE_DILIGENCIAR!P39</f>
        <v>#N/A</v>
      </c>
      <c r="M30" s="103" t="str">
        <f>+REPORTE_DILIGENCIAR!Q39</f>
        <v>CONTRATO</v>
      </c>
      <c r="N30" s="104">
        <f>+REPORTE_DILIGENCIAR!V39</f>
        <v>0</v>
      </c>
      <c r="O30" s="105" t="e">
        <f>+REPORTE_DILIGENCIAR!AF39</f>
        <v>#N/A</v>
      </c>
      <c r="P30" s="106" t="e">
        <f>+REPORTE_DILIGENCIAR!AG39</f>
        <v>#N/A</v>
      </c>
      <c r="Q30" s="240" t="e">
        <f>+REPORTE_DILIGENCIAR!AH39</f>
        <v>#N/A</v>
      </c>
      <c r="R30" s="107">
        <f>+REPORTE_DILIGENCIAR!AI39</f>
        <v>0</v>
      </c>
      <c r="S30" s="108">
        <f>+REPORTE_DILIGENCIAR!AJ39</f>
        <v>0</v>
      </c>
      <c r="T30" s="108">
        <f>+REPORTE_DILIGENCIAR!AK39</f>
        <v>0</v>
      </c>
      <c r="U30" s="108">
        <f>+REPORTE_DILIGENCIAR!AL39</f>
        <v>0</v>
      </c>
      <c r="V30" s="109" t="e">
        <f>+REPORTE_DILIGENCIAR!AM39</f>
        <v>#N/A</v>
      </c>
      <c r="W30" s="110">
        <f>+REPORTE_DILIGENCIAR!AS39</f>
        <v>0</v>
      </c>
      <c r="X30" s="110">
        <f>+REPORTE_DILIGENCIAR!AT39</f>
        <v>0</v>
      </c>
      <c r="Y30" s="110">
        <f>+REPORTE_DILIGENCIAR!AU39</f>
        <v>0</v>
      </c>
      <c r="Z30" s="110">
        <f>+REPORTE_DILIGENCIAR!AV39</f>
        <v>0</v>
      </c>
      <c r="AA30" s="111" t="str">
        <f>+IF(REPORTE_DILIGENCIAR!AW39=0," ",REPORTE_DILIGENCIAR!AW39)</f>
        <v>X</v>
      </c>
      <c r="AB30" s="111" t="str">
        <f>+IF(REPORTE_DILIGENCIAR!AX39=0," ",REPORTE_DILIGENCIAR!AX39)</f>
        <v xml:space="preserve"> </v>
      </c>
      <c r="AC30" s="108" t="e">
        <f>+REPORTE_DILIGENCIAR!AY39</f>
        <v>#N/A</v>
      </c>
      <c r="AD30" s="108">
        <f>+REPORTE_DILIGENCIAR!AZ39</f>
        <v>16</v>
      </c>
      <c r="AE30" s="112" t="e">
        <f>+REPORTE_DILIGENCIAR!BA39</f>
        <v>#N/A</v>
      </c>
    </row>
    <row r="31" spans="1:31" x14ac:dyDescent="0.25">
      <c r="A31" s="287">
        <f>+REPORTE_DILIGENCIAR!B40</f>
        <v>0</v>
      </c>
      <c r="B31" s="99">
        <f>+REPORTE_DILIGENCIAR!C40</f>
        <v>1900</v>
      </c>
      <c r="C31" s="100">
        <f>+REPORTE_DILIGENCIAR!D40</f>
        <v>0</v>
      </c>
      <c r="D31" s="100">
        <f>+REPORTE_DILIGENCIAR!E40</f>
        <v>0</v>
      </c>
      <c r="E31" s="101">
        <f>+REPORTE_DILIGENCIAR!G40</f>
        <v>1</v>
      </c>
      <c r="F31" s="101">
        <f>+REPORTE_DILIGENCIAR!J40</f>
        <v>0</v>
      </c>
      <c r="G31" s="101">
        <f>+REPORTE_DILIGENCIAR!K40</f>
        <v>0</v>
      </c>
      <c r="H31" s="102">
        <f>+REPORTE_DILIGENCIAR!L40</f>
        <v>0</v>
      </c>
      <c r="I31" s="270">
        <f>+REPORTE_DILIGENCIAR!M40</f>
        <v>0</v>
      </c>
      <c r="J31" s="99" t="e">
        <f>+REPORTE_DILIGENCIAR!N40</f>
        <v>#N/A</v>
      </c>
      <c r="K31" s="270">
        <f>+REPORTE_DILIGENCIAR!O40</f>
        <v>0</v>
      </c>
      <c r="L31" s="99" t="e">
        <f>+REPORTE_DILIGENCIAR!P40</f>
        <v>#N/A</v>
      </c>
      <c r="M31" s="103" t="str">
        <f>+REPORTE_DILIGENCIAR!Q40</f>
        <v>CONTRATO</v>
      </c>
      <c r="N31" s="104">
        <f>+REPORTE_DILIGENCIAR!V40</f>
        <v>0</v>
      </c>
      <c r="O31" s="105" t="e">
        <f>+REPORTE_DILIGENCIAR!AF40</f>
        <v>#N/A</v>
      </c>
      <c r="P31" s="106" t="e">
        <f>+REPORTE_DILIGENCIAR!AG40</f>
        <v>#N/A</v>
      </c>
      <c r="Q31" s="240" t="e">
        <f>+REPORTE_DILIGENCIAR!AH40</f>
        <v>#N/A</v>
      </c>
      <c r="R31" s="107">
        <f>+REPORTE_DILIGENCIAR!AI40</f>
        <v>0</v>
      </c>
      <c r="S31" s="108">
        <f>+REPORTE_DILIGENCIAR!AJ40</f>
        <v>0</v>
      </c>
      <c r="T31" s="108">
        <f>+REPORTE_DILIGENCIAR!AK40</f>
        <v>0</v>
      </c>
      <c r="U31" s="108">
        <f>+REPORTE_DILIGENCIAR!AL40</f>
        <v>0</v>
      </c>
      <c r="V31" s="109" t="e">
        <f>+REPORTE_DILIGENCIAR!AM40</f>
        <v>#N/A</v>
      </c>
      <c r="W31" s="110">
        <f>+REPORTE_DILIGENCIAR!AS40</f>
        <v>0</v>
      </c>
      <c r="X31" s="110">
        <f>+REPORTE_DILIGENCIAR!AT40</f>
        <v>0</v>
      </c>
      <c r="Y31" s="110">
        <f>+REPORTE_DILIGENCIAR!AU40</f>
        <v>0</v>
      </c>
      <c r="Z31" s="110">
        <f>+REPORTE_DILIGENCIAR!AV40</f>
        <v>0</v>
      </c>
      <c r="AA31" s="111" t="str">
        <f>+IF(REPORTE_DILIGENCIAR!AW40=0," ",REPORTE_DILIGENCIAR!AW40)</f>
        <v>X</v>
      </c>
      <c r="AB31" s="111" t="str">
        <f>+IF(REPORTE_DILIGENCIAR!AX40=0," ",REPORTE_DILIGENCIAR!AX40)</f>
        <v xml:space="preserve"> </v>
      </c>
      <c r="AC31" s="108" t="e">
        <f>+REPORTE_DILIGENCIAR!AY40</f>
        <v>#N/A</v>
      </c>
      <c r="AD31" s="108">
        <f>+REPORTE_DILIGENCIAR!AZ40</f>
        <v>17</v>
      </c>
      <c r="AE31" s="112" t="e">
        <f>+REPORTE_DILIGENCIAR!BA40</f>
        <v>#N/A</v>
      </c>
    </row>
    <row r="32" spans="1:31" x14ac:dyDescent="0.25">
      <c r="A32" s="287">
        <f>+REPORTE_DILIGENCIAR!B41</f>
        <v>0</v>
      </c>
      <c r="B32" s="99">
        <f>+REPORTE_DILIGENCIAR!C41</f>
        <v>1900</v>
      </c>
      <c r="C32" s="100">
        <f>+REPORTE_DILIGENCIAR!D41</f>
        <v>0</v>
      </c>
      <c r="D32" s="100">
        <f>+REPORTE_DILIGENCIAR!E41</f>
        <v>0</v>
      </c>
      <c r="E32" s="101">
        <f>+REPORTE_DILIGENCIAR!G41</f>
        <v>1</v>
      </c>
      <c r="F32" s="101">
        <f>+REPORTE_DILIGENCIAR!J41</f>
        <v>0</v>
      </c>
      <c r="G32" s="101">
        <f>+REPORTE_DILIGENCIAR!K41</f>
        <v>0</v>
      </c>
      <c r="H32" s="102">
        <f>+REPORTE_DILIGENCIAR!L41</f>
        <v>0</v>
      </c>
      <c r="I32" s="270">
        <f>+REPORTE_DILIGENCIAR!M41</f>
        <v>0</v>
      </c>
      <c r="J32" s="99" t="e">
        <f>+REPORTE_DILIGENCIAR!N41</f>
        <v>#N/A</v>
      </c>
      <c r="K32" s="270">
        <f>+REPORTE_DILIGENCIAR!O41</f>
        <v>0</v>
      </c>
      <c r="L32" s="99" t="e">
        <f>+REPORTE_DILIGENCIAR!P41</f>
        <v>#N/A</v>
      </c>
      <c r="M32" s="103" t="str">
        <f>+REPORTE_DILIGENCIAR!Q41</f>
        <v>CONTRATO</v>
      </c>
      <c r="N32" s="104">
        <f>+REPORTE_DILIGENCIAR!V41</f>
        <v>0</v>
      </c>
      <c r="O32" s="105" t="e">
        <f>+REPORTE_DILIGENCIAR!AF41</f>
        <v>#N/A</v>
      </c>
      <c r="P32" s="106" t="e">
        <f>+REPORTE_DILIGENCIAR!AG41</f>
        <v>#N/A</v>
      </c>
      <c r="Q32" s="240" t="e">
        <f>+REPORTE_DILIGENCIAR!AH41</f>
        <v>#N/A</v>
      </c>
      <c r="R32" s="107">
        <f>+REPORTE_DILIGENCIAR!AI41</f>
        <v>0</v>
      </c>
      <c r="S32" s="108">
        <f>+REPORTE_DILIGENCIAR!AJ41</f>
        <v>0</v>
      </c>
      <c r="T32" s="108">
        <f>+REPORTE_DILIGENCIAR!AK41</f>
        <v>0</v>
      </c>
      <c r="U32" s="108">
        <f>+REPORTE_DILIGENCIAR!AL41</f>
        <v>0</v>
      </c>
      <c r="V32" s="109" t="e">
        <f>+REPORTE_DILIGENCIAR!AM41</f>
        <v>#N/A</v>
      </c>
      <c r="W32" s="110">
        <f>+REPORTE_DILIGENCIAR!AS41</f>
        <v>0</v>
      </c>
      <c r="X32" s="110">
        <f>+REPORTE_DILIGENCIAR!AT41</f>
        <v>0</v>
      </c>
      <c r="Y32" s="110">
        <f>+REPORTE_DILIGENCIAR!AU41</f>
        <v>0</v>
      </c>
      <c r="Z32" s="110">
        <f>+REPORTE_DILIGENCIAR!AV41</f>
        <v>0</v>
      </c>
      <c r="AA32" s="111" t="str">
        <f>+IF(REPORTE_DILIGENCIAR!AW41=0," ",REPORTE_DILIGENCIAR!AW41)</f>
        <v>X</v>
      </c>
      <c r="AB32" s="111" t="str">
        <f>+IF(REPORTE_DILIGENCIAR!AX41=0," ",REPORTE_DILIGENCIAR!AX41)</f>
        <v xml:space="preserve"> </v>
      </c>
      <c r="AC32" s="108" t="e">
        <f>+REPORTE_DILIGENCIAR!AY41</f>
        <v>#N/A</v>
      </c>
      <c r="AD32" s="108">
        <f>+REPORTE_DILIGENCIAR!AZ41</f>
        <v>18</v>
      </c>
      <c r="AE32" s="112" t="e">
        <f>+REPORTE_DILIGENCIAR!BA41</f>
        <v>#N/A</v>
      </c>
    </row>
    <row r="33" spans="1:31" x14ac:dyDescent="0.25">
      <c r="A33" s="287">
        <f>+REPORTE_DILIGENCIAR!B42</f>
        <v>0</v>
      </c>
      <c r="B33" s="99">
        <f>+REPORTE_DILIGENCIAR!C42</f>
        <v>1900</v>
      </c>
      <c r="C33" s="100">
        <f>+REPORTE_DILIGENCIAR!D42</f>
        <v>0</v>
      </c>
      <c r="D33" s="100">
        <f>+REPORTE_DILIGENCIAR!E42</f>
        <v>0</v>
      </c>
      <c r="E33" s="101">
        <f>+REPORTE_DILIGENCIAR!G42</f>
        <v>1</v>
      </c>
      <c r="F33" s="101">
        <f>+REPORTE_DILIGENCIAR!J42</f>
        <v>0</v>
      </c>
      <c r="G33" s="101">
        <f>+REPORTE_DILIGENCIAR!K42</f>
        <v>0</v>
      </c>
      <c r="H33" s="102">
        <f>+REPORTE_DILIGENCIAR!L42</f>
        <v>0</v>
      </c>
      <c r="I33" s="270">
        <f>+REPORTE_DILIGENCIAR!M42</f>
        <v>0</v>
      </c>
      <c r="J33" s="99" t="e">
        <f>+REPORTE_DILIGENCIAR!N42</f>
        <v>#N/A</v>
      </c>
      <c r="K33" s="270">
        <f>+REPORTE_DILIGENCIAR!O42</f>
        <v>0</v>
      </c>
      <c r="L33" s="99" t="e">
        <f>+REPORTE_DILIGENCIAR!P42</f>
        <v>#N/A</v>
      </c>
      <c r="M33" s="103" t="str">
        <f>+REPORTE_DILIGENCIAR!Q42</f>
        <v>CONTRATO</v>
      </c>
      <c r="N33" s="104">
        <f>+REPORTE_DILIGENCIAR!V42</f>
        <v>0</v>
      </c>
      <c r="O33" s="105" t="e">
        <f>+REPORTE_DILIGENCIAR!AF42</f>
        <v>#N/A</v>
      </c>
      <c r="P33" s="106" t="e">
        <f>+REPORTE_DILIGENCIAR!AG42</f>
        <v>#N/A</v>
      </c>
      <c r="Q33" s="240" t="e">
        <f>+REPORTE_DILIGENCIAR!AH42</f>
        <v>#N/A</v>
      </c>
      <c r="R33" s="107">
        <f>+REPORTE_DILIGENCIAR!AI42</f>
        <v>0</v>
      </c>
      <c r="S33" s="108">
        <f>+REPORTE_DILIGENCIAR!AJ42</f>
        <v>0</v>
      </c>
      <c r="T33" s="108">
        <f>+REPORTE_DILIGENCIAR!AK42</f>
        <v>0</v>
      </c>
      <c r="U33" s="108">
        <f>+REPORTE_DILIGENCIAR!AL42</f>
        <v>0</v>
      </c>
      <c r="V33" s="109" t="e">
        <f>+REPORTE_DILIGENCIAR!AM42</f>
        <v>#N/A</v>
      </c>
      <c r="W33" s="110">
        <f>+REPORTE_DILIGENCIAR!AS42</f>
        <v>0</v>
      </c>
      <c r="X33" s="110">
        <f>+REPORTE_DILIGENCIAR!AT42</f>
        <v>0</v>
      </c>
      <c r="Y33" s="110">
        <f>+REPORTE_DILIGENCIAR!AU42</f>
        <v>0</v>
      </c>
      <c r="Z33" s="110">
        <f>+REPORTE_DILIGENCIAR!AV42</f>
        <v>0</v>
      </c>
      <c r="AA33" s="111" t="str">
        <f>+IF(REPORTE_DILIGENCIAR!AW42=0," ",REPORTE_DILIGENCIAR!AW42)</f>
        <v>X</v>
      </c>
      <c r="AB33" s="111" t="str">
        <f>+IF(REPORTE_DILIGENCIAR!AX42=0," ",REPORTE_DILIGENCIAR!AX42)</f>
        <v xml:space="preserve"> </v>
      </c>
      <c r="AC33" s="108" t="e">
        <f>+REPORTE_DILIGENCIAR!AY42</f>
        <v>#N/A</v>
      </c>
      <c r="AD33" s="108">
        <f>+REPORTE_DILIGENCIAR!AZ42</f>
        <v>19</v>
      </c>
      <c r="AE33" s="112" t="e">
        <f>+REPORTE_DILIGENCIAR!BA42</f>
        <v>#N/A</v>
      </c>
    </row>
    <row r="34" spans="1:31" x14ac:dyDescent="0.25">
      <c r="A34" s="287">
        <f>+REPORTE_DILIGENCIAR!B43</f>
        <v>0</v>
      </c>
      <c r="B34" s="99">
        <f>+REPORTE_DILIGENCIAR!C43</f>
        <v>1900</v>
      </c>
      <c r="C34" s="100">
        <f>+REPORTE_DILIGENCIAR!D43</f>
        <v>0</v>
      </c>
      <c r="D34" s="100">
        <f>+REPORTE_DILIGENCIAR!E43</f>
        <v>0</v>
      </c>
      <c r="E34" s="101">
        <f>+REPORTE_DILIGENCIAR!G43</f>
        <v>1</v>
      </c>
      <c r="F34" s="101">
        <f>+REPORTE_DILIGENCIAR!J43</f>
        <v>0</v>
      </c>
      <c r="G34" s="101">
        <f>+REPORTE_DILIGENCIAR!K43</f>
        <v>0</v>
      </c>
      <c r="H34" s="102">
        <f>+REPORTE_DILIGENCIAR!L43</f>
        <v>0</v>
      </c>
      <c r="I34" s="270">
        <f>+REPORTE_DILIGENCIAR!M43</f>
        <v>0</v>
      </c>
      <c r="J34" s="99" t="e">
        <f>+REPORTE_DILIGENCIAR!N43</f>
        <v>#N/A</v>
      </c>
      <c r="K34" s="270">
        <f>+REPORTE_DILIGENCIAR!O43</f>
        <v>0</v>
      </c>
      <c r="L34" s="99" t="e">
        <f>+REPORTE_DILIGENCIAR!P43</f>
        <v>#N/A</v>
      </c>
      <c r="M34" s="103" t="str">
        <f>+REPORTE_DILIGENCIAR!Q43</f>
        <v>CONTRATO</v>
      </c>
      <c r="N34" s="104">
        <f>+REPORTE_DILIGENCIAR!V43</f>
        <v>0</v>
      </c>
      <c r="O34" s="105" t="e">
        <f>+REPORTE_DILIGENCIAR!AF43</f>
        <v>#N/A</v>
      </c>
      <c r="P34" s="106" t="e">
        <f>+REPORTE_DILIGENCIAR!AG43</f>
        <v>#N/A</v>
      </c>
      <c r="Q34" s="240" t="e">
        <f>+REPORTE_DILIGENCIAR!AH43</f>
        <v>#N/A</v>
      </c>
      <c r="R34" s="107">
        <f>+REPORTE_DILIGENCIAR!AI43</f>
        <v>0</v>
      </c>
      <c r="S34" s="108">
        <f>+REPORTE_DILIGENCIAR!AJ43</f>
        <v>0</v>
      </c>
      <c r="T34" s="108">
        <f>+REPORTE_DILIGENCIAR!AK43</f>
        <v>0</v>
      </c>
      <c r="U34" s="108">
        <f>+REPORTE_DILIGENCIAR!AL43</f>
        <v>0</v>
      </c>
      <c r="V34" s="109" t="e">
        <f>+REPORTE_DILIGENCIAR!AM43</f>
        <v>#N/A</v>
      </c>
      <c r="W34" s="110">
        <f>+REPORTE_DILIGENCIAR!AS43</f>
        <v>0</v>
      </c>
      <c r="X34" s="110">
        <f>+REPORTE_DILIGENCIAR!AT43</f>
        <v>0</v>
      </c>
      <c r="Y34" s="110">
        <f>+REPORTE_DILIGENCIAR!AU43</f>
        <v>0</v>
      </c>
      <c r="Z34" s="110">
        <f>+REPORTE_DILIGENCIAR!AV43</f>
        <v>0</v>
      </c>
      <c r="AA34" s="111" t="str">
        <f>+IF(REPORTE_DILIGENCIAR!AW43=0," ",REPORTE_DILIGENCIAR!AW43)</f>
        <v>X</v>
      </c>
      <c r="AB34" s="111" t="str">
        <f>+IF(REPORTE_DILIGENCIAR!AX43=0," ",REPORTE_DILIGENCIAR!AX43)</f>
        <v xml:space="preserve"> </v>
      </c>
      <c r="AC34" s="108" t="e">
        <f>+REPORTE_DILIGENCIAR!AY43</f>
        <v>#N/A</v>
      </c>
      <c r="AD34" s="108">
        <f>+REPORTE_DILIGENCIAR!AZ43</f>
        <v>20</v>
      </c>
      <c r="AE34" s="112" t="e">
        <f>+REPORTE_DILIGENCIAR!BA43</f>
        <v>#N/A</v>
      </c>
    </row>
    <row r="35" spans="1:31" x14ac:dyDescent="0.25">
      <c r="A35" s="287">
        <f>+REPORTE_DILIGENCIAR!B44</f>
        <v>0</v>
      </c>
      <c r="B35" s="99">
        <f>+REPORTE_DILIGENCIAR!C44</f>
        <v>1900</v>
      </c>
      <c r="C35" s="100">
        <f>+REPORTE_DILIGENCIAR!D44</f>
        <v>0</v>
      </c>
      <c r="D35" s="100">
        <f>+REPORTE_DILIGENCIAR!E44</f>
        <v>0</v>
      </c>
      <c r="E35" s="101">
        <f>+REPORTE_DILIGENCIAR!G44</f>
        <v>1</v>
      </c>
      <c r="F35" s="101">
        <f>+REPORTE_DILIGENCIAR!J44</f>
        <v>0</v>
      </c>
      <c r="G35" s="101">
        <f>+REPORTE_DILIGENCIAR!K44</f>
        <v>0</v>
      </c>
      <c r="H35" s="102">
        <f>+REPORTE_DILIGENCIAR!L44</f>
        <v>0</v>
      </c>
      <c r="I35" s="270">
        <f>+REPORTE_DILIGENCIAR!M44</f>
        <v>0</v>
      </c>
      <c r="J35" s="99" t="e">
        <f>+REPORTE_DILIGENCIAR!N44</f>
        <v>#N/A</v>
      </c>
      <c r="K35" s="270">
        <f>+REPORTE_DILIGENCIAR!O44</f>
        <v>0</v>
      </c>
      <c r="L35" s="99" t="e">
        <f>+REPORTE_DILIGENCIAR!P44</f>
        <v>#N/A</v>
      </c>
      <c r="M35" s="103" t="str">
        <f>+REPORTE_DILIGENCIAR!Q44</f>
        <v>CONTRATO</v>
      </c>
      <c r="N35" s="104">
        <f>+REPORTE_DILIGENCIAR!V44</f>
        <v>0</v>
      </c>
      <c r="O35" s="105" t="e">
        <f>+REPORTE_DILIGENCIAR!AF44</f>
        <v>#N/A</v>
      </c>
      <c r="P35" s="106" t="e">
        <f>+REPORTE_DILIGENCIAR!AG44</f>
        <v>#N/A</v>
      </c>
      <c r="Q35" s="240" t="e">
        <f>+REPORTE_DILIGENCIAR!AH44</f>
        <v>#N/A</v>
      </c>
      <c r="R35" s="107">
        <f>+REPORTE_DILIGENCIAR!AI44</f>
        <v>0</v>
      </c>
      <c r="S35" s="108">
        <f>+REPORTE_DILIGENCIAR!AJ44</f>
        <v>0</v>
      </c>
      <c r="T35" s="108">
        <f>+REPORTE_DILIGENCIAR!AK44</f>
        <v>0</v>
      </c>
      <c r="U35" s="108">
        <f>+REPORTE_DILIGENCIAR!AL44</f>
        <v>0</v>
      </c>
      <c r="V35" s="109" t="e">
        <f>+REPORTE_DILIGENCIAR!AM44</f>
        <v>#N/A</v>
      </c>
      <c r="W35" s="110">
        <f>+REPORTE_DILIGENCIAR!AS44</f>
        <v>0</v>
      </c>
      <c r="X35" s="110">
        <f>+REPORTE_DILIGENCIAR!AT44</f>
        <v>0</v>
      </c>
      <c r="Y35" s="110">
        <f>+REPORTE_DILIGENCIAR!AU44</f>
        <v>0</v>
      </c>
      <c r="Z35" s="110">
        <f>+REPORTE_DILIGENCIAR!AV44</f>
        <v>0</v>
      </c>
      <c r="AA35" s="111" t="str">
        <f>+IF(REPORTE_DILIGENCIAR!AW44=0," ",REPORTE_DILIGENCIAR!AW44)</f>
        <v>X</v>
      </c>
      <c r="AB35" s="111" t="str">
        <f>+IF(REPORTE_DILIGENCIAR!AX44=0," ",REPORTE_DILIGENCIAR!AX44)</f>
        <v xml:space="preserve"> </v>
      </c>
      <c r="AC35" s="108" t="e">
        <f>+REPORTE_DILIGENCIAR!AY44</f>
        <v>#N/A</v>
      </c>
      <c r="AD35" s="108">
        <f>+REPORTE_DILIGENCIAR!AZ44</f>
        <v>21</v>
      </c>
      <c r="AE35" s="112" t="e">
        <f>+REPORTE_DILIGENCIAR!BA44</f>
        <v>#N/A</v>
      </c>
    </row>
    <row r="36" spans="1:31" x14ac:dyDescent="0.25">
      <c r="A36" s="287">
        <f>+REPORTE_DILIGENCIAR!B45</f>
        <v>0</v>
      </c>
      <c r="B36" s="99">
        <f>+REPORTE_DILIGENCIAR!C45</f>
        <v>1900</v>
      </c>
      <c r="C36" s="100">
        <f>+REPORTE_DILIGENCIAR!D45</f>
        <v>0</v>
      </c>
      <c r="D36" s="100">
        <f>+REPORTE_DILIGENCIAR!E45</f>
        <v>0</v>
      </c>
      <c r="E36" s="101">
        <f>+REPORTE_DILIGENCIAR!G45</f>
        <v>1</v>
      </c>
      <c r="F36" s="101">
        <f>+REPORTE_DILIGENCIAR!J45</f>
        <v>0</v>
      </c>
      <c r="G36" s="101">
        <f>+REPORTE_DILIGENCIAR!K45</f>
        <v>0</v>
      </c>
      <c r="H36" s="102">
        <f>+REPORTE_DILIGENCIAR!L45</f>
        <v>0</v>
      </c>
      <c r="I36" s="270">
        <f>+REPORTE_DILIGENCIAR!M45</f>
        <v>0</v>
      </c>
      <c r="J36" s="99" t="e">
        <f>+REPORTE_DILIGENCIAR!N45</f>
        <v>#N/A</v>
      </c>
      <c r="K36" s="270">
        <f>+REPORTE_DILIGENCIAR!O45</f>
        <v>0</v>
      </c>
      <c r="L36" s="99" t="e">
        <f>+REPORTE_DILIGENCIAR!P45</f>
        <v>#N/A</v>
      </c>
      <c r="M36" s="103" t="str">
        <f>+REPORTE_DILIGENCIAR!Q45</f>
        <v>CONTRATO</v>
      </c>
      <c r="N36" s="104">
        <f>+REPORTE_DILIGENCIAR!V45</f>
        <v>0</v>
      </c>
      <c r="O36" s="105" t="e">
        <f>+REPORTE_DILIGENCIAR!AF45</f>
        <v>#N/A</v>
      </c>
      <c r="P36" s="106" t="e">
        <f>+REPORTE_DILIGENCIAR!AG45</f>
        <v>#N/A</v>
      </c>
      <c r="Q36" s="240" t="e">
        <f>+REPORTE_DILIGENCIAR!AH45</f>
        <v>#N/A</v>
      </c>
      <c r="R36" s="107">
        <f>+REPORTE_DILIGENCIAR!AI45</f>
        <v>0</v>
      </c>
      <c r="S36" s="108">
        <f>+REPORTE_DILIGENCIAR!AJ45</f>
        <v>0</v>
      </c>
      <c r="T36" s="108">
        <f>+REPORTE_DILIGENCIAR!AK45</f>
        <v>0</v>
      </c>
      <c r="U36" s="108">
        <f>+REPORTE_DILIGENCIAR!AL45</f>
        <v>0</v>
      </c>
      <c r="V36" s="109" t="e">
        <f>+REPORTE_DILIGENCIAR!AM45</f>
        <v>#N/A</v>
      </c>
      <c r="W36" s="110">
        <f>+REPORTE_DILIGENCIAR!AS45</f>
        <v>0</v>
      </c>
      <c r="X36" s="110">
        <f>+REPORTE_DILIGENCIAR!AT45</f>
        <v>0</v>
      </c>
      <c r="Y36" s="110">
        <f>+REPORTE_DILIGENCIAR!AU45</f>
        <v>0</v>
      </c>
      <c r="Z36" s="110">
        <f>+REPORTE_DILIGENCIAR!AV45</f>
        <v>0</v>
      </c>
      <c r="AA36" s="111" t="str">
        <f>+IF(REPORTE_DILIGENCIAR!AW45=0," ",REPORTE_DILIGENCIAR!AW45)</f>
        <v>X</v>
      </c>
      <c r="AB36" s="111" t="str">
        <f>+IF(REPORTE_DILIGENCIAR!AX45=0," ",REPORTE_DILIGENCIAR!AX45)</f>
        <v xml:space="preserve"> </v>
      </c>
      <c r="AC36" s="108" t="e">
        <f>+REPORTE_DILIGENCIAR!AY45</f>
        <v>#N/A</v>
      </c>
      <c r="AD36" s="108">
        <f>+REPORTE_DILIGENCIAR!AZ45</f>
        <v>22</v>
      </c>
      <c r="AE36" s="112" t="e">
        <f>+REPORTE_DILIGENCIAR!BA45</f>
        <v>#N/A</v>
      </c>
    </row>
    <row r="37" spans="1:31" x14ac:dyDescent="0.25">
      <c r="A37" s="287">
        <f>+REPORTE_DILIGENCIAR!B46</f>
        <v>0</v>
      </c>
      <c r="B37" s="99">
        <f>+REPORTE_DILIGENCIAR!C46</f>
        <v>1900</v>
      </c>
      <c r="C37" s="100">
        <f>+REPORTE_DILIGENCIAR!D46</f>
        <v>0</v>
      </c>
      <c r="D37" s="100">
        <f>+REPORTE_DILIGENCIAR!E46</f>
        <v>0</v>
      </c>
      <c r="E37" s="101">
        <f>+REPORTE_DILIGENCIAR!G46</f>
        <v>1</v>
      </c>
      <c r="F37" s="101">
        <f>+REPORTE_DILIGENCIAR!J46</f>
        <v>0</v>
      </c>
      <c r="G37" s="101">
        <f>+REPORTE_DILIGENCIAR!K46</f>
        <v>0</v>
      </c>
      <c r="H37" s="102">
        <f>+REPORTE_DILIGENCIAR!L46</f>
        <v>0</v>
      </c>
      <c r="I37" s="270">
        <f>+REPORTE_DILIGENCIAR!M46</f>
        <v>0</v>
      </c>
      <c r="J37" s="99" t="e">
        <f>+REPORTE_DILIGENCIAR!N46</f>
        <v>#N/A</v>
      </c>
      <c r="K37" s="270">
        <f>+REPORTE_DILIGENCIAR!O46</f>
        <v>0</v>
      </c>
      <c r="L37" s="99" t="e">
        <f>+REPORTE_DILIGENCIAR!P46</f>
        <v>#N/A</v>
      </c>
      <c r="M37" s="103" t="str">
        <f>+REPORTE_DILIGENCIAR!Q46</f>
        <v>CONTRATO</v>
      </c>
      <c r="N37" s="104">
        <f>+REPORTE_DILIGENCIAR!V46</f>
        <v>0</v>
      </c>
      <c r="O37" s="105" t="e">
        <f>+REPORTE_DILIGENCIAR!AF46</f>
        <v>#N/A</v>
      </c>
      <c r="P37" s="106" t="e">
        <f>+REPORTE_DILIGENCIAR!AG46</f>
        <v>#N/A</v>
      </c>
      <c r="Q37" s="240" t="e">
        <f>+REPORTE_DILIGENCIAR!AH46</f>
        <v>#N/A</v>
      </c>
      <c r="R37" s="107">
        <f>+REPORTE_DILIGENCIAR!AI46</f>
        <v>0</v>
      </c>
      <c r="S37" s="108">
        <f>+REPORTE_DILIGENCIAR!AJ46</f>
        <v>0</v>
      </c>
      <c r="T37" s="108">
        <f>+REPORTE_DILIGENCIAR!AK46</f>
        <v>0</v>
      </c>
      <c r="U37" s="108">
        <f>+REPORTE_DILIGENCIAR!AL46</f>
        <v>0</v>
      </c>
      <c r="V37" s="109" t="e">
        <f>+REPORTE_DILIGENCIAR!AM46</f>
        <v>#N/A</v>
      </c>
      <c r="W37" s="110">
        <f>+REPORTE_DILIGENCIAR!AS46</f>
        <v>0</v>
      </c>
      <c r="X37" s="110">
        <f>+REPORTE_DILIGENCIAR!AT46</f>
        <v>0</v>
      </c>
      <c r="Y37" s="110">
        <f>+REPORTE_DILIGENCIAR!AU46</f>
        <v>0</v>
      </c>
      <c r="Z37" s="110">
        <f>+REPORTE_DILIGENCIAR!AV46</f>
        <v>0</v>
      </c>
      <c r="AA37" s="111" t="str">
        <f>+IF(REPORTE_DILIGENCIAR!AW46=0," ",REPORTE_DILIGENCIAR!AW46)</f>
        <v>X</v>
      </c>
      <c r="AB37" s="111" t="str">
        <f>+IF(REPORTE_DILIGENCIAR!AX46=0," ",REPORTE_DILIGENCIAR!AX46)</f>
        <v xml:space="preserve"> </v>
      </c>
      <c r="AC37" s="108" t="e">
        <f>+REPORTE_DILIGENCIAR!AY46</f>
        <v>#N/A</v>
      </c>
      <c r="AD37" s="108">
        <f>+REPORTE_DILIGENCIAR!AZ46</f>
        <v>23</v>
      </c>
      <c r="AE37" s="112" t="e">
        <f>+REPORTE_DILIGENCIAR!BA46</f>
        <v>#N/A</v>
      </c>
    </row>
    <row r="38" spans="1:31" x14ac:dyDescent="0.25">
      <c r="A38" s="287">
        <f>+REPORTE_DILIGENCIAR!B47</f>
        <v>0</v>
      </c>
      <c r="B38" s="99">
        <f>+REPORTE_DILIGENCIAR!C47</f>
        <v>1900</v>
      </c>
      <c r="C38" s="100">
        <f>+REPORTE_DILIGENCIAR!D47</f>
        <v>0</v>
      </c>
      <c r="D38" s="100">
        <f>+REPORTE_DILIGENCIAR!E47</f>
        <v>0</v>
      </c>
      <c r="E38" s="101">
        <f>+REPORTE_DILIGENCIAR!G47</f>
        <v>1</v>
      </c>
      <c r="F38" s="101">
        <f>+REPORTE_DILIGENCIAR!J47</f>
        <v>0</v>
      </c>
      <c r="G38" s="101">
        <f>+REPORTE_DILIGENCIAR!K47</f>
        <v>0</v>
      </c>
      <c r="H38" s="102">
        <f>+REPORTE_DILIGENCIAR!L47</f>
        <v>0</v>
      </c>
      <c r="I38" s="270">
        <f>+REPORTE_DILIGENCIAR!M47</f>
        <v>0</v>
      </c>
      <c r="J38" s="99" t="e">
        <f>+REPORTE_DILIGENCIAR!N47</f>
        <v>#N/A</v>
      </c>
      <c r="K38" s="270">
        <f>+REPORTE_DILIGENCIAR!O47</f>
        <v>0</v>
      </c>
      <c r="L38" s="99" t="e">
        <f>+REPORTE_DILIGENCIAR!P47</f>
        <v>#N/A</v>
      </c>
      <c r="M38" s="103" t="str">
        <f>+REPORTE_DILIGENCIAR!Q47</f>
        <v>CONTRATO</v>
      </c>
      <c r="N38" s="104">
        <f>+REPORTE_DILIGENCIAR!V47</f>
        <v>0</v>
      </c>
      <c r="O38" s="105" t="e">
        <f>+REPORTE_DILIGENCIAR!AF47</f>
        <v>#N/A</v>
      </c>
      <c r="P38" s="106" t="e">
        <f>+REPORTE_DILIGENCIAR!AG47</f>
        <v>#N/A</v>
      </c>
      <c r="Q38" s="240" t="e">
        <f>+REPORTE_DILIGENCIAR!AH47</f>
        <v>#N/A</v>
      </c>
      <c r="R38" s="107">
        <f>+REPORTE_DILIGENCIAR!AI47</f>
        <v>0</v>
      </c>
      <c r="S38" s="108">
        <f>+REPORTE_DILIGENCIAR!AJ47</f>
        <v>0</v>
      </c>
      <c r="T38" s="108">
        <f>+REPORTE_DILIGENCIAR!AK47</f>
        <v>0</v>
      </c>
      <c r="U38" s="108">
        <f>+REPORTE_DILIGENCIAR!AL47</f>
        <v>0</v>
      </c>
      <c r="V38" s="109" t="e">
        <f>+REPORTE_DILIGENCIAR!AM47</f>
        <v>#N/A</v>
      </c>
      <c r="W38" s="110">
        <f>+REPORTE_DILIGENCIAR!AS47</f>
        <v>0</v>
      </c>
      <c r="X38" s="110">
        <f>+REPORTE_DILIGENCIAR!AT47</f>
        <v>0</v>
      </c>
      <c r="Y38" s="110">
        <f>+REPORTE_DILIGENCIAR!AU47</f>
        <v>0</v>
      </c>
      <c r="Z38" s="110">
        <f>+REPORTE_DILIGENCIAR!AV47</f>
        <v>0</v>
      </c>
      <c r="AA38" s="111" t="str">
        <f>+IF(REPORTE_DILIGENCIAR!AW47=0," ",REPORTE_DILIGENCIAR!AW47)</f>
        <v>X</v>
      </c>
      <c r="AB38" s="111" t="str">
        <f>+IF(REPORTE_DILIGENCIAR!AX47=0," ",REPORTE_DILIGENCIAR!AX47)</f>
        <v xml:space="preserve"> </v>
      </c>
      <c r="AC38" s="108" t="e">
        <f>+REPORTE_DILIGENCIAR!AY47</f>
        <v>#N/A</v>
      </c>
      <c r="AD38" s="108">
        <f>+REPORTE_DILIGENCIAR!AZ47</f>
        <v>24</v>
      </c>
      <c r="AE38" s="112" t="e">
        <f>+REPORTE_DILIGENCIAR!BA47</f>
        <v>#N/A</v>
      </c>
    </row>
    <row r="39" spans="1:31" x14ac:dyDescent="0.25">
      <c r="A39" s="287">
        <f>+REPORTE_DILIGENCIAR!B48</f>
        <v>0</v>
      </c>
      <c r="B39" s="99">
        <f>+REPORTE_DILIGENCIAR!C48</f>
        <v>1900</v>
      </c>
      <c r="C39" s="100">
        <f>+REPORTE_DILIGENCIAR!D48</f>
        <v>0</v>
      </c>
      <c r="D39" s="100">
        <f>+REPORTE_DILIGENCIAR!E48</f>
        <v>0</v>
      </c>
      <c r="E39" s="101">
        <f>+REPORTE_DILIGENCIAR!G48</f>
        <v>1</v>
      </c>
      <c r="F39" s="101">
        <f>+REPORTE_DILIGENCIAR!J48</f>
        <v>0</v>
      </c>
      <c r="G39" s="101">
        <f>+REPORTE_DILIGENCIAR!K48</f>
        <v>0</v>
      </c>
      <c r="H39" s="102">
        <f>+REPORTE_DILIGENCIAR!L48</f>
        <v>0</v>
      </c>
      <c r="I39" s="270">
        <f>+REPORTE_DILIGENCIAR!M48</f>
        <v>0</v>
      </c>
      <c r="J39" s="99" t="e">
        <f>+REPORTE_DILIGENCIAR!N48</f>
        <v>#N/A</v>
      </c>
      <c r="K39" s="270">
        <f>+REPORTE_DILIGENCIAR!O48</f>
        <v>0</v>
      </c>
      <c r="L39" s="99" t="e">
        <f>+REPORTE_DILIGENCIAR!P48</f>
        <v>#N/A</v>
      </c>
      <c r="M39" s="103" t="str">
        <f>+REPORTE_DILIGENCIAR!Q48</f>
        <v>CONTRATO</v>
      </c>
      <c r="N39" s="104">
        <f>+REPORTE_DILIGENCIAR!V48</f>
        <v>0</v>
      </c>
      <c r="O39" s="105" t="e">
        <f>+REPORTE_DILIGENCIAR!AF48</f>
        <v>#N/A</v>
      </c>
      <c r="P39" s="106" t="e">
        <f>+REPORTE_DILIGENCIAR!AG48</f>
        <v>#N/A</v>
      </c>
      <c r="Q39" s="240" t="e">
        <f>+REPORTE_DILIGENCIAR!AH48</f>
        <v>#N/A</v>
      </c>
      <c r="R39" s="107">
        <f>+REPORTE_DILIGENCIAR!AI48</f>
        <v>0</v>
      </c>
      <c r="S39" s="108">
        <f>+REPORTE_DILIGENCIAR!AJ48</f>
        <v>0</v>
      </c>
      <c r="T39" s="108">
        <f>+REPORTE_DILIGENCIAR!AK48</f>
        <v>0</v>
      </c>
      <c r="U39" s="108">
        <f>+REPORTE_DILIGENCIAR!AL48</f>
        <v>0</v>
      </c>
      <c r="V39" s="109" t="e">
        <f>+REPORTE_DILIGENCIAR!AM48</f>
        <v>#N/A</v>
      </c>
      <c r="W39" s="110">
        <f>+REPORTE_DILIGENCIAR!AS48</f>
        <v>0</v>
      </c>
      <c r="X39" s="110">
        <f>+REPORTE_DILIGENCIAR!AT48</f>
        <v>0</v>
      </c>
      <c r="Y39" s="110">
        <f>+REPORTE_DILIGENCIAR!AU48</f>
        <v>0</v>
      </c>
      <c r="Z39" s="110">
        <f>+REPORTE_DILIGENCIAR!AV48</f>
        <v>0</v>
      </c>
      <c r="AA39" s="111" t="str">
        <f>+IF(REPORTE_DILIGENCIAR!AW48=0," ",REPORTE_DILIGENCIAR!AW48)</f>
        <v>X</v>
      </c>
      <c r="AB39" s="111" t="str">
        <f>+IF(REPORTE_DILIGENCIAR!AX48=0," ",REPORTE_DILIGENCIAR!AX48)</f>
        <v xml:space="preserve"> </v>
      </c>
      <c r="AC39" s="108" t="e">
        <f>+REPORTE_DILIGENCIAR!AY48</f>
        <v>#N/A</v>
      </c>
      <c r="AD39" s="108">
        <f>+REPORTE_DILIGENCIAR!AZ48</f>
        <v>25</v>
      </c>
      <c r="AE39" s="112" t="e">
        <f>+REPORTE_DILIGENCIAR!BA48</f>
        <v>#N/A</v>
      </c>
    </row>
    <row r="40" spans="1:31" x14ac:dyDescent="0.25">
      <c r="A40" s="287">
        <f>+REPORTE_DILIGENCIAR!B49</f>
        <v>0</v>
      </c>
      <c r="B40" s="99">
        <f>+REPORTE_DILIGENCIAR!C49</f>
        <v>1900</v>
      </c>
      <c r="C40" s="100">
        <f>+REPORTE_DILIGENCIAR!D49</f>
        <v>0</v>
      </c>
      <c r="D40" s="100">
        <f>+REPORTE_DILIGENCIAR!E49</f>
        <v>0</v>
      </c>
      <c r="E40" s="101">
        <f>+REPORTE_DILIGENCIAR!G49</f>
        <v>1</v>
      </c>
      <c r="F40" s="101">
        <f>+REPORTE_DILIGENCIAR!J49</f>
        <v>0</v>
      </c>
      <c r="G40" s="101">
        <f>+REPORTE_DILIGENCIAR!K49</f>
        <v>0</v>
      </c>
      <c r="H40" s="102">
        <f>+REPORTE_DILIGENCIAR!L49</f>
        <v>0</v>
      </c>
      <c r="I40" s="270">
        <f>+REPORTE_DILIGENCIAR!M49</f>
        <v>0</v>
      </c>
      <c r="J40" s="99" t="e">
        <f>+REPORTE_DILIGENCIAR!N49</f>
        <v>#N/A</v>
      </c>
      <c r="K40" s="270">
        <f>+REPORTE_DILIGENCIAR!O49</f>
        <v>0</v>
      </c>
      <c r="L40" s="99" t="e">
        <f>+REPORTE_DILIGENCIAR!P49</f>
        <v>#N/A</v>
      </c>
      <c r="M40" s="103" t="str">
        <f>+REPORTE_DILIGENCIAR!Q49</f>
        <v>CONTRATO</v>
      </c>
      <c r="N40" s="104">
        <f>+REPORTE_DILIGENCIAR!V49</f>
        <v>0</v>
      </c>
      <c r="O40" s="105" t="e">
        <f>+REPORTE_DILIGENCIAR!AF49</f>
        <v>#N/A</v>
      </c>
      <c r="P40" s="106" t="e">
        <f>+REPORTE_DILIGENCIAR!AG49</f>
        <v>#N/A</v>
      </c>
      <c r="Q40" s="240" t="e">
        <f>+REPORTE_DILIGENCIAR!AH49</f>
        <v>#N/A</v>
      </c>
      <c r="R40" s="107">
        <f>+REPORTE_DILIGENCIAR!AI49</f>
        <v>0</v>
      </c>
      <c r="S40" s="108">
        <f>+REPORTE_DILIGENCIAR!AJ49</f>
        <v>0</v>
      </c>
      <c r="T40" s="108">
        <f>+REPORTE_DILIGENCIAR!AK49</f>
        <v>0</v>
      </c>
      <c r="U40" s="108">
        <f>+REPORTE_DILIGENCIAR!AL49</f>
        <v>0</v>
      </c>
      <c r="V40" s="109" t="e">
        <f>+REPORTE_DILIGENCIAR!AM49</f>
        <v>#N/A</v>
      </c>
      <c r="W40" s="110">
        <f>+REPORTE_DILIGENCIAR!AS49</f>
        <v>0</v>
      </c>
      <c r="X40" s="110">
        <f>+REPORTE_DILIGENCIAR!AT49</f>
        <v>0</v>
      </c>
      <c r="Y40" s="110">
        <f>+REPORTE_DILIGENCIAR!AU49</f>
        <v>0</v>
      </c>
      <c r="Z40" s="110">
        <f>+REPORTE_DILIGENCIAR!AV49</f>
        <v>0</v>
      </c>
      <c r="AA40" s="111" t="str">
        <f>+IF(REPORTE_DILIGENCIAR!AW49=0," ",REPORTE_DILIGENCIAR!AW49)</f>
        <v>X</v>
      </c>
      <c r="AB40" s="111" t="str">
        <f>+IF(REPORTE_DILIGENCIAR!AX49=0," ",REPORTE_DILIGENCIAR!AX49)</f>
        <v xml:space="preserve"> </v>
      </c>
      <c r="AC40" s="108" t="e">
        <f>+REPORTE_DILIGENCIAR!AY49</f>
        <v>#N/A</v>
      </c>
      <c r="AD40" s="108">
        <f>+REPORTE_DILIGENCIAR!AZ49</f>
        <v>26</v>
      </c>
      <c r="AE40" s="112" t="e">
        <f>+REPORTE_DILIGENCIAR!BA49</f>
        <v>#N/A</v>
      </c>
    </row>
    <row r="41" spans="1:31" x14ac:dyDescent="0.25">
      <c r="A41" s="287">
        <f>+REPORTE_DILIGENCIAR!B50</f>
        <v>0</v>
      </c>
      <c r="B41" s="99">
        <f>+REPORTE_DILIGENCIAR!C50</f>
        <v>1900</v>
      </c>
      <c r="C41" s="100">
        <f>+REPORTE_DILIGENCIAR!D50</f>
        <v>0</v>
      </c>
      <c r="D41" s="100">
        <f>+REPORTE_DILIGENCIAR!E50</f>
        <v>0</v>
      </c>
      <c r="E41" s="101">
        <f>+REPORTE_DILIGENCIAR!G50</f>
        <v>1</v>
      </c>
      <c r="F41" s="101">
        <f>+REPORTE_DILIGENCIAR!J50</f>
        <v>0</v>
      </c>
      <c r="G41" s="101">
        <f>+REPORTE_DILIGENCIAR!K50</f>
        <v>0</v>
      </c>
      <c r="H41" s="102">
        <f>+REPORTE_DILIGENCIAR!L50</f>
        <v>0</v>
      </c>
      <c r="I41" s="270">
        <f>+REPORTE_DILIGENCIAR!M50</f>
        <v>0</v>
      </c>
      <c r="J41" s="99" t="e">
        <f>+REPORTE_DILIGENCIAR!N50</f>
        <v>#N/A</v>
      </c>
      <c r="K41" s="270">
        <f>+REPORTE_DILIGENCIAR!O50</f>
        <v>0</v>
      </c>
      <c r="L41" s="99" t="e">
        <f>+REPORTE_DILIGENCIAR!P50</f>
        <v>#N/A</v>
      </c>
      <c r="M41" s="103" t="str">
        <f>+REPORTE_DILIGENCIAR!Q50</f>
        <v>CONTRATO</v>
      </c>
      <c r="N41" s="104">
        <f>+REPORTE_DILIGENCIAR!V50</f>
        <v>0</v>
      </c>
      <c r="O41" s="105" t="e">
        <f>+REPORTE_DILIGENCIAR!AF50</f>
        <v>#N/A</v>
      </c>
      <c r="P41" s="106" t="e">
        <f>+REPORTE_DILIGENCIAR!AG50</f>
        <v>#N/A</v>
      </c>
      <c r="Q41" s="240" t="e">
        <f>+REPORTE_DILIGENCIAR!AH50</f>
        <v>#N/A</v>
      </c>
      <c r="R41" s="107">
        <f>+REPORTE_DILIGENCIAR!AI50</f>
        <v>0</v>
      </c>
      <c r="S41" s="108">
        <f>+REPORTE_DILIGENCIAR!AJ50</f>
        <v>0</v>
      </c>
      <c r="T41" s="108">
        <f>+REPORTE_DILIGENCIAR!AK50</f>
        <v>0</v>
      </c>
      <c r="U41" s="108">
        <f>+REPORTE_DILIGENCIAR!AL50</f>
        <v>0</v>
      </c>
      <c r="V41" s="109" t="e">
        <f>+REPORTE_DILIGENCIAR!AM50</f>
        <v>#N/A</v>
      </c>
      <c r="W41" s="110">
        <f>+REPORTE_DILIGENCIAR!AS50</f>
        <v>0</v>
      </c>
      <c r="X41" s="110">
        <f>+REPORTE_DILIGENCIAR!AT50</f>
        <v>0</v>
      </c>
      <c r="Y41" s="110">
        <f>+REPORTE_DILIGENCIAR!AU50</f>
        <v>0</v>
      </c>
      <c r="Z41" s="110">
        <f>+REPORTE_DILIGENCIAR!AV50</f>
        <v>0</v>
      </c>
      <c r="AA41" s="111" t="str">
        <f>+IF(REPORTE_DILIGENCIAR!AW50=0," ",REPORTE_DILIGENCIAR!AW50)</f>
        <v>X</v>
      </c>
      <c r="AB41" s="111" t="str">
        <f>+IF(REPORTE_DILIGENCIAR!AX50=0," ",REPORTE_DILIGENCIAR!AX50)</f>
        <v xml:space="preserve"> </v>
      </c>
      <c r="AC41" s="108" t="e">
        <f>+REPORTE_DILIGENCIAR!AY50</f>
        <v>#N/A</v>
      </c>
      <c r="AD41" s="108">
        <f>+REPORTE_DILIGENCIAR!AZ50</f>
        <v>27</v>
      </c>
      <c r="AE41" s="112" t="e">
        <f>+REPORTE_DILIGENCIAR!BA50</f>
        <v>#N/A</v>
      </c>
    </row>
    <row r="42" spans="1:31" x14ac:dyDescent="0.25">
      <c r="A42" s="287">
        <f>+REPORTE_DILIGENCIAR!B51</f>
        <v>0</v>
      </c>
      <c r="B42" s="99">
        <f>+REPORTE_DILIGENCIAR!C51</f>
        <v>1900</v>
      </c>
      <c r="C42" s="100">
        <f>+REPORTE_DILIGENCIAR!D51</f>
        <v>0</v>
      </c>
      <c r="D42" s="100">
        <f>+REPORTE_DILIGENCIAR!E51</f>
        <v>0</v>
      </c>
      <c r="E42" s="101">
        <f>+REPORTE_DILIGENCIAR!G51</f>
        <v>1</v>
      </c>
      <c r="F42" s="101">
        <f>+REPORTE_DILIGENCIAR!J51</f>
        <v>0</v>
      </c>
      <c r="G42" s="101">
        <f>+REPORTE_DILIGENCIAR!K51</f>
        <v>0</v>
      </c>
      <c r="H42" s="102">
        <f>+REPORTE_DILIGENCIAR!L51</f>
        <v>0</v>
      </c>
      <c r="I42" s="270">
        <f>+REPORTE_DILIGENCIAR!M51</f>
        <v>0</v>
      </c>
      <c r="J42" s="99" t="e">
        <f>+REPORTE_DILIGENCIAR!N51</f>
        <v>#N/A</v>
      </c>
      <c r="K42" s="270">
        <f>+REPORTE_DILIGENCIAR!O51</f>
        <v>0</v>
      </c>
      <c r="L42" s="99" t="e">
        <f>+REPORTE_DILIGENCIAR!P51</f>
        <v>#N/A</v>
      </c>
      <c r="M42" s="103" t="str">
        <f>+REPORTE_DILIGENCIAR!Q51</f>
        <v>CONTRATO</v>
      </c>
      <c r="N42" s="104">
        <f>+REPORTE_DILIGENCIAR!V51</f>
        <v>0</v>
      </c>
      <c r="O42" s="105" t="e">
        <f>+REPORTE_DILIGENCIAR!AF51</f>
        <v>#N/A</v>
      </c>
      <c r="P42" s="106" t="e">
        <f>+REPORTE_DILIGENCIAR!AG51</f>
        <v>#N/A</v>
      </c>
      <c r="Q42" s="240" t="e">
        <f>+REPORTE_DILIGENCIAR!AH51</f>
        <v>#N/A</v>
      </c>
      <c r="R42" s="107">
        <f>+REPORTE_DILIGENCIAR!AI51</f>
        <v>0</v>
      </c>
      <c r="S42" s="108">
        <f>+REPORTE_DILIGENCIAR!AJ51</f>
        <v>0</v>
      </c>
      <c r="T42" s="108">
        <f>+REPORTE_DILIGENCIAR!AK51</f>
        <v>0</v>
      </c>
      <c r="U42" s="108">
        <f>+REPORTE_DILIGENCIAR!AL51</f>
        <v>0</v>
      </c>
      <c r="V42" s="109" t="e">
        <f>+REPORTE_DILIGENCIAR!AM51</f>
        <v>#N/A</v>
      </c>
      <c r="W42" s="110">
        <f>+REPORTE_DILIGENCIAR!AS51</f>
        <v>0</v>
      </c>
      <c r="X42" s="110">
        <f>+REPORTE_DILIGENCIAR!AT51</f>
        <v>0</v>
      </c>
      <c r="Y42" s="110">
        <f>+REPORTE_DILIGENCIAR!AU51</f>
        <v>0</v>
      </c>
      <c r="Z42" s="110">
        <f>+REPORTE_DILIGENCIAR!AV51</f>
        <v>0</v>
      </c>
      <c r="AA42" s="111" t="str">
        <f>+IF(REPORTE_DILIGENCIAR!AW51=0," ",REPORTE_DILIGENCIAR!AW51)</f>
        <v>X</v>
      </c>
      <c r="AB42" s="111" t="str">
        <f>+IF(REPORTE_DILIGENCIAR!AX51=0," ",REPORTE_DILIGENCIAR!AX51)</f>
        <v xml:space="preserve"> </v>
      </c>
      <c r="AC42" s="108" t="e">
        <f>+REPORTE_DILIGENCIAR!AY51</f>
        <v>#N/A</v>
      </c>
      <c r="AD42" s="108">
        <f>+REPORTE_DILIGENCIAR!AZ51</f>
        <v>28</v>
      </c>
      <c r="AE42" s="112" t="e">
        <f>+REPORTE_DILIGENCIAR!BA51</f>
        <v>#N/A</v>
      </c>
    </row>
    <row r="43" spans="1:31" x14ac:dyDescent="0.25">
      <c r="A43" s="287">
        <f>+REPORTE_DILIGENCIAR!B52</f>
        <v>0</v>
      </c>
      <c r="B43" s="99">
        <f>+REPORTE_DILIGENCIAR!C52</f>
        <v>1900</v>
      </c>
      <c r="C43" s="100">
        <f>+REPORTE_DILIGENCIAR!D52</f>
        <v>0</v>
      </c>
      <c r="D43" s="100">
        <f>+REPORTE_DILIGENCIAR!E52</f>
        <v>0</v>
      </c>
      <c r="E43" s="101">
        <f>+REPORTE_DILIGENCIAR!G52</f>
        <v>1</v>
      </c>
      <c r="F43" s="101">
        <f>+REPORTE_DILIGENCIAR!J52</f>
        <v>0</v>
      </c>
      <c r="G43" s="101">
        <f>+REPORTE_DILIGENCIAR!K52</f>
        <v>0</v>
      </c>
      <c r="H43" s="102">
        <f>+REPORTE_DILIGENCIAR!L52</f>
        <v>0</v>
      </c>
      <c r="I43" s="270">
        <f>+REPORTE_DILIGENCIAR!M52</f>
        <v>0</v>
      </c>
      <c r="J43" s="99" t="e">
        <f>+REPORTE_DILIGENCIAR!N52</f>
        <v>#N/A</v>
      </c>
      <c r="K43" s="270">
        <f>+REPORTE_DILIGENCIAR!O52</f>
        <v>0</v>
      </c>
      <c r="L43" s="99" t="e">
        <f>+REPORTE_DILIGENCIAR!P52</f>
        <v>#N/A</v>
      </c>
      <c r="M43" s="103" t="str">
        <f>+REPORTE_DILIGENCIAR!Q52</f>
        <v>CONTRATO</v>
      </c>
      <c r="N43" s="104">
        <f>+REPORTE_DILIGENCIAR!V52</f>
        <v>0</v>
      </c>
      <c r="O43" s="105" t="e">
        <f>+REPORTE_DILIGENCIAR!AF52</f>
        <v>#N/A</v>
      </c>
      <c r="P43" s="106" t="e">
        <f>+REPORTE_DILIGENCIAR!AG52</f>
        <v>#N/A</v>
      </c>
      <c r="Q43" s="240" t="e">
        <f>+REPORTE_DILIGENCIAR!AH52</f>
        <v>#N/A</v>
      </c>
      <c r="R43" s="107">
        <f>+REPORTE_DILIGENCIAR!AI52</f>
        <v>0</v>
      </c>
      <c r="S43" s="108">
        <f>+REPORTE_DILIGENCIAR!AJ52</f>
        <v>0</v>
      </c>
      <c r="T43" s="108">
        <f>+REPORTE_DILIGENCIAR!AK52</f>
        <v>0</v>
      </c>
      <c r="U43" s="108">
        <f>+REPORTE_DILIGENCIAR!AL52</f>
        <v>0</v>
      </c>
      <c r="V43" s="109" t="e">
        <f>+REPORTE_DILIGENCIAR!AM52</f>
        <v>#N/A</v>
      </c>
      <c r="W43" s="110">
        <f>+REPORTE_DILIGENCIAR!AS52</f>
        <v>0</v>
      </c>
      <c r="X43" s="110">
        <f>+REPORTE_DILIGENCIAR!AT52</f>
        <v>0</v>
      </c>
      <c r="Y43" s="110">
        <f>+REPORTE_DILIGENCIAR!AU52</f>
        <v>0</v>
      </c>
      <c r="Z43" s="110">
        <f>+REPORTE_DILIGENCIAR!AV52</f>
        <v>0</v>
      </c>
      <c r="AA43" s="111" t="str">
        <f>+IF(REPORTE_DILIGENCIAR!AW52=0," ",REPORTE_DILIGENCIAR!AW52)</f>
        <v>X</v>
      </c>
      <c r="AB43" s="111" t="str">
        <f>+IF(REPORTE_DILIGENCIAR!AX52=0," ",REPORTE_DILIGENCIAR!AX52)</f>
        <v xml:space="preserve"> </v>
      </c>
      <c r="AC43" s="108" t="e">
        <f>+REPORTE_DILIGENCIAR!AY52</f>
        <v>#N/A</v>
      </c>
      <c r="AD43" s="108">
        <f>+REPORTE_DILIGENCIAR!AZ52</f>
        <v>29</v>
      </c>
      <c r="AE43" s="112" t="e">
        <f>+REPORTE_DILIGENCIAR!BA52</f>
        <v>#N/A</v>
      </c>
    </row>
    <row r="44" spans="1:31" x14ac:dyDescent="0.25">
      <c r="A44" s="287">
        <f>+REPORTE_DILIGENCIAR!B53</f>
        <v>0</v>
      </c>
      <c r="B44" s="99">
        <f>+REPORTE_DILIGENCIAR!C53</f>
        <v>1900</v>
      </c>
      <c r="C44" s="100">
        <f>+REPORTE_DILIGENCIAR!D53</f>
        <v>0</v>
      </c>
      <c r="D44" s="100">
        <f>+REPORTE_DILIGENCIAR!E53</f>
        <v>0</v>
      </c>
      <c r="E44" s="101">
        <f>+REPORTE_DILIGENCIAR!G53</f>
        <v>1</v>
      </c>
      <c r="F44" s="101">
        <f>+REPORTE_DILIGENCIAR!J53</f>
        <v>0</v>
      </c>
      <c r="G44" s="101">
        <f>+REPORTE_DILIGENCIAR!K53</f>
        <v>0</v>
      </c>
      <c r="H44" s="102">
        <f>+REPORTE_DILIGENCIAR!L53</f>
        <v>0</v>
      </c>
      <c r="I44" s="270">
        <f>+REPORTE_DILIGENCIAR!M53</f>
        <v>0</v>
      </c>
      <c r="J44" s="99" t="e">
        <f>+REPORTE_DILIGENCIAR!N53</f>
        <v>#N/A</v>
      </c>
      <c r="K44" s="270">
        <f>+REPORTE_DILIGENCIAR!O53</f>
        <v>0</v>
      </c>
      <c r="L44" s="99" t="e">
        <f>+REPORTE_DILIGENCIAR!P53</f>
        <v>#N/A</v>
      </c>
      <c r="M44" s="103" t="str">
        <f>+REPORTE_DILIGENCIAR!Q53</f>
        <v>CONTRATO</v>
      </c>
      <c r="N44" s="104">
        <f>+REPORTE_DILIGENCIAR!V53</f>
        <v>0</v>
      </c>
      <c r="O44" s="105" t="e">
        <f>+REPORTE_DILIGENCIAR!AF53</f>
        <v>#N/A</v>
      </c>
      <c r="P44" s="106" t="e">
        <f>+REPORTE_DILIGENCIAR!AG53</f>
        <v>#N/A</v>
      </c>
      <c r="Q44" s="240" t="e">
        <f>+REPORTE_DILIGENCIAR!AH53</f>
        <v>#N/A</v>
      </c>
      <c r="R44" s="107">
        <f>+REPORTE_DILIGENCIAR!AI53</f>
        <v>0</v>
      </c>
      <c r="S44" s="108">
        <f>+REPORTE_DILIGENCIAR!AJ53</f>
        <v>0</v>
      </c>
      <c r="T44" s="108">
        <f>+REPORTE_DILIGENCIAR!AK53</f>
        <v>0</v>
      </c>
      <c r="U44" s="108">
        <f>+REPORTE_DILIGENCIAR!AL53</f>
        <v>0</v>
      </c>
      <c r="V44" s="109" t="e">
        <f>+REPORTE_DILIGENCIAR!AM53</f>
        <v>#N/A</v>
      </c>
      <c r="W44" s="110">
        <f>+REPORTE_DILIGENCIAR!AS53</f>
        <v>0</v>
      </c>
      <c r="X44" s="110">
        <f>+REPORTE_DILIGENCIAR!AT53</f>
        <v>0</v>
      </c>
      <c r="Y44" s="110">
        <f>+REPORTE_DILIGENCIAR!AU53</f>
        <v>0</v>
      </c>
      <c r="Z44" s="110">
        <f>+REPORTE_DILIGENCIAR!AV53</f>
        <v>0</v>
      </c>
      <c r="AA44" s="111" t="str">
        <f>+IF(REPORTE_DILIGENCIAR!AW53=0," ",REPORTE_DILIGENCIAR!AW53)</f>
        <v>X</v>
      </c>
      <c r="AB44" s="111" t="str">
        <f>+IF(REPORTE_DILIGENCIAR!AX53=0," ",REPORTE_DILIGENCIAR!AX53)</f>
        <v xml:space="preserve"> </v>
      </c>
      <c r="AC44" s="108" t="e">
        <f>+REPORTE_DILIGENCIAR!AY53</f>
        <v>#N/A</v>
      </c>
      <c r="AD44" s="108">
        <f>+REPORTE_DILIGENCIAR!AZ53</f>
        <v>30</v>
      </c>
      <c r="AE44" s="112" t="e">
        <f>+REPORTE_DILIGENCIAR!BA53</f>
        <v>#N/A</v>
      </c>
    </row>
    <row r="45" spans="1:31" x14ac:dyDescent="0.25">
      <c r="A45" s="287">
        <f>+REPORTE_DILIGENCIAR!B54</f>
        <v>0</v>
      </c>
      <c r="B45" s="99">
        <f>+REPORTE_DILIGENCIAR!C54</f>
        <v>1900</v>
      </c>
      <c r="C45" s="100">
        <f>+REPORTE_DILIGENCIAR!D54</f>
        <v>0</v>
      </c>
      <c r="D45" s="100">
        <f>+REPORTE_DILIGENCIAR!E54</f>
        <v>0</v>
      </c>
      <c r="E45" s="101">
        <f>+REPORTE_DILIGENCIAR!G54</f>
        <v>1</v>
      </c>
      <c r="F45" s="101">
        <f>+REPORTE_DILIGENCIAR!J54</f>
        <v>0</v>
      </c>
      <c r="G45" s="101">
        <f>+REPORTE_DILIGENCIAR!K54</f>
        <v>0</v>
      </c>
      <c r="H45" s="102">
        <f>+REPORTE_DILIGENCIAR!L54</f>
        <v>0</v>
      </c>
      <c r="I45" s="270">
        <f>+REPORTE_DILIGENCIAR!M54</f>
        <v>0</v>
      </c>
      <c r="J45" s="99" t="e">
        <f>+REPORTE_DILIGENCIAR!N54</f>
        <v>#N/A</v>
      </c>
      <c r="K45" s="270">
        <f>+REPORTE_DILIGENCIAR!O54</f>
        <v>0</v>
      </c>
      <c r="L45" s="99" t="e">
        <f>+REPORTE_DILIGENCIAR!P54</f>
        <v>#N/A</v>
      </c>
      <c r="M45" s="103" t="str">
        <f>+REPORTE_DILIGENCIAR!Q54</f>
        <v>CONTRATO</v>
      </c>
      <c r="N45" s="104">
        <f>+REPORTE_DILIGENCIAR!V54</f>
        <v>0</v>
      </c>
      <c r="O45" s="105" t="e">
        <f>+REPORTE_DILIGENCIAR!AF54</f>
        <v>#N/A</v>
      </c>
      <c r="P45" s="106" t="e">
        <f>+REPORTE_DILIGENCIAR!AG54</f>
        <v>#N/A</v>
      </c>
      <c r="Q45" s="240" t="e">
        <f>+REPORTE_DILIGENCIAR!AH54</f>
        <v>#N/A</v>
      </c>
      <c r="R45" s="107">
        <f>+REPORTE_DILIGENCIAR!AI54</f>
        <v>0</v>
      </c>
      <c r="S45" s="108">
        <f>+REPORTE_DILIGENCIAR!AJ54</f>
        <v>0</v>
      </c>
      <c r="T45" s="108">
        <f>+REPORTE_DILIGENCIAR!AK54</f>
        <v>0</v>
      </c>
      <c r="U45" s="108">
        <f>+REPORTE_DILIGENCIAR!AL54</f>
        <v>0</v>
      </c>
      <c r="V45" s="109" t="e">
        <f>+REPORTE_DILIGENCIAR!AM54</f>
        <v>#N/A</v>
      </c>
      <c r="W45" s="110">
        <f>+REPORTE_DILIGENCIAR!AS54</f>
        <v>0</v>
      </c>
      <c r="X45" s="110">
        <f>+REPORTE_DILIGENCIAR!AT54</f>
        <v>0</v>
      </c>
      <c r="Y45" s="110">
        <f>+REPORTE_DILIGENCIAR!AU54</f>
        <v>0</v>
      </c>
      <c r="Z45" s="110">
        <f>+REPORTE_DILIGENCIAR!AV54</f>
        <v>0</v>
      </c>
      <c r="AA45" s="111" t="str">
        <f>+IF(REPORTE_DILIGENCIAR!AW54=0," ",REPORTE_DILIGENCIAR!AW54)</f>
        <v>X</v>
      </c>
      <c r="AB45" s="111" t="str">
        <f>+IF(REPORTE_DILIGENCIAR!AX54=0," ",REPORTE_DILIGENCIAR!AX54)</f>
        <v xml:space="preserve"> </v>
      </c>
      <c r="AC45" s="108" t="e">
        <f>+REPORTE_DILIGENCIAR!AY54</f>
        <v>#N/A</v>
      </c>
      <c r="AD45" s="108">
        <f>+REPORTE_DILIGENCIAR!AZ54</f>
        <v>31</v>
      </c>
      <c r="AE45" s="112" t="e">
        <f>+REPORTE_DILIGENCIAR!BA54</f>
        <v>#N/A</v>
      </c>
    </row>
    <row r="46" spans="1:31" x14ac:dyDescent="0.25">
      <c r="A46" s="287">
        <f>+REPORTE_DILIGENCIAR!B55</f>
        <v>0</v>
      </c>
      <c r="B46" s="99">
        <f>+REPORTE_DILIGENCIAR!C55</f>
        <v>1900</v>
      </c>
      <c r="C46" s="100">
        <f>+REPORTE_DILIGENCIAR!D55</f>
        <v>0</v>
      </c>
      <c r="D46" s="100">
        <f>+REPORTE_DILIGENCIAR!E55</f>
        <v>0</v>
      </c>
      <c r="E46" s="101">
        <f>+REPORTE_DILIGENCIAR!G55</f>
        <v>1</v>
      </c>
      <c r="F46" s="101">
        <f>+REPORTE_DILIGENCIAR!J55</f>
        <v>0</v>
      </c>
      <c r="G46" s="101">
        <f>+REPORTE_DILIGENCIAR!K55</f>
        <v>0</v>
      </c>
      <c r="H46" s="102">
        <f>+REPORTE_DILIGENCIAR!L55</f>
        <v>0</v>
      </c>
      <c r="I46" s="270">
        <f>+REPORTE_DILIGENCIAR!M55</f>
        <v>0</v>
      </c>
      <c r="J46" s="99" t="e">
        <f>+REPORTE_DILIGENCIAR!N55</f>
        <v>#N/A</v>
      </c>
      <c r="K46" s="270">
        <f>+REPORTE_DILIGENCIAR!O55</f>
        <v>0</v>
      </c>
      <c r="L46" s="99" t="e">
        <f>+REPORTE_DILIGENCIAR!P55</f>
        <v>#N/A</v>
      </c>
      <c r="M46" s="103" t="str">
        <f>+REPORTE_DILIGENCIAR!Q55</f>
        <v>CONTRATO</v>
      </c>
      <c r="N46" s="104">
        <f>+REPORTE_DILIGENCIAR!V55</f>
        <v>0</v>
      </c>
      <c r="O46" s="105" t="e">
        <f>+REPORTE_DILIGENCIAR!AF55</f>
        <v>#N/A</v>
      </c>
      <c r="P46" s="106" t="e">
        <f>+REPORTE_DILIGENCIAR!AG55</f>
        <v>#N/A</v>
      </c>
      <c r="Q46" s="240" t="e">
        <f>+REPORTE_DILIGENCIAR!AH55</f>
        <v>#N/A</v>
      </c>
      <c r="R46" s="107">
        <f>+REPORTE_DILIGENCIAR!AI55</f>
        <v>0</v>
      </c>
      <c r="S46" s="108">
        <f>+REPORTE_DILIGENCIAR!AJ55</f>
        <v>0</v>
      </c>
      <c r="T46" s="108">
        <f>+REPORTE_DILIGENCIAR!AK55</f>
        <v>0</v>
      </c>
      <c r="U46" s="108">
        <f>+REPORTE_DILIGENCIAR!AL55</f>
        <v>0</v>
      </c>
      <c r="V46" s="109" t="e">
        <f>+REPORTE_DILIGENCIAR!AM55</f>
        <v>#N/A</v>
      </c>
      <c r="W46" s="110">
        <f>+REPORTE_DILIGENCIAR!AS55</f>
        <v>0</v>
      </c>
      <c r="X46" s="110">
        <f>+REPORTE_DILIGENCIAR!AT55</f>
        <v>0</v>
      </c>
      <c r="Y46" s="110">
        <f>+REPORTE_DILIGENCIAR!AU55</f>
        <v>0</v>
      </c>
      <c r="Z46" s="110">
        <f>+REPORTE_DILIGENCIAR!AV55</f>
        <v>0</v>
      </c>
      <c r="AA46" s="111" t="str">
        <f>+IF(REPORTE_DILIGENCIAR!AW55=0," ",REPORTE_DILIGENCIAR!AW55)</f>
        <v>X</v>
      </c>
      <c r="AB46" s="111" t="str">
        <f>+IF(REPORTE_DILIGENCIAR!AX55=0," ",REPORTE_DILIGENCIAR!AX55)</f>
        <v xml:space="preserve"> </v>
      </c>
      <c r="AC46" s="108" t="e">
        <f>+REPORTE_DILIGENCIAR!AY55</f>
        <v>#N/A</v>
      </c>
      <c r="AD46" s="108">
        <f>+REPORTE_DILIGENCIAR!AZ55</f>
        <v>32</v>
      </c>
      <c r="AE46" s="112" t="e">
        <f>+REPORTE_DILIGENCIAR!BA55</f>
        <v>#N/A</v>
      </c>
    </row>
    <row r="47" spans="1:31" x14ac:dyDescent="0.25">
      <c r="A47" s="287">
        <f>+REPORTE_DILIGENCIAR!B56</f>
        <v>0</v>
      </c>
      <c r="B47" s="99">
        <f>+REPORTE_DILIGENCIAR!C56</f>
        <v>1900</v>
      </c>
      <c r="C47" s="100">
        <f>+REPORTE_DILIGENCIAR!D56</f>
        <v>0</v>
      </c>
      <c r="D47" s="100">
        <f>+REPORTE_DILIGENCIAR!E56</f>
        <v>0</v>
      </c>
      <c r="E47" s="101">
        <f>+REPORTE_DILIGENCIAR!G56</f>
        <v>1</v>
      </c>
      <c r="F47" s="101">
        <f>+REPORTE_DILIGENCIAR!J56</f>
        <v>0</v>
      </c>
      <c r="G47" s="101">
        <f>+REPORTE_DILIGENCIAR!K56</f>
        <v>0</v>
      </c>
      <c r="H47" s="102">
        <f>+REPORTE_DILIGENCIAR!L56</f>
        <v>0</v>
      </c>
      <c r="I47" s="270">
        <f>+REPORTE_DILIGENCIAR!M56</f>
        <v>0</v>
      </c>
      <c r="J47" s="99" t="e">
        <f>+REPORTE_DILIGENCIAR!N56</f>
        <v>#N/A</v>
      </c>
      <c r="K47" s="270">
        <f>+REPORTE_DILIGENCIAR!O56</f>
        <v>0</v>
      </c>
      <c r="L47" s="99" t="e">
        <f>+REPORTE_DILIGENCIAR!P56</f>
        <v>#N/A</v>
      </c>
      <c r="M47" s="103" t="str">
        <f>+REPORTE_DILIGENCIAR!Q56</f>
        <v>CONTRATO</v>
      </c>
      <c r="N47" s="104">
        <f>+REPORTE_DILIGENCIAR!V56</f>
        <v>0</v>
      </c>
      <c r="O47" s="105" t="e">
        <f>+REPORTE_DILIGENCIAR!AF56</f>
        <v>#N/A</v>
      </c>
      <c r="P47" s="106" t="e">
        <f>+REPORTE_DILIGENCIAR!AG56</f>
        <v>#N/A</v>
      </c>
      <c r="Q47" s="240" t="e">
        <f>+REPORTE_DILIGENCIAR!AH56</f>
        <v>#N/A</v>
      </c>
      <c r="R47" s="107">
        <f>+REPORTE_DILIGENCIAR!AI56</f>
        <v>0</v>
      </c>
      <c r="S47" s="108">
        <f>+REPORTE_DILIGENCIAR!AJ56</f>
        <v>0</v>
      </c>
      <c r="T47" s="108">
        <f>+REPORTE_DILIGENCIAR!AK56</f>
        <v>0</v>
      </c>
      <c r="U47" s="108">
        <f>+REPORTE_DILIGENCIAR!AL56</f>
        <v>0</v>
      </c>
      <c r="V47" s="109" t="e">
        <f>+REPORTE_DILIGENCIAR!AM56</f>
        <v>#N/A</v>
      </c>
      <c r="W47" s="110">
        <f>+REPORTE_DILIGENCIAR!AS56</f>
        <v>0</v>
      </c>
      <c r="X47" s="110">
        <f>+REPORTE_DILIGENCIAR!AT56</f>
        <v>0</v>
      </c>
      <c r="Y47" s="110">
        <f>+REPORTE_DILIGENCIAR!AU56</f>
        <v>0</v>
      </c>
      <c r="Z47" s="110">
        <f>+REPORTE_DILIGENCIAR!AV56</f>
        <v>0</v>
      </c>
      <c r="AA47" s="111" t="str">
        <f>+IF(REPORTE_DILIGENCIAR!AW56=0," ",REPORTE_DILIGENCIAR!AW56)</f>
        <v>X</v>
      </c>
      <c r="AB47" s="111" t="str">
        <f>+IF(REPORTE_DILIGENCIAR!AX56=0," ",REPORTE_DILIGENCIAR!AX56)</f>
        <v xml:space="preserve"> </v>
      </c>
      <c r="AC47" s="108" t="e">
        <f>+REPORTE_DILIGENCIAR!AY56</f>
        <v>#N/A</v>
      </c>
      <c r="AD47" s="108">
        <f>+REPORTE_DILIGENCIAR!AZ56</f>
        <v>33</v>
      </c>
      <c r="AE47" s="112" t="e">
        <f>+REPORTE_DILIGENCIAR!BA56</f>
        <v>#N/A</v>
      </c>
    </row>
    <row r="48" spans="1:31" x14ac:dyDescent="0.25">
      <c r="A48" s="287">
        <f>+REPORTE_DILIGENCIAR!B57</f>
        <v>0</v>
      </c>
      <c r="B48" s="99">
        <f>+REPORTE_DILIGENCIAR!C57</f>
        <v>1900</v>
      </c>
      <c r="C48" s="100">
        <f>+REPORTE_DILIGENCIAR!D57</f>
        <v>0</v>
      </c>
      <c r="D48" s="100">
        <f>+REPORTE_DILIGENCIAR!E57</f>
        <v>0</v>
      </c>
      <c r="E48" s="101">
        <f>+REPORTE_DILIGENCIAR!G57</f>
        <v>1</v>
      </c>
      <c r="F48" s="101">
        <f>+REPORTE_DILIGENCIAR!J57</f>
        <v>0</v>
      </c>
      <c r="G48" s="101">
        <f>+REPORTE_DILIGENCIAR!K57</f>
        <v>0</v>
      </c>
      <c r="H48" s="102">
        <f>+REPORTE_DILIGENCIAR!L57</f>
        <v>0</v>
      </c>
      <c r="I48" s="270">
        <f>+REPORTE_DILIGENCIAR!M57</f>
        <v>0</v>
      </c>
      <c r="J48" s="99" t="e">
        <f>+REPORTE_DILIGENCIAR!N57</f>
        <v>#N/A</v>
      </c>
      <c r="K48" s="270">
        <f>+REPORTE_DILIGENCIAR!O57</f>
        <v>0</v>
      </c>
      <c r="L48" s="99" t="e">
        <f>+REPORTE_DILIGENCIAR!P57</f>
        <v>#N/A</v>
      </c>
      <c r="M48" s="103" t="str">
        <f>+REPORTE_DILIGENCIAR!Q57</f>
        <v>CONTRATO</v>
      </c>
      <c r="N48" s="104">
        <f>+REPORTE_DILIGENCIAR!V57</f>
        <v>0</v>
      </c>
      <c r="O48" s="105" t="e">
        <f>+REPORTE_DILIGENCIAR!AF57</f>
        <v>#N/A</v>
      </c>
      <c r="P48" s="106" t="e">
        <f>+REPORTE_DILIGENCIAR!AG57</f>
        <v>#N/A</v>
      </c>
      <c r="Q48" s="240" t="e">
        <f>+REPORTE_DILIGENCIAR!AH57</f>
        <v>#N/A</v>
      </c>
      <c r="R48" s="107">
        <f>+REPORTE_DILIGENCIAR!AI57</f>
        <v>0</v>
      </c>
      <c r="S48" s="108">
        <f>+REPORTE_DILIGENCIAR!AJ57</f>
        <v>0</v>
      </c>
      <c r="T48" s="108">
        <f>+REPORTE_DILIGENCIAR!AK57</f>
        <v>0</v>
      </c>
      <c r="U48" s="108">
        <f>+REPORTE_DILIGENCIAR!AL57</f>
        <v>0</v>
      </c>
      <c r="V48" s="109" t="e">
        <f>+REPORTE_DILIGENCIAR!AM57</f>
        <v>#N/A</v>
      </c>
      <c r="W48" s="110">
        <f>+REPORTE_DILIGENCIAR!AS57</f>
        <v>0</v>
      </c>
      <c r="X48" s="110">
        <f>+REPORTE_DILIGENCIAR!AT57</f>
        <v>0</v>
      </c>
      <c r="Y48" s="110">
        <f>+REPORTE_DILIGENCIAR!AU57</f>
        <v>0</v>
      </c>
      <c r="Z48" s="110">
        <f>+REPORTE_DILIGENCIAR!AV57</f>
        <v>0</v>
      </c>
      <c r="AA48" s="111" t="str">
        <f>+IF(REPORTE_DILIGENCIAR!AW57=0," ",REPORTE_DILIGENCIAR!AW57)</f>
        <v>X</v>
      </c>
      <c r="AB48" s="111" t="str">
        <f>+IF(REPORTE_DILIGENCIAR!AX57=0," ",REPORTE_DILIGENCIAR!AX57)</f>
        <v xml:space="preserve"> </v>
      </c>
      <c r="AC48" s="108" t="e">
        <f>+REPORTE_DILIGENCIAR!AY57</f>
        <v>#N/A</v>
      </c>
      <c r="AD48" s="108">
        <f>+REPORTE_DILIGENCIAR!AZ57</f>
        <v>34</v>
      </c>
      <c r="AE48" s="112" t="e">
        <f>+REPORTE_DILIGENCIAR!BA57</f>
        <v>#N/A</v>
      </c>
    </row>
    <row r="49" spans="1:31" x14ac:dyDescent="0.25">
      <c r="A49" s="287">
        <f>+REPORTE_DILIGENCIAR!B58</f>
        <v>0</v>
      </c>
      <c r="B49" s="99">
        <f>+REPORTE_DILIGENCIAR!C58</f>
        <v>1900</v>
      </c>
      <c r="C49" s="100">
        <f>+REPORTE_DILIGENCIAR!D58</f>
        <v>0</v>
      </c>
      <c r="D49" s="100">
        <f>+REPORTE_DILIGENCIAR!E58</f>
        <v>0</v>
      </c>
      <c r="E49" s="101">
        <f>+REPORTE_DILIGENCIAR!G58</f>
        <v>1</v>
      </c>
      <c r="F49" s="101">
        <f>+REPORTE_DILIGENCIAR!J58</f>
        <v>0</v>
      </c>
      <c r="G49" s="101">
        <f>+REPORTE_DILIGENCIAR!K58</f>
        <v>0</v>
      </c>
      <c r="H49" s="102">
        <f>+REPORTE_DILIGENCIAR!L58</f>
        <v>0</v>
      </c>
      <c r="I49" s="270">
        <f>+REPORTE_DILIGENCIAR!M58</f>
        <v>0</v>
      </c>
      <c r="J49" s="99" t="e">
        <f>+REPORTE_DILIGENCIAR!N58</f>
        <v>#N/A</v>
      </c>
      <c r="K49" s="270">
        <f>+REPORTE_DILIGENCIAR!O58</f>
        <v>0</v>
      </c>
      <c r="L49" s="99" t="e">
        <f>+REPORTE_DILIGENCIAR!P58</f>
        <v>#N/A</v>
      </c>
      <c r="M49" s="103" t="str">
        <f>+REPORTE_DILIGENCIAR!Q58</f>
        <v>CONTRATO</v>
      </c>
      <c r="N49" s="104">
        <f>+REPORTE_DILIGENCIAR!V58</f>
        <v>0</v>
      </c>
      <c r="O49" s="105" t="e">
        <f>+REPORTE_DILIGENCIAR!AF58</f>
        <v>#N/A</v>
      </c>
      <c r="P49" s="106" t="e">
        <f>+REPORTE_DILIGENCIAR!AG58</f>
        <v>#N/A</v>
      </c>
      <c r="Q49" s="240" t="e">
        <f>+REPORTE_DILIGENCIAR!AH58</f>
        <v>#N/A</v>
      </c>
      <c r="R49" s="107">
        <f>+REPORTE_DILIGENCIAR!AI58</f>
        <v>0</v>
      </c>
      <c r="S49" s="108">
        <f>+REPORTE_DILIGENCIAR!AJ58</f>
        <v>0</v>
      </c>
      <c r="T49" s="108">
        <f>+REPORTE_DILIGENCIAR!AK58</f>
        <v>0</v>
      </c>
      <c r="U49" s="108">
        <f>+REPORTE_DILIGENCIAR!AL58</f>
        <v>0</v>
      </c>
      <c r="V49" s="109" t="e">
        <f>+REPORTE_DILIGENCIAR!AM58</f>
        <v>#N/A</v>
      </c>
      <c r="W49" s="110">
        <f>+REPORTE_DILIGENCIAR!AS58</f>
        <v>0</v>
      </c>
      <c r="X49" s="110">
        <f>+REPORTE_DILIGENCIAR!AT58</f>
        <v>0</v>
      </c>
      <c r="Y49" s="110">
        <f>+REPORTE_DILIGENCIAR!AU58</f>
        <v>0</v>
      </c>
      <c r="Z49" s="110">
        <f>+REPORTE_DILIGENCIAR!AV58</f>
        <v>0</v>
      </c>
      <c r="AA49" s="111" t="str">
        <f>+IF(REPORTE_DILIGENCIAR!AW58=0," ",REPORTE_DILIGENCIAR!AW58)</f>
        <v>X</v>
      </c>
      <c r="AB49" s="111" t="str">
        <f>+IF(REPORTE_DILIGENCIAR!AX58=0," ",REPORTE_DILIGENCIAR!AX58)</f>
        <v xml:space="preserve"> </v>
      </c>
      <c r="AC49" s="108" t="e">
        <f>+REPORTE_DILIGENCIAR!AY58</f>
        <v>#N/A</v>
      </c>
      <c r="AD49" s="108">
        <f>+REPORTE_DILIGENCIAR!AZ58</f>
        <v>35</v>
      </c>
      <c r="AE49" s="112" t="e">
        <f>+REPORTE_DILIGENCIAR!BA58</f>
        <v>#N/A</v>
      </c>
    </row>
    <row r="50" spans="1:31" x14ac:dyDescent="0.25">
      <c r="A50" s="287">
        <f>+REPORTE_DILIGENCIAR!B59</f>
        <v>0</v>
      </c>
      <c r="B50" s="99">
        <f>+REPORTE_DILIGENCIAR!C59</f>
        <v>1900</v>
      </c>
      <c r="C50" s="100">
        <f>+REPORTE_DILIGENCIAR!D59</f>
        <v>0</v>
      </c>
      <c r="D50" s="100">
        <f>+REPORTE_DILIGENCIAR!E59</f>
        <v>0</v>
      </c>
      <c r="E50" s="101">
        <f>+REPORTE_DILIGENCIAR!G59</f>
        <v>1</v>
      </c>
      <c r="F50" s="101">
        <f>+REPORTE_DILIGENCIAR!J59</f>
        <v>0</v>
      </c>
      <c r="G50" s="101">
        <f>+REPORTE_DILIGENCIAR!K59</f>
        <v>0</v>
      </c>
      <c r="H50" s="102">
        <f>+REPORTE_DILIGENCIAR!L59</f>
        <v>0</v>
      </c>
      <c r="I50" s="270">
        <f>+REPORTE_DILIGENCIAR!M59</f>
        <v>0</v>
      </c>
      <c r="J50" s="99" t="e">
        <f>+REPORTE_DILIGENCIAR!N59</f>
        <v>#N/A</v>
      </c>
      <c r="K50" s="270">
        <f>+REPORTE_DILIGENCIAR!O59</f>
        <v>0</v>
      </c>
      <c r="L50" s="99" t="e">
        <f>+REPORTE_DILIGENCIAR!P59</f>
        <v>#N/A</v>
      </c>
      <c r="M50" s="103" t="str">
        <f>+REPORTE_DILIGENCIAR!Q59</f>
        <v>CONTRATO</v>
      </c>
      <c r="N50" s="104">
        <f>+REPORTE_DILIGENCIAR!V59</f>
        <v>0</v>
      </c>
      <c r="O50" s="105" t="e">
        <f>+REPORTE_DILIGENCIAR!AF59</f>
        <v>#N/A</v>
      </c>
      <c r="P50" s="106" t="e">
        <f>+REPORTE_DILIGENCIAR!AG59</f>
        <v>#N/A</v>
      </c>
      <c r="Q50" s="240" t="e">
        <f>+REPORTE_DILIGENCIAR!AH59</f>
        <v>#N/A</v>
      </c>
      <c r="R50" s="107">
        <f>+REPORTE_DILIGENCIAR!AI59</f>
        <v>0</v>
      </c>
      <c r="S50" s="108">
        <f>+REPORTE_DILIGENCIAR!AJ59</f>
        <v>0</v>
      </c>
      <c r="T50" s="108">
        <f>+REPORTE_DILIGENCIAR!AK59</f>
        <v>0</v>
      </c>
      <c r="U50" s="108">
        <f>+REPORTE_DILIGENCIAR!AL59</f>
        <v>0</v>
      </c>
      <c r="V50" s="109" t="e">
        <f>+REPORTE_DILIGENCIAR!AM59</f>
        <v>#N/A</v>
      </c>
      <c r="W50" s="110">
        <f>+REPORTE_DILIGENCIAR!AS59</f>
        <v>0</v>
      </c>
      <c r="X50" s="110">
        <f>+REPORTE_DILIGENCIAR!AT59</f>
        <v>0</v>
      </c>
      <c r="Y50" s="110">
        <f>+REPORTE_DILIGENCIAR!AU59</f>
        <v>0</v>
      </c>
      <c r="Z50" s="110">
        <f>+REPORTE_DILIGENCIAR!AV59</f>
        <v>0</v>
      </c>
      <c r="AA50" s="111" t="str">
        <f>+IF(REPORTE_DILIGENCIAR!AW59=0," ",REPORTE_DILIGENCIAR!AW59)</f>
        <v>X</v>
      </c>
      <c r="AB50" s="111" t="str">
        <f>+IF(REPORTE_DILIGENCIAR!AX59=0," ",REPORTE_DILIGENCIAR!AX59)</f>
        <v xml:space="preserve"> </v>
      </c>
      <c r="AC50" s="108" t="e">
        <f>+REPORTE_DILIGENCIAR!AY59</f>
        <v>#N/A</v>
      </c>
      <c r="AD50" s="108">
        <f>+REPORTE_DILIGENCIAR!AZ59</f>
        <v>36</v>
      </c>
      <c r="AE50" s="112" t="e">
        <f>+REPORTE_DILIGENCIAR!BA59</f>
        <v>#N/A</v>
      </c>
    </row>
    <row r="51" spans="1:31" x14ac:dyDescent="0.25">
      <c r="A51" s="287">
        <f>+REPORTE_DILIGENCIAR!B60</f>
        <v>0</v>
      </c>
      <c r="B51" s="99">
        <f>+REPORTE_DILIGENCIAR!C60</f>
        <v>1900</v>
      </c>
      <c r="C51" s="100">
        <f>+REPORTE_DILIGENCIAR!D60</f>
        <v>0</v>
      </c>
      <c r="D51" s="100">
        <f>+REPORTE_DILIGENCIAR!E60</f>
        <v>0</v>
      </c>
      <c r="E51" s="101">
        <f>+REPORTE_DILIGENCIAR!G60</f>
        <v>1</v>
      </c>
      <c r="F51" s="101">
        <f>+REPORTE_DILIGENCIAR!J60</f>
        <v>0</v>
      </c>
      <c r="G51" s="101">
        <f>+REPORTE_DILIGENCIAR!K60</f>
        <v>0</v>
      </c>
      <c r="H51" s="102">
        <f>+REPORTE_DILIGENCIAR!L60</f>
        <v>0</v>
      </c>
      <c r="I51" s="270">
        <f>+REPORTE_DILIGENCIAR!M60</f>
        <v>0</v>
      </c>
      <c r="J51" s="99" t="e">
        <f>+REPORTE_DILIGENCIAR!N60</f>
        <v>#N/A</v>
      </c>
      <c r="K51" s="270">
        <f>+REPORTE_DILIGENCIAR!O60</f>
        <v>0</v>
      </c>
      <c r="L51" s="99" t="e">
        <f>+REPORTE_DILIGENCIAR!P60</f>
        <v>#N/A</v>
      </c>
      <c r="M51" s="103" t="str">
        <f>+REPORTE_DILIGENCIAR!Q60</f>
        <v>CONTRATO</v>
      </c>
      <c r="N51" s="104">
        <f>+REPORTE_DILIGENCIAR!V60</f>
        <v>0</v>
      </c>
      <c r="O51" s="105" t="e">
        <f>+REPORTE_DILIGENCIAR!AF60</f>
        <v>#N/A</v>
      </c>
      <c r="P51" s="106" t="e">
        <f>+REPORTE_DILIGENCIAR!AG60</f>
        <v>#N/A</v>
      </c>
      <c r="Q51" s="240" t="e">
        <f>+REPORTE_DILIGENCIAR!AH60</f>
        <v>#N/A</v>
      </c>
      <c r="R51" s="107">
        <f>+REPORTE_DILIGENCIAR!AI60</f>
        <v>0</v>
      </c>
      <c r="S51" s="108">
        <f>+REPORTE_DILIGENCIAR!AJ60</f>
        <v>0</v>
      </c>
      <c r="T51" s="108">
        <f>+REPORTE_DILIGENCIAR!AK60</f>
        <v>0</v>
      </c>
      <c r="U51" s="108">
        <f>+REPORTE_DILIGENCIAR!AL60</f>
        <v>0</v>
      </c>
      <c r="V51" s="109" t="e">
        <f>+REPORTE_DILIGENCIAR!AM60</f>
        <v>#N/A</v>
      </c>
      <c r="W51" s="110">
        <f>+REPORTE_DILIGENCIAR!AS60</f>
        <v>0</v>
      </c>
      <c r="X51" s="110">
        <f>+REPORTE_DILIGENCIAR!AT60</f>
        <v>0</v>
      </c>
      <c r="Y51" s="110">
        <f>+REPORTE_DILIGENCIAR!AU60</f>
        <v>0</v>
      </c>
      <c r="Z51" s="110">
        <f>+REPORTE_DILIGENCIAR!AV60</f>
        <v>0</v>
      </c>
      <c r="AA51" s="111" t="str">
        <f>+IF(REPORTE_DILIGENCIAR!AW60=0," ",REPORTE_DILIGENCIAR!AW60)</f>
        <v>X</v>
      </c>
      <c r="AB51" s="111" t="str">
        <f>+IF(REPORTE_DILIGENCIAR!AX60=0," ",REPORTE_DILIGENCIAR!AX60)</f>
        <v xml:space="preserve"> </v>
      </c>
      <c r="AC51" s="108" t="e">
        <f>+REPORTE_DILIGENCIAR!AY60</f>
        <v>#N/A</v>
      </c>
      <c r="AD51" s="108">
        <f>+REPORTE_DILIGENCIAR!AZ60</f>
        <v>37</v>
      </c>
      <c r="AE51" s="112" t="e">
        <f>+REPORTE_DILIGENCIAR!BA60</f>
        <v>#N/A</v>
      </c>
    </row>
    <row r="52" spans="1:31" x14ac:dyDescent="0.25">
      <c r="A52" s="287">
        <f>+REPORTE_DILIGENCIAR!B61</f>
        <v>0</v>
      </c>
      <c r="B52" s="99">
        <f>+REPORTE_DILIGENCIAR!C61</f>
        <v>1900</v>
      </c>
      <c r="C52" s="100">
        <f>+REPORTE_DILIGENCIAR!D61</f>
        <v>0</v>
      </c>
      <c r="D52" s="100">
        <f>+REPORTE_DILIGENCIAR!E61</f>
        <v>0</v>
      </c>
      <c r="E52" s="101">
        <f>+REPORTE_DILIGENCIAR!G61</f>
        <v>1</v>
      </c>
      <c r="F52" s="101">
        <f>+REPORTE_DILIGENCIAR!J61</f>
        <v>0</v>
      </c>
      <c r="G52" s="101">
        <f>+REPORTE_DILIGENCIAR!K61</f>
        <v>0</v>
      </c>
      <c r="H52" s="102">
        <f>+REPORTE_DILIGENCIAR!L61</f>
        <v>0</v>
      </c>
      <c r="I52" s="270">
        <f>+REPORTE_DILIGENCIAR!M61</f>
        <v>0</v>
      </c>
      <c r="J52" s="99" t="e">
        <f>+REPORTE_DILIGENCIAR!N61</f>
        <v>#N/A</v>
      </c>
      <c r="K52" s="270">
        <f>+REPORTE_DILIGENCIAR!O61</f>
        <v>0</v>
      </c>
      <c r="L52" s="99" t="e">
        <f>+REPORTE_DILIGENCIAR!P61</f>
        <v>#N/A</v>
      </c>
      <c r="M52" s="103" t="str">
        <f>+REPORTE_DILIGENCIAR!Q61</f>
        <v>CONTRATO</v>
      </c>
      <c r="N52" s="104">
        <f>+REPORTE_DILIGENCIAR!V61</f>
        <v>0</v>
      </c>
      <c r="O52" s="105" t="e">
        <f>+REPORTE_DILIGENCIAR!AF61</f>
        <v>#N/A</v>
      </c>
      <c r="P52" s="106" t="e">
        <f>+REPORTE_DILIGENCIAR!AG61</f>
        <v>#N/A</v>
      </c>
      <c r="Q52" s="240" t="e">
        <f>+REPORTE_DILIGENCIAR!AH61</f>
        <v>#N/A</v>
      </c>
      <c r="R52" s="107">
        <f>+REPORTE_DILIGENCIAR!AI61</f>
        <v>0</v>
      </c>
      <c r="S52" s="108">
        <f>+REPORTE_DILIGENCIAR!AJ61</f>
        <v>0</v>
      </c>
      <c r="T52" s="108">
        <f>+REPORTE_DILIGENCIAR!AK61</f>
        <v>0</v>
      </c>
      <c r="U52" s="108">
        <f>+REPORTE_DILIGENCIAR!AL61</f>
        <v>0</v>
      </c>
      <c r="V52" s="109" t="e">
        <f>+REPORTE_DILIGENCIAR!AM61</f>
        <v>#N/A</v>
      </c>
      <c r="W52" s="110">
        <f>+REPORTE_DILIGENCIAR!AS61</f>
        <v>0</v>
      </c>
      <c r="X52" s="110">
        <f>+REPORTE_DILIGENCIAR!AT61</f>
        <v>0</v>
      </c>
      <c r="Y52" s="110">
        <f>+REPORTE_DILIGENCIAR!AU61</f>
        <v>0</v>
      </c>
      <c r="Z52" s="110">
        <f>+REPORTE_DILIGENCIAR!AV61</f>
        <v>0</v>
      </c>
      <c r="AA52" s="111" t="str">
        <f>+IF(REPORTE_DILIGENCIAR!AW61=0," ",REPORTE_DILIGENCIAR!AW61)</f>
        <v>X</v>
      </c>
      <c r="AB52" s="111" t="str">
        <f>+IF(REPORTE_DILIGENCIAR!AX61=0," ",REPORTE_DILIGENCIAR!AX61)</f>
        <v xml:space="preserve"> </v>
      </c>
      <c r="AC52" s="108" t="e">
        <f>+REPORTE_DILIGENCIAR!AY61</f>
        <v>#N/A</v>
      </c>
      <c r="AD52" s="108">
        <f>+REPORTE_DILIGENCIAR!AZ61</f>
        <v>38</v>
      </c>
      <c r="AE52" s="112" t="e">
        <f>+REPORTE_DILIGENCIAR!BA61</f>
        <v>#N/A</v>
      </c>
    </row>
    <row r="53" spans="1:31" x14ac:dyDescent="0.25">
      <c r="A53" s="287">
        <f>+REPORTE_DILIGENCIAR!B62</f>
        <v>0</v>
      </c>
      <c r="B53" s="99">
        <f>+REPORTE_DILIGENCIAR!C62</f>
        <v>1900</v>
      </c>
      <c r="C53" s="100">
        <f>+REPORTE_DILIGENCIAR!D62</f>
        <v>0</v>
      </c>
      <c r="D53" s="100">
        <f>+REPORTE_DILIGENCIAR!E62</f>
        <v>0</v>
      </c>
      <c r="E53" s="101">
        <f>+REPORTE_DILIGENCIAR!G62</f>
        <v>1</v>
      </c>
      <c r="F53" s="101">
        <f>+REPORTE_DILIGENCIAR!J62</f>
        <v>0</v>
      </c>
      <c r="G53" s="101">
        <f>+REPORTE_DILIGENCIAR!K62</f>
        <v>0</v>
      </c>
      <c r="H53" s="102">
        <f>+REPORTE_DILIGENCIAR!L62</f>
        <v>0</v>
      </c>
      <c r="I53" s="270">
        <f>+REPORTE_DILIGENCIAR!M62</f>
        <v>0</v>
      </c>
      <c r="J53" s="99" t="e">
        <f>+REPORTE_DILIGENCIAR!N62</f>
        <v>#N/A</v>
      </c>
      <c r="K53" s="270">
        <f>+REPORTE_DILIGENCIAR!O62</f>
        <v>0</v>
      </c>
      <c r="L53" s="99" t="e">
        <f>+REPORTE_DILIGENCIAR!P62</f>
        <v>#N/A</v>
      </c>
      <c r="M53" s="103" t="str">
        <f>+REPORTE_DILIGENCIAR!Q62</f>
        <v>CONTRATO</v>
      </c>
      <c r="N53" s="104">
        <f>+REPORTE_DILIGENCIAR!V62</f>
        <v>0</v>
      </c>
      <c r="O53" s="105" t="e">
        <f>+REPORTE_DILIGENCIAR!AF62</f>
        <v>#N/A</v>
      </c>
      <c r="P53" s="106" t="e">
        <f>+REPORTE_DILIGENCIAR!AG62</f>
        <v>#N/A</v>
      </c>
      <c r="Q53" s="240" t="e">
        <f>+REPORTE_DILIGENCIAR!AH62</f>
        <v>#N/A</v>
      </c>
      <c r="R53" s="107">
        <f>+REPORTE_DILIGENCIAR!AI62</f>
        <v>0</v>
      </c>
      <c r="S53" s="108">
        <f>+REPORTE_DILIGENCIAR!AJ62</f>
        <v>0</v>
      </c>
      <c r="T53" s="108">
        <f>+REPORTE_DILIGENCIAR!AK62</f>
        <v>0</v>
      </c>
      <c r="U53" s="108">
        <f>+REPORTE_DILIGENCIAR!AL62</f>
        <v>0</v>
      </c>
      <c r="V53" s="109" t="e">
        <f>+REPORTE_DILIGENCIAR!AM62</f>
        <v>#N/A</v>
      </c>
      <c r="W53" s="110">
        <f>+REPORTE_DILIGENCIAR!AS62</f>
        <v>0</v>
      </c>
      <c r="X53" s="110">
        <f>+REPORTE_DILIGENCIAR!AT62</f>
        <v>0</v>
      </c>
      <c r="Y53" s="110">
        <f>+REPORTE_DILIGENCIAR!AU62</f>
        <v>0</v>
      </c>
      <c r="Z53" s="110">
        <f>+REPORTE_DILIGENCIAR!AV62</f>
        <v>0</v>
      </c>
      <c r="AA53" s="111" t="str">
        <f>+IF(REPORTE_DILIGENCIAR!AW62=0," ",REPORTE_DILIGENCIAR!AW62)</f>
        <v>X</v>
      </c>
      <c r="AB53" s="111" t="str">
        <f>+IF(REPORTE_DILIGENCIAR!AX62=0," ",REPORTE_DILIGENCIAR!AX62)</f>
        <v xml:space="preserve"> </v>
      </c>
      <c r="AC53" s="108" t="e">
        <f>+REPORTE_DILIGENCIAR!AY62</f>
        <v>#N/A</v>
      </c>
      <c r="AD53" s="108">
        <f>+REPORTE_DILIGENCIAR!AZ62</f>
        <v>39</v>
      </c>
      <c r="AE53" s="112" t="e">
        <f>+REPORTE_DILIGENCIAR!BA62</f>
        <v>#N/A</v>
      </c>
    </row>
    <row r="54" spans="1:31" x14ac:dyDescent="0.25">
      <c r="A54" s="287">
        <f>+REPORTE_DILIGENCIAR!B63</f>
        <v>0</v>
      </c>
      <c r="B54" s="99">
        <f>+REPORTE_DILIGENCIAR!C63</f>
        <v>1900</v>
      </c>
      <c r="C54" s="100">
        <f>+REPORTE_DILIGENCIAR!D63</f>
        <v>0</v>
      </c>
      <c r="D54" s="100">
        <f>+REPORTE_DILIGENCIAR!E63</f>
        <v>0</v>
      </c>
      <c r="E54" s="101">
        <f>+REPORTE_DILIGENCIAR!G63</f>
        <v>1</v>
      </c>
      <c r="F54" s="101">
        <f>+REPORTE_DILIGENCIAR!J63</f>
        <v>0</v>
      </c>
      <c r="G54" s="101">
        <f>+REPORTE_DILIGENCIAR!K63</f>
        <v>0</v>
      </c>
      <c r="H54" s="102">
        <f>+REPORTE_DILIGENCIAR!L63</f>
        <v>0</v>
      </c>
      <c r="I54" s="270">
        <f>+REPORTE_DILIGENCIAR!M63</f>
        <v>0</v>
      </c>
      <c r="J54" s="99" t="e">
        <f>+REPORTE_DILIGENCIAR!N63</f>
        <v>#N/A</v>
      </c>
      <c r="K54" s="270">
        <f>+REPORTE_DILIGENCIAR!O63</f>
        <v>0</v>
      </c>
      <c r="L54" s="99" t="e">
        <f>+REPORTE_DILIGENCIAR!P63</f>
        <v>#N/A</v>
      </c>
      <c r="M54" s="103" t="str">
        <f>+REPORTE_DILIGENCIAR!Q63</f>
        <v>CONTRATO</v>
      </c>
      <c r="N54" s="104">
        <f>+REPORTE_DILIGENCIAR!V63</f>
        <v>0</v>
      </c>
      <c r="O54" s="105" t="e">
        <f>+REPORTE_DILIGENCIAR!AF63</f>
        <v>#N/A</v>
      </c>
      <c r="P54" s="106" t="e">
        <f>+REPORTE_DILIGENCIAR!AG63</f>
        <v>#N/A</v>
      </c>
      <c r="Q54" s="240" t="e">
        <f>+REPORTE_DILIGENCIAR!AH63</f>
        <v>#N/A</v>
      </c>
      <c r="R54" s="107">
        <f>+REPORTE_DILIGENCIAR!AI63</f>
        <v>0</v>
      </c>
      <c r="S54" s="108">
        <f>+REPORTE_DILIGENCIAR!AJ63</f>
        <v>0</v>
      </c>
      <c r="T54" s="108">
        <f>+REPORTE_DILIGENCIAR!AK63</f>
        <v>0</v>
      </c>
      <c r="U54" s="108">
        <f>+REPORTE_DILIGENCIAR!AL63</f>
        <v>0</v>
      </c>
      <c r="V54" s="109" t="e">
        <f>+REPORTE_DILIGENCIAR!AM63</f>
        <v>#N/A</v>
      </c>
      <c r="W54" s="110">
        <f>+REPORTE_DILIGENCIAR!AS63</f>
        <v>0</v>
      </c>
      <c r="X54" s="110">
        <f>+REPORTE_DILIGENCIAR!AT63</f>
        <v>0</v>
      </c>
      <c r="Y54" s="110">
        <f>+REPORTE_DILIGENCIAR!AU63</f>
        <v>0</v>
      </c>
      <c r="Z54" s="110">
        <f>+REPORTE_DILIGENCIAR!AV63</f>
        <v>0</v>
      </c>
      <c r="AA54" s="111" t="str">
        <f>+IF(REPORTE_DILIGENCIAR!AW63=0," ",REPORTE_DILIGENCIAR!AW63)</f>
        <v>X</v>
      </c>
      <c r="AB54" s="111" t="str">
        <f>+IF(REPORTE_DILIGENCIAR!AX63=0," ",REPORTE_DILIGENCIAR!AX63)</f>
        <v xml:space="preserve"> </v>
      </c>
      <c r="AC54" s="108" t="e">
        <f>+REPORTE_DILIGENCIAR!AY63</f>
        <v>#N/A</v>
      </c>
      <c r="AD54" s="108">
        <f>+REPORTE_DILIGENCIAR!AZ63</f>
        <v>40</v>
      </c>
      <c r="AE54" s="112" t="e">
        <f>+REPORTE_DILIGENCIAR!BA63</f>
        <v>#N/A</v>
      </c>
    </row>
    <row r="55" spans="1:31" x14ac:dyDescent="0.25">
      <c r="A55" s="287">
        <f>+REPORTE_DILIGENCIAR!B64</f>
        <v>0</v>
      </c>
      <c r="B55" s="99">
        <f>+REPORTE_DILIGENCIAR!C64</f>
        <v>1900</v>
      </c>
      <c r="C55" s="100">
        <f>+REPORTE_DILIGENCIAR!D64</f>
        <v>0</v>
      </c>
      <c r="D55" s="100">
        <f>+REPORTE_DILIGENCIAR!E64</f>
        <v>0</v>
      </c>
      <c r="E55" s="101">
        <f>+REPORTE_DILIGENCIAR!G64</f>
        <v>1</v>
      </c>
      <c r="F55" s="101">
        <f>+REPORTE_DILIGENCIAR!J64</f>
        <v>0</v>
      </c>
      <c r="G55" s="101">
        <f>+REPORTE_DILIGENCIAR!K64</f>
        <v>0</v>
      </c>
      <c r="H55" s="102">
        <f>+REPORTE_DILIGENCIAR!L64</f>
        <v>0</v>
      </c>
      <c r="I55" s="270">
        <f>+REPORTE_DILIGENCIAR!M64</f>
        <v>0</v>
      </c>
      <c r="J55" s="99" t="e">
        <f>+REPORTE_DILIGENCIAR!N64</f>
        <v>#N/A</v>
      </c>
      <c r="K55" s="270">
        <f>+REPORTE_DILIGENCIAR!O64</f>
        <v>0</v>
      </c>
      <c r="L55" s="99" t="e">
        <f>+REPORTE_DILIGENCIAR!P64</f>
        <v>#N/A</v>
      </c>
      <c r="M55" s="103" t="str">
        <f>+REPORTE_DILIGENCIAR!Q64</f>
        <v>CONTRATO</v>
      </c>
      <c r="N55" s="104">
        <f>+REPORTE_DILIGENCIAR!V64</f>
        <v>0</v>
      </c>
      <c r="O55" s="105" t="e">
        <f>+REPORTE_DILIGENCIAR!AF64</f>
        <v>#N/A</v>
      </c>
      <c r="P55" s="106" t="e">
        <f>+REPORTE_DILIGENCIAR!AG64</f>
        <v>#N/A</v>
      </c>
      <c r="Q55" s="240" t="e">
        <f>+REPORTE_DILIGENCIAR!AH64</f>
        <v>#N/A</v>
      </c>
      <c r="R55" s="107">
        <f>+REPORTE_DILIGENCIAR!AI64</f>
        <v>0</v>
      </c>
      <c r="S55" s="108">
        <f>+REPORTE_DILIGENCIAR!AJ64</f>
        <v>0</v>
      </c>
      <c r="T55" s="108">
        <f>+REPORTE_DILIGENCIAR!AK64</f>
        <v>0</v>
      </c>
      <c r="U55" s="108">
        <f>+REPORTE_DILIGENCIAR!AL64</f>
        <v>0</v>
      </c>
      <c r="V55" s="109" t="e">
        <f>+REPORTE_DILIGENCIAR!AM64</f>
        <v>#N/A</v>
      </c>
      <c r="W55" s="110">
        <f>+REPORTE_DILIGENCIAR!AS64</f>
        <v>0</v>
      </c>
      <c r="X55" s="110">
        <f>+REPORTE_DILIGENCIAR!AT64</f>
        <v>0</v>
      </c>
      <c r="Y55" s="110">
        <f>+REPORTE_DILIGENCIAR!AU64</f>
        <v>0</v>
      </c>
      <c r="Z55" s="110">
        <f>+REPORTE_DILIGENCIAR!AV64</f>
        <v>0</v>
      </c>
      <c r="AA55" s="111" t="str">
        <f>+IF(REPORTE_DILIGENCIAR!AW64=0," ",REPORTE_DILIGENCIAR!AW64)</f>
        <v>X</v>
      </c>
      <c r="AB55" s="111" t="str">
        <f>+IF(REPORTE_DILIGENCIAR!AX64=0," ",REPORTE_DILIGENCIAR!AX64)</f>
        <v xml:space="preserve"> </v>
      </c>
      <c r="AC55" s="108" t="e">
        <f>+REPORTE_DILIGENCIAR!AY64</f>
        <v>#N/A</v>
      </c>
      <c r="AD55" s="108">
        <f>+REPORTE_DILIGENCIAR!AZ64</f>
        <v>41</v>
      </c>
      <c r="AE55" s="112" t="e">
        <f>+REPORTE_DILIGENCIAR!BA64</f>
        <v>#N/A</v>
      </c>
    </row>
    <row r="56" spans="1:31" x14ac:dyDescent="0.25">
      <c r="A56" s="287">
        <f>+REPORTE_DILIGENCIAR!B65</f>
        <v>0</v>
      </c>
      <c r="B56" s="99">
        <f>+REPORTE_DILIGENCIAR!C65</f>
        <v>1900</v>
      </c>
      <c r="C56" s="100">
        <f>+REPORTE_DILIGENCIAR!D65</f>
        <v>0</v>
      </c>
      <c r="D56" s="100">
        <f>+REPORTE_DILIGENCIAR!E65</f>
        <v>0</v>
      </c>
      <c r="E56" s="101">
        <f>+REPORTE_DILIGENCIAR!G65</f>
        <v>1</v>
      </c>
      <c r="F56" s="101">
        <f>+REPORTE_DILIGENCIAR!J65</f>
        <v>0</v>
      </c>
      <c r="G56" s="101">
        <f>+REPORTE_DILIGENCIAR!K65</f>
        <v>0</v>
      </c>
      <c r="H56" s="102">
        <f>+REPORTE_DILIGENCIAR!L65</f>
        <v>0</v>
      </c>
      <c r="I56" s="270">
        <f>+REPORTE_DILIGENCIAR!M65</f>
        <v>0</v>
      </c>
      <c r="J56" s="99" t="e">
        <f>+REPORTE_DILIGENCIAR!N65</f>
        <v>#N/A</v>
      </c>
      <c r="K56" s="270">
        <f>+REPORTE_DILIGENCIAR!O65</f>
        <v>0</v>
      </c>
      <c r="L56" s="99" t="e">
        <f>+REPORTE_DILIGENCIAR!P65</f>
        <v>#N/A</v>
      </c>
      <c r="M56" s="103" t="str">
        <f>+REPORTE_DILIGENCIAR!Q65</f>
        <v>CONTRATO</v>
      </c>
      <c r="N56" s="104">
        <f>+REPORTE_DILIGENCIAR!V65</f>
        <v>0</v>
      </c>
      <c r="O56" s="105" t="e">
        <f>+REPORTE_DILIGENCIAR!AF65</f>
        <v>#N/A</v>
      </c>
      <c r="P56" s="106" t="e">
        <f>+REPORTE_DILIGENCIAR!AG65</f>
        <v>#N/A</v>
      </c>
      <c r="Q56" s="240" t="e">
        <f>+REPORTE_DILIGENCIAR!AH65</f>
        <v>#N/A</v>
      </c>
      <c r="R56" s="107">
        <f>+REPORTE_DILIGENCIAR!AI65</f>
        <v>0</v>
      </c>
      <c r="S56" s="108">
        <f>+REPORTE_DILIGENCIAR!AJ65</f>
        <v>0</v>
      </c>
      <c r="T56" s="108">
        <f>+REPORTE_DILIGENCIAR!AK65</f>
        <v>0</v>
      </c>
      <c r="U56" s="108">
        <f>+REPORTE_DILIGENCIAR!AL65</f>
        <v>0</v>
      </c>
      <c r="V56" s="109" t="e">
        <f>+REPORTE_DILIGENCIAR!AM65</f>
        <v>#N/A</v>
      </c>
      <c r="W56" s="110">
        <f>+REPORTE_DILIGENCIAR!AS65</f>
        <v>0</v>
      </c>
      <c r="X56" s="110">
        <f>+REPORTE_DILIGENCIAR!AT65</f>
        <v>0</v>
      </c>
      <c r="Y56" s="110">
        <f>+REPORTE_DILIGENCIAR!AU65</f>
        <v>0</v>
      </c>
      <c r="Z56" s="110">
        <f>+REPORTE_DILIGENCIAR!AV65</f>
        <v>0</v>
      </c>
      <c r="AA56" s="111" t="str">
        <f>+IF(REPORTE_DILIGENCIAR!AW65=0," ",REPORTE_DILIGENCIAR!AW65)</f>
        <v>X</v>
      </c>
      <c r="AB56" s="111" t="str">
        <f>+IF(REPORTE_DILIGENCIAR!AX65=0," ",REPORTE_DILIGENCIAR!AX65)</f>
        <v xml:space="preserve"> </v>
      </c>
      <c r="AC56" s="108" t="e">
        <f>+REPORTE_DILIGENCIAR!AY65</f>
        <v>#N/A</v>
      </c>
      <c r="AD56" s="108">
        <f>+REPORTE_DILIGENCIAR!AZ65</f>
        <v>42</v>
      </c>
      <c r="AE56" s="112" t="e">
        <f>+REPORTE_DILIGENCIAR!BA65</f>
        <v>#N/A</v>
      </c>
    </row>
    <row r="57" spans="1:31" x14ac:dyDescent="0.25">
      <c r="A57" s="287">
        <f>+REPORTE_DILIGENCIAR!B66</f>
        <v>0</v>
      </c>
      <c r="B57" s="99">
        <f>+REPORTE_DILIGENCIAR!C66</f>
        <v>1900</v>
      </c>
      <c r="C57" s="100">
        <f>+REPORTE_DILIGENCIAR!D66</f>
        <v>0</v>
      </c>
      <c r="D57" s="100">
        <f>+REPORTE_DILIGENCIAR!E66</f>
        <v>0</v>
      </c>
      <c r="E57" s="101">
        <f>+REPORTE_DILIGENCIAR!G66</f>
        <v>1</v>
      </c>
      <c r="F57" s="101">
        <f>+REPORTE_DILIGENCIAR!J66</f>
        <v>0</v>
      </c>
      <c r="G57" s="101">
        <f>+REPORTE_DILIGENCIAR!K66</f>
        <v>0</v>
      </c>
      <c r="H57" s="102">
        <f>+REPORTE_DILIGENCIAR!L66</f>
        <v>0</v>
      </c>
      <c r="I57" s="270">
        <f>+REPORTE_DILIGENCIAR!M66</f>
        <v>0</v>
      </c>
      <c r="J57" s="99" t="e">
        <f>+REPORTE_DILIGENCIAR!N66</f>
        <v>#N/A</v>
      </c>
      <c r="K57" s="270">
        <f>+REPORTE_DILIGENCIAR!O66</f>
        <v>0</v>
      </c>
      <c r="L57" s="99" t="e">
        <f>+REPORTE_DILIGENCIAR!P66</f>
        <v>#N/A</v>
      </c>
      <c r="M57" s="103" t="str">
        <f>+REPORTE_DILIGENCIAR!Q66</f>
        <v>CONTRATO</v>
      </c>
      <c r="N57" s="104">
        <f>+REPORTE_DILIGENCIAR!V66</f>
        <v>0</v>
      </c>
      <c r="O57" s="105" t="e">
        <f>+REPORTE_DILIGENCIAR!AF66</f>
        <v>#N/A</v>
      </c>
      <c r="P57" s="106" t="e">
        <f>+REPORTE_DILIGENCIAR!AG66</f>
        <v>#N/A</v>
      </c>
      <c r="Q57" s="240" t="e">
        <f>+REPORTE_DILIGENCIAR!AH66</f>
        <v>#N/A</v>
      </c>
      <c r="R57" s="107">
        <f>+REPORTE_DILIGENCIAR!AI66</f>
        <v>0</v>
      </c>
      <c r="S57" s="108">
        <f>+REPORTE_DILIGENCIAR!AJ66</f>
        <v>0</v>
      </c>
      <c r="T57" s="108">
        <f>+REPORTE_DILIGENCIAR!AK66</f>
        <v>0</v>
      </c>
      <c r="U57" s="108">
        <f>+REPORTE_DILIGENCIAR!AL66</f>
        <v>0</v>
      </c>
      <c r="V57" s="109" t="e">
        <f>+REPORTE_DILIGENCIAR!AM66</f>
        <v>#N/A</v>
      </c>
      <c r="W57" s="110">
        <f>+REPORTE_DILIGENCIAR!AS66</f>
        <v>0</v>
      </c>
      <c r="X57" s="110">
        <f>+REPORTE_DILIGENCIAR!AT66</f>
        <v>0</v>
      </c>
      <c r="Y57" s="110">
        <f>+REPORTE_DILIGENCIAR!AU66</f>
        <v>0</v>
      </c>
      <c r="Z57" s="110">
        <f>+REPORTE_DILIGENCIAR!AV66</f>
        <v>0</v>
      </c>
      <c r="AA57" s="111" t="str">
        <f>+IF(REPORTE_DILIGENCIAR!AW66=0," ",REPORTE_DILIGENCIAR!AW66)</f>
        <v>X</v>
      </c>
      <c r="AB57" s="111" t="str">
        <f>+IF(REPORTE_DILIGENCIAR!AX66=0," ",REPORTE_DILIGENCIAR!AX66)</f>
        <v xml:space="preserve"> </v>
      </c>
      <c r="AC57" s="108" t="e">
        <f>+REPORTE_DILIGENCIAR!AY66</f>
        <v>#N/A</v>
      </c>
      <c r="AD57" s="108">
        <f>+REPORTE_DILIGENCIAR!AZ66</f>
        <v>43</v>
      </c>
      <c r="AE57" s="112" t="e">
        <f>+REPORTE_DILIGENCIAR!BA66</f>
        <v>#N/A</v>
      </c>
    </row>
    <row r="58" spans="1:31" x14ac:dyDescent="0.25">
      <c r="A58" s="287">
        <f>+REPORTE_DILIGENCIAR!B67</f>
        <v>0</v>
      </c>
      <c r="B58" s="99">
        <f>+REPORTE_DILIGENCIAR!C67</f>
        <v>1900</v>
      </c>
      <c r="C58" s="100">
        <f>+REPORTE_DILIGENCIAR!D67</f>
        <v>0</v>
      </c>
      <c r="D58" s="100">
        <f>+REPORTE_DILIGENCIAR!E67</f>
        <v>0</v>
      </c>
      <c r="E58" s="101">
        <f>+REPORTE_DILIGENCIAR!G67</f>
        <v>1</v>
      </c>
      <c r="F58" s="101">
        <f>+REPORTE_DILIGENCIAR!J67</f>
        <v>0</v>
      </c>
      <c r="G58" s="101">
        <f>+REPORTE_DILIGENCIAR!K67</f>
        <v>0</v>
      </c>
      <c r="H58" s="102">
        <f>+REPORTE_DILIGENCIAR!L67</f>
        <v>0</v>
      </c>
      <c r="I58" s="270">
        <f>+REPORTE_DILIGENCIAR!M67</f>
        <v>0</v>
      </c>
      <c r="J58" s="99" t="e">
        <f>+REPORTE_DILIGENCIAR!N67</f>
        <v>#N/A</v>
      </c>
      <c r="K58" s="270">
        <f>+REPORTE_DILIGENCIAR!O67</f>
        <v>0</v>
      </c>
      <c r="L58" s="99" t="e">
        <f>+REPORTE_DILIGENCIAR!P67</f>
        <v>#N/A</v>
      </c>
      <c r="M58" s="103" t="str">
        <f>+REPORTE_DILIGENCIAR!Q67</f>
        <v>CONTRATO</v>
      </c>
      <c r="N58" s="104">
        <f>+REPORTE_DILIGENCIAR!V67</f>
        <v>0</v>
      </c>
      <c r="O58" s="105" t="e">
        <f>+REPORTE_DILIGENCIAR!AF67</f>
        <v>#N/A</v>
      </c>
      <c r="P58" s="106" t="e">
        <f>+REPORTE_DILIGENCIAR!AG67</f>
        <v>#N/A</v>
      </c>
      <c r="Q58" s="240" t="e">
        <f>+REPORTE_DILIGENCIAR!AH67</f>
        <v>#N/A</v>
      </c>
      <c r="R58" s="107">
        <f>+REPORTE_DILIGENCIAR!AI67</f>
        <v>0</v>
      </c>
      <c r="S58" s="108">
        <f>+REPORTE_DILIGENCIAR!AJ67</f>
        <v>0</v>
      </c>
      <c r="T58" s="108">
        <f>+REPORTE_DILIGENCIAR!AK67</f>
        <v>0</v>
      </c>
      <c r="U58" s="108">
        <f>+REPORTE_DILIGENCIAR!AL67</f>
        <v>0</v>
      </c>
      <c r="V58" s="109" t="e">
        <f>+REPORTE_DILIGENCIAR!AM67</f>
        <v>#N/A</v>
      </c>
      <c r="W58" s="110">
        <f>+REPORTE_DILIGENCIAR!AS67</f>
        <v>0</v>
      </c>
      <c r="X58" s="110">
        <f>+REPORTE_DILIGENCIAR!AT67</f>
        <v>0</v>
      </c>
      <c r="Y58" s="110">
        <f>+REPORTE_DILIGENCIAR!AU67</f>
        <v>0</v>
      </c>
      <c r="Z58" s="110">
        <f>+REPORTE_DILIGENCIAR!AV67</f>
        <v>0</v>
      </c>
      <c r="AA58" s="111" t="str">
        <f>+IF(REPORTE_DILIGENCIAR!AW67=0," ",REPORTE_DILIGENCIAR!AW67)</f>
        <v>X</v>
      </c>
      <c r="AB58" s="111" t="str">
        <f>+IF(REPORTE_DILIGENCIAR!AX67=0," ",REPORTE_DILIGENCIAR!AX67)</f>
        <v xml:space="preserve"> </v>
      </c>
      <c r="AC58" s="108" t="e">
        <f>+REPORTE_DILIGENCIAR!AY67</f>
        <v>#N/A</v>
      </c>
      <c r="AD58" s="108">
        <f>+REPORTE_DILIGENCIAR!AZ67</f>
        <v>44</v>
      </c>
      <c r="AE58" s="112" t="e">
        <f>+REPORTE_DILIGENCIAR!BA67</f>
        <v>#N/A</v>
      </c>
    </row>
    <row r="59" spans="1:31" x14ac:dyDescent="0.25">
      <c r="A59" s="287">
        <f>+REPORTE_DILIGENCIAR!B68</f>
        <v>0</v>
      </c>
      <c r="B59" s="99">
        <f>+REPORTE_DILIGENCIAR!C68</f>
        <v>1900</v>
      </c>
      <c r="C59" s="100">
        <f>+REPORTE_DILIGENCIAR!D68</f>
        <v>0</v>
      </c>
      <c r="D59" s="100">
        <f>+REPORTE_DILIGENCIAR!E68</f>
        <v>0</v>
      </c>
      <c r="E59" s="101">
        <f>+REPORTE_DILIGENCIAR!G68</f>
        <v>1</v>
      </c>
      <c r="F59" s="101">
        <f>+REPORTE_DILIGENCIAR!J68</f>
        <v>0</v>
      </c>
      <c r="G59" s="101">
        <f>+REPORTE_DILIGENCIAR!K68</f>
        <v>0</v>
      </c>
      <c r="H59" s="102">
        <f>+REPORTE_DILIGENCIAR!L68</f>
        <v>0</v>
      </c>
      <c r="I59" s="270">
        <f>+REPORTE_DILIGENCIAR!M68</f>
        <v>0</v>
      </c>
      <c r="J59" s="99" t="e">
        <f>+REPORTE_DILIGENCIAR!N68</f>
        <v>#N/A</v>
      </c>
      <c r="K59" s="270">
        <f>+REPORTE_DILIGENCIAR!O68</f>
        <v>0</v>
      </c>
      <c r="L59" s="99" t="e">
        <f>+REPORTE_DILIGENCIAR!P68</f>
        <v>#N/A</v>
      </c>
      <c r="M59" s="103" t="str">
        <f>+REPORTE_DILIGENCIAR!Q68</f>
        <v>CONTRATO</v>
      </c>
      <c r="N59" s="104">
        <f>+REPORTE_DILIGENCIAR!V68</f>
        <v>0</v>
      </c>
      <c r="O59" s="105" t="e">
        <f>+REPORTE_DILIGENCIAR!AF68</f>
        <v>#N/A</v>
      </c>
      <c r="P59" s="106" t="e">
        <f>+REPORTE_DILIGENCIAR!AG68</f>
        <v>#N/A</v>
      </c>
      <c r="Q59" s="240" t="e">
        <f>+REPORTE_DILIGENCIAR!AH68</f>
        <v>#N/A</v>
      </c>
      <c r="R59" s="107">
        <f>+REPORTE_DILIGENCIAR!AI68</f>
        <v>0</v>
      </c>
      <c r="S59" s="108">
        <f>+REPORTE_DILIGENCIAR!AJ68</f>
        <v>0</v>
      </c>
      <c r="T59" s="108">
        <f>+REPORTE_DILIGENCIAR!AK68</f>
        <v>0</v>
      </c>
      <c r="U59" s="108">
        <f>+REPORTE_DILIGENCIAR!AL68</f>
        <v>0</v>
      </c>
      <c r="V59" s="109" t="e">
        <f>+REPORTE_DILIGENCIAR!AM68</f>
        <v>#N/A</v>
      </c>
      <c r="W59" s="110">
        <f>+REPORTE_DILIGENCIAR!AS68</f>
        <v>0</v>
      </c>
      <c r="X59" s="110">
        <f>+REPORTE_DILIGENCIAR!AT68</f>
        <v>0</v>
      </c>
      <c r="Y59" s="110">
        <f>+REPORTE_DILIGENCIAR!AU68</f>
        <v>0</v>
      </c>
      <c r="Z59" s="110">
        <f>+REPORTE_DILIGENCIAR!AV68</f>
        <v>0</v>
      </c>
      <c r="AA59" s="111" t="str">
        <f>+IF(REPORTE_DILIGENCIAR!AW68=0," ",REPORTE_DILIGENCIAR!AW68)</f>
        <v>X</v>
      </c>
      <c r="AB59" s="111" t="str">
        <f>+IF(REPORTE_DILIGENCIAR!AX68=0," ",REPORTE_DILIGENCIAR!AX68)</f>
        <v xml:space="preserve"> </v>
      </c>
      <c r="AC59" s="108" t="e">
        <f>+REPORTE_DILIGENCIAR!AY68</f>
        <v>#N/A</v>
      </c>
      <c r="AD59" s="108">
        <f>+REPORTE_DILIGENCIAR!AZ68</f>
        <v>45</v>
      </c>
      <c r="AE59" s="112" t="e">
        <f>+REPORTE_DILIGENCIAR!BA68</f>
        <v>#N/A</v>
      </c>
    </row>
    <row r="60" spans="1:31" x14ac:dyDescent="0.25">
      <c r="A60" s="287">
        <f>+REPORTE_DILIGENCIAR!B69</f>
        <v>0</v>
      </c>
      <c r="B60" s="99">
        <f>+REPORTE_DILIGENCIAR!C69</f>
        <v>1900</v>
      </c>
      <c r="C60" s="100">
        <f>+REPORTE_DILIGENCIAR!D69</f>
        <v>0</v>
      </c>
      <c r="D60" s="100">
        <f>+REPORTE_DILIGENCIAR!E69</f>
        <v>0</v>
      </c>
      <c r="E60" s="101">
        <f>+REPORTE_DILIGENCIAR!G69</f>
        <v>1</v>
      </c>
      <c r="F60" s="101">
        <f>+REPORTE_DILIGENCIAR!J69</f>
        <v>0</v>
      </c>
      <c r="G60" s="101">
        <f>+REPORTE_DILIGENCIAR!K69</f>
        <v>0</v>
      </c>
      <c r="H60" s="102">
        <f>+REPORTE_DILIGENCIAR!L69</f>
        <v>0</v>
      </c>
      <c r="I60" s="270">
        <f>+REPORTE_DILIGENCIAR!M69</f>
        <v>0</v>
      </c>
      <c r="J60" s="99" t="e">
        <f>+REPORTE_DILIGENCIAR!N69</f>
        <v>#N/A</v>
      </c>
      <c r="K60" s="270">
        <f>+REPORTE_DILIGENCIAR!O69</f>
        <v>0</v>
      </c>
      <c r="L60" s="99" t="e">
        <f>+REPORTE_DILIGENCIAR!P69</f>
        <v>#N/A</v>
      </c>
      <c r="M60" s="103" t="str">
        <f>+REPORTE_DILIGENCIAR!Q69</f>
        <v>CONTRATO</v>
      </c>
      <c r="N60" s="104">
        <f>+REPORTE_DILIGENCIAR!V69</f>
        <v>0</v>
      </c>
      <c r="O60" s="105" t="e">
        <f>+REPORTE_DILIGENCIAR!AF69</f>
        <v>#N/A</v>
      </c>
      <c r="P60" s="106" t="e">
        <f>+REPORTE_DILIGENCIAR!AG69</f>
        <v>#N/A</v>
      </c>
      <c r="Q60" s="240" t="e">
        <f>+REPORTE_DILIGENCIAR!AH69</f>
        <v>#N/A</v>
      </c>
      <c r="R60" s="107">
        <f>+REPORTE_DILIGENCIAR!AI69</f>
        <v>0</v>
      </c>
      <c r="S60" s="108">
        <f>+REPORTE_DILIGENCIAR!AJ69</f>
        <v>0</v>
      </c>
      <c r="T60" s="108">
        <f>+REPORTE_DILIGENCIAR!AK69</f>
        <v>0</v>
      </c>
      <c r="U60" s="108">
        <f>+REPORTE_DILIGENCIAR!AL69</f>
        <v>0</v>
      </c>
      <c r="V60" s="109" t="e">
        <f>+REPORTE_DILIGENCIAR!AM69</f>
        <v>#N/A</v>
      </c>
      <c r="W60" s="110">
        <f>+REPORTE_DILIGENCIAR!AS69</f>
        <v>0</v>
      </c>
      <c r="X60" s="110">
        <f>+REPORTE_DILIGENCIAR!AT69</f>
        <v>0</v>
      </c>
      <c r="Y60" s="110">
        <f>+REPORTE_DILIGENCIAR!AU69</f>
        <v>0</v>
      </c>
      <c r="Z60" s="110">
        <f>+REPORTE_DILIGENCIAR!AV69</f>
        <v>0</v>
      </c>
      <c r="AA60" s="111" t="str">
        <f>+IF(REPORTE_DILIGENCIAR!AW69=0," ",REPORTE_DILIGENCIAR!AW69)</f>
        <v>X</v>
      </c>
      <c r="AB60" s="111" t="str">
        <f>+IF(REPORTE_DILIGENCIAR!AX69=0," ",REPORTE_DILIGENCIAR!AX69)</f>
        <v xml:space="preserve"> </v>
      </c>
      <c r="AC60" s="108" t="e">
        <f>+REPORTE_DILIGENCIAR!AY69</f>
        <v>#N/A</v>
      </c>
      <c r="AD60" s="108">
        <f>+REPORTE_DILIGENCIAR!AZ69</f>
        <v>46</v>
      </c>
      <c r="AE60" s="112" t="e">
        <f>+REPORTE_DILIGENCIAR!BA69</f>
        <v>#N/A</v>
      </c>
    </row>
    <row r="61" spans="1:31" x14ac:dyDescent="0.25">
      <c r="A61" s="287">
        <f>+REPORTE_DILIGENCIAR!B70</f>
        <v>0</v>
      </c>
      <c r="B61" s="99">
        <f>+REPORTE_DILIGENCIAR!C70</f>
        <v>1900</v>
      </c>
      <c r="C61" s="100">
        <f>+REPORTE_DILIGENCIAR!D70</f>
        <v>0</v>
      </c>
      <c r="D61" s="100">
        <f>+REPORTE_DILIGENCIAR!E70</f>
        <v>0</v>
      </c>
      <c r="E61" s="101">
        <f>+REPORTE_DILIGENCIAR!G70</f>
        <v>1</v>
      </c>
      <c r="F61" s="101">
        <f>+REPORTE_DILIGENCIAR!J70</f>
        <v>0</v>
      </c>
      <c r="G61" s="101">
        <f>+REPORTE_DILIGENCIAR!K70</f>
        <v>0</v>
      </c>
      <c r="H61" s="102">
        <f>+REPORTE_DILIGENCIAR!L70</f>
        <v>0</v>
      </c>
      <c r="I61" s="270">
        <f>+REPORTE_DILIGENCIAR!M70</f>
        <v>0</v>
      </c>
      <c r="J61" s="99" t="e">
        <f>+REPORTE_DILIGENCIAR!N70</f>
        <v>#N/A</v>
      </c>
      <c r="K61" s="270">
        <f>+REPORTE_DILIGENCIAR!O70</f>
        <v>0</v>
      </c>
      <c r="L61" s="99" t="e">
        <f>+REPORTE_DILIGENCIAR!P70</f>
        <v>#N/A</v>
      </c>
      <c r="M61" s="103" t="str">
        <f>+REPORTE_DILIGENCIAR!Q70</f>
        <v>CONTRATO</v>
      </c>
      <c r="N61" s="104">
        <f>+REPORTE_DILIGENCIAR!V70</f>
        <v>0</v>
      </c>
      <c r="O61" s="105" t="e">
        <f>+REPORTE_DILIGENCIAR!AF70</f>
        <v>#N/A</v>
      </c>
      <c r="P61" s="106" t="e">
        <f>+REPORTE_DILIGENCIAR!AG70</f>
        <v>#N/A</v>
      </c>
      <c r="Q61" s="240" t="e">
        <f>+REPORTE_DILIGENCIAR!AH70</f>
        <v>#N/A</v>
      </c>
      <c r="R61" s="107">
        <f>+REPORTE_DILIGENCIAR!AI70</f>
        <v>0</v>
      </c>
      <c r="S61" s="108">
        <f>+REPORTE_DILIGENCIAR!AJ70</f>
        <v>0</v>
      </c>
      <c r="T61" s="108">
        <f>+REPORTE_DILIGENCIAR!AK70</f>
        <v>0</v>
      </c>
      <c r="U61" s="108">
        <f>+REPORTE_DILIGENCIAR!AL70</f>
        <v>0</v>
      </c>
      <c r="V61" s="109" t="e">
        <f>+REPORTE_DILIGENCIAR!AM70</f>
        <v>#N/A</v>
      </c>
      <c r="W61" s="110">
        <f>+REPORTE_DILIGENCIAR!AS70</f>
        <v>0</v>
      </c>
      <c r="X61" s="110">
        <f>+REPORTE_DILIGENCIAR!AT70</f>
        <v>0</v>
      </c>
      <c r="Y61" s="110">
        <f>+REPORTE_DILIGENCIAR!AU70</f>
        <v>0</v>
      </c>
      <c r="Z61" s="110">
        <f>+REPORTE_DILIGENCIAR!AV70</f>
        <v>0</v>
      </c>
      <c r="AA61" s="111" t="str">
        <f>+IF(REPORTE_DILIGENCIAR!AW70=0," ",REPORTE_DILIGENCIAR!AW70)</f>
        <v>X</v>
      </c>
      <c r="AB61" s="111" t="str">
        <f>+IF(REPORTE_DILIGENCIAR!AX70=0," ",REPORTE_DILIGENCIAR!AX70)</f>
        <v xml:space="preserve"> </v>
      </c>
      <c r="AC61" s="108" t="e">
        <f>+REPORTE_DILIGENCIAR!AY70</f>
        <v>#N/A</v>
      </c>
      <c r="AD61" s="108">
        <f>+REPORTE_DILIGENCIAR!AZ70</f>
        <v>47</v>
      </c>
      <c r="AE61" s="112" t="e">
        <f>+REPORTE_DILIGENCIAR!BA70</f>
        <v>#N/A</v>
      </c>
    </row>
    <row r="62" spans="1:31" x14ac:dyDescent="0.25">
      <c r="A62" s="287">
        <f>+REPORTE_DILIGENCIAR!B71</f>
        <v>0</v>
      </c>
      <c r="B62" s="99">
        <f>+REPORTE_DILIGENCIAR!C71</f>
        <v>1900</v>
      </c>
      <c r="C62" s="100">
        <f>+REPORTE_DILIGENCIAR!D71</f>
        <v>0</v>
      </c>
      <c r="D62" s="100">
        <f>+REPORTE_DILIGENCIAR!E71</f>
        <v>0</v>
      </c>
      <c r="E62" s="101">
        <f>+REPORTE_DILIGENCIAR!G71</f>
        <v>1</v>
      </c>
      <c r="F62" s="101">
        <f>+REPORTE_DILIGENCIAR!J71</f>
        <v>0</v>
      </c>
      <c r="G62" s="101">
        <f>+REPORTE_DILIGENCIAR!K71</f>
        <v>0</v>
      </c>
      <c r="H62" s="102">
        <f>+REPORTE_DILIGENCIAR!L71</f>
        <v>0</v>
      </c>
      <c r="I62" s="270">
        <f>+REPORTE_DILIGENCIAR!M71</f>
        <v>0</v>
      </c>
      <c r="J62" s="99" t="e">
        <f>+REPORTE_DILIGENCIAR!N71</f>
        <v>#N/A</v>
      </c>
      <c r="K62" s="270">
        <f>+REPORTE_DILIGENCIAR!O71</f>
        <v>0</v>
      </c>
      <c r="L62" s="99" t="e">
        <f>+REPORTE_DILIGENCIAR!P71</f>
        <v>#N/A</v>
      </c>
      <c r="M62" s="103" t="str">
        <f>+REPORTE_DILIGENCIAR!Q71</f>
        <v>CONTRATO</v>
      </c>
      <c r="N62" s="104">
        <f>+REPORTE_DILIGENCIAR!V71</f>
        <v>0</v>
      </c>
      <c r="O62" s="105" t="e">
        <f>+REPORTE_DILIGENCIAR!AF71</f>
        <v>#N/A</v>
      </c>
      <c r="P62" s="106" t="e">
        <f>+REPORTE_DILIGENCIAR!AG71</f>
        <v>#N/A</v>
      </c>
      <c r="Q62" s="240" t="e">
        <f>+REPORTE_DILIGENCIAR!AH71</f>
        <v>#N/A</v>
      </c>
      <c r="R62" s="107">
        <f>+REPORTE_DILIGENCIAR!AI71</f>
        <v>0</v>
      </c>
      <c r="S62" s="108">
        <f>+REPORTE_DILIGENCIAR!AJ71</f>
        <v>0</v>
      </c>
      <c r="T62" s="108">
        <f>+REPORTE_DILIGENCIAR!AK71</f>
        <v>0</v>
      </c>
      <c r="U62" s="108">
        <f>+REPORTE_DILIGENCIAR!AL71</f>
        <v>0</v>
      </c>
      <c r="V62" s="109" t="e">
        <f>+REPORTE_DILIGENCIAR!AM71</f>
        <v>#N/A</v>
      </c>
      <c r="W62" s="110">
        <f>+REPORTE_DILIGENCIAR!AS71</f>
        <v>0</v>
      </c>
      <c r="X62" s="110">
        <f>+REPORTE_DILIGENCIAR!AT71</f>
        <v>0</v>
      </c>
      <c r="Y62" s="110">
        <f>+REPORTE_DILIGENCIAR!AU71</f>
        <v>0</v>
      </c>
      <c r="Z62" s="110">
        <f>+REPORTE_DILIGENCIAR!AV71</f>
        <v>0</v>
      </c>
      <c r="AA62" s="111" t="str">
        <f>+IF(REPORTE_DILIGENCIAR!AW71=0," ",REPORTE_DILIGENCIAR!AW71)</f>
        <v>X</v>
      </c>
      <c r="AB62" s="111" t="str">
        <f>+IF(REPORTE_DILIGENCIAR!AX71=0," ",REPORTE_DILIGENCIAR!AX71)</f>
        <v xml:space="preserve"> </v>
      </c>
      <c r="AC62" s="108" t="e">
        <f>+REPORTE_DILIGENCIAR!AY71</f>
        <v>#N/A</v>
      </c>
      <c r="AD62" s="108">
        <f>+REPORTE_DILIGENCIAR!AZ71</f>
        <v>48</v>
      </c>
      <c r="AE62" s="112" t="e">
        <f>+REPORTE_DILIGENCIAR!BA71</f>
        <v>#N/A</v>
      </c>
    </row>
    <row r="63" spans="1:31" x14ac:dyDescent="0.25">
      <c r="A63" s="287">
        <f>+REPORTE_DILIGENCIAR!B72</f>
        <v>0</v>
      </c>
      <c r="B63" s="99">
        <f>+REPORTE_DILIGENCIAR!C72</f>
        <v>1900</v>
      </c>
      <c r="C63" s="100">
        <f>+REPORTE_DILIGENCIAR!D72</f>
        <v>0</v>
      </c>
      <c r="D63" s="100">
        <f>+REPORTE_DILIGENCIAR!E72</f>
        <v>0</v>
      </c>
      <c r="E63" s="101">
        <f>+REPORTE_DILIGENCIAR!G72</f>
        <v>1</v>
      </c>
      <c r="F63" s="101">
        <f>+REPORTE_DILIGENCIAR!J72</f>
        <v>0</v>
      </c>
      <c r="G63" s="101">
        <f>+REPORTE_DILIGENCIAR!K72</f>
        <v>0</v>
      </c>
      <c r="H63" s="102">
        <f>+REPORTE_DILIGENCIAR!L72</f>
        <v>0</v>
      </c>
      <c r="I63" s="270">
        <f>+REPORTE_DILIGENCIAR!M72</f>
        <v>0</v>
      </c>
      <c r="J63" s="99" t="e">
        <f>+REPORTE_DILIGENCIAR!N72</f>
        <v>#N/A</v>
      </c>
      <c r="K63" s="270">
        <f>+REPORTE_DILIGENCIAR!O72</f>
        <v>0</v>
      </c>
      <c r="L63" s="99" t="e">
        <f>+REPORTE_DILIGENCIAR!P72</f>
        <v>#N/A</v>
      </c>
      <c r="M63" s="103" t="str">
        <f>+REPORTE_DILIGENCIAR!Q72</f>
        <v>CONTRATO</v>
      </c>
      <c r="N63" s="104">
        <f>+REPORTE_DILIGENCIAR!V72</f>
        <v>0</v>
      </c>
      <c r="O63" s="105" t="e">
        <f>+REPORTE_DILIGENCIAR!AF72</f>
        <v>#N/A</v>
      </c>
      <c r="P63" s="106" t="e">
        <f>+REPORTE_DILIGENCIAR!AG72</f>
        <v>#N/A</v>
      </c>
      <c r="Q63" s="240" t="e">
        <f>+REPORTE_DILIGENCIAR!AH72</f>
        <v>#N/A</v>
      </c>
      <c r="R63" s="107">
        <f>+REPORTE_DILIGENCIAR!AI72</f>
        <v>0</v>
      </c>
      <c r="S63" s="108">
        <f>+REPORTE_DILIGENCIAR!AJ72</f>
        <v>0</v>
      </c>
      <c r="T63" s="108">
        <f>+REPORTE_DILIGENCIAR!AK72</f>
        <v>0</v>
      </c>
      <c r="U63" s="108">
        <f>+REPORTE_DILIGENCIAR!AL72</f>
        <v>0</v>
      </c>
      <c r="V63" s="109" t="e">
        <f>+REPORTE_DILIGENCIAR!AM72</f>
        <v>#N/A</v>
      </c>
      <c r="W63" s="110">
        <f>+REPORTE_DILIGENCIAR!AS72</f>
        <v>0</v>
      </c>
      <c r="X63" s="110">
        <f>+REPORTE_DILIGENCIAR!AT72</f>
        <v>0</v>
      </c>
      <c r="Y63" s="110">
        <f>+REPORTE_DILIGENCIAR!AU72</f>
        <v>0</v>
      </c>
      <c r="Z63" s="110">
        <f>+REPORTE_DILIGENCIAR!AV72</f>
        <v>0</v>
      </c>
      <c r="AA63" s="111" t="str">
        <f>+IF(REPORTE_DILIGENCIAR!AW72=0," ",REPORTE_DILIGENCIAR!AW72)</f>
        <v>X</v>
      </c>
      <c r="AB63" s="111" t="str">
        <f>+IF(REPORTE_DILIGENCIAR!AX72=0," ",REPORTE_DILIGENCIAR!AX72)</f>
        <v xml:space="preserve"> </v>
      </c>
      <c r="AC63" s="108" t="e">
        <f>+REPORTE_DILIGENCIAR!AY72</f>
        <v>#N/A</v>
      </c>
      <c r="AD63" s="108">
        <f>+REPORTE_DILIGENCIAR!AZ72</f>
        <v>49</v>
      </c>
      <c r="AE63" s="112" t="e">
        <f>+REPORTE_DILIGENCIAR!BA72</f>
        <v>#N/A</v>
      </c>
    </row>
    <row r="64" spans="1:31" x14ac:dyDescent="0.25">
      <c r="A64" s="287">
        <f>+REPORTE_DILIGENCIAR!B73</f>
        <v>0</v>
      </c>
      <c r="B64" s="99">
        <f>+REPORTE_DILIGENCIAR!C73</f>
        <v>1900</v>
      </c>
      <c r="C64" s="100">
        <f>+REPORTE_DILIGENCIAR!D73</f>
        <v>0</v>
      </c>
      <c r="D64" s="100">
        <f>+REPORTE_DILIGENCIAR!E73</f>
        <v>0</v>
      </c>
      <c r="E64" s="101">
        <f>+REPORTE_DILIGENCIAR!G73</f>
        <v>1</v>
      </c>
      <c r="F64" s="101">
        <f>+REPORTE_DILIGENCIAR!J73</f>
        <v>0</v>
      </c>
      <c r="G64" s="101">
        <f>+REPORTE_DILIGENCIAR!K73</f>
        <v>0</v>
      </c>
      <c r="H64" s="102">
        <f>+REPORTE_DILIGENCIAR!L73</f>
        <v>0</v>
      </c>
      <c r="I64" s="270">
        <f>+REPORTE_DILIGENCIAR!M73</f>
        <v>0</v>
      </c>
      <c r="J64" s="99" t="e">
        <f>+REPORTE_DILIGENCIAR!N73</f>
        <v>#N/A</v>
      </c>
      <c r="K64" s="270">
        <f>+REPORTE_DILIGENCIAR!O73</f>
        <v>0</v>
      </c>
      <c r="L64" s="99" t="e">
        <f>+REPORTE_DILIGENCIAR!P73</f>
        <v>#N/A</v>
      </c>
      <c r="M64" s="103" t="str">
        <f>+REPORTE_DILIGENCIAR!Q73</f>
        <v>CONTRATO</v>
      </c>
      <c r="N64" s="104">
        <f>+REPORTE_DILIGENCIAR!V73</f>
        <v>0</v>
      </c>
      <c r="O64" s="105" t="e">
        <f>+REPORTE_DILIGENCIAR!AF73</f>
        <v>#N/A</v>
      </c>
      <c r="P64" s="106" t="e">
        <f>+REPORTE_DILIGENCIAR!AG73</f>
        <v>#N/A</v>
      </c>
      <c r="Q64" s="240" t="e">
        <f>+REPORTE_DILIGENCIAR!AH73</f>
        <v>#N/A</v>
      </c>
      <c r="R64" s="107">
        <f>+REPORTE_DILIGENCIAR!AI73</f>
        <v>0</v>
      </c>
      <c r="S64" s="108">
        <f>+REPORTE_DILIGENCIAR!AJ73</f>
        <v>0</v>
      </c>
      <c r="T64" s="108">
        <f>+REPORTE_DILIGENCIAR!AK73</f>
        <v>0</v>
      </c>
      <c r="U64" s="108">
        <f>+REPORTE_DILIGENCIAR!AL73</f>
        <v>0</v>
      </c>
      <c r="V64" s="109" t="e">
        <f>+REPORTE_DILIGENCIAR!AM73</f>
        <v>#N/A</v>
      </c>
      <c r="W64" s="110">
        <f>+REPORTE_DILIGENCIAR!AS73</f>
        <v>0</v>
      </c>
      <c r="X64" s="110">
        <f>+REPORTE_DILIGENCIAR!AT73</f>
        <v>0</v>
      </c>
      <c r="Y64" s="110">
        <f>+REPORTE_DILIGENCIAR!AU73</f>
        <v>0</v>
      </c>
      <c r="Z64" s="110">
        <f>+REPORTE_DILIGENCIAR!AV73</f>
        <v>0</v>
      </c>
      <c r="AA64" s="111" t="str">
        <f>+IF(REPORTE_DILIGENCIAR!AW73=0," ",REPORTE_DILIGENCIAR!AW73)</f>
        <v>X</v>
      </c>
      <c r="AB64" s="111" t="str">
        <f>+IF(REPORTE_DILIGENCIAR!AX73=0," ",REPORTE_DILIGENCIAR!AX73)</f>
        <v xml:space="preserve"> </v>
      </c>
      <c r="AC64" s="108" t="e">
        <f>+REPORTE_DILIGENCIAR!AY73</f>
        <v>#N/A</v>
      </c>
      <c r="AD64" s="108">
        <f>+REPORTE_DILIGENCIAR!AZ73</f>
        <v>50</v>
      </c>
      <c r="AE64" s="112" t="e">
        <f>+REPORTE_DILIGENCIAR!BA73</f>
        <v>#N/A</v>
      </c>
    </row>
    <row r="65" spans="1:31" x14ac:dyDescent="0.25">
      <c r="A65" s="287">
        <f>+REPORTE_DILIGENCIAR!B74</f>
        <v>0</v>
      </c>
      <c r="B65" s="99">
        <f>+REPORTE_DILIGENCIAR!C74</f>
        <v>1900</v>
      </c>
      <c r="C65" s="100">
        <f>+REPORTE_DILIGENCIAR!D74</f>
        <v>0</v>
      </c>
      <c r="D65" s="100">
        <f>+REPORTE_DILIGENCIAR!E74</f>
        <v>0</v>
      </c>
      <c r="E65" s="101">
        <f>+REPORTE_DILIGENCIAR!G74</f>
        <v>1</v>
      </c>
      <c r="F65" s="101">
        <f>+REPORTE_DILIGENCIAR!J74</f>
        <v>0</v>
      </c>
      <c r="G65" s="101">
        <f>+REPORTE_DILIGENCIAR!K74</f>
        <v>0</v>
      </c>
      <c r="H65" s="102">
        <f>+REPORTE_DILIGENCIAR!L74</f>
        <v>0</v>
      </c>
      <c r="I65" s="270">
        <f>+REPORTE_DILIGENCIAR!M74</f>
        <v>0</v>
      </c>
      <c r="J65" s="99" t="e">
        <f>+REPORTE_DILIGENCIAR!N74</f>
        <v>#N/A</v>
      </c>
      <c r="K65" s="270">
        <f>+REPORTE_DILIGENCIAR!O74</f>
        <v>0</v>
      </c>
      <c r="L65" s="99" t="e">
        <f>+REPORTE_DILIGENCIAR!P74</f>
        <v>#N/A</v>
      </c>
      <c r="M65" s="103" t="str">
        <f>+REPORTE_DILIGENCIAR!Q74</f>
        <v>CONTRATO</v>
      </c>
      <c r="N65" s="104">
        <f>+REPORTE_DILIGENCIAR!V74</f>
        <v>0</v>
      </c>
      <c r="O65" s="105" t="e">
        <f>+REPORTE_DILIGENCIAR!AF74</f>
        <v>#N/A</v>
      </c>
      <c r="P65" s="106" t="e">
        <f>+REPORTE_DILIGENCIAR!AG74</f>
        <v>#N/A</v>
      </c>
      <c r="Q65" s="240" t="e">
        <f>+REPORTE_DILIGENCIAR!AH74</f>
        <v>#N/A</v>
      </c>
      <c r="R65" s="107">
        <f>+REPORTE_DILIGENCIAR!AI74</f>
        <v>0</v>
      </c>
      <c r="S65" s="108">
        <f>+REPORTE_DILIGENCIAR!AJ74</f>
        <v>0</v>
      </c>
      <c r="T65" s="108">
        <f>+REPORTE_DILIGENCIAR!AK74</f>
        <v>0</v>
      </c>
      <c r="U65" s="108">
        <f>+REPORTE_DILIGENCIAR!AL74</f>
        <v>0</v>
      </c>
      <c r="V65" s="109" t="e">
        <f>+REPORTE_DILIGENCIAR!AM74</f>
        <v>#N/A</v>
      </c>
      <c r="W65" s="110">
        <f>+REPORTE_DILIGENCIAR!AS74</f>
        <v>0</v>
      </c>
      <c r="X65" s="110">
        <f>+REPORTE_DILIGENCIAR!AT74</f>
        <v>0</v>
      </c>
      <c r="Y65" s="110">
        <f>+REPORTE_DILIGENCIAR!AU74</f>
        <v>0</v>
      </c>
      <c r="Z65" s="110">
        <f>+REPORTE_DILIGENCIAR!AV74</f>
        <v>0</v>
      </c>
      <c r="AA65" s="111" t="str">
        <f>+IF(REPORTE_DILIGENCIAR!AW74=0," ",REPORTE_DILIGENCIAR!AW74)</f>
        <v>X</v>
      </c>
      <c r="AB65" s="111" t="str">
        <f>+IF(REPORTE_DILIGENCIAR!AX74=0," ",REPORTE_DILIGENCIAR!AX74)</f>
        <v xml:space="preserve"> </v>
      </c>
      <c r="AC65" s="108" t="e">
        <f>+REPORTE_DILIGENCIAR!AY74</f>
        <v>#N/A</v>
      </c>
      <c r="AD65" s="108">
        <f>+REPORTE_DILIGENCIAR!AZ74</f>
        <v>51</v>
      </c>
      <c r="AE65" s="112" t="e">
        <f>+REPORTE_DILIGENCIAR!BA74</f>
        <v>#N/A</v>
      </c>
    </row>
    <row r="66" spans="1:31" x14ac:dyDescent="0.25">
      <c r="A66" s="287">
        <f>+REPORTE_DILIGENCIAR!B75</f>
        <v>0</v>
      </c>
      <c r="B66" s="99">
        <f>+REPORTE_DILIGENCIAR!C75</f>
        <v>1900</v>
      </c>
      <c r="C66" s="100">
        <f>+REPORTE_DILIGENCIAR!D75</f>
        <v>0</v>
      </c>
      <c r="D66" s="100">
        <f>+REPORTE_DILIGENCIAR!E75</f>
        <v>0</v>
      </c>
      <c r="E66" s="101">
        <f>+REPORTE_DILIGENCIAR!G75</f>
        <v>1</v>
      </c>
      <c r="F66" s="101">
        <f>+REPORTE_DILIGENCIAR!J75</f>
        <v>0</v>
      </c>
      <c r="G66" s="101">
        <f>+REPORTE_DILIGENCIAR!K75</f>
        <v>0</v>
      </c>
      <c r="H66" s="102">
        <f>+REPORTE_DILIGENCIAR!L75</f>
        <v>0</v>
      </c>
      <c r="I66" s="270">
        <f>+REPORTE_DILIGENCIAR!M75</f>
        <v>0</v>
      </c>
      <c r="J66" s="99" t="e">
        <f>+REPORTE_DILIGENCIAR!N75</f>
        <v>#N/A</v>
      </c>
      <c r="K66" s="270">
        <f>+REPORTE_DILIGENCIAR!O75</f>
        <v>0</v>
      </c>
      <c r="L66" s="99" t="e">
        <f>+REPORTE_DILIGENCIAR!P75</f>
        <v>#N/A</v>
      </c>
      <c r="M66" s="103" t="str">
        <f>+REPORTE_DILIGENCIAR!Q75</f>
        <v>CONTRATO</v>
      </c>
      <c r="N66" s="104">
        <f>+REPORTE_DILIGENCIAR!V75</f>
        <v>0</v>
      </c>
      <c r="O66" s="105" t="e">
        <f>+REPORTE_DILIGENCIAR!AF75</f>
        <v>#N/A</v>
      </c>
      <c r="P66" s="106" t="e">
        <f>+REPORTE_DILIGENCIAR!AG75</f>
        <v>#N/A</v>
      </c>
      <c r="Q66" s="240" t="e">
        <f>+REPORTE_DILIGENCIAR!AH75</f>
        <v>#N/A</v>
      </c>
      <c r="R66" s="107">
        <f>+REPORTE_DILIGENCIAR!AI75</f>
        <v>0</v>
      </c>
      <c r="S66" s="108">
        <f>+REPORTE_DILIGENCIAR!AJ75</f>
        <v>0</v>
      </c>
      <c r="T66" s="108">
        <f>+REPORTE_DILIGENCIAR!AK75</f>
        <v>0</v>
      </c>
      <c r="U66" s="108">
        <f>+REPORTE_DILIGENCIAR!AL75</f>
        <v>0</v>
      </c>
      <c r="V66" s="109" t="e">
        <f>+REPORTE_DILIGENCIAR!AM75</f>
        <v>#N/A</v>
      </c>
      <c r="W66" s="110">
        <f>+REPORTE_DILIGENCIAR!AS75</f>
        <v>0</v>
      </c>
      <c r="X66" s="110">
        <f>+REPORTE_DILIGENCIAR!AT75</f>
        <v>0</v>
      </c>
      <c r="Y66" s="110">
        <f>+REPORTE_DILIGENCIAR!AU75</f>
        <v>0</v>
      </c>
      <c r="Z66" s="110">
        <f>+REPORTE_DILIGENCIAR!AV75</f>
        <v>0</v>
      </c>
      <c r="AA66" s="111" t="str">
        <f>+IF(REPORTE_DILIGENCIAR!AW75=0," ",REPORTE_DILIGENCIAR!AW75)</f>
        <v>X</v>
      </c>
      <c r="AB66" s="111" t="str">
        <f>+IF(REPORTE_DILIGENCIAR!AX75=0," ",REPORTE_DILIGENCIAR!AX75)</f>
        <v xml:space="preserve"> </v>
      </c>
      <c r="AC66" s="108" t="e">
        <f>+REPORTE_DILIGENCIAR!AY75</f>
        <v>#N/A</v>
      </c>
      <c r="AD66" s="108">
        <f>+REPORTE_DILIGENCIAR!AZ75</f>
        <v>52</v>
      </c>
      <c r="AE66" s="112" t="e">
        <f>+REPORTE_DILIGENCIAR!BA75</f>
        <v>#N/A</v>
      </c>
    </row>
    <row r="67" spans="1:31" x14ac:dyDescent="0.25">
      <c r="A67" s="287">
        <f>+REPORTE_DILIGENCIAR!B76</f>
        <v>0</v>
      </c>
      <c r="B67" s="99">
        <f>+REPORTE_DILIGENCIAR!C76</f>
        <v>1900</v>
      </c>
      <c r="C67" s="100">
        <f>+REPORTE_DILIGENCIAR!D76</f>
        <v>0</v>
      </c>
      <c r="D67" s="100">
        <f>+REPORTE_DILIGENCIAR!E76</f>
        <v>0</v>
      </c>
      <c r="E67" s="101">
        <f>+REPORTE_DILIGENCIAR!G76</f>
        <v>1</v>
      </c>
      <c r="F67" s="101">
        <f>+REPORTE_DILIGENCIAR!J76</f>
        <v>0</v>
      </c>
      <c r="G67" s="101">
        <f>+REPORTE_DILIGENCIAR!K76</f>
        <v>0</v>
      </c>
      <c r="H67" s="102">
        <f>+REPORTE_DILIGENCIAR!L76</f>
        <v>0</v>
      </c>
      <c r="I67" s="270">
        <f>+REPORTE_DILIGENCIAR!M76</f>
        <v>0</v>
      </c>
      <c r="J67" s="99" t="e">
        <f>+REPORTE_DILIGENCIAR!N76</f>
        <v>#N/A</v>
      </c>
      <c r="K67" s="270">
        <f>+REPORTE_DILIGENCIAR!O76</f>
        <v>0</v>
      </c>
      <c r="L67" s="99" t="e">
        <f>+REPORTE_DILIGENCIAR!P76</f>
        <v>#N/A</v>
      </c>
      <c r="M67" s="103" t="str">
        <f>+REPORTE_DILIGENCIAR!Q76</f>
        <v>CONTRATO</v>
      </c>
      <c r="N67" s="104">
        <f>+REPORTE_DILIGENCIAR!V76</f>
        <v>0</v>
      </c>
      <c r="O67" s="105" t="e">
        <f>+REPORTE_DILIGENCIAR!AF76</f>
        <v>#N/A</v>
      </c>
      <c r="P67" s="106" t="e">
        <f>+REPORTE_DILIGENCIAR!AG76</f>
        <v>#N/A</v>
      </c>
      <c r="Q67" s="240" t="e">
        <f>+REPORTE_DILIGENCIAR!AH76</f>
        <v>#N/A</v>
      </c>
      <c r="R67" s="107">
        <f>+REPORTE_DILIGENCIAR!AI76</f>
        <v>0</v>
      </c>
      <c r="S67" s="108">
        <f>+REPORTE_DILIGENCIAR!AJ76</f>
        <v>0</v>
      </c>
      <c r="T67" s="108">
        <f>+REPORTE_DILIGENCIAR!AK76</f>
        <v>0</v>
      </c>
      <c r="U67" s="108">
        <f>+REPORTE_DILIGENCIAR!AL76</f>
        <v>0</v>
      </c>
      <c r="V67" s="109" t="e">
        <f>+REPORTE_DILIGENCIAR!AM76</f>
        <v>#N/A</v>
      </c>
      <c r="W67" s="110">
        <f>+REPORTE_DILIGENCIAR!AS76</f>
        <v>0</v>
      </c>
      <c r="X67" s="110">
        <f>+REPORTE_DILIGENCIAR!AT76</f>
        <v>0</v>
      </c>
      <c r="Y67" s="110">
        <f>+REPORTE_DILIGENCIAR!AU76</f>
        <v>0</v>
      </c>
      <c r="Z67" s="110">
        <f>+REPORTE_DILIGENCIAR!AV76</f>
        <v>0</v>
      </c>
      <c r="AA67" s="111" t="str">
        <f>+IF(REPORTE_DILIGENCIAR!AW76=0," ",REPORTE_DILIGENCIAR!AW76)</f>
        <v>X</v>
      </c>
      <c r="AB67" s="111" t="str">
        <f>+IF(REPORTE_DILIGENCIAR!AX76=0," ",REPORTE_DILIGENCIAR!AX76)</f>
        <v xml:space="preserve"> </v>
      </c>
      <c r="AC67" s="108" t="e">
        <f>+REPORTE_DILIGENCIAR!AY76</f>
        <v>#N/A</v>
      </c>
      <c r="AD67" s="108">
        <f>+REPORTE_DILIGENCIAR!AZ76</f>
        <v>53</v>
      </c>
      <c r="AE67" s="112" t="e">
        <f>+REPORTE_DILIGENCIAR!BA76</f>
        <v>#N/A</v>
      </c>
    </row>
    <row r="68" spans="1:31" x14ac:dyDescent="0.25">
      <c r="A68" s="287">
        <f>+REPORTE_DILIGENCIAR!B77</f>
        <v>0</v>
      </c>
      <c r="B68" s="99">
        <f>+REPORTE_DILIGENCIAR!C77</f>
        <v>1900</v>
      </c>
      <c r="C68" s="100">
        <f>+REPORTE_DILIGENCIAR!D77</f>
        <v>0</v>
      </c>
      <c r="D68" s="100">
        <f>+REPORTE_DILIGENCIAR!E77</f>
        <v>0</v>
      </c>
      <c r="E68" s="101">
        <f>+REPORTE_DILIGENCIAR!G77</f>
        <v>1</v>
      </c>
      <c r="F68" s="101">
        <f>+REPORTE_DILIGENCIAR!J77</f>
        <v>0</v>
      </c>
      <c r="G68" s="101">
        <f>+REPORTE_DILIGENCIAR!K77</f>
        <v>0</v>
      </c>
      <c r="H68" s="102">
        <f>+REPORTE_DILIGENCIAR!L77</f>
        <v>0</v>
      </c>
      <c r="I68" s="270">
        <f>+REPORTE_DILIGENCIAR!M77</f>
        <v>0</v>
      </c>
      <c r="J68" s="99" t="e">
        <f>+REPORTE_DILIGENCIAR!N77</f>
        <v>#N/A</v>
      </c>
      <c r="K68" s="270">
        <f>+REPORTE_DILIGENCIAR!O77</f>
        <v>0</v>
      </c>
      <c r="L68" s="99" t="e">
        <f>+REPORTE_DILIGENCIAR!P77</f>
        <v>#N/A</v>
      </c>
      <c r="M68" s="103" t="str">
        <f>+REPORTE_DILIGENCIAR!Q77</f>
        <v>CONTRATO</v>
      </c>
      <c r="N68" s="104">
        <f>+REPORTE_DILIGENCIAR!V77</f>
        <v>0</v>
      </c>
      <c r="O68" s="105" t="e">
        <f>+REPORTE_DILIGENCIAR!AF77</f>
        <v>#N/A</v>
      </c>
      <c r="P68" s="106" t="e">
        <f>+REPORTE_DILIGENCIAR!AG77</f>
        <v>#N/A</v>
      </c>
      <c r="Q68" s="240" t="e">
        <f>+REPORTE_DILIGENCIAR!AH77</f>
        <v>#N/A</v>
      </c>
      <c r="R68" s="107">
        <f>+REPORTE_DILIGENCIAR!AI77</f>
        <v>0</v>
      </c>
      <c r="S68" s="108">
        <f>+REPORTE_DILIGENCIAR!AJ77</f>
        <v>0</v>
      </c>
      <c r="T68" s="108">
        <f>+REPORTE_DILIGENCIAR!AK77</f>
        <v>0</v>
      </c>
      <c r="U68" s="108">
        <f>+REPORTE_DILIGENCIAR!AL77</f>
        <v>0</v>
      </c>
      <c r="V68" s="109" t="e">
        <f>+REPORTE_DILIGENCIAR!AM77</f>
        <v>#N/A</v>
      </c>
      <c r="W68" s="110">
        <f>+REPORTE_DILIGENCIAR!AS77</f>
        <v>0</v>
      </c>
      <c r="X68" s="110">
        <f>+REPORTE_DILIGENCIAR!AT77</f>
        <v>0</v>
      </c>
      <c r="Y68" s="110">
        <f>+REPORTE_DILIGENCIAR!AU77</f>
        <v>0</v>
      </c>
      <c r="Z68" s="110">
        <f>+REPORTE_DILIGENCIAR!AV77</f>
        <v>0</v>
      </c>
      <c r="AA68" s="111" t="str">
        <f>+IF(REPORTE_DILIGENCIAR!AW77=0," ",REPORTE_DILIGENCIAR!AW77)</f>
        <v>X</v>
      </c>
      <c r="AB68" s="111" t="str">
        <f>+IF(REPORTE_DILIGENCIAR!AX77=0," ",REPORTE_DILIGENCIAR!AX77)</f>
        <v xml:space="preserve"> </v>
      </c>
      <c r="AC68" s="108" t="e">
        <f>+REPORTE_DILIGENCIAR!AY77</f>
        <v>#N/A</v>
      </c>
      <c r="AD68" s="108">
        <f>+REPORTE_DILIGENCIAR!AZ77</f>
        <v>54</v>
      </c>
      <c r="AE68" s="112" t="e">
        <f>+REPORTE_DILIGENCIAR!BA77</f>
        <v>#N/A</v>
      </c>
    </row>
    <row r="69" spans="1:31" x14ac:dyDescent="0.25">
      <c r="A69" s="287">
        <f>+REPORTE_DILIGENCIAR!B78</f>
        <v>0</v>
      </c>
      <c r="B69" s="99">
        <f>+REPORTE_DILIGENCIAR!C78</f>
        <v>1900</v>
      </c>
      <c r="C69" s="100">
        <f>+REPORTE_DILIGENCIAR!D78</f>
        <v>0</v>
      </c>
      <c r="D69" s="100">
        <f>+REPORTE_DILIGENCIAR!E78</f>
        <v>0</v>
      </c>
      <c r="E69" s="101">
        <f>+REPORTE_DILIGENCIAR!G78</f>
        <v>1</v>
      </c>
      <c r="F69" s="101">
        <f>+REPORTE_DILIGENCIAR!J78</f>
        <v>0</v>
      </c>
      <c r="G69" s="101">
        <f>+REPORTE_DILIGENCIAR!K78</f>
        <v>0</v>
      </c>
      <c r="H69" s="102">
        <f>+REPORTE_DILIGENCIAR!L78</f>
        <v>0</v>
      </c>
      <c r="I69" s="270">
        <f>+REPORTE_DILIGENCIAR!M78</f>
        <v>0</v>
      </c>
      <c r="J69" s="99" t="e">
        <f>+REPORTE_DILIGENCIAR!N78</f>
        <v>#N/A</v>
      </c>
      <c r="K69" s="270">
        <f>+REPORTE_DILIGENCIAR!O78</f>
        <v>0</v>
      </c>
      <c r="L69" s="99" t="e">
        <f>+REPORTE_DILIGENCIAR!P78</f>
        <v>#N/A</v>
      </c>
      <c r="M69" s="103" t="str">
        <f>+REPORTE_DILIGENCIAR!Q78</f>
        <v>CONTRATO</v>
      </c>
      <c r="N69" s="104">
        <f>+REPORTE_DILIGENCIAR!V78</f>
        <v>0</v>
      </c>
      <c r="O69" s="105" t="e">
        <f>+REPORTE_DILIGENCIAR!AF78</f>
        <v>#N/A</v>
      </c>
      <c r="P69" s="106" t="e">
        <f>+REPORTE_DILIGENCIAR!AG78</f>
        <v>#N/A</v>
      </c>
      <c r="Q69" s="240" t="e">
        <f>+REPORTE_DILIGENCIAR!AH78</f>
        <v>#N/A</v>
      </c>
      <c r="R69" s="107">
        <f>+REPORTE_DILIGENCIAR!AI78</f>
        <v>0</v>
      </c>
      <c r="S69" s="108">
        <f>+REPORTE_DILIGENCIAR!AJ78</f>
        <v>0</v>
      </c>
      <c r="T69" s="108">
        <f>+REPORTE_DILIGENCIAR!AK78</f>
        <v>0</v>
      </c>
      <c r="U69" s="108">
        <f>+REPORTE_DILIGENCIAR!AL78</f>
        <v>0</v>
      </c>
      <c r="V69" s="109" t="e">
        <f>+REPORTE_DILIGENCIAR!AM78</f>
        <v>#N/A</v>
      </c>
      <c r="W69" s="110">
        <f>+REPORTE_DILIGENCIAR!AS78</f>
        <v>0</v>
      </c>
      <c r="X69" s="110">
        <f>+REPORTE_DILIGENCIAR!AT78</f>
        <v>0</v>
      </c>
      <c r="Y69" s="110">
        <f>+REPORTE_DILIGENCIAR!AU78</f>
        <v>0</v>
      </c>
      <c r="Z69" s="110">
        <f>+REPORTE_DILIGENCIAR!AV78</f>
        <v>0</v>
      </c>
      <c r="AA69" s="111" t="str">
        <f>+IF(REPORTE_DILIGENCIAR!AW78=0," ",REPORTE_DILIGENCIAR!AW78)</f>
        <v>X</v>
      </c>
      <c r="AB69" s="111" t="str">
        <f>+IF(REPORTE_DILIGENCIAR!AX78=0," ",REPORTE_DILIGENCIAR!AX78)</f>
        <v xml:space="preserve"> </v>
      </c>
      <c r="AC69" s="108" t="e">
        <f>+REPORTE_DILIGENCIAR!AY78</f>
        <v>#N/A</v>
      </c>
      <c r="AD69" s="108">
        <f>+REPORTE_DILIGENCIAR!AZ78</f>
        <v>55</v>
      </c>
      <c r="AE69" s="112" t="e">
        <f>+REPORTE_DILIGENCIAR!BA78</f>
        <v>#N/A</v>
      </c>
    </row>
    <row r="70" spans="1:31" x14ac:dyDescent="0.25">
      <c r="A70" s="287">
        <f>+REPORTE_DILIGENCIAR!B79</f>
        <v>0</v>
      </c>
      <c r="B70" s="99">
        <f>+REPORTE_DILIGENCIAR!C79</f>
        <v>1900</v>
      </c>
      <c r="C70" s="100">
        <f>+REPORTE_DILIGENCIAR!D79</f>
        <v>0</v>
      </c>
      <c r="D70" s="100">
        <f>+REPORTE_DILIGENCIAR!E79</f>
        <v>0</v>
      </c>
      <c r="E70" s="101">
        <f>+REPORTE_DILIGENCIAR!G79</f>
        <v>1</v>
      </c>
      <c r="F70" s="101">
        <f>+REPORTE_DILIGENCIAR!J79</f>
        <v>0</v>
      </c>
      <c r="G70" s="101">
        <f>+REPORTE_DILIGENCIAR!K79</f>
        <v>0</v>
      </c>
      <c r="H70" s="102">
        <f>+REPORTE_DILIGENCIAR!L79</f>
        <v>0</v>
      </c>
      <c r="I70" s="270">
        <f>+REPORTE_DILIGENCIAR!M79</f>
        <v>0</v>
      </c>
      <c r="J70" s="99" t="e">
        <f>+REPORTE_DILIGENCIAR!N79</f>
        <v>#N/A</v>
      </c>
      <c r="K70" s="270">
        <f>+REPORTE_DILIGENCIAR!O79</f>
        <v>0</v>
      </c>
      <c r="L70" s="99" t="e">
        <f>+REPORTE_DILIGENCIAR!P79</f>
        <v>#N/A</v>
      </c>
      <c r="M70" s="103" t="str">
        <f>+REPORTE_DILIGENCIAR!Q79</f>
        <v>CONTRATO</v>
      </c>
      <c r="N70" s="104">
        <f>+REPORTE_DILIGENCIAR!V79</f>
        <v>0</v>
      </c>
      <c r="O70" s="105" t="e">
        <f>+REPORTE_DILIGENCIAR!AF79</f>
        <v>#N/A</v>
      </c>
      <c r="P70" s="106" t="e">
        <f>+REPORTE_DILIGENCIAR!AG79</f>
        <v>#N/A</v>
      </c>
      <c r="Q70" s="240" t="e">
        <f>+REPORTE_DILIGENCIAR!AH79</f>
        <v>#N/A</v>
      </c>
      <c r="R70" s="107">
        <f>+REPORTE_DILIGENCIAR!AI79</f>
        <v>0</v>
      </c>
      <c r="S70" s="108">
        <f>+REPORTE_DILIGENCIAR!AJ79</f>
        <v>0</v>
      </c>
      <c r="T70" s="108">
        <f>+REPORTE_DILIGENCIAR!AK79</f>
        <v>0</v>
      </c>
      <c r="U70" s="108">
        <f>+REPORTE_DILIGENCIAR!AL79</f>
        <v>0</v>
      </c>
      <c r="V70" s="109" t="e">
        <f>+REPORTE_DILIGENCIAR!AM79</f>
        <v>#N/A</v>
      </c>
      <c r="W70" s="110">
        <f>+REPORTE_DILIGENCIAR!AS79</f>
        <v>0</v>
      </c>
      <c r="X70" s="110">
        <f>+REPORTE_DILIGENCIAR!AT79</f>
        <v>0</v>
      </c>
      <c r="Y70" s="110">
        <f>+REPORTE_DILIGENCIAR!AU79</f>
        <v>0</v>
      </c>
      <c r="Z70" s="110">
        <f>+REPORTE_DILIGENCIAR!AV79</f>
        <v>0</v>
      </c>
      <c r="AA70" s="111" t="str">
        <f>+IF(REPORTE_DILIGENCIAR!AW79=0," ",REPORTE_DILIGENCIAR!AW79)</f>
        <v>X</v>
      </c>
      <c r="AB70" s="111" t="str">
        <f>+IF(REPORTE_DILIGENCIAR!AX79=0," ",REPORTE_DILIGENCIAR!AX79)</f>
        <v xml:space="preserve"> </v>
      </c>
      <c r="AC70" s="108" t="e">
        <f>+REPORTE_DILIGENCIAR!AY79</f>
        <v>#N/A</v>
      </c>
      <c r="AD70" s="108">
        <f>+REPORTE_DILIGENCIAR!AZ79</f>
        <v>56</v>
      </c>
      <c r="AE70" s="112" t="e">
        <f>+REPORTE_DILIGENCIAR!BA79</f>
        <v>#N/A</v>
      </c>
    </row>
    <row r="71" spans="1:31" x14ac:dyDescent="0.25">
      <c r="A71" s="287">
        <f>+REPORTE_DILIGENCIAR!B80</f>
        <v>0</v>
      </c>
      <c r="B71" s="99">
        <f>+REPORTE_DILIGENCIAR!C80</f>
        <v>1900</v>
      </c>
      <c r="C71" s="100">
        <f>+REPORTE_DILIGENCIAR!D80</f>
        <v>0</v>
      </c>
      <c r="D71" s="100">
        <f>+REPORTE_DILIGENCIAR!E80</f>
        <v>0</v>
      </c>
      <c r="E71" s="101">
        <f>+REPORTE_DILIGENCIAR!G80</f>
        <v>1</v>
      </c>
      <c r="F71" s="101">
        <f>+REPORTE_DILIGENCIAR!J80</f>
        <v>0</v>
      </c>
      <c r="G71" s="101">
        <f>+REPORTE_DILIGENCIAR!K80</f>
        <v>0</v>
      </c>
      <c r="H71" s="102">
        <f>+REPORTE_DILIGENCIAR!L80</f>
        <v>0</v>
      </c>
      <c r="I71" s="270">
        <f>+REPORTE_DILIGENCIAR!M80</f>
        <v>0</v>
      </c>
      <c r="J71" s="99" t="e">
        <f>+REPORTE_DILIGENCIAR!N80</f>
        <v>#N/A</v>
      </c>
      <c r="K71" s="270">
        <f>+REPORTE_DILIGENCIAR!O80</f>
        <v>0</v>
      </c>
      <c r="L71" s="99" t="e">
        <f>+REPORTE_DILIGENCIAR!P80</f>
        <v>#N/A</v>
      </c>
      <c r="M71" s="103" t="str">
        <f>+REPORTE_DILIGENCIAR!Q80</f>
        <v>CONTRATO</v>
      </c>
      <c r="N71" s="104">
        <f>+REPORTE_DILIGENCIAR!V80</f>
        <v>0</v>
      </c>
      <c r="O71" s="105" t="e">
        <f>+REPORTE_DILIGENCIAR!AF80</f>
        <v>#N/A</v>
      </c>
      <c r="P71" s="106" t="e">
        <f>+REPORTE_DILIGENCIAR!AG80</f>
        <v>#N/A</v>
      </c>
      <c r="Q71" s="240" t="e">
        <f>+REPORTE_DILIGENCIAR!AH80</f>
        <v>#N/A</v>
      </c>
      <c r="R71" s="107">
        <f>+REPORTE_DILIGENCIAR!AI80</f>
        <v>0</v>
      </c>
      <c r="S71" s="108">
        <f>+REPORTE_DILIGENCIAR!AJ80</f>
        <v>0</v>
      </c>
      <c r="T71" s="108">
        <f>+REPORTE_DILIGENCIAR!AK80</f>
        <v>0</v>
      </c>
      <c r="U71" s="108">
        <f>+REPORTE_DILIGENCIAR!AL80</f>
        <v>0</v>
      </c>
      <c r="V71" s="109" t="e">
        <f>+REPORTE_DILIGENCIAR!AM80</f>
        <v>#N/A</v>
      </c>
      <c r="W71" s="110">
        <f>+REPORTE_DILIGENCIAR!AS80</f>
        <v>0</v>
      </c>
      <c r="X71" s="110">
        <f>+REPORTE_DILIGENCIAR!AT80</f>
        <v>0</v>
      </c>
      <c r="Y71" s="110">
        <f>+REPORTE_DILIGENCIAR!AU80</f>
        <v>0</v>
      </c>
      <c r="Z71" s="110">
        <f>+REPORTE_DILIGENCIAR!AV80</f>
        <v>0</v>
      </c>
      <c r="AA71" s="111" t="str">
        <f>+IF(REPORTE_DILIGENCIAR!AW80=0," ",REPORTE_DILIGENCIAR!AW80)</f>
        <v>X</v>
      </c>
      <c r="AB71" s="111" t="str">
        <f>+IF(REPORTE_DILIGENCIAR!AX80=0," ",REPORTE_DILIGENCIAR!AX80)</f>
        <v xml:space="preserve"> </v>
      </c>
      <c r="AC71" s="108" t="e">
        <f>+REPORTE_DILIGENCIAR!AY80</f>
        <v>#N/A</v>
      </c>
      <c r="AD71" s="108">
        <f>+REPORTE_DILIGENCIAR!AZ80</f>
        <v>57</v>
      </c>
      <c r="AE71" s="112" t="e">
        <f>+REPORTE_DILIGENCIAR!BA80</f>
        <v>#N/A</v>
      </c>
    </row>
    <row r="72" spans="1:31" x14ac:dyDescent="0.25">
      <c r="A72" s="287">
        <f>+REPORTE_DILIGENCIAR!B81</f>
        <v>0</v>
      </c>
      <c r="B72" s="99">
        <f>+REPORTE_DILIGENCIAR!C81</f>
        <v>1900</v>
      </c>
      <c r="C72" s="100">
        <f>+REPORTE_DILIGENCIAR!D81</f>
        <v>0</v>
      </c>
      <c r="D72" s="100">
        <f>+REPORTE_DILIGENCIAR!E81</f>
        <v>0</v>
      </c>
      <c r="E72" s="101">
        <f>+REPORTE_DILIGENCIAR!G81</f>
        <v>1</v>
      </c>
      <c r="F72" s="101">
        <f>+REPORTE_DILIGENCIAR!J81</f>
        <v>0</v>
      </c>
      <c r="G72" s="101">
        <f>+REPORTE_DILIGENCIAR!K81</f>
        <v>0</v>
      </c>
      <c r="H72" s="102">
        <f>+REPORTE_DILIGENCIAR!L81</f>
        <v>0</v>
      </c>
      <c r="I72" s="270">
        <f>+REPORTE_DILIGENCIAR!M81</f>
        <v>0</v>
      </c>
      <c r="J72" s="99" t="e">
        <f>+REPORTE_DILIGENCIAR!N81</f>
        <v>#N/A</v>
      </c>
      <c r="K72" s="270">
        <f>+REPORTE_DILIGENCIAR!O81</f>
        <v>0</v>
      </c>
      <c r="L72" s="99" t="e">
        <f>+REPORTE_DILIGENCIAR!P81</f>
        <v>#N/A</v>
      </c>
      <c r="M72" s="103" t="str">
        <f>+REPORTE_DILIGENCIAR!Q81</f>
        <v>CONTRATO</v>
      </c>
      <c r="N72" s="104">
        <f>+REPORTE_DILIGENCIAR!V81</f>
        <v>0</v>
      </c>
      <c r="O72" s="105" t="e">
        <f>+REPORTE_DILIGENCIAR!AF81</f>
        <v>#N/A</v>
      </c>
      <c r="P72" s="106" t="e">
        <f>+REPORTE_DILIGENCIAR!AG81</f>
        <v>#N/A</v>
      </c>
      <c r="Q72" s="240" t="e">
        <f>+REPORTE_DILIGENCIAR!AH81</f>
        <v>#N/A</v>
      </c>
      <c r="R72" s="107">
        <f>+REPORTE_DILIGENCIAR!AI81</f>
        <v>0</v>
      </c>
      <c r="S72" s="108">
        <f>+REPORTE_DILIGENCIAR!AJ81</f>
        <v>0</v>
      </c>
      <c r="T72" s="108">
        <f>+REPORTE_DILIGENCIAR!AK81</f>
        <v>0</v>
      </c>
      <c r="U72" s="108">
        <f>+REPORTE_DILIGENCIAR!AL81</f>
        <v>0</v>
      </c>
      <c r="V72" s="109" t="e">
        <f>+REPORTE_DILIGENCIAR!AM81</f>
        <v>#N/A</v>
      </c>
      <c r="W72" s="110">
        <f>+REPORTE_DILIGENCIAR!AS81</f>
        <v>0</v>
      </c>
      <c r="X72" s="110">
        <f>+REPORTE_DILIGENCIAR!AT81</f>
        <v>0</v>
      </c>
      <c r="Y72" s="110">
        <f>+REPORTE_DILIGENCIAR!AU81</f>
        <v>0</v>
      </c>
      <c r="Z72" s="110">
        <f>+REPORTE_DILIGENCIAR!AV81</f>
        <v>0</v>
      </c>
      <c r="AA72" s="111" t="str">
        <f>+IF(REPORTE_DILIGENCIAR!AW81=0," ",REPORTE_DILIGENCIAR!AW81)</f>
        <v>X</v>
      </c>
      <c r="AB72" s="111" t="str">
        <f>+IF(REPORTE_DILIGENCIAR!AX81=0," ",REPORTE_DILIGENCIAR!AX81)</f>
        <v xml:space="preserve"> </v>
      </c>
      <c r="AC72" s="108" t="e">
        <f>+REPORTE_DILIGENCIAR!AY81</f>
        <v>#N/A</v>
      </c>
      <c r="AD72" s="108">
        <f>+REPORTE_DILIGENCIAR!AZ81</f>
        <v>58</v>
      </c>
      <c r="AE72" s="112" t="e">
        <f>+REPORTE_DILIGENCIAR!BA81</f>
        <v>#N/A</v>
      </c>
    </row>
    <row r="73" spans="1:31" x14ac:dyDescent="0.25">
      <c r="A73" s="287">
        <f>+REPORTE_DILIGENCIAR!B82</f>
        <v>0</v>
      </c>
      <c r="B73" s="99">
        <f>+REPORTE_DILIGENCIAR!C82</f>
        <v>1900</v>
      </c>
      <c r="C73" s="100">
        <f>+REPORTE_DILIGENCIAR!D82</f>
        <v>0</v>
      </c>
      <c r="D73" s="100">
        <f>+REPORTE_DILIGENCIAR!E82</f>
        <v>0</v>
      </c>
      <c r="E73" s="101">
        <f>+REPORTE_DILIGENCIAR!G82</f>
        <v>1</v>
      </c>
      <c r="F73" s="101">
        <f>+REPORTE_DILIGENCIAR!J82</f>
        <v>0</v>
      </c>
      <c r="G73" s="101">
        <f>+REPORTE_DILIGENCIAR!K82</f>
        <v>0</v>
      </c>
      <c r="H73" s="102">
        <f>+REPORTE_DILIGENCIAR!L82</f>
        <v>0</v>
      </c>
      <c r="I73" s="270">
        <f>+REPORTE_DILIGENCIAR!M82</f>
        <v>0</v>
      </c>
      <c r="J73" s="99" t="e">
        <f>+REPORTE_DILIGENCIAR!N82</f>
        <v>#N/A</v>
      </c>
      <c r="K73" s="270">
        <f>+REPORTE_DILIGENCIAR!O82</f>
        <v>0</v>
      </c>
      <c r="L73" s="99" t="e">
        <f>+REPORTE_DILIGENCIAR!P82</f>
        <v>#N/A</v>
      </c>
      <c r="M73" s="103" t="str">
        <f>+REPORTE_DILIGENCIAR!Q82</f>
        <v>CONTRATO</v>
      </c>
      <c r="N73" s="104">
        <f>+REPORTE_DILIGENCIAR!V82</f>
        <v>0</v>
      </c>
      <c r="O73" s="105" t="e">
        <f>+REPORTE_DILIGENCIAR!AF82</f>
        <v>#N/A</v>
      </c>
      <c r="P73" s="106" t="e">
        <f>+REPORTE_DILIGENCIAR!AG82</f>
        <v>#N/A</v>
      </c>
      <c r="Q73" s="240" t="e">
        <f>+REPORTE_DILIGENCIAR!AH82</f>
        <v>#N/A</v>
      </c>
      <c r="R73" s="107">
        <f>+REPORTE_DILIGENCIAR!AI82</f>
        <v>0</v>
      </c>
      <c r="S73" s="108">
        <f>+REPORTE_DILIGENCIAR!AJ82</f>
        <v>0</v>
      </c>
      <c r="T73" s="108">
        <f>+REPORTE_DILIGENCIAR!AK82</f>
        <v>0</v>
      </c>
      <c r="U73" s="108">
        <f>+REPORTE_DILIGENCIAR!AL82</f>
        <v>0</v>
      </c>
      <c r="V73" s="109" t="e">
        <f>+REPORTE_DILIGENCIAR!AM82</f>
        <v>#N/A</v>
      </c>
      <c r="W73" s="110">
        <f>+REPORTE_DILIGENCIAR!AS82</f>
        <v>0</v>
      </c>
      <c r="X73" s="110">
        <f>+REPORTE_DILIGENCIAR!AT82</f>
        <v>0</v>
      </c>
      <c r="Y73" s="110">
        <f>+REPORTE_DILIGENCIAR!AU82</f>
        <v>0</v>
      </c>
      <c r="Z73" s="110">
        <f>+REPORTE_DILIGENCIAR!AV82</f>
        <v>0</v>
      </c>
      <c r="AA73" s="111" t="str">
        <f>+IF(REPORTE_DILIGENCIAR!AW82=0," ",REPORTE_DILIGENCIAR!AW82)</f>
        <v>X</v>
      </c>
      <c r="AB73" s="111" t="str">
        <f>+IF(REPORTE_DILIGENCIAR!AX82=0," ",REPORTE_DILIGENCIAR!AX82)</f>
        <v xml:space="preserve"> </v>
      </c>
      <c r="AC73" s="108" t="e">
        <f>+REPORTE_DILIGENCIAR!AY82</f>
        <v>#N/A</v>
      </c>
      <c r="AD73" s="108">
        <f>+REPORTE_DILIGENCIAR!AZ82</f>
        <v>59</v>
      </c>
      <c r="AE73" s="112" t="e">
        <f>+REPORTE_DILIGENCIAR!BA82</f>
        <v>#N/A</v>
      </c>
    </row>
    <row r="74" spans="1:31" x14ac:dyDescent="0.25">
      <c r="A74" s="287">
        <f>+REPORTE_DILIGENCIAR!B83</f>
        <v>0</v>
      </c>
      <c r="B74" s="99">
        <f>+REPORTE_DILIGENCIAR!C83</f>
        <v>1900</v>
      </c>
      <c r="C74" s="100">
        <f>+REPORTE_DILIGENCIAR!D83</f>
        <v>0</v>
      </c>
      <c r="D74" s="100">
        <f>+REPORTE_DILIGENCIAR!E83</f>
        <v>0</v>
      </c>
      <c r="E74" s="101">
        <f>+REPORTE_DILIGENCIAR!G83</f>
        <v>1</v>
      </c>
      <c r="F74" s="101">
        <f>+REPORTE_DILIGENCIAR!J83</f>
        <v>0</v>
      </c>
      <c r="G74" s="101">
        <f>+REPORTE_DILIGENCIAR!K83</f>
        <v>0</v>
      </c>
      <c r="H74" s="102">
        <f>+REPORTE_DILIGENCIAR!L83</f>
        <v>0</v>
      </c>
      <c r="I74" s="270">
        <f>+REPORTE_DILIGENCIAR!M83</f>
        <v>0</v>
      </c>
      <c r="J74" s="99" t="e">
        <f>+REPORTE_DILIGENCIAR!N83</f>
        <v>#N/A</v>
      </c>
      <c r="K74" s="270">
        <f>+REPORTE_DILIGENCIAR!O83</f>
        <v>0</v>
      </c>
      <c r="L74" s="99" t="e">
        <f>+REPORTE_DILIGENCIAR!P83</f>
        <v>#N/A</v>
      </c>
      <c r="M74" s="103" t="str">
        <f>+REPORTE_DILIGENCIAR!Q83</f>
        <v>CONTRATO</v>
      </c>
      <c r="N74" s="104">
        <f>+REPORTE_DILIGENCIAR!V83</f>
        <v>0</v>
      </c>
      <c r="O74" s="105" t="e">
        <f>+REPORTE_DILIGENCIAR!AF83</f>
        <v>#N/A</v>
      </c>
      <c r="P74" s="106" t="e">
        <f>+REPORTE_DILIGENCIAR!AG83</f>
        <v>#N/A</v>
      </c>
      <c r="Q74" s="240" t="e">
        <f>+REPORTE_DILIGENCIAR!AH83</f>
        <v>#N/A</v>
      </c>
      <c r="R74" s="107">
        <f>+REPORTE_DILIGENCIAR!AI83</f>
        <v>0</v>
      </c>
      <c r="S74" s="108">
        <f>+REPORTE_DILIGENCIAR!AJ83</f>
        <v>0</v>
      </c>
      <c r="T74" s="108">
        <f>+REPORTE_DILIGENCIAR!AK83</f>
        <v>0</v>
      </c>
      <c r="U74" s="108">
        <f>+REPORTE_DILIGENCIAR!AL83</f>
        <v>0</v>
      </c>
      <c r="V74" s="109" t="e">
        <f>+REPORTE_DILIGENCIAR!AM83</f>
        <v>#N/A</v>
      </c>
      <c r="W74" s="110">
        <f>+REPORTE_DILIGENCIAR!AS83</f>
        <v>0</v>
      </c>
      <c r="X74" s="110">
        <f>+REPORTE_DILIGENCIAR!AT83</f>
        <v>0</v>
      </c>
      <c r="Y74" s="110">
        <f>+REPORTE_DILIGENCIAR!AU83</f>
        <v>0</v>
      </c>
      <c r="Z74" s="110">
        <f>+REPORTE_DILIGENCIAR!AV83</f>
        <v>0</v>
      </c>
      <c r="AA74" s="111" t="str">
        <f>+IF(REPORTE_DILIGENCIAR!AW83=0," ",REPORTE_DILIGENCIAR!AW83)</f>
        <v>X</v>
      </c>
      <c r="AB74" s="111" t="str">
        <f>+IF(REPORTE_DILIGENCIAR!AX83=0," ",REPORTE_DILIGENCIAR!AX83)</f>
        <v xml:space="preserve"> </v>
      </c>
      <c r="AC74" s="108" t="e">
        <f>+REPORTE_DILIGENCIAR!AY83</f>
        <v>#N/A</v>
      </c>
      <c r="AD74" s="108">
        <f>+REPORTE_DILIGENCIAR!AZ83</f>
        <v>60</v>
      </c>
      <c r="AE74" s="112" t="e">
        <f>+REPORTE_DILIGENCIAR!BA83</f>
        <v>#N/A</v>
      </c>
    </row>
    <row r="75" spans="1:31" x14ac:dyDescent="0.25">
      <c r="A75" s="287">
        <f>+REPORTE_DILIGENCIAR!B84</f>
        <v>0</v>
      </c>
      <c r="B75" s="99">
        <f>+REPORTE_DILIGENCIAR!C84</f>
        <v>1900</v>
      </c>
      <c r="C75" s="100">
        <f>+REPORTE_DILIGENCIAR!D84</f>
        <v>0</v>
      </c>
      <c r="D75" s="100">
        <f>+REPORTE_DILIGENCIAR!E84</f>
        <v>0</v>
      </c>
      <c r="E75" s="101">
        <f>+REPORTE_DILIGENCIAR!G84</f>
        <v>1</v>
      </c>
      <c r="F75" s="101">
        <f>+REPORTE_DILIGENCIAR!J84</f>
        <v>0</v>
      </c>
      <c r="G75" s="101">
        <f>+REPORTE_DILIGENCIAR!K84</f>
        <v>0</v>
      </c>
      <c r="H75" s="102">
        <f>+REPORTE_DILIGENCIAR!L84</f>
        <v>0</v>
      </c>
      <c r="I75" s="270">
        <f>+REPORTE_DILIGENCIAR!M84</f>
        <v>0</v>
      </c>
      <c r="J75" s="99" t="e">
        <f>+REPORTE_DILIGENCIAR!N84</f>
        <v>#N/A</v>
      </c>
      <c r="K75" s="270">
        <f>+REPORTE_DILIGENCIAR!O84</f>
        <v>0</v>
      </c>
      <c r="L75" s="99" t="e">
        <f>+REPORTE_DILIGENCIAR!P84</f>
        <v>#N/A</v>
      </c>
      <c r="M75" s="103" t="str">
        <f>+REPORTE_DILIGENCIAR!Q84</f>
        <v>CONTRATO</v>
      </c>
      <c r="N75" s="104">
        <f>+REPORTE_DILIGENCIAR!V84</f>
        <v>0</v>
      </c>
      <c r="O75" s="105" t="e">
        <f>+REPORTE_DILIGENCIAR!AF84</f>
        <v>#N/A</v>
      </c>
      <c r="P75" s="106" t="e">
        <f>+REPORTE_DILIGENCIAR!AG84</f>
        <v>#N/A</v>
      </c>
      <c r="Q75" s="240" t="e">
        <f>+REPORTE_DILIGENCIAR!AH84</f>
        <v>#N/A</v>
      </c>
      <c r="R75" s="107">
        <f>+REPORTE_DILIGENCIAR!AI84</f>
        <v>0</v>
      </c>
      <c r="S75" s="108">
        <f>+REPORTE_DILIGENCIAR!AJ84</f>
        <v>0</v>
      </c>
      <c r="T75" s="108">
        <f>+REPORTE_DILIGENCIAR!AK84</f>
        <v>0</v>
      </c>
      <c r="U75" s="108">
        <f>+REPORTE_DILIGENCIAR!AL84</f>
        <v>0</v>
      </c>
      <c r="V75" s="109" t="e">
        <f>+REPORTE_DILIGENCIAR!AM84</f>
        <v>#N/A</v>
      </c>
      <c r="W75" s="110">
        <f>+REPORTE_DILIGENCIAR!AS84</f>
        <v>0</v>
      </c>
      <c r="X75" s="110">
        <f>+REPORTE_DILIGENCIAR!AT84</f>
        <v>0</v>
      </c>
      <c r="Y75" s="110">
        <f>+REPORTE_DILIGENCIAR!AU84</f>
        <v>0</v>
      </c>
      <c r="Z75" s="110">
        <f>+REPORTE_DILIGENCIAR!AV84</f>
        <v>0</v>
      </c>
      <c r="AA75" s="111" t="str">
        <f>+IF(REPORTE_DILIGENCIAR!AW84=0," ",REPORTE_DILIGENCIAR!AW84)</f>
        <v>X</v>
      </c>
      <c r="AB75" s="111" t="str">
        <f>+IF(REPORTE_DILIGENCIAR!AX84=0," ",REPORTE_DILIGENCIAR!AX84)</f>
        <v xml:space="preserve"> </v>
      </c>
      <c r="AC75" s="108" t="e">
        <f>+REPORTE_DILIGENCIAR!AY84</f>
        <v>#N/A</v>
      </c>
      <c r="AD75" s="108">
        <f>+REPORTE_DILIGENCIAR!AZ84</f>
        <v>61</v>
      </c>
      <c r="AE75" s="112" t="e">
        <f>+REPORTE_DILIGENCIAR!BA84</f>
        <v>#N/A</v>
      </c>
    </row>
    <row r="76" spans="1:31" x14ac:dyDescent="0.25">
      <c r="A76" s="287">
        <f>+REPORTE_DILIGENCIAR!B85</f>
        <v>0</v>
      </c>
      <c r="B76" s="99">
        <f>+REPORTE_DILIGENCIAR!C85</f>
        <v>1900</v>
      </c>
      <c r="C76" s="100">
        <f>+REPORTE_DILIGENCIAR!D85</f>
        <v>0</v>
      </c>
      <c r="D76" s="100">
        <f>+REPORTE_DILIGENCIAR!E85</f>
        <v>0</v>
      </c>
      <c r="E76" s="101">
        <f>+REPORTE_DILIGENCIAR!G85</f>
        <v>1</v>
      </c>
      <c r="F76" s="101">
        <f>+REPORTE_DILIGENCIAR!J85</f>
        <v>0</v>
      </c>
      <c r="G76" s="101">
        <f>+REPORTE_DILIGENCIAR!K85</f>
        <v>0</v>
      </c>
      <c r="H76" s="102">
        <f>+REPORTE_DILIGENCIAR!L85</f>
        <v>0</v>
      </c>
      <c r="I76" s="270">
        <f>+REPORTE_DILIGENCIAR!M85</f>
        <v>0</v>
      </c>
      <c r="J76" s="99" t="e">
        <f>+REPORTE_DILIGENCIAR!N85</f>
        <v>#N/A</v>
      </c>
      <c r="K76" s="270">
        <f>+REPORTE_DILIGENCIAR!O85</f>
        <v>0</v>
      </c>
      <c r="L76" s="99" t="e">
        <f>+REPORTE_DILIGENCIAR!P85</f>
        <v>#N/A</v>
      </c>
      <c r="M76" s="103" t="str">
        <f>+REPORTE_DILIGENCIAR!Q85</f>
        <v>CONTRATO</v>
      </c>
      <c r="N76" s="104">
        <f>+REPORTE_DILIGENCIAR!V85</f>
        <v>0</v>
      </c>
      <c r="O76" s="105" t="e">
        <f>+REPORTE_DILIGENCIAR!AF85</f>
        <v>#N/A</v>
      </c>
      <c r="P76" s="106" t="e">
        <f>+REPORTE_DILIGENCIAR!AG85</f>
        <v>#N/A</v>
      </c>
      <c r="Q76" s="240" t="e">
        <f>+REPORTE_DILIGENCIAR!AH85</f>
        <v>#N/A</v>
      </c>
      <c r="R76" s="107">
        <f>+REPORTE_DILIGENCIAR!AI85</f>
        <v>0</v>
      </c>
      <c r="S76" s="108">
        <f>+REPORTE_DILIGENCIAR!AJ85</f>
        <v>0</v>
      </c>
      <c r="T76" s="108">
        <f>+REPORTE_DILIGENCIAR!AK85</f>
        <v>0</v>
      </c>
      <c r="U76" s="108">
        <f>+REPORTE_DILIGENCIAR!AL85</f>
        <v>0</v>
      </c>
      <c r="V76" s="109" t="e">
        <f>+REPORTE_DILIGENCIAR!AM85</f>
        <v>#N/A</v>
      </c>
      <c r="W76" s="110">
        <f>+REPORTE_DILIGENCIAR!AS85</f>
        <v>0</v>
      </c>
      <c r="X76" s="110">
        <f>+REPORTE_DILIGENCIAR!AT85</f>
        <v>0</v>
      </c>
      <c r="Y76" s="110">
        <f>+REPORTE_DILIGENCIAR!AU85</f>
        <v>0</v>
      </c>
      <c r="Z76" s="110">
        <f>+REPORTE_DILIGENCIAR!AV85</f>
        <v>0</v>
      </c>
      <c r="AA76" s="111" t="str">
        <f>+IF(REPORTE_DILIGENCIAR!AW85=0," ",REPORTE_DILIGENCIAR!AW85)</f>
        <v>X</v>
      </c>
      <c r="AB76" s="111" t="str">
        <f>+IF(REPORTE_DILIGENCIAR!AX85=0," ",REPORTE_DILIGENCIAR!AX85)</f>
        <v xml:space="preserve"> </v>
      </c>
      <c r="AC76" s="108" t="e">
        <f>+REPORTE_DILIGENCIAR!AY85</f>
        <v>#N/A</v>
      </c>
      <c r="AD76" s="108">
        <f>+REPORTE_DILIGENCIAR!AZ85</f>
        <v>62</v>
      </c>
      <c r="AE76" s="112" t="e">
        <f>+REPORTE_DILIGENCIAR!BA85</f>
        <v>#N/A</v>
      </c>
    </row>
    <row r="77" spans="1:31" x14ac:dyDescent="0.25">
      <c r="A77" s="287">
        <f>+REPORTE_DILIGENCIAR!B86</f>
        <v>0</v>
      </c>
      <c r="B77" s="99">
        <f>+REPORTE_DILIGENCIAR!C86</f>
        <v>1900</v>
      </c>
      <c r="C77" s="100">
        <f>+REPORTE_DILIGENCIAR!D86</f>
        <v>0</v>
      </c>
      <c r="D77" s="100">
        <f>+REPORTE_DILIGENCIAR!E86</f>
        <v>0</v>
      </c>
      <c r="E77" s="101">
        <f>+REPORTE_DILIGENCIAR!G86</f>
        <v>1</v>
      </c>
      <c r="F77" s="101">
        <f>+REPORTE_DILIGENCIAR!J86</f>
        <v>0</v>
      </c>
      <c r="G77" s="101">
        <f>+REPORTE_DILIGENCIAR!K86</f>
        <v>0</v>
      </c>
      <c r="H77" s="102">
        <f>+REPORTE_DILIGENCIAR!L86</f>
        <v>0</v>
      </c>
      <c r="I77" s="270">
        <f>+REPORTE_DILIGENCIAR!M86</f>
        <v>0</v>
      </c>
      <c r="J77" s="99" t="e">
        <f>+REPORTE_DILIGENCIAR!N86</f>
        <v>#N/A</v>
      </c>
      <c r="K77" s="270">
        <f>+REPORTE_DILIGENCIAR!O86</f>
        <v>0</v>
      </c>
      <c r="L77" s="99" t="e">
        <f>+REPORTE_DILIGENCIAR!P86</f>
        <v>#N/A</v>
      </c>
      <c r="M77" s="103" t="str">
        <f>+REPORTE_DILIGENCIAR!Q86</f>
        <v>CONTRATO</v>
      </c>
      <c r="N77" s="104">
        <f>+REPORTE_DILIGENCIAR!V86</f>
        <v>0</v>
      </c>
      <c r="O77" s="105" t="e">
        <f>+REPORTE_DILIGENCIAR!AF86</f>
        <v>#N/A</v>
      </c>
      <c r="P77" s="106" t="e">
        <f>+REPORTE_DILIGENCIAR!AG86</f>
        <v>#N/A</v>
      </c>
      <c r="Q77" s="240" t="e">
        <f>+REPORTE_DILIGENCIAR!AH86</f>
        <v>#N/A</v>
      </c>
      <c r="R77" s="107">
        <f>+REPORTE_DILIGENCIAR!AI86</f>
        <v>0</v>
      </c>
      <c r="S77" s="108">
        <f>+REPORTE_DILIGENCIAR!AJ86</f>
        <v>0</v>
      </c>
      <c r="T77" s="108">
        <f>+REPORTE_DILIGENCIAR!AK86</f>
        <v>0</v>
      </c>
      <c r="U77" s="108">
        <f>+REPORTE_DILIGENCIAR!AL86</f>
        <v>0</v>
      </c>
      <c r="V77" s="109" t="e">
        <f>+REPORTE_DILIGENCIAR!AM86</f>
        <v>#N/A</v>
      </c>
      <c r="W77" s="110">
        <f>+REPORTE_DILIGENCIAR!AS86</f>
        <v>0</v>
      </c>
      <c r="X77" s="110">
        <f>+REPORTE_DILIGENCIAR!AT86</f>
        <v>0</v>
      </c>
      <c r="Y77" s="110">
        <f>+REPORTE_DILIGENCIAR!AU86</f>
        <v>0</v>
      </c>
      <c r="Z77" s="110">
        <f>+REPORTE_DILIGENCIAR!AV86</f>
        <v>0</v>
      </c>
      <c r="AA77" s="111" t="str">
        <f>+IF(REPORTE_DILIGENCIAR!AW86=0," ",REPORTE_DILIGENCIAR!AW86)</f>
        <v>X</v>
      </c>
      <c r="AB77" s="111" t="str">
        <f>+IF(REPORTE_DILIGENCIAR!AX86=0," ",REPORTE_DILIGENCIAR!AX86)</f>
        <v xml:space="preserve"> </v>
      </c>
      <c r="AC77" s="108" t="e">
        <f>+REPORTE_DILIGENCIAR!AY86</f>
        <v>#N/A</v>
      </c>
      <c r="AD77" s="108">
        <f>+REPORTE_DILIGENCIAR!AZ86</f>
        <v>63</v>
      </c>
      <c r="AE77" s="112" t="e">
        <f>+REPORTE_DILIGENCIAR!BA86</f>
        <v>#N/A</v>
      </c>
    </row>
    <row r="78" spans="1:31" x14ac:dyDescent="0.25">
      <c r="A78" s="287">
        <f>+REPORTE_DILIGENCIAR!B87</f>
        <v>0</v>
      </c>
      <c r="B78" s="99">
        <f>+REPORTE_DILIGENCIAR!C87</f>
        <v>1900</v>
      </c>
      <c r="C78" s="100">
        <f>+REPORTE_DILIGENCIAR!D87</f>
        <v>0</v>
      </c>
      <c r="D78" s="100">
        <f>+REPORTE_DILIGENCIAR!E87</f>
        <v>0</v>
      </c>
      <c r="E78" s="101">
        <f>+REPORTE_DILIGENCIAR!G87</f>
        <v>1</v>
      </c>
      <c r="F78" s="101">
        <f>+REPORTE_DILIGENCIAR!J87</f>
        <v>0</v>
      </c>
      <c r="G78" s="101">
        <f>+REPORTE_DILIGENCIAR!K87</f>
        <v>0</v>
      </c>
      <c r="H78" s="102">
        <f>+REPORTE_DILIGENCIAR!L87</f>
        <v>0</v>
      </c>
      <c r="I78" s="270">
        <f>+REPORTE_DILIGENCIAR!M87</f>
        <v>0</v>
      </c>
      <c r="J78" s="99" t="e">
        <f>+REPORTE_DILIGENCIAR!N87</f>
        <v>#N/A</v>
      </c>
      <c r="K78" s="270">
        <f>+REPORTE_DILIGENCIAR!O87</f>
        <v>0</v>
      </c>
      <c r="L78" s="99" t="e">
        <f>+REPORTE_DILIGENCIAR!P87</f>
        <v>#N/A</v>
      </c>
      <c r="M78" s="103" t="str">
        <f>+REPORTE_DILIGENCIAR!Q87</f>
        <v>CONTRATO</v>
      </c>
      <c r="N78" s="104">
        <f>+REPORTE_DILIGENCIAR!V87</f>
        <v>0</v>
      </c>
      <c r="O78" s="105" t="e">
        <f>+REPORTE_DILIGENCIAR!AF87</f>
        <v>#N/A</v>
      </c>
      <c r="P78" s="106" t="e">
        <f>+REPORTE_DILIGENCIAR!AG87</f>
        <v>#N/A</v>
      </c>
      <c r="Q78" s="240" t="e">
        <f>+REPORTE_DILIGENCIAR!AH87</f>
        <v>#N/A</v>
      </c>
      <c r="R78" s="107">
        <f>+REPORTE_DILIGENCIAR!AI87</f>
        <v>0</v>
      </c>
      <c r="S78" s="108">
        <f>+REPORTE_DILIGENCIAR!AJ87</f>
        <v>0</v>
      </c>
      <c r="T78" s="108">
        <f>+REPORTE_DILIGENCIAR!AK87</f>
        <v>0</v>
      </c>
      <c r="U78" s="108">
        <f>+REPORTE_DILIGENCIAR!AL87</f>
        <v>0</v>
      </c>
      <c r="V78" s="109" t="e">
        <f>+REPORTE_DILIGENCIAR!AM87</f>
        <v>#N/A</v>
      </c>
      <c r="W78" s="110">
        <f>+REPORTE_DILIGENCIAR!AS87</f>
        <v>0</v>
      </c>
      <c r="X78" s="110">
        <f>+REPORTE_DILIGENCIAR!AT87</f>
        <v>0</v>
      </c>
      <c r="Y78" s="110">
        <f>+REPORTE_DILIGENCIAR!AU87</f>
        <v>0</v>
      </c>
      <c r="Z78" s="110">
        <f>+REPORTE_DILIGENCIAR!AV87</f>
        <v>0</v>
      </c>
      <c r="AA78" s="111" t="str">
        <f>+IF(REPORTE_DILIGENCIAR!AW87=0," ",REPORTE_DILIGENCIAR!AW87)</f>
        <v>X</v>
      </c>
      <c r="AB78" s="111" t="str">
        <f>+IF(REPORTE_DILIGENCIAR!AX87=0," ",REPORTE_DILIGENCIAR!AX87)</f>
        <v xml:space="preserve"> </v>
      </c>
      <c r="AC78" s="108" t="e">
        <f>+REPORTE_DILIGENCIAR!AY87</f>
        <v>#N/A</v>
      </c>
      <c r="AD78" s="108">
        <f>+REPORTE_DILIGENCIAR!AZ87</f>
        <v>64</v>
      </c>
      <c r="AE78" s="112" t="e">
        <f>+REPORTE_DILIGENCIAR!BA87</f>
        <v>#N/A</v>
      </c>
    </row>
    <row r="79" spans="1:31" x14ac:dyDescent="0.25">
      <c r="A79" s="287">
        <f>+REPORTE_DILIGENCIAR!B88</f>
        <v>0</v>
      </c>
      <c r="B79" s="99">
        <f>+REPORTE_DILIGENCIAR!C88</f>
        <v>1900</v>
      </c>
      <c r="C79" s="100">
        <f>+REPORTE_DILIGENCIAR!D88</f>
        <v>0</v>
      </c>
      <c r="D79" s="100">
        <f>+REPORTE_DILIGENCIAR!E88</f>
        <v>0</v>
      </c>
      <c r="E79" s="101">
        <f>+REPORTE_DILIGENCIAR!G88</f>
        <v>1</v>
      </c>
      <c r="F79" s="101">
        <f>+REPORTE_DILIGENCIAR!J88</f>
        <v>0</v>
      </c>
      <c r="G79" s="101">
        <f>+REPORTE_DILIGENCIAR!K88</f>
        <v>0</v>
      </c>
      <c r="H79" s="102">
        <f>+REPORTE_DILIGENCIAR!L88</f>
        <v>0</v>
      </c>
      <c r="I79" s="270">
        <f>+REPORTE_DILIGENCIAR!M88</f>
        <v>0</v>
      </c>
      <c r="J79" s="99" t="e">
        <f>+REPORTE_DILIGENCIAR!N88</f>
        <v>#N/A</v>
      </c>
      <c r="K79" s="270">
        <f>+REPORTE_DILIGENCIAR!O88</f>
        <v>0</v>
      </c>
      <c r="L79" s="99" t="e">
        <f>+REPORTE_DILIGENCIAR!P88</f>
        <v>#N/A</v>
      </c>
      <c r="M79" s="103" t="str">
        <f>+REPORTE_DILIGENCIAR!Q88</f>
        <v>CONTRATO</v>
      </c>
      <c r="N79" s="104">
        <f>+REPORTE_DILIGENCIAR!V88</f>
        <v>0</v>
      </c>
      <c r="O79" s="105" t="e">
        <f>+REPORTE_DILIGENCIAR!AF88</f>
        <v>#N/A</v>
      </c>
      <c r="P79" s="106" t="e">
        <f>+REPORTE_DILIGENCIAR!AG88</f>
        <v>#N/A</v>
      </c>
      <c r="Q79" s="240" t="e">
        <f>+REPORTE_DILIGENCIAR!AH88</f>
        <v>#N/A</v>
      </c>
      <c r="R79" s="107">
        <f>+REPORTE_DILIGENCIAR!AI88</f>
        <v>0</v>
      </c>
      <c r="S79" s="108">
        <f>+REPORTE_DILIGENCIAR!AJ88</f>
        <v>0</v>
      </c>
      <c r="T79" s="108">
        <f>+REPORTE_DILIGENCIAR!AK88</f>
        <v>0</v>
      </c>
      <c r="U79" s="108">
        <f>+REPORTE_DILIGENCIAR!AL88</f>
        <v>0</v>
      </c>
      <c r="V79" s="109" t="e">
        <f>+REPORTE_DILIGENCIAR!AM88</f>
        <v>#N/A</v>
      </c>
      <c r="W79" s="110">
        <f>+REPORTE_DILIGENCIAR!AS88</f>
        <v>0</v>
      </c>
      <c r="X79" s="110">
        <f>+REPORTE_DILIGENCIAR!AT88</f>
        <v>0</v>
      </c>
      <c r="Y79" s="110">
        <f>+REPORTE_DILIGENCIAR!AU88</f>
        <v>0</v>
      </c>
      <c r="Z79" s="110">
        <f>+REPORTE_DILIGENCIAR!AV88</f>
        <v>0</v>
      </c>
      <c r="AA79" s="111" t="str">
        <f>+IF(REPORTE_DILIGENCIAR!AW88=0," ",REPORTE_DILIGENCIAR!AW88)</f>
        <v>X</v>
      </c>
      <c r="AB79" s="111" t="str">
        <f>+IF(REPORTE_DILIGENCIAR!AX88=0," ",REPORTE_DILIGENCIAR!AX88)</f>
        <v xml:space="preserve"> </v>
      </c>
      <c r="AC79" s="108" t="e">
        <f>+REPORTE_DILIGENCIAR!AY88</f>
        <v>#N/A</v>
      </c>
      <c r="AD79" s="108">
        <f>+REPORTE_DILIGENCIAR!AZ88</f>
        <v>65</v>
      </c>
      <c r="AE79" s="112" t="e">
        <f>+REPORTE_DILIGENCIAR!BA88</f>
        <v>#N/A</v>
      </c>
    </row>
    <row r="80" spans="1:31" x14ac:dyDescent="0.25">
      <c r="A80" s="287">
        <f>+REPORTE_DILIGENCIAR!B89</f>
        <v>0</v>
      </c>
      <c r="B80" s="99">
        <f>+REPORTE_DILIGENCIAR!C89</f>
        <v>1900</v>
      </c>
      <c r="C80" s="100">
        <f>+REPORTE_DILIGENCIAR!D89</f>
        <v>0</v>
      </c>
      <c r="D80" s="100">
        <f>+REPORTE_DILIGENCIAR!E89</f>
        <v>0</v>
      </c>
      <c r="E80" s="101">
        <f>+REPORTE_DILIGENCIAR!G89</f>
        <v>1</v>
      </c>
      <c r="F80" s="101">
        <f>+REPORTE_DILIGENCIAR!J89</f>
        <v>0</v>
      </c>
      <c r="G80" s="101">
        <f>+REPORTE_DILIGENCIAR!K89</f>
        <v>0</v>
      </c>
      <c r="H80" s="102">
        <f>+REPORTE_DILIGENCIAR!L89</f>
        <v>0</v>
      </c>
      <c r="I80" s="270">
        <f>+REPORTE_DILIGENCIAR!M89</f>
        <v>0</v>
      </c>
      <c r="J80" s="99" t="e">
        <f>+REPORTE_DILIGENCIAR!N89</f>
        <v>#N/A</v>
      </c>
      <c r="K80" s="270">
        <f>+REPORTE_DILIGENCIAR!O89</f>
        <v>0</v>
      </c>
      <c r="L80" s="99" t="e">
        <f>+REPORTE_DILIGENCIAR!P89</f>
        <v>#N/A</v>
      </c>
      <c r="M80" s="103" t="str">
        <f>+REPORTE_DILIGENCIAR!Q89</f>
        <v>CONTRATO</v>
      </c>
      <c r="N80" s="104">
        <f>+REPORTE_DILIGENCIAR!V89</f>
        <v>0</v>
      </c>
      <c r="O80" s="105" t="e">
        <f>+REPORTE_DILIGENCIAR!AF89</f>
        <v>#N/A</v>
      </c>
      <c r="P80" s="106" t="e">
        <f>+REPORTE_DILIGENCIAR!AG89</f>
        <v>#N/A</v>
      </c>
      <c r="Q80" s="240" t="e">
        <f>+REPORTE_DILIGENCIAR!AH89</f>
        <v>#N/A</v>
      </c>
      <c r="R80" s="107">
        <f>+REPORTE_DILIGENCIAR!AI89</f>
        <v>0</v>
      </c>
      <c r="S80" s="108">
        <f>+REPORTE_DILIGENCIAR!AJ89</f>
        <v>0</v>
      </c>
      <c r="T80" s="108">
        <f>+REPORTE_DILIGENCIAR!AK89</f>
        <v>0</v>
      </c>
      <c r="U80" s="108">
        <f>+REPORTE_DILIGENCIAR!AL89</f>
        <v>0</v>
      </c>
      <c r="V80" s="109" t="e">
        <f>+REPORTE_DILIGENCIAR!AM89</f>
        <v>#N/A</v>
      </c>
      <c r="W80" s="110">
        <f>+REPORTE_DILIGENCIAR!AS89</f>
        <v>0</v>
      </c>
      <c r="X80" s="110">
        <f>+REPORTE_DILIGENCIAR!AT89</f>
        <v>0</v>
      </c>
      <c r="Y80" s="110">
        <f>+REPORTE_DILIGENCIAR!AU89</f>
        <v>0</v>
      </c>
      <c r="Z80" s="110">
        <f>+REPORTE_DILIGENCIAR!AV89</f>
        <v>0</v>
      </c>
      <c r="AA80" s="111" t="str">
        <f>+IF(REPORTE_DILIGENCIAR!AW89=0," ",REPORTE_DILIGENCIAR!AW89)</f>
        <v>X</v>
      </c>
      <c r="AB80" s="111" t="str">
        <f>+IF(REPORTE_DILIGENCIAR!AX89=0," ",REPORTE_DILIGENCIAR!AX89)</f>
        <v xml:space="preserve"> </v>
      </c>
      <c r="AC80" s="108" t="e">
        <f>+REPORTE_DILIGENCIAR!AY89</f>
        <v>#N/A</v>
      </c>
      <c r="AD80" s="108">
        <f>+REPORTE_DILIGENCIAR!AZ89</f>
        <v>66</v>
      </c>
      <c r="AE80" s="112" t="e">
        <f>+REPORTE_DILIGENCIAR!BA89</f>
        <v>#N/A</v>
      </c>
    </row>
    <row r="81" spans="1:31" x14ac:dyDescent="0.25">
      <c r="A81" s="287">
        <f>+REPORTE_DILIGENCIAR!B90</f>
        <v>0</v>
      </c>
      <c r="B81" s="99">
        <f>+REPORTE_DILIGENCIAR!C90</f>
        <v>1900</v>
      </c>
      <c r="C81" s="100">
        <f>+REPORTE_DILIGENCIAR!D90</f>
        <v>0</v>
      </c>
      <c r="D81" s="100">
        <f>+REPORTE_DILIGENCIAR!E90</f>
        <v>0</v>
      </c>
      <c r="E81" s="101">
        <f>+REPORTE_DILIGENCIAR!G90</f>
        <v>1</v>
      </c>
      <c r="F81" s="101">
        <f>+REPORTE_DILIGENCIAR!J90</f>
        <v>0</v>
      </c>
      <c r="G81" s="101">
        <f>+REPORTE_DILIGENCIAR!K90</f>
        <v>0</v>
      </c>
      <c r="H81" s="102">
        <f>+REPORTE_DILIGENCIAR!L90</f>
        <v>0</v>
      </c>
      <c r="I81" s="270">
        <f>+REPORTE_DILIGENCIAR!M90</f>
        <v>0</v>
      </c>
      <c r="J81" s="99" t="e">
        <f>+REPORTE_DILIGENCIAR!N90</f>
        <v>#N/A</v>
      </c>
      <c r="K81" s="270">
        <f>+REPORTE_DILIGENCIAR!O90</f>
        <v>0</v>
      </c>
      <c r="L81" s="99" t="e">
        <f>+REPORTE_DILIGENCIAR!P90</f>
        <v>#N/A</v>
      </c>
      <c r="M81" s="103" t="str">
        <f>+REPORTE_DILIGENCIAR!Q90</f>
        <v>CONTRATO</v>
      </c>
      <c r="N81" s="104">
        <f>+REPORTE_DILIGENCIAR!V90</f>
        <v>0</v>
      </c>
      <c r="O81" s="105" t="e">
        <f>+REPORTE_DILIGENCIAR!AF90</f>
        <v>#N/A</v>
      </c>
      <c r="P81" s="106" t="e">
        <f>+REPORTE_DILIGENCIAR!AG90</f>
        <v>#N/A</v>
      </c>
      <c r="Q81" s="240" t="e">
        <f>+REPORTE_DILIGENCIAR!AH90</f>
        <v>#N/A</v>
      </c>
      <c r="R81" s="107">
        <f>+REPORTE_DILIGENCIAR!AI90</f>
        <v>0</v>
      </c>
      <c r="S81" s="108">
        <f>+REPORTE_DILIGENCIAR!AJ90</f>
        <v>0</v>
      </c>
      <c r="T81" s="108">
        <f>+REPORTE_DILIGENCIAR!AK90</f>
        <v>0</v>
      </c>
      <c r="U81" s="108">
        <f>+REPORTE_DILIGENCIAR!AL90</f>
        <v>0</v>
      </c>
      <c r="V81" s="109" t="e">
        <f>+REPORTE_DILIGENCIAR!AM90</f>
        <v>#N/A</v>
      </c>
      <c r="W81" s="110">
        <f>+REPORTE_DILIGENCIAR!AS90</f>
        <v>0</v>
      </c>
      <c r="X81" s="110">
        <f>+REPORTE_DILIGENCIAR!AT90</f>
        <v>0</v>
      </c>
      <c r="Y81" s="110">
        <f>+REPORTE_DILIGENCIAR!AU90</f>
        <v>0</v>
      </c>
      <c r="Z81" s="110">
        <f>+REPORTE_DILIGENCIAR!AV90</f>
        <v>0</v>
      </c>
      <c r="AA81" s="111" t="str">
        <f>+IF(REPORTE_DILIGENCIAR!AW90=0," ",REPORTE_DILIGENCIAR!AW90)</f>
        <v>X</v>
      </c>
      <c r="AB81" s="111" t="str">
        <f>+IF(REPORTE_DILIGENCIAR!AX90=0," ",REPORTE_DILIGENCIAR!AX90)</f>
        <v xml:space="preserve"> </v>
      </c>
      <c r="AC81" s="108" t="e">
        <f>+REPORTE_DILIGENCIAR!AY90</f>
        <v>#N/A</v>
      </c>
      <c r="AD81" s="108">
        <f>+REPORTE_DILIGENCIAR!AZ90</f>
        <v>67</v>
      </c>
      <c r="AE81" s="112" t="e">
        <f>+REPORTE_DILIGENCIAR!BA90</f>
        <v>#N/A</v>
      </c>
    </row>
    <row r="82" spans="1:31" x14ac:dyDescent="0.25">
      <c r="A82" s="287">
        <f>+REPORTE_DILIGENCIAR!B91</f>
        <v>0</v>
      </c>
      <c r="B82" s="99">
        <f>+REPORTE_DILIGENCIAR!C91</f>
        <v>1900</v>
      </c>
      <c r="C82" s="100">
        <f>+REPORTE_DILIGENCIAR!D91</f>
        <v>0</v>
      </c>
      <c r="D82" s="100">
        <f>+REPORTE_DILIGENCIAR!E91</f>
        <v>0</v>
      </c>
      <c r="E82" s="101">
        <f>+REPORTE_DILIGENCIAR!G91</f>
        <v>1</v>
      </c>
      <c r="F82" s="101">
        <f>+REPORTE_DILIGENCIAR!J91</f>
        <v>0</v>
      </c>
      <c r="G82" s="101">
        <f>+REPORTE_DILIGENCIAR!K91</f>
        <v>0</v>
      </c>
      <c r="H82" s="102">
        <f>+REPORTE_DILIGENCIAR!L91</f>
        <v>0</v>
      </c>
      <c r="I82" s="270">
        <f>+REPORTE_DILIGENCIAR!M91</f>
        <v>0</v>
      </c>
      <c r="J82" s="99" t="e">
        <f>+REPORTE_DILIGENCIAR!N91</f>
        <v>#N/A</v>
      </c>
      <c r="K82" s="270">
        <f>+REPORTE_DILIGENCIAR!O91</f>
        <v>0</v>
      </c>
      <c r="L82" s="99" t="e">
        <f>+REPORTE_DILIGENCIAR!P91</f>
        <v>#N/A</v>
      </c>
      <c r="M82" s="103" t="str">
        <f>+REPORTE_DILIGENCIAR!Q91</f>
        <v>CONTRATO</v>
      </c>
      <c r="N82" s="104">
        <f>+REPORTE_DILIGENCIAR!V91</f>
        <v>0</v>
      </c>
      <c r="O82" s="105" t="e">
        <f>+REPORTE_DILIGENCIAR!AF91</f>
        <v>#N/A</v>
      </c>
      <c r="P82" s="106" t="e">
        <f>+REPORTE_DILIGENCIAR!AG91</f>
        <v>#N/A</v>
      </c>
      <c r="Q82" s="240" t="e">
        <f>+REPORTE_DILIGENCIAR!AH91</f>
        <v>#N/A</v>
      </c>
      <c r="R82" s="107">
        <f>+REPORTE_DILIGENCIAR!AI91</f>
        <v>0</v>
      </c>
      <c r="S82" s="108">
        <f>+REPORTE_DILIGENCIAR!AJ91</f>
        <v>0</v>
      </c>
      <c r="T82" s="108">
        <f>+REPORTE_DILIGENCIAR!AK91</f>
        <v>0</v>
      </c>
      <c r="U82" s="108">
        <f>+REPORTE_DILIGENCIAR!AL91</f>
        <v>0</v>
      </c>
      <c r="V82" s="109" t="e">
        <f>+REPORTE_DILIGENCIAR!AM91</f>
        <v>#N/A</v>
      </c>
      <c r="W82" s="110">
        <f>+REPORTE_DILIGENCIAR!AS91</f>
        <v>0</v>
      </c>
      <c r="X82" s="110">
        <f>+REPORTE_DILIGENCIAR!AT91</f>
        <v>0</v>
      </c>
      <c r="Y82" s="110">
        <f>+REPORTE_DILIGENCIAR!AU91</f>
        <v>0</v>
      </c>
      <c r="Z82" s="110">
        <f>+REPORTE_DILIGENCIAR!AV91</f>
        <v>0</v>
      </c>
      <c r="AA82" s="111" t="str">
        <f>+IF(REPORTE_DILIGENCIAR!AW91=0," ",REPORTE_DILIGENCIAR!AW91)</f>
        <v>X</v>
      </c>
      <c r="AB82" s="111" t="str">
        <f>+IF(REPORTE_DILIGENCIAR!AX91=0," ",REPORTE_DILIGENCIAR!AX91)</f>
        <v xml:space="preserve"> </v>
      </c>
      <c r="AC82" s="108" t="e">
        <f>+REPORTE_DILIGENCIAR!AY91</f>
        <v>#N/A</v>
      </c>
      <c r="AD82" s="108">
        <f>+REPORTE_DILIGENCIAR!AZ91</f>
        <v>68</v>
      </c>
      <c r="AE82" s="112" t="e">
        <f>+REPORTE_DILIGENCIAR!BA91</f>
        <v>#N/A</v>
      </c>
    </row>
    <row r="83" spans="1:31" x14ac:dyDescent="0.25">
      <c r="A83" s="287">
        <f>+REPORTE_DILIGENCIAR!B92</f>
        <v>0</v>
      </c>
      <c r="B83" s="99">
        <f>+REPORTE_DILIGENCIAR!C92</f>
        <v>1900</v>
      </c>
      <c r="C83" s="100">
        <f>+REPORTE_DILIGENCIAR!D92</f>
        <v>0</v>
      </c>
      <c r="D83" s="100">
        <f>+REPORTE_DILIGENCIAR!E92</f>
        <v>0</v>
      </c>
      <c r="E83" s="101">
        <f>+REPORTE_DILIGENCIAR!G92</f>
        <v>1</v>
      </c>
      <c r="F83" s="101">
        <f>+REPORTE_DILIGENCIAR!J92</f>
        <v>0</v>
      </c>
      <c r="G83" s="101">
        <f>+REPORTE_DILIGENCIAR!K92</f>
        <v>0</v>
      </c>
      <c r="H83" s="102">
        <f>+REPORTE_DILIGENCIAR!L92</f>
        <v>0</v>
      </c>
      <c r="I83" s="270">
        <f>+REPORTE_DILIGENCIAR!M92</f>
        <v>0</v>
      </c>
      <c r="J83" s="99" t="e">
        <f>+REPORTE_DILIGENCIAR!N92</f>
        <v>#N/A</v>
      </c>
      <c r="K83" s="270">
        <f>+REPORTE_DILIGENCIAR!O92</f>
        <v>0</v>
      </c>
      <c r="L83" s="99" t="e">
        <f>+REPORTE_DILIGENCIAR!P92</f>
        <v>#N/A</v>
      </c>
      <c r="M83" s="103" t="str">
        <f>+REPORTE_DILIGENCIAR!Q92</f>
        <v>CONTRATO</v>
      </c>
      <c r="N83" s="104">
        <f>+REPORTE_DILIGENCIAR!V92</f>
        <v>0</v>
      </c>
      <c r="O83" s="105" t="e">
        <f>+REPORTE_DILIGENCIAR!AF92</f>
        <v>#N/A</v>
      </c>
      <c r="P83" s="106" t="e">
        <f>+REPORTE_DILIGENCIAR!AG92</f>
        <v>#N/A</v>
      </c>
      <c r="Q83" s="240" t="e">
        <f>+REPORTE_DILIGENCIAR!AH92</f>
        <v>#N/A</v>
      </c>
      <c r="R83" s="107">
        <f>+REPORTE_DILIGENCIAR!AI92</f>
        <v>0</v>
      </c>
      <c r="S83" s="108">
        <f>+REPORTE_DILIGENCIAR!AJ92</f>
        <v>0</v>
      </c>
      <c r="T83" s="108">
        <f>+REPORTE_DILIGENCIAR!AK92</f>
        <v>0</v>
      </c>
      <c r="U83" s="108">
        <f>+REPORTE_DILIGENCIAR!AL92</f>
        <v>0</v>
      </c>
      <c r="V83" s="109" t="e">
        <f>+REPORTE_DILIGENCIAR!AM92</f>
        <v>#N/A</v>
      </c>
      <c r="W83" s="110">
        <f>+REPORTE_DILIGENCIAR!AS92</f>
        <v>0</v>
      </c>
      <c r="X83" s="110">
        <f>+REPORTE_DILIGENCIAR!AT92</f>
        <v>0</v>
      </c>
      <c r="Y83" s="110">
        <f>+REPORTE_DILIGENCIAR!AU92</f>
        <v>0</v>
      </c>
      <c r="Z83" s="110">
        <f>+REPORTE_DILIGENCIAR!AV92</f>
        <v>0</v>
      </c>
      <c r="AA83" s="111" t="str">
        <f>+IF(REPORTE_DILIGENCIAR!AW92=0," ",REPORTE_DILIGENCIAR!AW92)</f>
        <v>X</v>
      </c>
      <c r="AB83" s="111" t="str">
        <f>+IF(REPORTE_DILIGENCIAR!AX92=0," ",REPORTE_DILIGENCIAR!AX92)</f>
        <v xml:space="preserve"> </v>
      </c>
      <c r="AC83" s="108" t="e">
        <f>+REPORTE_DILIGENCIAR!AY92</f>
        <v>#N/A</v>
      </c>
      <c r="AD83" s="108">
        <f>+REPORTE_DILIGENCIAR!AZ92</f>
        <v>69</v>
      </c>
      <c r="AE83" s="112" t="e">
        <f>+REPORTE_DILIGENCIAR!BA92</f>
        <v>#N/A</v>
      </c>
    </row>
    <row r="84" spans="1:31" x14ac:dyDescent="0.25">
      <c r="A84" s="287">
        <f>+REPORTE_DILIGENCIAR!B93</f>
        <v>0</v>
      </c>
      <c r="B84" s="99">
        <f>+REPORTE_DILIGENCIAR!C93</f>
        <v>1900</v>
      </c>
      <c r="C84" s="100">
        <f>+REPORTE_DILIGENCIAR!D93</f>
        <v>0</v>
      </c>
      <c r="D84" s="100">
        <f>+REPORTE_DILIGENCIAR!E93</f>
        <v>0</v>
      </c>
      <c r="E84" s="101">
        <f>+REPORTE_DILIGENCIAR!G93</f>
        <v>1</v>
      </c>
      <c r="F84" s="101">
        <f>+REPORTE_DILIGENCIAR!J93</f>
        <v>0</v>
      </c>
      <c r="G84" s="101">
        <f>+REPORTE_DILIGENCIAR!K93</f>
        <v>0</v>
      </c>
      <c r="H84" s="102">
        <f>+REPORTE_DILIGENCIAR!L93</f>
        <v>0</v>
      </c>
      <c r="I84" s="270">
        <f>+REPORTE_DILIGENCIAR!M93</f>
        <v>0</v>
      </c>
      <c r="J84" s="99" t="e">
        <f>+REPORTE_DILIGENCIAR!N93</f>
        <v>#N/A</v>
      </c>
      <c r="K84" s="270">
        <f>+REPORTE_DILIGENCIAR!O93</f>
        <v>0</v>
      </c>
      <c r="L84" s="99" t="e">
        <f>+REPORTE_DILIGENCIAR!P93</f>
        <v>#N/A</v>
      </c>
      <c r="M84" s="103" t="str">
        <f>+REPORTE_DILIGENCIAR!Q93</f>
        <v>CONTRATO</v>
      </c>
      <c r="N84" s="104">
        <f>+REPORTE_DILIGENCIAR!V93</f>
        <v>0</v>
      </c>
      <c r="O84" s="105" t="e">
        <f>+REPORTE_DILIGENCIAR!AF93</f>
        <v>#N/A</v>
      </c>
      <c r="P84" s="106" t="e">
        <f>+REPORTE_DILIGENCIAR!AG93</f>
        <v>#N/A</v>
      </c>
      <c r="Q84" s="240" t="e">
        <f>+REPORTE_DILIGENCIAR!AH93</f>
        <v>#N/A</v>
      </c>
      <c r="R84" s="107">
        <f>+REPORTE_DILIGENCIAR!AI93</f>
        <v>0</v>
      </c>
      <c r="S84" s="108">
        <f>+REPORTE_DILIGENCIAR!AJ93</f>
        <v>0</v>
      </c>
      <c r="T84" s="108">
        <f>+REPORTE_DILIGENCIAR!AK93</f>
        <v>0</v>
      </c>
      <c r="U84" s="108">
        <f>+REPORTE_DILIGENCIAR!AL93</f>
        <v>0</v>
      </c>
      <c r="V84" s="109" t="e">
        <f>+REPORTE_DILIGENCIAR!AM93</f>
        <v>#N/A</v>
      </c>
      <c r="W84" s="110">
        <f>+REPORTE_DILIGENCIAR!AS93</f>
        <v>0</v>
      </c>
      <c r="X84" s="110">
        <f>+REPORTE_DILIGENCIAR!AT93</f>
        <v>0</v>
      </c>
      <c r="Y84" s="110">
        <f>+REPORTE_DILIGENCIAR!AU93</f>
        <v>0</v>
      </c>
      <c r="Z84" s="110">
        <f>+REPORTE_DILIGENCIAR!AV93</f>
        <v>0</v>
      </c>
      <c r="AA84" s="111" t="str">
        <f>+IF(REPORTE_DILIGENCIAR!AW93=0," ",REPORTE_DILIGENCIAR!AW93)</f>
        <v>X</v>
      </c>
      <c r="AB84" s="111" t="str">
        <f>+IF(REPORTE_DILIGENCIAR!AX93=0," ",REPORTE_DILIGENCIAR!AX93)</f>
        <v xml:space="preserve"> </v>
      </c>
      <c r="AC84" s="108" t="e">
        <f>+REPORTE_DILIGENCIAR!AY93</f>
        <v>#N/A</v>
      </c>
      <c r="AD84" s="108">
        <f>+REPORTE_DILIGENCIAR!AZ93</f>
        <v>70</v>
      </c>
      <c r="AE84" s="112" t="e">
        <f>+REPORTE_DILIGENCIAR!BA93</f>
        <v>#N/A</v>
      </c>
    </row>
    <row r="85" spans="1:31" x14ac:dyDescent="0.25">
      <c r="A85" s="287">
        <f>+REPORTE_DILIGENCIAR!B94</f>
        <v>0</v>
      </c>
      <c r="B85" s="99">
        <f>+REPORTE_DILIGENCIAR!C94</f>
        <v>1900</v>
      </c>
      <c r="C85" s="100">
        <f>+REPORTE_DILIGENCIAR!D94</f>
        <v>0</v>
      </c>
      <c r="D85" s="100">
        <f>+REPORTE_DILIGENCIAR!E94</f>
        <v>0</v>
      </c>
      <c r="E85" s="101">
        <f>+REPORTE_DILIGENCIAR!G94</f>
        <v>1</v>
      </c>
      <c r="F85" s="101">
        <f>+REPORTE_DILIGENCIAR!J94</f>
        <v>0</v>
      </c>
      <c r="G85" s="101">
        <f>+REPORTE_DILIGENCIAR!K94</f>
        <v>0</v>
      </c>
      <c r="H85" s="102">
        <f>+REPORTE_DILIGENCIAR!L94</f>
        <v>0</v>
      </c>
      <c r="I85" s="270">
        <f>+REPORTE_DILIGENCIAR!M94</f>
        <v>0</v>
      </c>
      <c r="J85" s="99" t="e">
        <f>+REPORTE_DILIGENCIAR!N94</f>
        <v>#N/A</v>
      </c>
      <c r="K85" s="270">
        <f>+REPORTE_DILIGENCIAR!O94</f>
        <v>0</v>
      </c>
      <c r="L85" s="99" t="e">
        <f>+REPORTE_DILIGENCIAR!P94</f>
        <v>#N/A</v>
      </c>
      <c r="M85" s="103" t="str">
        <f>+REPORTE_DILIGENCIAR!Q94</f>
        <v>CONTRATO</v>
      </c>
      <c r="N85" s="104">
        <f>+REPORTE_DILIGENCIAR!V94</f>
        <v>0</v>
      </c>
      <c r="O85" s="105" t="e">
        <f>+REPORTE_DILIGENCIAR!AF94</f>
        <v>#N/A</v>
      </c>
      <c r="P85" s="106" t="e">
        <f>+REPORTE_DILIGENCIAR!AG94</f>
        <v>#N/A</v>
      </c>
      <c r="Q85" s="240" t="e">
        <f>+REPORTE_DILIGENCIAR!AH94</f>
        <v>#N/A</v>
      </c>
      <c r="R85" s="107">
        <f>+REPORTE_DILIGENCIAR!AI94</f>
        <v>0</v>
      </c>
      <c r="S85" s="108">
        <f>+REPORTE_DILIGENCIAR!AJ94</f>
        <v>0</v>
      </c>
      <c r="T85" s="108">
        <f>+REPORTE_DILIGENCIAR!AK94</f>
        <v>0</v>
      </c>
      <c r="U85" s="108">
        <f>+REPORTE_DILIGENCIAR!AL94</f>
        <v>0</v>
      </c>
      <c r="V85" s="109" t="e">
        <f>+REPORTE_DILIGENCIAR!AM94</f>
        <v>#N/A</v>
      </c>
      <c r="W85" s="110">
        <f>+REPORTE_DILIGENCIAR!AS94</f>
        <v>0</v>
      </c>
      <c r="X85" s="110">
        <f>+REPORTE_DILIGENCIAR!AT94</f>
        <v>0</v>
      </c>
      <c r="Y85" s="110">
        <f>+REPORTE_DILIGENCIAR!AU94</f>
        <v>0</v>
      </c>
      <c r="Z85" s="110">
        <f>+REPORTE_DILIGENCIAR!AV94</f>
        <v>0</v>
      </c>
      <c r="AA85" s="111" t="str">
        <f>+IF(REPORTE_DILIGENCIAR!AW94=0," ",REPORTE_DILIGENCIAR!AW94)</f>
        <v>X</v>
      </c>
      <c r="AB85" s="111" t="str">
        <f>+IF(REPORTE_DILIGENCIAR!AX94=0," ",REPORTE_DILIGENCIAR!AX94)</f>
        <v xml:space="preserve"> </v>
      </c>
      <c r="AC85" s="108" t="e">
        <f>+REPORTE_DILIGENCIAR!AY94</f>
        <v>#N/A</v>
      </c>
      <c r="AD85" s="108">
        <f>+REPORTE_DILIGENCIAR!AZ94</f>
        <v>71</v>
      </c>
      <c r="AE85" s="112" t="e">
        <f>+REPORTE_DILIGENCIAR!BA94</f>
        <v>#N/A</v>
      </c>
    </row>
    <row r="86" spans="1:31" x14ac:dyDescent="0.25">
      <c r="A86" s="287">
        <f>+REPORTE_DILIGENCIAR!B95</f>
        <v>0</v>
      </c>
      <c r="B86" s="99">
        <f>+REPORTE_DILIGENCIAR!C95</f>
        <v>1900</v>
      </c>
      <c r="C86" s="100">
        <f>+REPORTE_DILIGENCIAR!D95</f>
        <v>0</v>
      </c>
      <c r="D86" s="100">
        <f>+REPORTE_DILIGENCIAR!E95</f>
        <v>0</v>
      </c>
      <c r="E86" s="101">
        <f>+REPORTE_DILIGENCIAR!G95</f>
        <v>1</v>
      </c>
      <c r="F86" s="101">
        <f>+REPORTE_DILIGENCIAR!J95</f>
        <v>0</v>
      </c>
      <c r="G86" s="101">
        <f>+REPORTE_DILIGENCIAR!K95</f>
        <v>0</v>
      </c>
      <c r="H86" s="102">
        <f>+REPORTE_DILIGENCIAR!L95</f>
        <v>0</v>
      </c>
      <c r="I86" s="270">
        <f>+REPORTE_DILIGENCIAR!M95</f>
        <v>0</v>
      </c>
      <c r="J86" s="99" t="e">
        <f>+REPORTE_DILIGENCIAR!N95</f>
        <v>#N/A</v>
      </c>
      <c r="K86" s="270">
        <f>+REPORTE_DILIGENCIAR!O95</f>
        <v>0</v>
      </c>
      <c r="L86" s="99" t="e">
        <f>+REPORTE_DILIGENCIAR!P95</f>
        <v>#N/A</v>
      </c>
      <c r="M86" s="103" t="str">
        <f>+REPORTE_DILIGENCIAR!Q95</f>
        <v>CONTRATO</v>
      </c>
      <c r="N86" s="104">
        <f>+REPORTE_DILIGENCIAR!V95</f>
        <v>0</v>
      </c>
      <c r="O86" s="105" t="e">
        <f>+REPORTE_DILIGENCIAR!AF95</f>
        <v>#N/A</v>
      </c>
      <c r="P86" s="106" t="e">
        <f>+REPORTE_DILIGENCIAR!AG95</f>
        <v>#N/A</v>
      </c>
      <c r="Q86" s="240" t="e">
        <f>+REPORTE_DILIGENCIAR!AH95</f>
        <v>#N/A</v>
      </c>
      <c r="R86" s="107">
        <f>+REPORTE_DILIGENCIAR!AI95</f>
        <v>0</v>
      </c>
      <c r="S86" s="108">
        <f>+REPORTE_DILIGENCIAR!AJ95</f>
        <v>0</v>
      </c>
      <c r="T86" s="108">
        <f>+REPORTE_DILIGENCIAR!AK95</f>
        <v>0</v>
      </c>
      <c r="U86" s="108">
        <f>+REPORTE_DILIGENCIAR!AL95</f>
        <v>0</v>
      </c>
      <c r="V86" s="109" t="e">
        <f>+REPORTE_DILIGENCIAR!AM95</f>
        <v>#N/A</v>
      </c>
      <c r="W86" s="110">
        <f>+REPORTE_DILIGENCIAR!AS95</f>
        <v>0</v>
      </c>
      <c r="X86" s="110">
        <f>+REPORTE_DILIGENCIAR!AT95</f>
        <v>0</v>
      </c>
      <c r="Y86" s="110">
        <f>+REPORTE_DILIGENCIAR!AU95</f>
        <v>0</v>
      </c>
      <c r="Z86" s="110">
        <f>+REPORTE_DILIGENCIAR!AV95</f>
        <v>0</v>
      </c>
      <c r="AA86" s="111" t="str">
        <f>+IF(REPORTE_DILIGENCIAR!AW95=0," ",REPORTE_DILIGENCIAR!AW95)</f>
        <v>X</v>
      </c>
      <c r="AB86" s="111" t="str">
        <f>+IF(REPORTE_DILIGENCIAR!AX95=0," ",REPORTE_DILIGENCIAR!AX95)</f>
        <v xml:space="preserve"> </v>
      </c>
      <c r="AC86" s="108" t="e">
        <f>+REPORTE_DILIGENCIAR!AY95</f>
        <v>#N/A</v>
      </c>
      <c r="AD86" s="108">
        <f>+REPORTE_DILIGENCIAR!AZ95</f>
        <v>72</v>
      </c>
      <c r="AE86" s="112" t="e">
        <f>+REPORTE_DILIGENCIAR!BA95</f>
        <v>#N/A</v>
      </c>
    </row>
    <row r="87" spans="1:31" x14ac:dyDescent="0.25">
      <c r="A87" s="287">
        <f>+REPORTE_DILIGENCIAR!B96</f>
        <v>0</v>
      </c>
      <c r="B87" s="99">
        <f>+REPORTE_DILIGENCIAR!C96</f>
        <v>1900</v>
      </c>
      <c r="C87" s="100">
        <f>+REPORTE_DILIGENCIAR!D96</f>
        <v>0</v>
      </c>
      <c r="D87" s="100">
        <f>+REPORTE_DILIGENCIAR!E96</f>
        <v>0</v>
      </c>
      <c r="E87" s="101">
        <f>+REPORTE_DILIGENCIAR!G96</f>
        <v>1</v>
      </c>
      <c r="F87" s="101">
        <f>+REPORTE_DILIGENCIAR!J96</f>
        <v>0</v>
      </c>
      <c r="G87" s="101">
        <f>+REPORTE_DILIGENCIAR!K96</f>
        <v>0</v>
      </c>
      <c r="H87" s="102">
        <f>+REPORTE_DILIGENCIAR!L96</f>
        <v>0</v>
      </c>
      <c r="I87" s="270">
        <f>+REPORTE_DILIGENCIAR!M96</f>
        <v>0</v>
      </c>
      <c r="J87" s="99" t="e">
        <f>+REPORTE_DILIGENCIAR!N96</f>
        <v>#N/A</v>
      </c>
      <c r="K87" s="270">
        <f>+REPORTE_DILIGENCIAR!O96</f>
        <v>0</v>
      </c>
      <c r="L87" s="99" t="e">
        <f>+REPORTE_DILIGENCIAR!P96</f>
        <v>#N/A</v>
      </c>
      <c r="M87" s="103" t="str">
        <f>+REPORTE_DILIGENCIAR!Q96</f>
        <v>CONTRATO</v>
      </c>
      <c r="N87" s="104">
        <f>+REPORTE_DILIGENCIAR!V96</f>
        <v>0</v>
      </c>
      <c r="O87" s="105" t="e">
        <f>+REPORTE_DILIGENCIAR!AF96</f>
        <v>#N/A</v>
      </c>
      <c r="P87" s="106" t="e">
        <f>+REPORTE_DILIGENCIAR!AG96</f>
        <v>#N/A</v>
      </c>
      <c r="Q87" s="240" t="e">
        <f>+REPORTE_DILIGENCIAR!AH96</f>
        <v>#N/A</v>
      </c>
      <c r="R87" s="107">
        <f>+REPORTE_DILIGENCIAR!AI96</f>
        <v>0</v>
      </c>
      <c r="S87" s="108">
        <f>+REPORTE_DILIGENCIAR!AJ96</f>
        <v>0</v>
      </c>
      <c r="T87" s="108">
        <f>+REPORTE_DILIGENCIAR!AK96</f>
        <v>0</v>
      </c>
      <c r="U87" s="108">
        <f>+REPORTE_DILIGENCIAR!AL96</f>
        <v>0</v>
      </c>
      <c r="V87" s="109" t="e">
        <f>+REPORTE_DILIGENCIAR!AM96</f>
        <v>#N/A</v>
      </c>
      <c r="W87" s="110">
        <f>+REPORTE_DILIGENCIAR!AS96</f>
        <v>0</v>
      </c>
      <c r="X87" s="110">
        <f>+REPORTE_DILIGENCIAR!AT96</f>
        <v>0</v>
      </c>
      <c r="Y87" s="110">
        <f>+REPORTE_DILIGENCIAR!AU96</f>
        <v>0</v>
      </c>
      <c r="Z87" s="110">
        <f>+REPORTE_DILIGENCIAR!AV96</f>
        <v>0</v>
      </c>
      <c r="AA87" s="111" t="str">
        <f>+IF(REPORTE_DILIGENCIAR!AW96=0," ",REPORTE_DILIGENCIAR!AW96)</f>
        <v>X</v>
      </c>
      <c r="AB87" s="111" t="str">
        <f>+IF(REPORTE_DILIGENCIAR!AX96=0," ",REPORTE_DILIGENCIAR!AX96)</f>
        <v xml:space="preserve"> </v>
      </c>
      <c r="AC87" s="108" t="e">
        <f>+REPORTE_DILIGENCIAR!AY96</f>
        <v>#N/A</v>
      </c>
      <c r="AD87" s="108">
        <f>+REPORTE_DILIGENCIAR!AZ96</f>
        <v>73</v>
      </c>
      <c r="AE87" s="112" t="e">
        <f>+REPORTE_DILIGENCIAR!BA96</f>
        <v>#N/A</v>
      </c>
    </row>
    <row r="88" spans="1:31" x14ac:dyDescent="0.25">
      <c r="A88" s="287">
        <f>+REPORTE_DILIGENCIAR!B97</f>
        <v>0</v>
      </c>
      <c r="B88" s="99">
        <f>+REPORTE_DILIGENCIAR!C97</f>
        <v>1900</v>
      </c>
      <c r="C88" s="100">
        <f>+REPORTE_DILIGENCIAR!D97</f>
        <v>0</v>
      </c>
      <c r="D88" s="100">
        <f>+REPORTE_DILIGENCIAR!E97</f>
        <v>0</v>
      </c>
      <c r="E88" s="101">
        <f>+REPORTE_DILIGENCIAR!G97</f>
        <v>1</v>
      </c>
      <c r="F88" s="101">
        <f>+REPORTE_DILIGENCIAR!J97</f>
        <v>0</v>
      </c>
      <c r="G88" s="101">
        <f>+REPORTE_DILIGENCIAR!K97</f>
        <v>0</v>
      </c>
      <c r="H88" s="102">
        <f>+REPORTE_DILIGENCIAR!L97</f>
        <v>0</v>
      </c>
      <c r="I88" s="270">
        <f>+REPORTE_DILIGENCIAR!M97</f>
        <v>0</v>
      </c>
      <c r="J88" s="99" t="e">
        <f>+REPORTE_DILIGENCIAR!N97</f>
        <v>#N/A</v>
      </c>
      <c r="K88" s="270">
        <f>+REPORTE_DILIGENCIAR!O97</f>
        <v>0</v>
      </c>
      <c r="L88" s="99" t="e">
        <f>+REPORTE_DILIGENCIAR!P97</f>
        <v>#N/A</v>
      </c>
      <c r="M88" s="103" t="str">
        <f>+REPORTE_DILIGENCIAR!Q97</f>
        <v>CONTRATO</v>
      </c>
      <c r="N88" s="104">
        <f>+REPORTE_DILIGENCIAR!V97</f>
        <v>0</v>
      </c>
      <c r="O88" s="105" t="e">
        <f>+REPORTE_DILIGENCIAR!AF97</f>
        <v>#N/A</v>
      </c>
      <c r="P88" s="106" t="e">
        <f>+REPORTE_DILIGENCIAR!AG97</f>
        <v>#N/A</v>
      </c>
      <c r="Q88" s="240" t="e">
        <f>+REPORTE_DILIGENCIAR!AH97</f>
        <v>#N/A</v>
      </c>
      <c r="R88" s="107">
        <f>+REPORTE_DILIGENCIAR!AI97</f>
        <v>0</v>
      </c>
      <c r="S88" s="108">
        <f>+REPORTE_DILIGENCIAR!AJ97</f>
        <v>0</v>
      </c>
      <c r="T88" s="108">
        <f>+REPORTE_DILIGENCIAR!AK97</f>
        <v>0</v>
      </c>
      <c r="U88" s="108">
        <f>+REPORTE_DILIGENCIAR!AL97</f>
        <v>0</v>
      </c>
      <c r="V88" s="109" t="e">
        <f>+REPORTE_DILIGENCIAR!AM97</f>
        <v>#N/A</v>
      </c>
      <c r="W88" s="110">
        <f>+REPORTE_DILIGENCIAR!AS97</f>
        <v>0</v>
      </c>
      <c r="X88" s="110">
        <f>+REPORTE_DILIGENCIAR!AT97</f>
        <v>0</v>
      </c>
      <c r="Y88" s="110">
        <f>+REPORTE_DILIGENCIAR!AU97</f>
        <v>0</v>
      </c>
      <c r="Z88" s="110">
        <f>+REPORTE_DILIGENCIAR!AV97</f>
        <v>0</v>
      </c>
      <c r="AA88" s="111" t="str">
        <f>+IF(REPORTE_DILIGENCIAR!AW97=0," ",REPORTE_DILIGENCIAR!AW97)</f>
        <v>X</v>
      </c>
      <c r="AB88" s="111" t="str">
        <f>+IF(REPORTE_DILIGENCIAR!AX97=0," ",REPORTE_DILIGENCIAR!AX97)</f>
        <v xml:space="preserve"> </v>
      </c>
      <c r="AC88" s="108" t="e">
        <f>+REPORTE_DILIGENCIAR!AY97</f>
        <v>#N/A</v>
      </c>
      <c r="AD88" s="108">
        <f>+REPORTE_DILIGENCIAR!AZ97</f>
        <v>74</v>
      </c>
      <c r="AE88" s="112" t="e">
        <f>+REPORTE_DILIGENCIAR!BA97</f>
        <v>#N/A</v>
      </c>
    </row>
    <row r="89" spans="1:31" x14ac:dyDescent="0.25">
      <c r="A89" s="287">
        <f>+REPORTE_DILIGENCIAR!B98</f>
        <v>0</v>
      </c>
      <c r="B89" s="99">
        <f>+REPORTE_DILIGENCIAR!C98</f>
        <v>1900</v>
      </c>
      <c r="C89" s="100">
        <f>+REPORTE_DILIGENCIAR!D98</f>
        <v>0</v>
      </c>
      <c r="D89" s="100">
        <f>+REPORTE_DILIGENCIAR!E98</f>
        <v>0</v>
      </c>
      <c r="E89" s="101">
        <f>+REPORTE_DILIGENCIAR!G98</f>
        <v>1</v>
      </c>
      <c r="F89" s="101">
        <f>+REPORTE_DILIGENCIAR!J98</f>
        <v>0</v>
      </c>
      <c r="G89" s="101">
        <f>+REPORTE_DILIGENCIAR!K98</f>
        <v>0</v>
      </c>
      <c r="H89" s="102">
        <f>+REPORTE_DILIGENCIAR!L98</f>
        <v>0</v>
      </c>
      <c r="I89" s="270">
        <f>+REPORTE_DILIGENCIAR!M98</f>
        <v>0</v>
      </c>
      <c r="J89" s="99" t="e">
        <f>+REPORTE_DILIGENCIAR!N98</f>
        <v>#N/A</v>
      </c>
      <c r="K89" s="270">
        <f>+REPORTE_DILIGENCIAR!O98</f>
        <v>0</v>
      </c>
      <c r="L89" s="99" t="e">
        <f>+REPORTE_DILIGENCIAR!P98</f>
        <v>#N/A</v>
      </c>
      <c r="M89" s="103" t="str">
        <f>+REPORTE_DILIGENCIAR!Q98</f>
        <v>CONTRATO</v>
      </c>
      <c r="N89" s="104">
        <f>+REPORTE_DILIGENCIAR!V98</f>
        <v>0</v>
      </c>
      <c r="O89" s="105" t="e">
        <f>+REPORTE_DILIGENCIAR!AF98</f>
        <v>#N/A</v>
      </c>
      <c r="P89" s="106" t="e">
        <f>+REPORTE_DILIGENCIAR!AG98</f>
        <v>#N/A</v>
      </c>
      <c r="Q89" s="240" t="e">
        <f>+REPORTE_DILIGENCIAR!AH98</f>
        <v>#N/A</v>
      </c>
      <c r="R89" s="107">
        <f>+REPORTE_DILIGENCIAR!AI98</f>
        <v>0</v>
      </c>
      <c r="S89" s="108">
        <f>+REPORTE_DILIGENCIAR!AJ98</f>
        <v>0</v>
      </c>
      <c r="T89" s="108">
        <f>+REPORTE_DILIGENCIAR!AK98</f>
        <v>0</v>
      </c>
      <c r="U89" s="108">
        <f>+REPORTE_DILIGENCIAR!AL98</f>
        <v>0</v>
      </c>
      <c r="V89" s="109" t="e">
        <f>+REPORTE_DILIGENCIAR!AM98</f>
        <v>#N/A</v>
      </c>
      <c r="W89" s="110">
        <f>+REPORTE_DILIGENCIAR!AS98</f>
        <v>0</v>
      </c>
      <c r="X89" s="110">
        <f>+REPORTE_DILIGENCIAR!AT98</f>
        <v>0</v>
      </c>
      <c r="Y89" s="110">
        <f>+REPORTE_DILIGENCIAR!AU98</f>
        <v>0</v>
      </c>
      <c r="Z89" s="110">
        <f>+REPORTE_DILIGENCIAR!AV98</f>
        <v>0</v>
      </c>
      <c r="AA89" s="111" t="str">
        <f>+IF(REPORTE_DILIGENCIAR!AW98=0," ",REPORTE_DILIGENCIAR!AW98)</f>
        <v>X</v>
      </c>
      <c r="AB89" s="111" t="str">
        <f>+IF(REPORTE_DILIGENCIAR!AX98=0," ",REPORTE_DILIGENCIAR!AX98)</f>
        <v xml:space="preserve"> </v>
      </c>
      <c r="AC89" s="108" t="e">
        <f>+REPORTE_DILIGENCIAR!AY98</f>
        <v>#N/A</v>
      </c>
      <c r="AD89" s="108">
        <f>+REPORTE_DILIGENCIAR!AZ98</f>
        <v>75</v>
      </c>
      <c r="AE89" s="112" t="e">
        <f>+REPORTE_DILIGENCIAR!BA98</f>
        <v>#N/A</v>
      </c>
    </row>
    <row r="90" spans="1:31" x14ac:dyDescent="0.25">
      <c r="A90" s="287">
        <f>+REPORTE_DILIGENCIAR!B99</f>
        <v>0</v>
      </c>
      <c r="B90" s="99">
        <f>+REPORTE_DILIGENCIAR!C99</f>
        <v>1900</v>
      </c>
      <c r="C90" s="100">
        <f>+REPORTE_DILIGENCIAR!D99</f>
        <v>0</v>
      </c>
      <c r="D90" s="100">
        <f>+REPORTE_DILIGENCIAR!E99</f>
        <v>0</v>
      </c>
      <c r="E90" s="101">
        <f>+REPORTE_DILIGENCIAR!G99</f>
        <v>1</v>
      </c>
      <c r="F90" s="101">
        <f>+REPORTE_DILIGENCIAR!J99</f>
        <v>0</v>
      </c>
      <c r="G90" s="101">
        <f>+REPORTE_DILIGENCIAR!K99</f>
        <v>0</v>
      </c>
      <c r="H90" s="102">
        <f>+REPORTE_DILIGENCIAR!L99</f>
        <v>0</v>
      </c>
      <c r="I90" s="270">
        <f>+REPORTE_DILIGENCIAR!M99</f>
        <v>0</v>
      </c>
      <c r="J90" s="99" t="e">
        <f>+REPORTE_DILIGENCIAR!N99</f>
        <v>#N/A</v>
      </c>
      <c r="K90" s="270">
        <f>+REPORTE_DILIGENCIAR!O99</f>
        <v>0</v>
      </c>
      <c r="L90" s="99" t="e">
        <f>+REPORTE_DILIGENCIAR!P99</f>
        <v>#N/A</v>
      </c>
      <c r="M90" s="103" t="str">
        <f>+REPORTE_DILIGENCIAR!Q99</f>
        <v>CONTRATO</v>
      </c>
      <c r="N90" s="104">
        <f>+REPORTE_DILIGENCIAR!V99</f>
        <v>0</v>
      </c>
      <c r="O90" s="105" t="e">
        <f>+REPORTE_DILIGENCIAR!AF99</f>
        <v>#N/A</v>
      </c>
      <c r="P90" s="106" t="e">
        <f>+REPORTE_DILIGENCIAR!AG99</f>
        <v>#N/A</v>
      </c>
      <c r="Q90" s="240" t="e">
        <f>+REPORTE_DILIGENCIAR!AH99</f>
        <v>#N/A</v>
      </c>
      <c r="R90" s="107">
        <f>+REPORTE_DILIGENCIAR!AI99</f>
        <v>0</v>
      </c>
      <c r="S90" s="108">
        <f>+REPORTE_DILIGENCIAR!AJ99</f>
        <v>0</v>
      </c>
      <c r="T90" s="108">
        <f>+REPORTE_DILIGENCIAR!AK99</f>
        <v>0</v>
      </c>
      <c r="U90" s="108">
        <f>+REPORTE_DILIGENCIAR!AL99</f>
        <v>0</v>
      </c>
      <c r="V90" s="109" t="e">
        <f>+REPORTE_DILIGENCIAR!AM99</f>
        <v>#N/A</v>
      </c>
      <c r="W90" s="110">
        <f>+REPORTE_DILIGENCIAR!AS99</f>
        <v>0</v>
      </c>
      <c r="X90" s="110">
        <f>+REPORTE_DILIGENCIAR!AT99</f>
        <v>0</v>
      </c>
      <c r="Y90" s="110">
        <f>+REPORTE_DILIGENCIAR!AU99</f>
        <v>0</v>
      </c>
      <c r="Z90" s="110">
        <f>+REPORTE_DILIGENCIAR!AV99</f>
        <v>0</v>
      </c>
      <c r="AA90" s="111" t="str">
        <f>+IF(REPORTE_DILIGENCIAR!AW99=0," ",REPORTE_DILIGENCIAR!AW99)</f>
        <v>X</v>
      </c>
      <c r="AB90" s="111" t="str">
        <f>+IF(REPORTE_DILIGENCIAR!AX99=0," ",REPORTE_DILIGENCIAR!AX99)</f>
        <v xml:space="preserve"> </v>
      </c>
      <c r="AC90" s="108" t="e">
        <f>+REPORTE_DILIGENCIAR!AY99</f>
        <v>#N/A</v>
      </c>
      <c r="AD90" s="108">
        <f>+REPORTE_DILIGENCIAR!AZ99</f>
        <v>76</v>
      </c>
      <c r="AE90" s="112" t="e">
        <f>+REPORTE_DILIGENCIAR!BA99</f>
        <v>#N/A</v>
      </c>
    </row>
    <row r="91" spans="1:31" x14ac:dyDescent="0.25">
      <c r="A91" s="287">
        <f>+REPORTE_DILIGENCIAR!B100</f>
        <v>0</v>
      </c>
      <c r="B91" s="99">
        <f>+REPORTE_DILIGENCIAR!C100</f>
        <v>1900</v>
      </c>
      <c r="C91" s="100">
        <f>+REPORTE_DILIGENCIAR!D100</f>
        <v>0</v>
      </c>
      <c r="D91" s="100">
        <f>+REPORTE_DILIGENCIAR!E100</f>
        <v>0</v>
      </c>
      <c r="E91" s="101">
        <f>+REPORTE_DILIGENCIAR!G100</f>
        <v>1</v>
      </c>
      <c r="F91" s="101">
        <f>+REPORTE_DILIGENCIAR!J100</f>
        <v>0</v>
      </c>
      <c r="G91" s="101">
        <f>+REPORTE_DILIGENCIAR!K100</f>
        <v>0</v>
      </c>
      <c r="H91" s="102">
        <f>+REPORTE_DILIGENCIAR!L100</f>
        <v>0</v>
      </c>
      <c r="I91" s="270">
        <f>+REPORTE_DILIGENCIAR!M100</f>
        <v>0</v>
      </c>
      <c r="J91" s="99" t="e">
        <f>+REPORTE_DILIGENCIAR!N100</f>
        <v>#N/A</v>
      </c>
      <c r="K91" s="270">
        <f>+REPORTE_DILIGENCIAR!O100</f>
        <v>0</v>
      </c>
      <c r="L91" s="99" t="e">
        <f>+REPORTE_DILIGENCIAR!P100</f>
        <v>#N/A</v>
      </c>
      <c r="M91" s="103" t="str">
        <f>+REPORTE_DILIGENCIAR!Q100</f>
        <v>CONTRATO</v>
      </c>
      <c r="N91" s="104">
        <f>+REPORTE_DILIGENCIAR!V100</f>
        <v>0</v>
      </c>
      <c r="O91" s="105" t="e">
        <f>+REPORTE_DILIGENCIAR!AF100</f>
        <v>#N/A</v>
      </c>
      <c r="P91" s="106" t="e">
        <f>+REPORTE_DILIGENCIAR!AG100</f>
        <v>#N/A</v>
      </c>
      <c r="Q91" s="240" t="e">
        <f>+REPORTE_DILIGENCIAR!AH100</f>
        <v>#N/A</v>
      </c>
      <c r="R91" s="107">
        <f>+REPORTE_DILIGENCIAR!AI100</f>
        <v>0</v>
      </c>
      <c r="S91" s="108">
        <f>+REPORTE_DILIGENCIAR!AJ100</f>
        <v>0</v>
      </c>
      <c r="T91" s="108">
        <f>+REPORTE_DILIGENCIAR!AK100</f>
        <v>0</v>
      </c>
      <c r="U91" s="108">
        <f>+REPORTE_DILIGENCIAR!AL100</f>
        <v>0</v>
      </c>
      <c r="V91" s="109" t="e">
        <f>+REPORTE_DILIGENCIAR!AM100</f>
        <v>#N/A</v>
      </c>
      <c r="W91" s="110">
        <f>+REPORTE_DILIGENCIAR!AS100</f>
        <v>0</v>
      </c>
      <c r="X91" s="110">
        <f>+REPORTE_DILIGENCIAR!AT100</f>
        <v>0</v>
      </c>
      <c r="Y91" s="110">
        <f>+REPORTE_DILIGENCIAR!AU100</f>
        <v>0</v>
      </c>
      <c r="Z91" s="110">
        <f>+REPORTE_DILIGENCIAR!AV100</f>
        <v>0</v>
      </c>
      <c r="AA91" s="111" t="str">
        <f>+IF(REPORTE_DILIGENCIAR!AW100=0," ",REPORTE_DILIGENCIAR!AW100)</f>
        <v>X</v>
      </c>
      <c r="AB91" s="111" t="str">
        <f>+IF(REPORTE_DILIGENCIAR!AX100=0," ",REPORTE_DILIGENCIAR!AX100)</f>
        <v xml:space="preserve"> </v>
      </c>
      <c r="AC91" s="108" t="e">
        <f>+REPORTE_DILIGENCIAR!AY100</f>
        <v>#N/A</v>
      </c>
      <c r="AD91" s="108">
        <f>+REPORTE_DILIGENCIAR!AZ100</f>
        <v>77</v>
      </c>
      <c r="AE91" s="112" t="e">
        <f>+REPORTE_DILIGENCIAR!BA100</f>
        <v>#N/A</v>
      </c>
    </row>
    <row r="92" spans="1:31" x14ac:dyDescent="0.25">
      <c r="A92" s="287">
        <f>+REPORTE_DILIGENCIAR!B101</f>
        <v>0</v>
      </c>
      <c r="B92" s="99">
        <f>+REPORTE_DILIGENCIAR!C101</f>
        <v>1900</v>
      </c>
      <c r="C92" s="100">
        <f>+REPORTE_DILIGENCIAR!D101</f>
        <v>0</v>
      </c>
      <c r="D92" s="100">
        <f>+REPORTE_DILIGENCIAR!E101</f>
        <v>0</v>
      </c>
      <c r="E92" s="101">
        <f>+REPORTE_DILIGENCIAR!G101</f>
        <v>1</v>
      </c>
      <c r="F92" s="101">
        <f>+REPORTE_DILIGENCIAR!J101</f>
        <v>0</v>
      </c>
      <c r="G92" s="101">
        <f>+REPORTE_DILIGENCIAR!K101</f>
        <v>0</v>
      </c>
      <c r="H92" s="102">
        <f>+REPORTE_DILIGENCIAR!L101</f>
        <v>0</v>
      </c>
      <c r="I92" s="270">
        <f>+REPORTE_DILIGENCIAR!M101</f>
        <v>0</v>
      </c>
      <c r="J92" s="99" t="e">
        <f>+REPORTE_DILIGENCIAR!N101</f>
        <v>#N/A</v>
      </c>
      <c r="K92" s="270">
        <f>+REPORTE_DILIGENCIAR!O101</f>
        <v>0</v>
      </c>
      <c r="L92" s="99" t="e">
        <f>+REPORTE_DILIGENCIAR!P101</f>
        <v>#N/A</v>
      </c>
      <c r="M92" s="103" t="str">
        <f>+REPORTE_DILIGENCIAR!Q101</f>
        <v>CONTRATO</v>
      </c>
      <c r="N92" s="104">
        <f>+REPORTE_DILIGENCIAR!V101</f>
        <v>0</v>
      </c>
      <c r="O92" s="105" t="e">
        <f>+REPORTE_DILIGENCIAR!AF101</f>
        <v>#N/A</v>
      </c>
      <c r="P92" s="106" t="e">
        <f>+REPORTE_DILIGENCIAR!AG101</f>
        <v>#N/A</v>
      </c>
      <c r="Q92" s="240" t="e">
        <f>+REPORTE_DILIGENCIAR!AH101</f>
        <v>#N/A</v>
      </c>
      <c r="R92" s="107">
        <f>+REPORTE_DILIGENCIAR!AI101</f>
        <v>0</v>
      </c>
      <c r="S92" s="108">
        <f>+REPORTE_DILIGENCIAR!AJ101</f>
        <v>0</v>
      </c>
      <c r="T92" s="108">
        <f>+REPORTE_DILIGENCIAR!AK101</f>
        <v>0</v>
      </c>
      <c r="U92" s="108">
        <f>+REPORTE_DILIGENCIAR!AL101</f>
        <v>0</v>
      </c>
      <c r="V92" s="109" t="e">
        <f>+REPORTE_DILIGENCIAR!AM101</f>
        <v>#N/A</v>
      </c>
      <c r="W92" s="110">
        <f>+REPORTE_DILIGENCIAR!AS101</f>
        <v>0</v>
      </c>
      <c r="X92" s="110">
        <f>+REPORTE_DILIGENCIAR!AT101</f>
        <v>0</v>
      </c>
      <c r="Y92" s="110">
        <f>+REPORTE_DILIGENCIAR!AU101</f>
        <v>0</v>
      </c>
      <c r="Z92" s="110">
        <f>+REPORTE_DILIGENCIAR!AV101</f>
        <v>0</v>
      </c>
      <c r="AA92" s="111" t="str">
        <f>+IF(REPORTE_DILIGENCIAR!AW101=0," ",REPORTE_DILIGENCIAR!AW101)</f>
        <v>X</v>
      </c>
      <c r="AB92" s="111" t="str">
        <f>+IF(REPORTE_DILIGENCIAR!AX101=0," ",REPORTE_DILIGENCIAR!AX101)</f>
        <v xml:space="preserve"> </v>
      </c>
      <c r="AC92" s="108" t="e">
        <f>+REPORTE_DILIGENCIAR!AY101</f>
        <v>#N/A</v>
      </c>
      <c r="AD92" s="108">
        <f>+REPORTE_DILIGENCIAR!AZ101</f>
        <v>78</v>
      </c>
      <c r="AE92" s="112" t="e">
        <f>+REPORTE_DILIGENCIAR!BA101</f>
        <v>#N/A</v>
      </c>
    </row>
    <row r="93" spans="1:31" x14ac:dyDescent="0.25">
      <c r="A93" s="287">
        <f>+REPORTE_DILIGENCIAR!B102</f>
        <v>0</v>
      </c>
      <c r="B93" s="99">
        <f>+REPORTE_DILIGENCIAR!C102</f>
        <v>1900</v>
      </c>
      <c r="C93" s="100">
        <f>+REPORTE_DILIGENCIAR!D102</f>
        <v>0</v>
      </c>
      <c r="D93" s="100">
        <f>+REPORTE_DILIGENCIAR!E102</f>
        <v>0</v>
      </c>
      <c r="E93" s="101">
        <f>+REPORTE_DILIGENCIAR!G102</f>
        <v>1</v>
      </c>
      <c r="F93" s="101">
        <f>+REPORTE_DILIGENCIAR!J102</f>
        <v>0</v>
      </c>
      <c r="G93" s="101">
        <f>+REPORTE_DILIGENCIAR!K102</f>
        <v>0</v>
      </c>
      <c r="H93" s="102">
        <f>+REPORTE_DILIGENCIAR!L102</f>
        <v>0</v>
      </c>
      <c r="I93" s="270">
        <f>+REPORTE_DILIGENCIAR!M102</f>
        <v>0</v>
      </c>
      <c r="J93" s="99" t="e">
        <f>+REPORTE_DILIGENCIAR!N102</f>
        <v>#N/A</v>
      </c>
      <c r="K93" s="270">
        <f>+REPORTE_DILIGENCIAR!O102</f>
        <v>0</v>
      </c>
      <c r="L93" s="99" t="e">
        <f>+REPORTE_DILIGENCIAR!P102</f>
        <v>#N/A</v>
      </c>
      <c r="M93" s="103" t="str">
        <f>+REPORTE_DILIGENCIAR!Q102</f>
        <v>CONTRATO</v>
      </c>
      <c r="N93" s="104">
        <f>+REPORTE_DILIGENCIAR!V102</f>
        <v>0</v>
      </c>
      <c r="O93" s="105" t="e">
        <f>+REPORTE_DILIGENCIAR!AF102</f>
        <v>#N/A</v>
      </c>
      <c r="P93" s="106" t="e">
        <f>+REPORTE_DILIGENCIAR!AG102</f>
        <v>#N/A</v>
      </c>
      <c r="Q93" s="240" t="e">
        <f>+REPORTE_DILIGENCIAR!AH102</f>
        <v>#N/A</v>
      </c>
      <c r="R93" s="107">
        <f>+REPORTE_DILIGENCIAR!AI102</f>
        <v>0</v>
      </c>
      <c r="S93" s="108">
        <f>+REPORTE_DILIGENCIAR!AJ102</f>
        <v>0</v>
      </c>
      <c r="T93" s="108">
        <f>+REPORTE_DILIGENCIAR!AK102</f>
        <v>0</v>
      </c>
      <c r="U93" s="108">
        <f>+REPORTE_DILIGENCIAR!AL102</f>
        <v>0</v>
      </c>
      <c r="V93" s="109" t="e">
        <f>+REPORTE_DILIGENCIAR!AM102</f>
        <v>#N/A</v>
      </c>
      <c r="W93" s="110">
        <f>+REPORTE_DILIGENCIAR!AS102</f>
        <v>0</v>
      </c>
      <c r="X93" s="110">
        <f>+REPORTE_DILIGENCIAR!AT102</f>
        <v>0</v>
      </c>
      <c r="Y93" s="110">
        <f>+REPORTE_DILIGENCIAR!AU102</f>
        <v>0</v>
      </c>
      <c r="Z93" s="110">
        <f>+REPORTE_DILIGENCIAR!AV102</f>
        <v>0</v>
      </c>
      <c r="AA93" s="111" t="str">
        <f>+IF(REPORTE_DILIGENCIAR!AW102=0," ",REPORTE_DILIGENCIAR!AW102)</f>
        <v>X</v>
      </c>
      <c r="AB93" s="111" t="str">
        <f>+IF(REPORTE_DILIGENCIAR!AX102=0," ",REPORTE_DILIGENCIAR!AX102)</f>
        <v xml:space="preserve"> </v>
      </c>
      <c r="AC93" s="108" t="e">
        <f>+REPORTE_DILIGENCIAR!AY102</f>
        <v>#N/A</v>
      </c>
      <c r="AD93" s="108">
        <f>+REPORTE_DILIGENCIAR!AZ102</f>
        <v>79</v>
      </c>
      <c r="AE93" s="112" t="e">
        <f>+REPORTE_DILIGENCIAR!BA102</f>
        <v>#N/A</v>
      </c>
    </row>
    <row r="94" spans="1:31" x14ac:dyDescent="0.25">
      <c r="A94" s="287">
        <f>+REPORTE_DILIGENCIAR!B103</f>
        <v>0</v>
      </c>
      <c r="B94" s="99">
        <f>+REPORTE_DILIGENCIAR!C103</f>
        <v>1900</v>
      </c>
      <c r="C94" s="100">
        <f>+REPORTE_DILIGENCIAR!D103</f>
        <v>0</v>
      </c>
      <c r="D94" s="100">
        <f>+REPORTE_DILIGENCIAR!E103</f>
        <v>0</v>
      </c>
      <c r="E94" s="101">
        <f>+REPORTE_DILIGENCIAR!G103</f>
        <v>1</v>
      </c>
      <c r="F94" s="101">
        <f>+REPORTE_DILIGENCIAR!J103</f>
        <v>0</v>
      </c>
      <c r="G94" s="101">
        <f>+REPORTE_DILIGENCIAR!K103</f>
        <v>0</v>
      </c>
      <c r="H94" s="102">
        <f>+REPORTE_DILIGENCIAR!L103</f>
        <v>0</v>
      </c>
      <c r="I94" s="270">
        <f>+REPORTE_DILIGENCIAR!M103</f>
        <v>0</v>
      </c>
      <c r="J94" s="99" t="e">
        <f>+REPORTE_DILIGENCIAR!N103</f>
        <v>#N/A</v>
      </c>
      <c r="K94" s="270">
        <f>+REPORTE_DILIGENCIAR!O103</f>
        <v>0</v>
      </c>
      <c r="L94" s="99" t="e">
        <f>+REPORTE_DILIGENCIAR!P103</f>
        <v>#N/A</v>
      </c>
      <c r="M94" s="103" t="str">
        <f>+REPORTE_DILIGENCIAR!Q103</f>
        <v>CONTRATO</v>
      </c>
      <c r="N94" s="104">
        <f>+REPORTE_DILIGENCIAR!V103</f>
        <v>0</v>
      </c>
      <c r="O94" s="105" t="e">
        <f>+REPORTE_DILIGENCIAR!AF103</f>
        <v>#N/A</v>
      </c>
      <c r="P94" s="106" t="e">
        <f>+REPORTE_DILIGENCIAR!AG103</f>
        <v>#N/A</v>
      </c>
      <c r="Q94" s="240" t="e">
        <f>+REPORTE_DILIGENCIAR!AH103</f>
        <v>#N/A</v>
      </c>
      <c r="R94" s="107">
        <f>+REPORTE_DILIGENCIAR!AI103</f>
        <v>0</v>
      </c>
      <c r="S94" s="108">
        <f>+REPORTE_DILIGENCIAR!AJ103</f>
        <v>0</v>
      </c>
      <c r="T94" s="108">
        <f>+REPORTE_DILIGENCIAR!AK103</f>
        <v>0</v>
      </c>
      <c r="U94" s="108">
        <f>+REPORTE_DILIGENCIAR!AL103</f>
        <v>0</v>
      </c>
      <c r="V94" s="109" t="e">
        <f>+REPORTE_DILIGENCIAR!AM103</f>
        <v>#N/A</v>
      </c>
      <c r="W94" s="110">
        <f>+REPORTE_DILIGENCIAR!AS103</f>
        <v>0</v>
      </c>
      <c r="X94" s="110">
        <f>+REPORTE_DILIGENCIAR!AT103</f>
        <v>0</v>
      </c>
      <c r="Y94" s="110">
        <f>+REPORTE_DILIGENCIAR!AU103</f>
        <v>0</v>
      </c>
      <c r="Z94" s="110">
        <f>+REPORTE_DILIGENCIAR!AV103</f>
        <v>0</v>
      </c>
      <c r="AA94" s="111" t="str">
        <f>+IF(REPORTE_DILIGENCIAR!AW103=0," ",REPORTE_DILIGENCIAR!AW103)</f>
        <v>X</v>
      </c>
      <c r="AB94" s="111" t="str">
        <f>+IF(REPORTE_DILIGENCIAR!AX103=0," ",REPORTE_DILIGENCIAR!AX103)</f>
        <v xml:space="preserve"> </v>
      </c>
      <c r="AC94" s="108" t="e">
        <f>+REPORTE_DILIGENCIAR!AY103</f>
        <v>#N/A</v>
      </c>
      <c r="AD94" s="108">
        <f>+REPORTE_DILIGENCIAR!AZ103</f>
        <v>80</v>
      </c>
      <c r="AE94" s="112" t="e">
        <f>+REPORTE_DILIGENCIAR!BA103</f>
        <v>#N/A</v>
      </c>
    </row>
    <row r="95" spans="1:31" x14ac:dyDescent="0.25">
      <c r="A95" s="287">
        <f>+REPORTE_DILIGENCIAR!B104</f>
        <v>0</v>
      </c>
      <c r="B95" s="99">
        <f>+REPORTE_DILIGENCIAR!C104</f>
        <v>1900</v>
      </c>
      <c r="C95" s="100">
        <f>+REPORTE_DILIGENCIAR!D104</f>
        <v>0</v>
      </c>
      <c r="D95" s="100">
        <f>+REPORTE_DILIGENCIAR!E104</f>
        <v>0</v>
      </c>
      <c r="E95" s="101">
        <f>+REPORTE_DILIGENCIAR!G104</f>
        <v>1</v>
      </c>
      <c r="F95" s="101">
        <f>+REPORTE_DILIGENCIAR!J104</f>
        <v>0</v>
      </c>
      <c r="G95" s="101">
        <f>+REPORTE_DILIGENCIAR!K104</f>
        <v>0</v>
      </c>
      <c r="H95" s="102">
        <f>+REPORTE_DILIGENCIAR!L104</f>
        <v>0</v>
      </c>
      <c r="I95" s="270">
        <f>+REPORTE_DILIGENCIAR!M104</f>
        <v>0</v>
      </c>
      <c r="J95" s="99" t="e">
        <f>+REPORTE_DILIGENCIAR!N104</f>
        <v>#N/A</v>
      </c>
      <c r="K95" s="270">
        <f>+REPORTE_DILIGENCIAR!O104</f>
        <v>0</v>
      </c>
      <c r="L95" s="99" t="e">
        <f>+REPORTE_DILIGENCIAR!P104</f>
        <v>#N/A</v>
      </c>
      <c r="M95" s="103" t="str">
        <f>+REPORTE_DILIGENCIAR!Q104</f>
        <v>CONTRATO</v>
      </c>
      <c r="N95" s="104">
        <f>+REPORTE_DILIGENCIAR!V104</f>
        <v>0</v>
      </c>
      <c r="O95" s="105" t="e">
        <f>+REPORTE_DILIGENCIAR!AF104</f>
        <v>#N/A</v>
      </c>
      <c r="P95" s="106" t="e">
        <f>+REPORTE_DILIGENCIAR!AG104</f>
        <v>#N/A</v>
      </c>
      <c r="Q95" s="240" t="e">
        <f>+REPORTE_DILIGENCIAR!AH104</f>
        <v>#N/A</v>
      </c>
      <c r="R95" s="107">
        <f>+REPORTE_DILIGENCIAR!AI104</f>
        <v>0</v>
      </c>
      <c r="S95" s="108">
        <f>+REPORTE_DILIGENCIAR!AJ104</f>
        <v>0</v>
      </c>
      <c r="T95" s="108">
        <f>+REPORTE_DILIGENCIAR!AK104</f>
        <v>0</v>
      </c>
      <c r="U95" s="108">
        <f>+REPORTE_DILIGENCIAR!AL104</f>
        <v>0</v>
      </c>
      <c r="V95" s="109" t="e">
        <f>+REPORTE_DILIGENCIAR!AM104</f>
        <v>#N/A</v>
      </c>
      <c r="W95" s="110">
        <f>+REPORTE_DILIGENCIAR!AS104</f>
        <v>0</v>
      </c>
      <c r="X95" s="110">
        <f>+REPORTE_DILIGENCIAR!AT104</f>
        <v>0</v>
      </c>
      <c r="Y95" s="110">
        <f>+REPORTE_DILIGENCIAR!AU104</f>
        <v>0</v>
      </c>
      <c r="Z95" s="110">
        <f>+REPORTE_DILIGENCIAR!AV104</f>
        <v>0</v>
      </c>
      <c r="AA95" s="111" t="str">
        <f>+IF(REPORTE_DILIGENCIAR!AW104=0," ",REPORTE_DILIGENCIAR!AW104)</f>
        <v>X</v>
      </c>
      <c r="AB95" s="111" t="str">
        <f>+IF(REPORTE_DILIGENCIAR!AX104=0," ",REPORTE_DILIGENCIAR!AX104)</f>
        <v xml:space="preserve"> </v>
      </c>
      <c r="AC95" s="108" t="e">
        <f>+REPORTE_DILIGENCIAR!AY104</f>
        <v>#N/A</v>
      </c>
      <c r="AD95" s="108">
        <f>+REPORTE_DILIGENCIAR!AZ104</f>
        <v>81</v>
      </c>
      <c r="AE95" s="112" t="e">
        <f>+REPORTE_DILIGENCIAR!BA104</f>
        <v>#N/A</v>
      </c>
    </row>
    <row r="96" spans="1:31" x14ac:dyDescent="0.25">
      <c r="A96" s="287">
        <f>+REPORTE_DILIGENCIAR!B105</f>
        <v>0</v>
      </c>
      <c r="B96" s="99">
        <f>+REPORTE_DILIGENCIAR!C105</f>
        <v>1900</v>
      </c>
      <c r="C96" s="100">
        <f>+REPORTE_DILIGENCIAR!D105</f>
        <v>0</v>
      </c>
      <c r="D96" s="100">
        <f>+REPORTE_DILIGENCIAR!E105</f>
        <v>0</v>
      </c>
      <c r="E96" s="101">
        <f>+REPORTE_DILIGENCIAR!G105</f>
        <v>1</v>
      </c>
      <c r="F96" s="101">
        <f>+REPORTE_DILIGENCIAR!J105</f>
        <v>0</v>
      </c>
      <c r="G96" s="101">
        <f>+REPORTE_DILIGENCIAR!K105</f>
        <v>0</v>
      </c>
      <c r="H96" s="102">
        <f>+REPORTE_DILIGENCIAR!L105</f>
        <v>0</v>
      </c>
      <c r="I96" s="270">
        <f>+REPORTE_DILIGENCIAR!M105</f>
        <v>0</v>
      </c>
      <c r="J96" s="99" t="e">
        <f>+REPORTE_DILIGENCIAR!N105</f>
        <v>#N/A</v>
      </c>
      <c r="K96" s="270">
        <f>+REPORTE_DILIGENCIAR!O105</f>
        <v>0</v>
      </c>
      <c r="L96" s="99" t="e">
        <f>+REPORTE_DILIGENCIAR!P105</f>
        <v>#N/A</v>
      </c>
      <c r="M96" s="103" t="str">
        <f>+REPORTE_DILIGENCIAR!Q105</f>
        <v>CONTRATO</v>
      </c>
      <c r="N96" s="104">
        <f>+REPORTE_DILIGENCIAR!V105</f>
        <v>0</v>
      </c>
      <c r="O96" s="105" t="e">
        <f>+REPORTE_DILIGENCIAR!AF105</f>
        <v>#N/A</v>
      </c>
      <c r="P96" s="106" t="e">
        <f>+REPORTE_DILIGENCIAR!AG105</f>
        <v>#N/A</v>
      </c>
      <c r="Q96" s="240" t="e">
        <f>+REPORTE_DILIGENCIAR!AH105</f>
        <v>#N/A</v>
      </c>
      <c r="R96" s="107">
        <f>+REPORTE_DILIGENCIAR!AI105</f>
        <v>0</v>
      </c>
      <c r="S96" s="108">
        <f>+REPORTE_DILIGENCIAR!AJ105</f>
        <v>0</v>
      </c>
      <c r="T96" s="108">
        <f>+REPORTE_DILIGENCIAR!AK105</f>
        <v>0</v>
      </c>
      <c r="U96" s="108">
        <f>+REPORTE_DILIGENCIAR!AL105</f>
        <v>0</v>
      </c>
      <c r="V96" s="109" t="e">
        <f>+REPORTE_DILIGENCIAR!AM105</f>
        <v>#N/A</v>
      </c>
      <c r="W96" s="110">
        <f>+REPORTE_DILIGENCIAR!AS105</f>
        <v>0</v>
      </c>
      <c r="X96" s="110">
        <f>+REPORTE_DILIGENCIAR!AT105</f>
        <v>0</v>
      </c>
      <c r="Y96" s="110">
        <f>+REPORTE_DILIGENCIAR!AU105</f>
        <v>0</v>
      </c>
      <c r="Z96" s="110">
        <f>+REPORTE_DILIGENCIAR!AV105</f>
        <v>0</v>
      </c>
      <c r="AA96" s="111" t="str">
        <f>+IF(REPORTE_DILIGENCIAR!AW105=0," ",REPORTE_DILIGENCIAR!AW105)</f>
        <v>X</v>
      </c>
      <c r="AB96" s="111" t="str">
        <f>+IF(REPORTE_DILIGENCIAR!AX105=0," ",REPORTE_DILIGENCIAR!AX105)</f>
        <v xml:space="preserve"> </v>
      </c>
      <c r="AC96" s="108" t="e">
        <f>+REPORTE_DILIGENCIAR!AY105</f>
        <v>#N/A</v>
      </c>
      <c r="AD96" s="108">
        <f>+REPORTE_DILIGENCIAR!AZ105</f>
        <v>82</v>
      </c>
      <c r="AE96" s="112" t="e">
        <f>+REPORTE_DILIGENCIAR!BA105</f>
        <v>#N/A</v>
      </c>
    </row>
    <row r="97" spans="1:31" x14ac:dyDescent="0.25">
      <c r="A97" s="287">
        <f>+REPORTE_DILIGENCIAR!B106</f>
        <v>0</v>
      </c>
      <c r="B97" s="99">
        <f>+REPORTE_DILIGENCIAR!C106</f>
        <v>1900</v>
      </c>
      <c r="C97" s="100">
        <f>+REPORTE_DILIGENCIAR!D106</f>
        <v>0</v>
      </c>
      <c r="D97" s="100">
        <f>+REPORTE_DILIGENCIAR!E106</f>
        <v>0</v>
      </c>
      <c r="E97" s="101">
        <f>+REPORTE_DILIGENCIAR!G106</f>
        <v>1</v>
      </c>
      <c r="F97" s="101">
        <f>+REPORTE_DILIGENCIAR!J106</f>
        <v>0</v>
      </c>
      <c r="G97" s="101">
        <f>+REPORTE_DILIGENCIAR!K106</f>
        <v>0</v>
      </c>
      <c r="H97" s="102">
        <f>+REPORTE_DILIGENCIAR!L106</f>
        <v>0</v>
      </c>
      <c r="I97" s="270">
        <f>+REPORTE_DILIGENCIAR!M106</f>
        <v>0</v>
      </c>
      <c r="J97" s="99" t="e">
        <f>+REPORTE_DILIGENCIAR!N106</f>
        <v>#N/A</v>
      </c>
      <c r="K97" s="270">
        <f>+REPORTE_DILIGENCIAR!O106</f>
        <v>0</v>
      </c>
      <c r="L97" s="99" t="e">
        <f>+REPORTE_DILIGENCIAR!P106</f>
        <v>#N/A</v>
      </c>
      <c r="M97" s="103" t="str">
        <f>+REPORTE_DILIGENCIAR!Q106</f>
        <v>CONTRATO</v>
      </c>
      <c r="N97" s="104">
        <f>+REPORTE_DILIGENCIAR!V106</f>
        <v>0</v>
      </c>
      <c r="O97" s="105" t="e">
        <f>+REPORTE_DILIGENCIAR!AF106</f>
        <v>#N/A</v>
      </c>
      <c r="P97" s="106" t="e">
        <f>+REPORTE_DILIGENCIAR!AG106</f>
        <v>#N/A</v>
      </c>
      <c r="Q97" s="240" t="e">
        <f>+REPORTE_DILIGENCIAR!AH106</f>
        <v>#N/A</v>
      </c>
      <c r="R97" s="107">
        <f>+REPORTE_DILIGENCIAR!AI106</f>
        <v>0</v>
      </c>
      <c r="S97" s="108">
        <f>+REPORTE_DILIGENCIAR!AJ106</f>
        <v>0</v>
      </c>
      <c r="T97" s="108">
        <f>+REPORTE_DILIGENCIAR!AK106</f>
        <v>0</v>
      </c>
      <c r="U97" s="108">
        <f>+REPORTE_DILIGENCIAR!AL106</f>
        <v>0</v>
      </c>
      <c r="V97" s="109" t="e">
        <f>+REPORTE_DILIGENCIAR!AM106</f>
        <v>#N/A</v>
      </c>
      <c r="W97" s="110">
        <f>+REPORTE_DILIGENCIAR!AS106</f>
        <v>0</v>
      </c>
      <c r="X97" s="110">
        <f>+REPORTE_DILIGENCIAR!AT106</f>
        <v>0</v>
      </c>
      <c r="Y97" s="110">
        <f>+REPORTE_DILIGENCIAR!AU106</f>
        <v>0</v>
      </c>
      <c r="Z97" s="110">
        <f>+REPORTE_DILIGENCIAR!AV106</f>
        <v>0</v>
      </c>
      <c r="AA97" s="111" t="str">
        <f>+IF(REPORTE_DILIGENCIAR!AW106=0," ",REPORTE_DILIGENCIAR!AW106)</f>
        <v>X</v>
      </c>
      <c r="AB97" s="111" t="str">
        <f>+IF(REPORTE_DILIGENCIAR!AX106=0," ",REPORTE_DILIGENCIAR!AX106)</f>
        <v xml:space="preserve"> </v>
      </c>
      <c r="AC97" s="108" t="e">
        <f>+REPORTE_DILIGENCIAR!AY106</f>
        <v>#N/A</v>
      </c>
      <c r="AD97" s="108">
        <f>+REPORTE_DILIGENCIAR!AZ106</f>
        <v>83</v>
      </c>
      <c r="AE97" s="112" t="e">
        <f>+REPORTE_DILIGENCIAR!BA106</f>
        <v>#N/A</v>
      </c>
    </row>
    <row r="98" spans="1:31" x14ac:dyDescent="0.25">
      <c r="A98" s="287">
        <f>+REPORTE_DILIGENCIAR!B107</f>
        <v>0</v>
      </c>
      <c r="B98" s="99">
        <f>+REPORTE_DILIGENCIAR!C107</f>
        <v>1900</v>
      </c>
      <c r="C98" s="100">
        <f>+REPORTE_DILIGENCIAR!D107</f>
        <v>0</v>
      </c>
      <c r="D98" s="100">
        <f>+REPORTE_DILIGENCIAR!E107</f>
        <v>0</v>
      </c>
      <c r="E98" s="101">
        <f>+REPORTE_DILIGENCIAR!G107</f>
        <v>1</v>
      </c>
      <c r="F98" s="101">
        <f>+REPORTE_DILIGENCIAR!J107</f>
        <v>0</v>
      </c>
      <c r="G98" s="101">
        <f>+REPORTE_DILIGENCIAR!K107</f>
        <v>0</v>
      </c>
      <c r="H98" s="102">
        <f>+REPORTE_DILIGENCIAR!L107</f>
        <v>0</v>
      </c>
      <c r="I98" s="270">
        <f>+REPORTE_DILIGENCIAR!M107</f>
        <v>0</v>
      </c>
      <c r="J98" s="99" t="e">
        <f>+REPORTE_DILIGENCIAR!N107</f>
        <v>#N/A</v>
      </c>
      <c r="K98" s="270">
        <f>+REPORTE_DILIGENCIAR!O107</f>
        <v>0</v>
      </c>
      <c r="L98" s="99" t="e">
        <f>+REPORTE_DILIGENCIAR!P107</f>
        <v>#N/A</v>
      </c>
      <c r="M98" s="103" t="str">
        <f>+REPORTE_DILIGENCIAR!Q107</f>
        <v>CONTRATO</v>
      </c>
      <c r="N98" s="104">
        <f>+REPORTE_DILIGENCIAR!V107</f>
        <v>0</v>
      </c>
      <c r="O98" s="105" t="e">
        <f>+REPORTE_DILIGENCIAR!AF107</f>
        <v>#N/A</v>
      </c>
      <c r="P98" s="106" t="e">
        <f>+REPORTE_DILIGENCIAR!AG107</f>
        <v>#N/A</v>
      </c>
      <c r="Q98" s="240" t="e">
        <f>+REPORTE_DILIGENCIAR!AH107</f>
        <v>#N/A</v>
      </c>
      <c r="R98" s="107">
        <f>+REPORTE_DILIGENCIAR!AI107</f>
        <v>0</v>
      </c>
      <c r="S98" s="108">
        <f>+REPORTE_DILIGENCIAR!AJ107</f>
        <v>0</v>
      </c>
      <c r="T98" s="108">
        <f>+REPORTE_DILIGENCIAR!AK107</f>
        <v>0</v>
      </c>
      <c r="U98" s="108">
        <f>+REPORTE_DILIGENCIAR!AL107</f>
        <v>0</v>
      </c>
      <c r="V98" s="109" t="e">
        <f>+REPORTE_DILIGENCIAR!AM107</f>
        <v>#N/A</v>
      </c>
      <c r="W98" s="110">
        <f>+REPORTE_DILIGENCIAR!AS107</f>
        <v>0</v>
      </c>
      <c r="X98" s="110">
        <f>+REPORTE_DILIGENCIAR!AT107</f>
        <v>0</v>
      </c>
      <c r="Y98" s="110">
        <f>+REPORTE_DILIGENCIAR!AU107</f>
        <v>0</v>
      </c>
      <c r="Z98" s="110">
        <f>+REPORTE_DILIGENCIAR!AV107</f>
        <v>0</v>
      </c>
      <c r="AA98" s="111" t="str">
        <f>+IF(REPORTE_DILIGENCIAR!AW107=0," ",REPORTE_DILIGENCIAR!AW107)</f>
        <v>X</v>
      </c>
      <c r="AB98" s="111" t="str">
        <f>+IF(REPORTE_DILIGENCIAR!AX107=0," ",REPORTE_DILIGENCIAR!AX107)</f>
        <v xml:space="preserve"> </v>
      </c>
      <c r="AC98" s="108" t="e">
        <f>+REPORTE_DILIGENCIAR!AY107</f>
        <v>#N/A</v>
      </c>
      <c r="AD98" s="108">
        <f>+REPORTE_DILIGENCIAR!AZ107</f>
        <v>84</v>
      </c>
      <c r="AE98" s="112" t="e">
        <f>+REPORTE_DILIGENCIAR!BA107</f>
        <v>#N/A</v>
      </c>
    </row>
    <row r="99" spans="1:31" x14ac:dyDescent="0.25">
      <c r="A99" s="287">
        <f>+REPORTE_DILIGENCIAR!B108</f>
        <v>0</v>
      </c>
      <c r="B99" s="99">
        <f>+REPORTE_DILIGENCIAR!C108</f>
        <v>1900</v>
      </c>
      <c r="C99" s="100">
        <f>+REPORTE_DILIGENCIAR!D108</f>
        <v>0</v>
      </c>
      <c r="D99" s="100">
        <f>+REPORTE_DILIGENCIAR!E108</f>
        <v>0</v>
      </c>
      <c r="E99" s="101">
        <f>+REPORTE_DILIGENCIAR!G108</f>
        <v>1</v>
      </c>
      <c r="F99" s="101">
        <f>+REPORTE_DILIGENCIAR!J108</f>
        <v>0</v>
      </c>
      <c r="G99" s="101">
        <f>+REPORTE_DILIGENCIAR!K108</f>
        <v>0</v>
      </c>
      <c r="H99" s="102">
        <f>+REPORTE_DILIGENCIAR!L108</f>
        <v>0</v>
      </c>
      <c r="I99" s="270">
        <f>+REPORTE_DILIGENCIAR!M108</f>
        <v>0</v>
      </c>
      <c r="J99" s="99" t="e">
        <f>+REPORTE_DILIGENCIAR!N108</f>
        <v>#N/A</v>
      </c>
      <c r="K99" s="270">
        <f>+REPORTE_DILIGENCIAR!O108</f>
        <v>0</v>
      </c>
      <c r="L99" s="99" t="e">
        <f>+REPORTE_DILIGENCIAR!P108</f>
        <v>#N/A</v>
      </c>
      <c r="M99" s="103" t="str">
        <f>+REPORTE_DILIGENCIAR!Q108</f>
        <v>CONTRATO</v>
      </c>
      <c r="N99" s="104">
        <f>+REPORTE_DILIGENCIAR!V108</f>
        <v>0</v>
      </c>
      <c r="O99" s="105" t="e">
        <f>+REPORTE_DILIGENCIAR!AF108</f>
        <v>#N/A</v>
      </c>
      <c r="P99" s="106" t="e">
        <f>+REPORTE_DILIGENCIAR!AG108</f>
        <v>#N/A</v>
      </c>
      <c r="Q99" s="240" t="e">
        <f>+REPORTE_DILIGENCIAR!AH108</f>
        <v>#N/A</v>
      </c>
      <c r="R99" s="107">
        <f>+REPORTE_DILIGENCIAR!AI108</f>
        <v>0</v>
      </c>
      <c r="S99" s="108">
        <f>+REPORTE_DILIGENCIAR!AJ108</f>
        <v>0</v>
      </c>
      <c r="T99" s="108">
        <f>+REPORTE_DILIGENCIAR!AK108</f>
        <v>0</v>
      </c>
      <c r="U99" s="108">
        <f>+REPORTE_DILIGENCIAR!AL108</f>
        <v>0</v>
      </c>
      <c r="V99" s="109" t="e">
        <f>+REPORTE_DILIGENCIAR!AM108</f>
        <v>#N/A</v>
      </c>
      <c r="W99" s="110">
        <f>+REPORTE_DILIGENCIAR!AS108</f>
        <v>0</v>
      </c>
      <c r="X99" s="110">
        <f>+REPORTE_DILIGENCIAR!AT108</f>
        <v>0</v>
      </c>
      <c r="Y99" s="110">
        <f>+REPORTE_DILIGENCIAR!AU108</f>
        <v>0</v>
      </c>
      <c r="Z99" s="110">
        <f>+REPORTE_DILIGENCIAR!AV108</f>
        <v>0</v>
      </c>
      <c r="AA99" s="111" t="str">
        <f>+IF(REPORTE_DILIGENCIAR!AW108=0," ",REPORTE_DILIGENCIAR!AW108)</f>
        <v>X</v>
      </c>
      <c r="AB99" s="111" t="str">
        <f>+IF(REPORTE_DILIGENCIAR!AX108=0," ",REPORTE_DILIGENCIAR!AX108)</f>
        <v xml:space="preserve"> </v>
      </c>
      <c r="AC99" s="108" t="e">
        <f>+REPORTE_DILIGENCIAR!AY108</f>
        <v>#N/A</v>
      </c>
      <c r="AD99" s="108">
        <f>+REPORTE_DILIGENCIAR!AZ108</f>
        <v>85</v>
      </c>
      <c r="AE99" s="112" t="e">
        <f>+REPORTE_DILIGENCIAR!BA108</f>
        <v>#N/A</v>
      </c>
    </row>
    <row r="100" spans="1:31" x14ac:dyDescent="0.25">
      <c r="A100" s="287">
        <f>+REPORTE_DILIGENCIAR!B109</f>
        <v>0</v>
      </c>
      <c r="B100" s="99">
        <f>+REPORTE_DILIGENCIAR!C109</f>
        <v>1900</v>
      </c>
      <c r="C100" s="100">
        <f>+REPORTE_DILIGENCIAR!D109</f>
        <v>0</v>
      </c>
      <c r="D100" s="100">
        <f>+REPORTE_DILIGENCIAR!E109</f>
        <v>0</v>
      </c>
      <c r="E100" s="101">
        <f>+REPORTE_DILIGENCIAR!G109</f>
        <v>1</v>
      </c>
      <c r="F100" s="101">
        <f>+REPORTE_DILIGENCIAR!J109</f>
        <v>0</v>
      </c>
      <c r="G100" s="101">
        <f>+REPORTE_DILIGENCIAR!K109</f>
        <v>0</v>
      </c>
      <c r="H100" s="102">
        <f>+REPORTE_DILIGENCIAR!L109</f>
        <v>0</v>
      </c>
      <c r="I100" s="270">
        <f>+REPORTE_DILIGENCIAR!M109</f>
        <v>0</v>
      </c>
      <c r="J100" s="99" t="e">
        <f>+REPORTE_DILIGENCIAR!N109</f>
        <v>#N/A</v>
      </c>
      <c r="K100" s="270">
        <f>+REPORTE_DILIGENCIAR!O109</f>
        <v>0</v>
      </c>
      <c r="L100" s="99" t="e">
        <f>+REPORTE_DILIGENCIAR!P109</f>
        <v>#N/A</v>
      </c>
      <c r="M100" s="103" t="str">
        <f>+REPORTE_DILIGENCIAR!Q109</f>
        <v>CONTRATO</v>
      </c>
      <c r="N100" s="104">
        <f>+REPORTE_DILIGENCIAR!V109</f>
        <v>0</v>
      </c>
      <c r="O100" s="105" t="e">
        <f>+REPORTE_DILIGENCIAR!AF109</f>
        <v>#N/A</v>
      </c>
      <c r="P100" s="106" t="e">
        <f>+REPORTE_DILIGENCIAR!AG109</f>
        <v>#N/A</v>
      </c>
      <c r="Q100" s="240" t="e">
        <f>+REPORTE_DILIGENCIAR!AH109</f>
        <v>#N/A</v>
      </c>
      <c r="R100" s="107">
        <f>+REPORTE_DILIGENCIAR!AI109</f>
        <v>0</v>
      </c>
      <c r="S100" s="108">
        <f>+REPORTE_DILIGENCIAR!AJ109</f>
        <v>0</v>
      </c>
      <c r="T100" s="108">
        <f>+REPORTE_DILIGENCIAR!AK109</f>
        <v>0</v>
      </c>
      <c r="U100" s="108">
        <f>+REPORTE_DILIGENCIAR!AL109</f>
        <v>0</v>
      </c>
      <c r="V100" s="109" t="e">
        <f>+REPORTE_DILIGENCIAR!AM109</f>
        <v>#N/A</v>
      </c>
      <c r="W100" s="110">
        <f>+REPORTE_DILIGENCIAR!AS109</f>
        <v>0</v>
      </c>
      <c r="X100" s="110">
        <f>+REPORTE_DILIGENCIAR!AT109</f>
        <v>0</v>
      </c>
      <c r="Y100" s="110">
        <f>+REPORTE_DILIGENCIAR!AU109</f>
        <v>0</v>
      </c>
      <c r="Z100" s="110">
        <f>+REPORTE_DILIGENCIAR!AV109</f>
        <v>0</v>
      </c>
      <c r="AA100" s="111" t="str">
        <f>+IF(REPORTE_DILIGENCIAR!AW109=0," ",REPORTE_DILIGENCIAR!AW109)</f>
        <v>X</v>
      </c>
      <c r="AB100" s="111" t="str">
        <f>+IF(REPORTE_DILIGENCIAR!AX109=0," ",REPORTE_DILIGENCIAR!AX109)</f>
        <v xml:space="preserve"> </v>
      </c>
      <c r="AC100" s="108" t="e">
        <f>+REPORTE_DILIGENCIAR!AY109</f>
        <v>#N/A</v>
      </c>
      <c r="AD100" s="108">
        <f>+REPORTE_DILIGENCIAR!AZ109</f>
        <v>86</v>
      </c>
      <c r="AE100" s="112" t="e">
        <f>+REPORTE_DILIGENCIAR!BA109</f>
        <v>#N/A</v>
      </c>
    </row>
    <row r="101" spans="1:31" ht="15.75" thickBot="1" x14ac:dyDescent="0.3">
      <c r="A101" s="287">
        <f>+REPORTE_DILIGENCIAR!B114</f>
        <v>0</v>
      </c>
      <c r="B101" s="99">
        <f>+REPORTE_DILIGENCIAR!C110</f>
        <v>1900</v>
      </c>
      <c r="C101" s="100">
        <f>+REPORTE_DILIGENCIAR!D131</f>
        <v>0</v>
      </c>
      <c r="D101" s="100">
        <f>+REPORTE_DILIGENCIAR!E131</f>
        <v>0</v>
      </c>
      <c r="E101" s="101">
        <f>+REPORTE_DILIGENCIAR!G131</f>
        <v>0</v>
      </c>
      <c r="F101" s="101">
        <f>+REPORTE_DILIGENCIAR!J131</f>
        <v>0</v>
      </c>
      <c r="G101" s="101">
        <f>+REPORTE_DILIGENCIAR!K131</f>
        <v>0</v>
      </c>
      <c r="H101" s="102">
        <f>+REPORTE_DILIGENCIAR!L131</f>
        <v>0</v>
      </c>
      <c r="I101" s="270">
        <f>+REPORTE_DILIGENCIAR!M131</f>
        <v>0</v>
      </c>
      <c r="J101" s="99" t="e">
        <f>+REPORTE_DILIGENCIAR!N110</f>
        <v>#N/A</v>
      </c>
      <c r="K101" s="270">
        <f>+REPORTE_DILIGENCIAR!O110</f>
        <v>0</v>
      </c>
      <c r="L101" s="99" t="e">
        <f>+REPORTE_DILIGENCIAR!P110</f>
        <v>#N/A</v>
      </c>
      <c r="M101" s="103" t="str">
        <f>+REPORTE_DILIGENCIAR!Q110</f>
        <v>CONTRATO</v>
      </c>
      <c r="N101" s="104">
        <f>+REPORTE_DILIGENCIAR!V110</f>
        <v>0</v>
      </c>
      <c r="O101" s="105" t="e">
        <f>+REPORTE_DILIGENCIAR!AF110</f>
        <v>#N/A</v>
      </c>
      <c r="P101" s="106" t="e">
        <f>+REPORTE_DILIGENCIAR!AG110</f>
        <v>#N/A</v>
      </c>
      <c r="Q101" s="240" t="e">
        <f>+REPORTE_DILIGENCIAR!AH110</f>
        <v>#N/A</v>
      </c>
      <c r="R101" s="107">
        <f>+REPORTE_DILIGENCIAR!AI110</f>
        <v>0</v>
      </c>
      <c r="S101" s="108">
        <f>+REPORTE_DILIGENCIAR!AJ110</f>
        <v>0</v>
      </c>
      <c r="T101" s="108">
        <f>+REPORTE_DILIGENCIAR!AK110</f>
        <v>0</v>
      </c>
      <c r="U101" s="108">
        <f>+REPORTE_DILIGENCIAR!AL110</f>
        <v>0</v>
      </c>
      <c r="V101" s="109" t="e">
        <f>+REPORTE_DILIGENCIAR!AM110</f>
        <v>#N/A</v>
      </c>
      <c r="W101" s="110">
        <f>+REPORTE_DILIGENCIAR!AS110</f>
        <v>0</v>
      </c>
      <c r="X101" s="110">
        <f>+REPORTE_DILIGENCIAR!AT110</f>
        <v>0</v>
      </c>
      <c r="Y101" s="110">
        <f>+REPORTE_DILIGENCIAR!AU110</f>
        <v>0</v>
      </c>
      <c r="Z101" s="110">
        <f>+REPORTE_DILIGENCIAR!AV110</f>
        <v>0</v>
      </c>
      <c r="AA101" s="111" t="str">
        <f>+IF(REPORTE_DILIGENCIAR!AW110=0," ",REPORTE_DILIGENCIAR!AW110)</f>
        <v>X</v>
      </c>
      <c r="AB101" s="111" t="str">
        <f>+IF(REPORTE_DILIGENCIAR!AX110=0," ",REPORTE_DILIGENCIAR!AX110)</f>
        <v xml:space="preserve"> </v>
      </c>
      <c r="AC101" s="108" t="e">
        <f>+REPORTE_DILIGENCIAR!AY110</f>
        <v>#N/A</v>
      </c>
      <c r="AD101" s="108">
        <f>+REPORTE_DILIGENCIAR!AZ110</f>
        <v>104</v>
      </c>
      <c r="AE101" s="112" t="e">
        <f>+REPORTE_DILIGENCIAR!BA110</f>
        <v>#N/A</v>
      </c>
    </row>
    <row r="102" spans="1:31" ht="28.5" customHeight="1" thickBot="1" x14ac:dyDescent="0.3">
      <c r="A102" s="527" t="s">
        <v>245</v>
      </c>
      <c r="B102" s="528"/>
      <c r="C102" s="528"/>
      <c r="D102" s="528"/>
      <c r="E102" s="528"/>
      <c r="F102" s="528"/>
      <c r="G102" s="528"/>
      <c r="H102" s="528"/>
      <c r="I102" s="528"/>
      <c r="J102" s="528"/>
      <c r="K102" s="528"/>
      <c r="L102" s="528"/>
      <c r="M102" s="528"/>
      <c r="N102" s="528"/>
      <c r="O102" s="528"/>
      <c r="P102" s="528"/>
      <c r="Q102" s="528"/>
      <c r="R102" s="528"/>
      <c r="S102" s="528"/>
      <c r="T102" s="528"/>
      <c r="U102" s="529"/>
      <c r="V102" s="113" t="e">
        <f>SUM(V14:V101)</f>
        <v>#N/A</v>
      </c>
      <c r="W102" s="539"/>
      <c r="X102" s="540"/>
      <c r="Y102" s="540"/>
      <c r="Z102" s="540"/>
      <c r="AA102" s="540"/>
      <c r="AB102" s="541"/>
      <c r="AC102" s="222" t="e">
        <f>SUM(AC14:AC101)</f>
        <v>#N/A</v>
      </c>
      <c r="AD102" s="114">
        <f>SUM(AD14:AD101)</f>
        <v>3845</v>
      </c>
      <c r="AE102" s="223" t="e">
        <f>SUM(AE14:AE101)</f>
        <v>#N/A</v>
      </c>
    </row>
    <row r="103" spans="1:31" x14ac:dyDescent="0.25">
      <c r="A103" s="348"/>
      <c r="B103" s="329"/>
      <c r="C103" s="334"/>
      <c r="D103" s="334"/>
      <c r="E103" s="334"/>
      <c r="F103" s="334"/>
      <c r="G103" s="334"/>
      <c r="H103" s="334"/>
      <c r="I103" s="334"/>
      <c r="J103" s="334"/>
      <c r="K103" s="334"/>
      <c r="L103" s="334"/>
      <c r="M103" s="334"/>
      <c r="N103" s="335"/>
      <c r="O103" s="335"/>
      <c r="P103" s="334"/>
      <c r="Q103" s="334"/>
      <c r="R103" s="336"/>
      <c r="S103" s="334"/>
      <c r="T103" s="334"/>
      <c r="U103" s="334"/>
      <c r="V103" s="335"/>
      <c r="W103" s="335"/>
      <c r="X103" s="334"/>
      <c r="Y103" s="334"/>
      <c r="Z103" s="334"/>
      <c r="AA103" s="334"/>
      <c r="AB103" s="334"/>
      <c r="AC103" s="325"/>
      <c r="AD103" s="325"/>
      <c r="AE103" s="326"/>
    </row>
    <row r="104" spans="1:31" ht="32.25" customHeight="1" x14ac:dyDescent="0.25">
      <c r="A104" s="548" t="s">
        <v>246</v>
      </c>
      <c r="B104" s="549"/>
      <c r="C104" s="549"/>
      <c r="D104" s="549"/>
      <c r="E104" s="549"/>
      <c r="F104" s="549"/>
      <c r="G104" s="549"/>
      <c r="H104" s="549"/>
      <c r="I104" s="549"/>
      <c r="J104" s="549"/>
      <c r="K104" s="549"/>
      <c r="L104" s="549"/>
      <c r="M104" s="549"/>
      <c r="N104" s="549"/>
      <c r="O104" s="549"/>
      <c r="P104" s="549"/>
      <c r="Q104" s="549"/>
      <c r="R104" s="549"/>
      <c r="S104" s="549"/>
      <c r="T104" s="549"/>
      <c r="U104" s="549"/>
      <c r="V104" s="549"/>
      <c r="W104" s="549"/>
      <c r="X104" s="549"/>
      <c r="Y104" s="549"/>
      <c r="Z104" s="549"/>
      <c r="AA104" s="549"/>
      <c r="AB104" s="549"/>
      <c r="AC104" s="549"/>
      <c r="AD104" s="549"/>
      <c r="AE104" s="550"/>
    </row>
    <row r="105" spans="1:31" x14ac:dyDescent="0.25">
      <c r="A105" s="349"/>
      <c r="B105" s="334"/>
      <c r="C105" s="334"/>
      <c r="D105" s="334"/>
      <c r="E105" s="3"/>
      <c r="F105" s="3"/>
      <c r="G105" s="3"/>
      <c r="H105" s="3"/>
      <c r="I105" s="3"/>
      <c r="J105" s="3"/>
      <c r="K105" s="3"/>
      <c r="L105" s="3"/>
      <c r="M105" s="3"/>
      <c r="N105" s="3"/>
      <c r="O105" s="324"/>
      <c r="P105" s="3"/>
      <c r="Q105" s="3"/>
      <c r="R105" s="95"/>
      <c r="S105" s="3"/>
      <c r="T105" s="3"/>
      <c r="U105" s="3"/>
      <c r="V105" s="324"/>
      <c r="W105" s="324"/>
      <c r="X105" s="3"/>
      <c r="Y105" s="3"/>
      <c r="Z105" s="3"/>
      <c r="AA105" s="3"/>
      <c r="AB105" s="337"/>
      <c r="AC105" s="325"/>
      <c r="AD105" s="325"/>
      <c r="AE105" s="326"/>
    </row>
    <row r="106" spans="1:31" ht="35.25" customHeight="1" x14ac:dyDescent="0.25">
      <c r="A106" s="551" t="s">
        <v>247</v>
      </c>
      <c r="B106" s="552"/>
      <c r="C106" s="552"/>
      <c r="D106" s="552"/>
      <c r="E106" s="552"/>
      <c r="F106" s="552"/>
      <c r="G106" s="552"/>
      <c r="H106" s="552"/>
      <c r="I106" s="552"/>
      <c r="J106" s="552"/>
      <c r="K106" s="552"/>
      <c r="L106" s="552"/>
      <c r="M106" s="552"/>
      <c r="N106" s="552"/>
      <c r="O106" s="552"/>
      <c r="P106" s="552"/>
      <c r="Q106" s="552"/>
      <c r="R106" s="552"/>
      <c r="S106" s="552"/>
      <c r="T106" s="552"/>
      <c r="U106" s="552"/>
      <c r="V106" s="552"/>
      <c r="W106" s="552"/>
      <c r="X106" s="552"/>
      <c r="Y106" s="552"/>
      <c r="Z106" s="552"/>
      <c r="AA106" s="552"/>
      <c r="AB106" s="552"/>
      <c r="AC106" s="552"/>
      <c r="AD106" s="552"/>
      <c r="AE106" s="553"/>
    </row>
    <row r="107" spans="1:31" x14ac:dyDescent="0.25">
      <c r="A107" s="350"/>
      <c r="B107" s="74"/>
      <c r="C107" s="74"/>
      <c r="D107" s="74"/>
      <c r="E107" s="82"/>
      <c r="F107" s="82"/>
      <c r="G107" s="82"/>
      <c r="N107" s="82"/>
      <c r="AE107" s="338"/>
    </row>
    <row r="108" spans="1:31" x14ac:dyDescent="0.25">
      <c r="A108" s="525"/>
      <c r="B108" s="526"/>
      <c r="C108" s="526"/>
      <c r="D108" s="526"/>
      <c r="E108" s="526"/>
      <c r="N108" s="526"/>
      <c r="O108" s="526"/>
      <c r="P108" s="526"/>
      <c r="Q108" s="526"/>
      <c r="R108" s="526"/>
      <c r="S108" s="526"/>
      <c r="T108" s="86"/>
      <c r="U108" s="86"/>
      <c r="AB108" s="526"/>
      <c r="AC108" s="526"/>
      <c r="AD108" s="526"/>
      <c r="AE108" s="542"/>
    </row>
    <row r="109" spans="1:31" x14ac:dyDescent="0.25">
      <c r="A109" s="525"/>
      <c r="B109" s="526"/>
      <c r="C109" s="526"/>
      <c r="D109" s="526"/>
      <c r="E109" s="526"/>
      <c r="N109" s="526"/>
      <c r="O109" s="526"/>
      <c r="P109" s="526"/>
      <c r="Q109" s="526"/>
      <c r="R109" s="526"/>
      <c r="S109" s="526"/>
      <c r="T109" s="86"/>
      <c r="U109" s="86"/>
      <c r="AB109" s="526"/>
      <c r="AC109" s="526"/>
      <c r="AD109" s="526"/>
      <c r="AE109" s="542"/>
    </row>
    <row r="110" spans="1:31" x14ac:dyDescent="0.25">
      <c r="A110" s="85"/>
      <c r="E110" s="339"/>
      <c r="F110" s="339"/>
      <c r="G110" s="339"/>
      <c r="N110" s="115"/>
      <c r="O110" s="115"/>
      <c r="P110" s="116"/>
      <c r="Q110" s="116"/>
      <c r="R110" s="115"/>
      <c r="S110" s="117"/>
      <c r="AC110" s="82"/>
      <c r="AD110" s="82"/>
      <c r="AE110" s="340"/>
    </row>
    <row r="111" spans="1:31" x14ac:dyDescent="0.25">
      <c r="A111" s="516"/>
      <c r="B111" s="517"/>
      <c r="C111" s="517"/>
      <c r="D111" s="517"/>
      <c r="E111" s="517"/>
      <c r="F111" s="341"/>
      <c r="G111" s="341"/>
      <c r="N111" s="518"/>
      <c r="O111" s="518"/>
      <c r="P111" s="518"/>
      <c r="Q111" s="518"/>
      <c r="R111" s="518"/>
      <c r="S111" s="518"/>
      <c r="T111" s="341"/>
      <c r="U111" s="341"/>
      <c r="AB111" s="517"/>
      <c r="AC111" s="517"/>
      <c r="AD111" s="517"/>
      <c r="AE111" s="532"/>
    </row>
    <row r="112" spans="1:31" x14ac:dyDescent="0.25">
      <c r="A112" s="566" t="s">
        <v>248</v>
      </c>
      <c r="B112" s="518"/>
      <c r="C112" s="518"/>
      <c r="D112" s="518"/>
      <c r="E112" s="518"/>
      <c r="F112" s="341"/>
      <c r="G112" s="341"/>
      <c r="N112" s="518" t="s">
        <v>249</v>
      </c>
      <c r="O112" s="518"/>
      <c r="P112" s="518"/>
      <c r="Q112" s="518"/>
      <c r="R112" s="518"/>
      <c r="S112" s="518"/>
      <c r="T112" s="341"/>
      <c r="U112" s="341"/>
      <c r="AB112" s="518" t="s">
        <v>250</v>
      </c>
      <c r="AC112" s="518"/>
      <c r="AD112" s="518"/>
      <c r="AE112" s="567"/>
    </row>
    <row r="113" spans="1:31" x14ac:dyDescent="0.25">
      <c r="A113" s="85"/>
      <c r="H113" s="526"/>
      <c r="I113" s="526"/>
      <c r="J113" s="526"/>
      <c r="K113" s="526"/>
      <c r="L113" s="526"/>
      <c r="M113" s="526"/>
      <c r="V113" s="568"/>
      <c r="W113" s="568"/>
      <c r="X113" s="568"/>
      <c r="Y113" s="568"/>
      <c r="Z113" s="568"/>
      <c r="AA113" s="568"/>
      <c r="AE113" s="338"/>
    </row>
    <row r="114" spans="1:31" x14ac:dyDescent="0.25">
      <c r="A114" s="85"/>
      <c r="H114" s="526"/>
      <c r="I114" s="526"/>
      <c r="J114" s="526"/>
      <c r="K114" s="526"/>
      <c r="L114" s="526"/>
      <c r="M114" s="526"/>
      <c r="V114" s="568"/>
      <c r="W114" s="568"/>
      <c r="X114" s="568"/>
      <c r="Y114" s="568"/>
      <c r="Z114" s="568"/>
      <c r="AA114" s="568"/>
      <c r="AE114" s="338"/>
    </row>
    <row r="115" spans="1:31" x14ac:dyDescent="0.25">
      <c r="A115" s="85"/>
      <c r="N115" s="82"/>
      <c r="V115" s="82"/>
      <c r="W115" s="82"/>
      <c r="AE115" s="338"/>
    </row>
    <row r="116" spans="1:31" x14ac:dyDescent="0.25">
      <c r="A116" s="85"/>
      <c r="H116" s="517"/>
      <c r="I116" s="517"/>
      <c r="J116" s="517"/>
      <c r="K116" s="517"/>
      <c r="L116" s="517"/>
      <c r="M116" s="517"/>
      <c r="N116" s="73"/>
      <c r="V116" s="517"/>
      <c r="W116" s="517"/>
      <c r="X116" s="517"/>
      <c r="Y116" s="517"/>
      <c r="Z116" s="517"/>
      <c r="AA116" s="517"/>
      <c r="AE116" s="338"/>
    </row>
    <row r="117" spans="1:31" x14ac:dyDescent="0.25">
      <c r="A117" s="85"/>
      <c r="H117" s="518" t="s">
        <v>251</v>
      </c>
      <c r="I117" s="518"/>
      <c r="J117" s="518"/>
      <c r="K117" s="518"/>
      <c r="L117" s="518"/>
      <c r="M117" s="518"/>
      <c r="N117" s="73"/>
      <c r="S117" s="518" t="s">
        <v>252</v>
      </c>
      <c r="T117" s="518"/>
      <c r="U117" s="518"/>
      <c r="V117" s="518"/>
      <c r="W117" s="518"/>
      <c r="X117" s="518"/>
      <c r="Y117" s="518"/>
      <c r="Z117" s="518"/>
      <c r="AA117" s="518"/>
      <c r="AB117" s="518"/>
      <c r="AC117" s="73"/>
      <c r="AE117" s="338"/>
    </row>
    <row r="118" spans="1:31" x14ac:dyDescent="0.25">
      <c r="A118" s="85"/>
      <c r="AE118" s="338"/>
    </row>
    <row r="119" spans="1:31" x14ac:dyDescent="0.25">
      <c r="A119" s="85"/>
      <c r="AE119" s="338"/>
    </row>
    <row r="120" spans="1:31" x14ac:dyDescent="0.25">
      <c r="A120" s="85"/>
      <c r="C120" s="526"/>
      <c r="D120" s="526"/>
      <c r="E120" s="526"/>
      <c r="F120" s="526"/>
      <c r="G120" s="526"/>
      <c r="H120" s="526"/>
      <c r="AE120" s="338"/>
    </row>
    <row r="121" spans="1:31" x14ac:dyDescent="0.25">
      <c r="A121" s="351" t="s">
        <v>253</v>
      </c>
      <c r="B121" s="117"/>
      <c r="C121" s="565"/>
      <c r="D121" s="565"/>
      <c r="E121" s="565"/>
      <c r="F121" s="565"/>
      <c r="G121" s="565"/>
      <c r="H121" s="565"/>
      <c r="AE121" s="338"/>
    </row>
    <row r="122" spans="1:31" x14ac:dyDescent="0.25">
      <c r="A122" s="352" t="s">
        <v>254</v>
      </c>
      <c r="C122" s="82"/>
      <c r="D122" s="82"/>
      <c r="E122" s="82"/>
      <c r="F122" s="82"/>
      <c r="G122" s="82"/>
      <c r="AE122" s="338"/>
    </row>
    <row r="123" spans="1:31" ht="15.75" thickBot="1" x14ac:dyDescent="0.3">
      <c r="A123" s="89"/>
      <c r="B123" s="90"/>
      <c r="C123" s="91"/>
      <c r="D123" s="91"/>
      <c r="E123" s="91"/>
      <c r="F123" s="91"/>
      <c r="G123" s="91"/>
      <c r="H123" s="90"/>
      <c r="I123" s="90"/>
      <c r="J123" s="90"/>
      <c r="K123" s="90"/>
      <c r="L123" s="90"/>
      <c r="M123" s="90"/>
      <c r="N123" s="92"/>
      <c r="O123" s="92"/>
      <c r="P123" s="90"/>
      <c r="Q123" s="90"/>
      <c r="R123" s="93"/>
      <c r="S123" s="90"/>
      <c r="T123" s="90"/>
      <c r="U123" s="90"/>
      <c r="V123" s="92"/>
      <c r="W123" s="92"/>
      <c r="X123" s="90"/>
      <c r="Y123" s="90"/>
      <c r="Z123" s="90"/>
      <c r="AA123" s="90"/>
      <c r="AB123" s="90"/>
      <c r="AC123" s="94"/>
      <c r="AD123" s="94"/>
      <c r="AE123" s="342"/>
    </row>
  </sheetData>
  <sheetProtection formatCells="0" formatRows="0" autoFilter="0"/>
  <autoFilter ref="A13:B102" xr:uid="{2F7D4D40-06AF-4A38-B619-24DB95068EDC}"/>
  <mergeCells count="51">
    <mergeCell ref="H117:M117"/>
    <mergeCell ref="S117:AB117"/>
    <mergeCell ref="C120:H121"/>
    <mergeCell ref="A112:E112"/>
    <mergeCell ref="N112:S112"/>
    <mergeCell ref="AB112:AE112"/>
    <mergeCell ref="H113:M114"/>
    <mergeCell ref="V113:AA114"/>
    <mergeCell ref="H116:M116"/>
    <mergeCell ref="V116:AA116"/>
    <mergeCell ref="V12:V13"/>
    <mergeCell ref="W12:Z12"/>
    <mergeCell ref="A12:B12"/>
    <mergeCell ref="A104:AE104"/>
    <mergeCell ref="A106:AE106"/>
    <mergeCell ref="Q12:Q13"/>
    <mergeCell ref="T12:T13"/>
    <mergeCell ref="U12:U13"/>
    <mergeCell ref="F12:F13"/>
    <mergeCell ref="G12:G13"/>
    <mergeCell ref="H12:H13"/>
    <mergeCell ref="M12:N12"/>
    <mergeCell ref="D12:D13"/>
    <mergeCell ref="I12:L12"/>
    <mergeCell ref="AB111:AE111"/>
    <mergeCell ref="AA12:AB12"/>
    <mergeCell ref="AC12:AC13"/>
    <mergeCell ref="AD12:AD13"/>
    <mergeCell ref="AE12:AE13"/>
    <mergeCell ref="W102:AB102"/>
    <mergeCell ref="AB108:AE109"/>
    <mergeCell ref="A111:E111"/>
    <mergeCell ref="N111:S111"/>
    <mergeCell ref="O12:O13"/>
    <mergeCell ref="P12:P13"/>
    <mergeCell ref="R12:R13"/>
    <mergeCell ref="S12:S13"/>
    <mergeCell ref="A108:E109"/>
    <mergeCell ref="N108:S109"/>
    <mergeCell ref="A102:U102"/>
    <mergeCell ref="C12:C13"/>
    <mergeCell ref="E12:E13"/>
    <mergeCell ref="C10:E10"/>
    <mergeCell ref="M10:N10"/>
    <mergeCell ref="A1:AE1"/>
    <mergeCell ref="A2:AE2"/>
    <mergeCell ref="A4:AE4"/>
    <mergeCell ref="A5:AE5"/>
    <mergeCell ref="A7:E7"/>
    <mergeCell ref="H7:N7"/>
    <mergeCell ref="Z7:AB7"/>
  </mergeCells>
  <pageMargins left="0.70866141732283472" right="0.70866141732283472" top="0.98425196850393704" bottom="0.74803149606299213" header="0.31496062992125984" footer="0.31496062992125984"/>
  <pageSetup scale="45" fitToHeight="0" orientation="portrait" r:id="rId1"/>
  <headerFooter>
    <oddHeader>&amp;L&amp;G&amp;C&amp;"Arial,Normal"&amp;10PROCESO GESTION FINANCIERA
FORMATO REGISTRO RECAUDO  CONTRIBUCION - ESTAMPILLA PRO-UNAL&amp;R&amp;"Arial,Normal"&amp;10F1.G6.P31.GF
Versión 7
Página &amp;P de &amp;N
20/02/2026
Clasificación de la
Información
Pública</oddHeader>
    <oddFooter>&amp;C&amp;G</oddFooter>
  </headerFooter>
  <colBreaks count="1" manualBreakCount="1">
    <brk id="31"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1724B-CB75-4808-BD17-DADF2CB697C0}">
  <sheetPr>
    <tabColor rgb="FFFF0000"/>
  </sheetPr>
  <dimension ref="A1:J66"/>
  <sheetViews>
    <sheetView workbookViewId="0">
      <selection activeCell="M13" sqref="M13"/>
    </sheetView>
  </sheetViews>
  <sheetFormatPr baseColWidth="10" defaultRowHeight="15" x14ac:dyDescent="0.25"/>
  <cols>
    <col min="1" max="1" width="3.28515625" style="214" customWidth="1"/>
    <col min="2" max="2" width="47.5703125" customWidth="1"/>
    <col min="3" max="3" width="9.140625" customWidth="1"/>
    <col min="4" max="4" width="17.140625" customWidth="1"/>
    <col min="5" max="5" width="5" customWidth="1"/>
    <col min="7" max="7" width="19.28515625" customWidth="1"/>
    <col min="9" max="9" width="13.5703125" bestFit="1" customWidth="1"/>
    <col min="10" max="10" width="14.85546875" bestFit="1" customWidth="1"/>
    <col min="257" max="257" width="3.28515625" customWidth="1"/>
    <col min="258" max="258" width="47.5703125" customWidth="1"/>
    <col min="259" max="259" width="9.140625" customWidth="1"/>
    <col min="260" max="260" width="17.140625" customWidth="1"/>
    <col min="261" max="261" width="5" customWidth="1"/>
    <col min="263" max="263" width="19.28515625" customWidth="1"/>
    <col min="265" max="265" width="13.5703125" bestFit="1" customWidth="1"/>
    <col min="266" max="266" width="14.85546875" bestFit="1" customWidth="1"/>
    <col min="513" max="513" width="3.28515625" customWidth="1"/>
    <col min="514" max="514" width="47.5703125" customWidth="1"/>
    <col min="515" max="515" width="9.140625" customWidth="1"/>
    <col min="516" max="516" width="17.140625" customWidth="1"/>
    <col min="517" max="517" width="5" customWidth="1"/>
    <col min="519" max="519" width="19.28515625" customWidth="1"/>
    <col min="521" max="521" width="13.5703125" bestFit="1" customWidth="1"/>
    <col min="522" max="522" width="14.85546875" bestFit="1" customWidth="1"/>
    <col min="769" max="769" width="3.28515625" customWidth="1"/>
    <col min="770" max="770" width="47.5703125" customWidth="1"/>
    <col min="771" max="771" width="9.140625" customWidth="1"/>
    <col min="772" max="772" width="17.140625" customWidth="1"/>
    <col min="773" max="773" width="5" customWidth="1"/>
    <col min="775" max="775" width="19.28515625" customWidth="1"/>
    <col min="777" max="777" width="13.5703125" bestFit="1" customWidth="1"/>
    <col min="778" max="778" width="14.85546875" bestFit="1" customWidth="1"/>
    <col min="1025" max="1025" width="3.28515625" customWidth="1"/>
    <col min="1026" max="1026" width="47.5703125" customWidth="1"/>
    <col min="1027" max="1027" width="9.140625" customWidth="1"/>
    <col min="1028" max="1028" width="17.140625" customWidth="1"/>
    <col min="1029" max="1029" width="5" customWidth="1"/>
    <col min="1031" max="1031" width="19.28515625" customWidth="1"/>
    <col min="1033" max="1033" width="13.5703125" bestFit="1" customWidth="1"/>
    <col min="1034" max="1034" width="14.85546875" bestFit="1" customWidth="1"/>
    <col min="1281" max="1281" width="3.28515625" customWidth="1"/>
    <col min="1282" max="1282" width="47.5703125" customWidth="1"/>
    <col min="1283" max="1283" width="9.140625" customWidth="1"/>
    <col min="1284" max="1284" width="17.140625" customWidth="1"/>
    <col min="1285" max="1285" width="5" customWidth="1"/>
    <col min="1287" max="1287" width="19.28515625" customWidth="1"/>
    <col min="1289" max="1289" width="13.5703125" bestFit="1" customWidth="1"/>
    <col min="1290" max="1290" width="14.85546875" bestFit="1" customWidth="1"/>
    <col min="1537" max="1537" width="3.28515625" customWidth="1"/>
    <col min="1538" max="1538" width="47.5703125" customWidth="1"/>
    <col min="1539" max="1539" width="9.140625" customWidth="1"/>
    <col min="1540" max="1540" width="17.140625" customWidth="1"/>
    <col min="1541" max="1541" width="5" customWidth="1"/>
    <col min="1543" max="1543" width="19.28515625" customWidth="1"/>
    <col min="1545" max="1545" width="13.5703125" bestFit="1" customWidth="1"/>
    <col min="1546" max="1546" width="14.85546875" bestFit="1" customWidth="1"/>
    <col min="1793" max="1793" width="3.28515625" customWidth="1"/>
    <col min="1794" max="1794" width="47.5703125" customWidth="1"/>
    <col min="1795" max="1795" width="9.140625" customWidth="1"/>
    <col min="1796" max="1796" width="17.140625" customWidth="1"/>
    <col min="1797" max="1797" width="5" customWidth="1"/>
    <col min="1799" max="1799" width="19.28515625" customWidth="1"/>
    <col min="1801" max="1801" width="13.5703125" bestFit="1" customWidth="1"/>
    <col min="1802" max="1802" width="14.85546875" bestFit="1" customWidth="1"/>
    <col min="2049" max="2049" width="3.28515625" customWidth="1"/>
    <col min="2050" max="2050" width="47.5703125" customWidth="1"/>
    <col min="2051" max="2051" width="9.140625" customWidth="1"/>
    <col min="2052" max="2052" width="17.140625" customWidth="1"/>
    <col min="2053" max="2053" width="5" customWidth="1"/>
    <col min="2055" max="2055" width="19.28515625" customWidth="1"/>
    <col min="2057" max="2057" width="13.5703125" bestFit="1" customWidth="1"/>
    <col min="2058" max="2058" width="14.85546875" bestFit="1" customWidth="1"/>
    <col min="2305" max="2305" width="3.28515625" customWidth="1"/>
    <col min="2306" max="2306" width="47.5703125" customWidth="1"/>
    <col min="2307" max="2307" width="9.140625" customWidth="1"/>
    <col min="2308" max="2308" width="17.140625" customWidth="1"/>
    <col min="2309" max="2309" width="5" customWidth="1"/>
    <col min="2311" max="2311" width="19.28515625" customWidth="1"/>
    <col min="2313" max="2313" width="13.5703125" bestFit="1" customWidth="1"/>
    <col min="2314" max="2314" width="14.85546875" bestFit="1" customWidth="1"/>
    <col min="2561" max="2561" width="3.28515625" customWidth="1"/>
    <col min="2562" max="2562" width="47.5703125" customWidth="1"/>
    <col min="2563" max="2563" width="9.140625" customWidth="1"/>
    <col min="2564" max="2564" width="17.140625" customWidth="1"/>
    <col min="2565" max="2565" width="5" customWidth="1"/>
    <col min="2567" max="2567" width="19.28515625" customWidth="1"/>
    <col min="2569" max="2569" width="13.5703125" bestFit="1" customWidth="1"/>
    <col min="2570" max="2570" width="14.85546875" bestFit="1" customWidth="1"/>
    <col min="2817" max="2817" width="3.28515625" customWidth="1"/>
    <col min="2818" max="2818" width="47.5703125" customWidth="1"/>
    <col min="2819" max="2819" width="9.140625" customWidth="1"/>
    <col min="2820" max="2820" width="17.140625" customWidth="1"/>
    <col min="2821" max="2821" width="5" customWidth="1"/>
    <col min="2823" max="2823" width="19.28515625" customWidth="1"/>
    <col min="2825" max="2825" width="13.5703125" bestFit="1" customWidth="1"/>
    <col min="2826" max="2826" width="14.85546875" bestFit="1" customWidth="1"/>
    <col min="3073" max="3073" width="3.28515625" customWidth="1"/>
    <col min="3074" max="3074" width="47.5703125" customWidth="1"/>
    <col min="3075" max="3075" width="9.140625" customWidth="1"/>
    <col min="3076" max="3076" width="17.140625" customWidth="1"/>
    <col min="3077" max="3077" width="5" customWidth="1"/>
    <col min="3079" max="3079" width="19.28515625" customWidth="1"/>
    <col min="3081" max="3081" width="13.5703125" bestFit="1" customWidth="1"/>
    <col min="3082" max="3082" width="14.85546875" bestFit="1" customWidth="1"/>
    <col min="3329" max="3329" width="3.28515625" customWidth="1"/>
    <col min="3330" max="3330" width="47.5703125" customWidth="1"/>
    <col min="3331" max="3331" width="9.140625" customWidth="1"/>
    <col min="3332" max="3332" width="17.140625" customWidth="1"/>
    <col min="3333" max="3333" width="5" customWidth="1"/>
    <col min="3335" max="3335" width="19.28515625" customWidth="1"/>
    <col min="3337" max="3337" width="13.5703125" bestFit="1" customWidth="1"/>
    <col min="3338" max="3338" width="14.85546875" bestFit="1" customWidth="1"/>
    <col min="3585" max="3585" width="3.28515625" customWidth="1"/>
    <col min="3586" max="3586" width="47.5703125" customWidth="1"/>
    <col min="3587" max="3587" width="9.140625" customWidth="1"/>
    <col min="3588" max="3588" width="17.140625" customWidth="1"/>
    <col min="3589" max="3589" width="5" customWidth="1"/>
    <col min="3591" max="3591" width="19.28515625" customWidth="1"/>
    <col min="3593" max="3593" width="13.5703125" bestFit="1" customWidth="1"/>
    <col min="3594" max="3594" width="14.85546875" bestFit="1" customWidth="1"/>
    <col min="3841" max="3841" width="3.28515625" customWidth="1"/>
    <col min="3842" max="3842" width="47.5703125" customWidth="1"/>
    <col min="3843" max="3843" width="9.140625" customWidth="1"/>
    <col min="3844" max="3844" width="17.140625" customWidth="1"/>
    <col min="3845" max="3845" width="5" customWidth="1"/>
    <col min="3847" max="3847" width="19.28515625" customWidth="1"/>
    <col min="3849" max="3849" width="13.5703125" bestFit="1" customWidth="1"/>
    <col min="3850" max="3850" width="14.85546875" bestFit="1" customWidth="1"/>
    <col min="4097" max="4097" width="3.28515625" customWidth="1"/>
    <col min="4098" max="4098" width="47.5703125" customWidth="1"/>
    <col min="4099" max="4099" width="9.140625" customWidth="1"/>
    <col min="4100" max="4100" width="17.140625" customWidth="1"/>
    <col min="4101" max="4101" width="5" customWidth="1"/>
    <col min="4103" max="4103" width="19.28515625" customWidth="1"/>
    <col min="4105" max="4105" width="13.5703125" bestFit="1" customWidth="1"/>
    <col min="4106" max="4106" width="14.85546875" bestFit="1" customWidth="1"/>
    <col min="4353" max="4353" width="3.28515625" customWidth="1"/>
    <col min="4354" max="4354" width="47.5703125" customWidth="1"/>
    <col min="4355" max="4355" width="9.140625" customWidth="1"/>
    <col min="4356" max="4356" width="17.140625" customWidth="1"/>
    <col min="4357" max="4357" width="5" customWidth="1"/>
    <col min="4359" max="4359" width="19.28515625" customWidth="1"/>
    <col min="4361" max="4361" width="13.5703125" bestFit="1" customWidth="1"/>
    <col min="4362" max="4362" width="14.85546875" bestFit="1" customWidth="1"/>
    <col min="4609" max="4609" width="3.28515625" customWidth="1"/>
    <col min="4610" max="4610" width="47.5703125" customWidth="1"/>
    <col min="4611" max="4611" width="9.140625" customWidth="1"/>
    <col min="4612" max="4612" width="17.140625" customWidth="1"/>
    <col min="4613" max="4613" width="5" customWidth="1"/>
    <col min="4615" max="4615" width="19.28515625" customWidth="1"/>
    <col min="4617" max="4617" width="13.5703125" bestFit="1" customWidth="1"/>
    <col min="4618" max="4618" width="14.85546875" bestFit="1" customWidth="1"/>
    <col min="4865" max="4865" width="3.28515625" customWidth="1"/>
    <col min="4866" max="4866" width="47.5703125" customWidth="1"/>
    <col min="4867" max="4867" width="9.140625" customWidth="1"/>
    <col min="4868" max="4868" width="17.140625" customWidth="1"/>
    <col min="4869" max="4869" width="5" customWidth="1"/>
    <col min="4871" max="4871" width="19.28515625" customWidth="1"/>
    <col min="4873" max="4873" width="13.5703125" bestFit="1" customWidth="1"/>
    <col min="4874" max="4874" width="14.85546875" bestFit="1" customWidth="1"/>
    <col min="5121" max="5121" width="3.28515625" customWidth="1"/>
    <col min="5122" max="5122" width="47.5703125" customWidth="1"/>
    <col min="5123" max="5123" width="9.140625" customWidth="1"/>
    <col min="5124" max="5124" width="17.140625" customWidth="1"/>
    <col min="5125" max="5125" width="5" customWidth="1"/>
    <col min="5127" max="5127" width="19.28515625" customWidth="1"/>
    <col min="5129" max="5129" width="13.5703125" bestFit="1" customWidth="1"/>
    <col min="5130" max="5130" width="14.85546875" bestFit="1" customWidth="1"/>
    <col min="5377" max="5377" width="3.28515625" customWidth="1"/>
    <col min="5378" max="5378" width="47.5703125" customWidth="1"/>
    <col min="5379" max="5379" width="9.140625" customWidth="1"/>
    <col min="5380" max="5380" width="17.140625" customWidth="1"/>
    <col min="5381" max="5381" width="5" customWidth="1"/>
    <col min="5383" max="5383" width="19.28515625" customWidth="1"/>
    <col min="5385" max="5385" width="13.5703125" bestFit="1" customWidth="1"/>
    <col min="5386" max="5386" width="14.85546875" bestFit="1" customWidth="1"/>
    <col min="5633" max="5633" width="3.28515625" customWidth="1"/>
    <col min="5634" max="5634" width="47.5703125" customWidth="1"/>
    <col min="5635" max="5635" width="9.140625" customWidth="1"/>
    <col min="5636" max="5636" width="17.140625" customWidth="1"/>
    <col min="5637" max="5637" width="5" customWidth="1"/>
    <col min="5639" max="5639" width="19.28515625" customWidth="1"/>
    <col min="5641" max="5641" width="13.5703125" bestFit="1" customWidth="1"/>
    <col min="5642" max="5642" width="14.85546875" bestFit="1" customWidth="1"/>
    <col min="5889" max="5889" width="3.28515625" customWidth="1"/>
    <col min="5890" max="5890" width="47.5703125" customWidth="1"/>
    <col min="5891" max="5891" width="9.140625" customWidth="1"/>
    <col min="5892" max="5892" width="17.140625" customWidth="1"/>
    <col min="5893" max="5893" width="5" customWidth="1"/>
    <col min="5895" max="5895" width="19.28515625" customWidth="1"/>
    <col min="5897" max="5897" width="13.5703125" bestFit="1" customWidth="1"/>
    <col min="5898" max="5898" width="14.85546875" bestFit="1" customWidth="1"/>
    <col min="6145" max="6145" width="3.28515625" customWidth="1"/>
    <col min="6146" max="6146" width="47.5703125" customWidth="1"/>
    <col min="6147" max="6147" width="9.140625" customWidth="1"/>
    <col min="6148" max="6148" width="17.140625" customWidth="1"/>
    <col min="6149" max="6149" width="5" customWidth="1"/>
    <col min="6151" max="6151" width="19.28515625" customWidth="1"/>
    <col min="6153" max="6153" width="13.5703125" bestFit="1" customWidth="1"/>
    <col min="6154" max="6154" width="14.85546875" bestFit="1" customWidth="1"/>
    <col min="6401" max="6401" width="3.28515625" customWidth="1"/>
    <col min="6402" max="6402" width="47.5703125" customWidth="1"/>
    <col min="6403" max="6403" width="9.140625" customWidth="1"/>
    <col min="6404" max="6404" width="17.140625" customWidth="1"/>
    <col min="6405" max="6405" width="5" customWidth="1"/>
    <col min="6407" max="6407" width="19.28515625" customWidth="1"/>
    <col min="6409" max="6409" width="13.5703125" bestFit="1" customWidth="1"/>
    <col min="6410" max="6410" width="14.85546875" bestFit="1" customWidth="1"/>
    <col min="6657" max="6657" width="3.28515625" customWidth="1"/>
    <col min="6658" max="6658" width="47.5703125" customWidth="1"/>
    <col min="6659" max="6659" width="9.140625" customWidth="1"/>
    <col min="6660" max="6660" width="17.140625" customWidth="1"/>
    <col min="6661" max="6661" width="5" customWidth="1"/>
    <col min="6663" max="6663" width="19.28515625" customWidth="1"/>
    <col min="6665" max="6665" width="13.5703125" bestFit="1" customWidth="1"/>
    <col min="6666" max="6666" width="14.85546875" bestFit="1" customWidth="1"/>
    <col min="6913" max="6913" width="3.28515625" customWidth="1"/>
    <col min="6914" max="6914" width="47.5703125" customWidth="1"/>
    <col min="6915" max="6915" width="9.140625" customWidth="1"/>
    <col min="6916" max="6916" width="17.140625" customWidth="1"/>
    <col min="6917" max="6917" width="5" customWidth="1"/>
    <col min="6919" max="6919" width="19.28515625" customWidth="1"/>
    <col min="6921" max="6921" width="13.5703125" bestFit="1" customWidth="1"/>
    <col min="6922" max="6922" width="14.85546875" bestFit="1" customWidth="1"/>
    <col min="7169" max="7169" width="3.28515625" customWidth="1"/>
    <col min="7170" max="7170" width="47.5703125" customWidth="1"/>
    <col min="7171" max="7171" width="9.140625" customWidth="1"/>
    <col min="7172" max="7172" width="17.140625" customWidth="1"/>
    <col min="7173" max="7173" width="5" customWidth="1"/>
    <col min="7175" max="7175" width="19.28515625" customWidth="1"/>
    <col min="7177" max="7177" width="13.5703125" bestFit="1" customWidth="1"/>
    <col min="7178" max="7178" width="14.85546875" bestFit="1" customWidth="1"/>
    <col min="7425" max="7425" width="3.28515625" customWidth="1"/>
    <col min="7426" max="7426" width="47.5703125" customWidth="1"/>
    <col min="7427" max="7427" width="9.140625" customWidth="1"/>
    <col min="7428" max="7428" width="17.140625" customWidth="1"/>
    <col min="7429" max="7429" width="5" customWidth="1"/>
    <col min="7431" max="7431" width="19.28515625" customWidth="1"/>
    <col min="7433" max="7433" width="13.5703125" bestFit="1" customWidth="1"/>
    <col min="7434" max="7434" width="14.85546875" bestFit="1" customWidth="1"/>
    <col min="7681" max="7681" width="3.28515625" customWidth="1"/>
    <col min="7682" max="7682" width="47.5703125" customWidth="1"/>
    <col min="7683" max="7683" width="9.140625" customWidth="1"/>
    <col min="7684" max="7684" width="17.140625" customWidth="1"/>
    <col min="7685" max="7685" width="5" customWidth="1"/>
    <col min="7687" max="7687" width="19.28515625" customWidth="1"/>
    <col min="7689" max="7689" width="13.5703125" bestFit="1" customWidth="1"/>
    <col min="7690" max="7690" width="14.85546875" bestFit="1" customWidth="1"/>
    <col min="7937" max="7937" width="3.28515625" customWidth="1"/>
    <col min="7938" max="7938" width="47.5703125" customWidth="1"/>
    <col min="7939" max="7939" width="9.140625" customWidth="1"/>
    <col min="7940" max="7940" width="17.140625" customWidth="1"/>
    <col min="7941" max="7941" width="5" customWidth="1"/>
    <col min="7943" max="7943" width="19.28515625" customWidth="1"/>
    <col min="7945" max="7945" width="13.5703125" bestFit="1" customWidth="1"/>
    <col min="7946" max="7946" width="14.85546875" bestFit="1" customWidth="1"/>
    <col min="8193" max="8193" width="3.28515625" customWidth="1"/>
    <col min="8194" max="8194" width="47.5703125" customWidth="1"/>
    <col min="8195" max="8195" width="9.140625" customWidth="1"/>
    <col min="8196" max="8196" width="17.140625" customWidth="1"/>
    <col min="8197" max="8197" width="5" customWidth="1"/>
    <col min="8199" max="8199" width="19.28515625" customWidth="1"/>
    <col min="8201" max="8201" width="13.5703125" bestFit="1" customWidth="1"/>
    <col min="8202" max="8202" width="14.85546875" bestFit="1" customWidth="1"/>
    <col min="8449" max="8449" width="3.28515625" customWidth="1"/>
    <col min="8450" max="8450" width="47.5703125" customWidth="1"/>
    <col min="8451" max="8451" width="9.140625" customWidth="1"/>
    <col min="8452" max="8452" width="17.140625" customWidth="1"/>
    <col min="8453" max="8453" width="5" customWidth="1"/>
    <col min="8455" max="8455" width="19.28515625" customWidth="1"/>
    <col min="8457" max="8457" width="13.5703125" bestFit="1" customWidth="1"/>
    <col min="8458" max="8458" width="14.85546875" bestFit="1" customWidth="1"/>
    <col min="8705" max="8705" width="3.28515625" customWidth="1"/>
    <col min="8706" max="8706" width="47.5703125" customWidth="1"/>
    <col min="8707" max="8707" width="9.140625" customWidth="1"/>
    <col min="8708" max="8708" width="17.140625" customWidth="1"/>
    <col min="8709" max="8709" width="5" customWidth="1"/>
    <col min="8711" max="8711" width="19.28515625" customWidth="1"/>
    <col min="8713" max="8713" width="13.5703125" bestFit="1" customWidth="1"/>
    <col min="8714" max="8714" width="14.85546875" bestFit="1" customWidth="1"/>
    <col min="8961" max="8961" width="3.28515625" customWidth="1"/>
    <col min="8962" max="8962" width="47.5703125" customWidth="1"/>
    <col min="8963" max="8963" width="9.140625" customWidth="1"/>
    <col min="8964" max="8964" width="17.140625" customWidth="1"/>
    <col min="8965" max="8965" width="5" customWidth="1"/>
    <col min="8967" max="8967" width="19.28515625" customWidth="1"/>
    <col min="8969" max="8969" width="13.5703125" bestFit="1" customWidth="1"/>
    <col min="8970" max="8970" width="14.85546875" bestFit="1" customWidth="1"/>
    <col min="9217" max="9217" width="3.28515625" customWidth="1"/>
    <col min="9218" max="9218" width="47.5703125" customWidth="1"/>
    <col min="9219" max="9219" width="9.140625" customWidth="1"/>
    <col min="9220" max="9220" width="17.140625" customWidth="1"/>
    <col min="9221" max="9221" width="5" customWidth="1"/>
    <col min="9223" max="9223" width="19.28515625" customWidth="1"/>
    <col min="9225" max="9225" width="13.5703125" bestFit="1" customWidth="1"/>
    <col min="9226" max="9226" width="14.85546875" bestFit="1" customWidth="1"/>
    <col min="9473" max="9473" width="3.28515625" customWidth="1"/>
    <col min="9474" max="9474" width="47.5703125" customWidth="1"/>
    <col min="9475" max="9475" width="9.140625" customWidth="1"/>
    <col min="9476" max="9476" width="17.140625" customWidth="1"/>
    <col min="9477" max="9477" width="5" customWidth="1"/>
    <col min="9479" max="9479" width="19.28515625" customWidth="1"/>
    <col min="9481" max="9481" width="13.5703125" bestFit="1" customWidth="1"/>
    <col min="9482" max="9482" width="14.85546875" bestFit="1" customWidth="1"/>
    <col min="9729" max="9729" width="3.28515625" customWidth="1"/>
    <col min="9730" max="9730" width="47.5703125" customWidth="1"/>
    <col min="9731" max="9731" width="9.140625" customWidth="1"/>
    <col min="9732" max="9732" width="17.140625" customWidth="1"/>
    <col min="9733" max="9733" width="5" customWidth="1"/>
    <col min="9735" max="9735" width="19.28515625" customWidth="1"/>
    <col min="9737" max="9737" width="13.5703125" bestFit="1" customWidth="1"/>
    <col min="9738" max="9738" width="14.85546875" bestFit="1" customWidth="1"/>
    <col min="9985" max="9985" width="3.28515625" customWidth="1"/>
    <col min="9986" max="9986" width="47.5703125" customWidth="1"/>
    <col min="9987" max="9987" width="9.140625" customWidth="1"/>
    <col min="9988" max="9988" width="17.140625" customWidth="1"/>
    <col min="9989" max="9989" width="5" customWidth="1"/>
    <col min="9991" max="9991" width="19.28515625" customWidth="1"/>
    <col min="9993" max="9993" width="13.5703125" bestFit="1" customWidth="1"/>
    <col min="9994" max="9994" width="14.85546875" bestFit="1" customWidth="1"/>
    <col min="10241" max="10241" width="3.28515625" customWidth="1"/>
    <col min="10242" max="10242" width="47.5703125" customWidth="1"/>
    <col min="10243" max="10243" width="9.140625" customWidth="1"/>
    <col min="10244" max="10244" width="17.140625" customWidth="1"/>
    <col min="10245" max="10245" width="5" customWidth="1"/>
    <col min="10247" max="10247" width="19.28515625" customWidth="1"/>
    <col min="10249" max="10249" width="13.5703125" bestFit="1" customWidth="1"/>
    <col min="10250" max="10250" width="14.85546875" bestFit="1" customWidth="1"/>
    <col min="10497" max="10497" width="3.28515625" customWidth="1"/>
    <col min="10498" max="10498" width="47.5703125" customWidth="1"/>
    <col min="10499" max="10499" width="9.140625" customWidth="1"/>
    <col min="10500" max="10500" width="17.140625" customWidth="1"/>
    <col min="10501" max="10501" width="5" customWidth="1"/>
    <col min="10503" max="10503" width="19.28515625" customWidth="1"/>
    <col min="10505" max="10505" width="13.5703125" bestFit="1" customWidth="1"/>
    <col min="10506" max="10506" width="14.85546875" bestFit="1" customWidth="1"/>
    <col min="10753" max="10753" width="3.28515625" customWidth="1"/>
    <col min="10754" max="10754" width="47.5703125" customWidth="1"/>
    <col min="10755" max="10755" width="9.140625" customWidth="1"/>
    <col min="10756" max="10756" width="17.140625" customWidth="1"/>
    <col min="10757" max="10757" width="5" customWidth="1"/>
    <col min="10759" max="10759" width="19.28515625" customWidth="1"/>
    <col min="10761" max="10761" width="13.5703125" bestFit="1" customWidth="1"/>
    <col min="10762" max="10762" width="14.85546875" bestFit="1" customWidth="1"/>
    <col min="11009" max="11009" width="3.28515625" customWidth="1"/>
    <col min="11010" max="11010" width="47.5703125" customWidth="1"/>
    <col min="11011" max="11011" width="9.140625" customWidth="1"/>
    <col min="11012" max="11012" width="17.140625" customWidth="1"/>
    <col min="11013" max="11013" width="5" customWidth="1"/>
    <col min="11015" max="11015" width="19.28515625" customWidth="1"/>
    <col min="11017" max="11017" width="13.5703125" bestFit="1" customWidth="1"/>
    <col min="11018" max="11018" width="14.85546875" bestFit="1" customWidth="1"/>
    <col min="11265" max="11265" width="3.28515625" customWidth="1"/>
    <col min="11266" max="11266" width="47.5703125" customWidth="1"/>
    <col min="11267" max="11267" width="9.140625" customWidth="1"/>
    <col min="11268" max="11268" width="17.140625" customWidth="1"/>
    <col min="11269" max="11269" width="5" customWidth="1"/>
    <col min="11271" max="11271" width="19.28515625" customWidth="1"/>
    <col min="11273" max="11273" width="13.5703125" bestFit="1" customWidth="1"/>
    <col min="11274" max="11274" width="14.85546875" bestFit="1" customWidth="1"/>
    <col min="11521" max="11521" width="3.28515625" customWidth="1"/>
    <col min="11522" max="11522" width="47.5703125" customWidth="1"/>
    <col min="11523" max="11523" width="9.140625" customWidth="1"/>
    <col min="11524" max="11524" width="17.140625" customWidth="1"/>
    <col min="11525" max="11525" width="5" customWidth="1"/>
    <col min="11527" max="11527" width="19.28515625" customWidth="1"/>
    <col min="11529" max="11529" width="13.5703125" bestFit="1" customWidth="1"/>
    <col min="11530" max="11530" width="14.85546875" bestFit="1" customWidth="1"/>
    <col min="11777" max="11777" width="3.28515625" customWidth="1"/>
    <col min="11778" max="11778" width="47.5703125" customWidth="1"/>
    <col min="11779" max="11779" width="9.140625" customWidth="1"/>
    <col min="11780" max="11780" width="17.140625" customWidth="1"/>
    <col min="11781" max="11781" width="5" customWidth="1"/>
    <col min="11783" max="11783" width="19.28515625" customWidth="1"/>
    <col min="11785" max="11785" width="13.5703125" bestFit="1" customWidth="1"/>
    <col min="11786" max="11786" width="14.85546875" bestFit="1" customWidth="1"/>
    <col min="12033" max="12033" width="3.28515625" customWidth="1"/>
    <col min="12034" max="12034" width="47.5703125" customWidth="1"/>
    <col min="12035" max="12035" width="9.140625" customWidth="1"/>
    <col min="12036" max="12036" width="17.140625" customWidth="1"/>
    <col min="12037" max="12037" width="5" customWidth="1"/>
    <col min="12039" max="12039" width="19.28515625" customWidth="1"/>
    <col min="12041" max="12041" width="13.5703125" bestFit="1" customWidth="1"/>
    <col min="12042" max="12042" width="14.85546875" bestFit="1" customWidth="1"/>
    <col min="12289" max="12289" width="3.28515625" customWidth="1"/>
    <col min="12290" max="12290" width="47.5703125" customWidth="1"/>
    <col min="12291" max="12291" width="9.140625" customWidth="1"/>
    <col min="12292" max="12292" width="17.140625" customWidth="1"/>
    <col min="12293" max="12293" width="5" customWidth="1"/>
    <col min="12295" max="12295" width="19.28515625" customWidth="1"/>
    <col min="12297" max="12297" width="13.5703125" bestFit="1" customWidth="1"/>
    <col min="12298" max="12298" width="14.85546875" bestFit="1" customWidth="1"/>
    <col min="12545" max="12545" width="3.28515625" customWidth="1"/>
    <col min="12546" max="12546" width="47.5703125" customWidth="1"/>
    <col min="12547" max="12547" width="9.140625" customWidth="1"/>
    <col min="12548" max="12548" width="17.140625" customWidth="1"/>
    <col min="12549" max="12549" width="5" customWidth="1"/>
    <col min="12551" max="12551" width="19.28515625" customWidth="1"/>
    <col min="12553" max="12553" width="13.5703125" bestFit="1" customWidth="1"/>
    <col min="12554" max="12554" width="14.85546875" bestFit="1" customWidth="1"/>
    <col min="12801" max="12801" width="3.28515625" customWidth="1"/>
    <col min="12802" max="12802" width="47.5703125" customWidth="1"/>
    <col min="12803" max="12803" width="9.140625" customWidth="1"/>
    <col min="12804" max="12804" width="17.140625" customWidth="1"/>
    <col min="12805" max="12805" width="5" customWidth="1"/>
    <col min="12807" max="12807" width="19.28515625" customWidth="1"/>
    <col min="12809" max="12809" width="13.5703125" bestFit="1" customWidth="1"/>
    <col min="12810" max="12810" width="14.85546875" bestFit="1" customWidth="1"/>
    <col min="13057" max="13057" width="3.28515625" customWidth="1"/>
    <col min="13058" max="13058" width="47.5703125" customWidth="1"/>
    <col min="13059" max="13059" width="9.140625" customWidth="1"/>
    <col min="13060" max="13060" width="17.140625" customWidth="1"/>
    <col min="13061" max="13061" width="5" customWidth="1"/>
    <col min="13063" max="13063" width="19.28515625" customWidth="1"/>
    <col min="13065" max="13065" width="13.5703125" bestFit="1" customWidth="1"/>
    <col min="13066" max="13066" width="14.85546875" bestFit="1" customWidth="1"/>
    <col min="13313" max="13313" width="3.28515625" customWidth="1"/>
    <col min="13314" max="13314" width="47.5703125" customWidth="1"/>
    <col min="13315" max="13315" width="9.140625" customWidth="1"/>
    <col min="13316" max="13316" width="17.140625" customWidth="1"/>
    <col min="13317" max="13317" width="5" customWidth="1"/>
    <col min="13319" max="13319" width="19.28515625" customWidth="1"/>
    <col min="13321" max="13321" width="13.5703125" bestFit="1" customWidth="1"/>
    <col min="13322" max="13322" width="14.85546875" bestFit="1" customWidth="1"/>
    <col min="13569" max="13569" width="3.28515625" customWidth="1"/>
    <col min="13570" max="13570" width="47.5703125" customWidth="1"/>
    <col min="13571" max="13571" width="9.140625" customWidth="1"/>
    <col min="13572" max="13572" width="17.140625" customWidth="1"/>
    <col min="13573" max="13573" width="5" customWidth="1"/>
    <col min="13575" max="13575" width="19.28515625" customWidth="1"/>
    <col min="13577" max="13577" width="13.5703125" bestFit="1" customWidth="1"/>
    <col min="13578" max="13578" width="14.85546875" bestFit="1" customWidth="1"/>
    <col min="13825" max="13825" width="3.28515625" customWidth="1"/>
    <col min="13826" max="13826" width="47.5703125" customWidth="1"/>
    <col min="13827" max="13827" width="9.140625" customWidth="1"/>
    <col min="13828" max="13828" width="17.140625" customWidth="1"/>
    <col min="13829" max="13829" width="5" customWidth="1"/>
    <col min="13831" max="13831" width="19.28515625" customWidth="1"/>
    <col min="13833" max="13833" width="13.5703125" bestFit="1" customWidth="1"/>
    <col min="13834" max="13834" width="14.85546875" bestFit="1" customWidth="1"/>
    <col min="14081" max="14081" width="3.28515625" customWidth="1"/>
    <col min="14082" max="14082" width="47.5703125" customWidth="1"/>
    <col min="14083" max="14083" width="9.140625" customWidth="1"/>
    <col min="14084" max="14084" width="17.140625" customWidth="1"/>
    <col min="14085" max="14085" width="5" customWidth="1"/>
    <col min="14087" max="14087" width="19.28515625" customWidth="1"/>
    <col min="14089" max="14089" width="13.5703125" bestFit="1" customWidth="1"/>
    <col min="14090" max="14090" width="14.85546875" bestFit="1" customWidth="1"/>
    <col min="14337" max="14337" width="3.28515625" customWidth="1"/>
    <col min="14338" max="14338" width="47.5703125" customWidth="1"/>
    <col min="14339" max="14339" width="9.140625" customWidth="1"/>
    <col min="14340" max="14340" width="17.140625" customWidth="1"/>
    <col min="14341" max="14341" width="5" customWidth="1"/>
    <col min="14343" max="14343" width="19.28515625" customWidth="1"/>
    <col min="14345" max="14345" width="13.5703125" bestFit="1" customWidth="1"/>
    <col min="14346" max="14346" width="14.85546875" bestFit="1" customWidth="1"/>
    <col min="14593" max="14593" width="3.28515625" customWidth="1"/>
    <col min="14594" max="14594" width="47.5703125" customWidth="1"/>
    <col min="14595" max="14595" width="9.140625" customWidth="1"/>
    <col min="14596" max="14596" width="17.140625" customWidth="1"/>
    <col min="14597" max="14597" width="5" customWidth="1"/>
    <col min="14599" max="14599" width="19.28515625" customWidth="1"/>
    <col min="14601" max="14601" width="13.5703125" bestFit="1" customWidth="1"/>
    <col min="14602" max="14602" width="14.85546875" bestFit="1" customWidth="1"/>
    <col min="14849" max="14849" width="3.28515625" customWidth="1"/>
    <col min="14850" max="14850" width="47.5703125" customWidth="1"/>
    <col min="14851" max="14851" width="9.140625" customWidth="1"/>
    <col min="14852" max="14852" width="17.140625" customWidth="1"/>
    <col min="14853" max="14853" width="5" customWidth="1"/>
    <col min="14855" max="14855" width="19.28515625" customWidth="1"/>
    <col min="14857" max="14857" width="13.5703125" bestFit="1" customWidth="1"/>
    <col min="14858" max="14858" width="14.85546875" bestFit="1" customWidth="1"/>
    <col min="15105" max="15105" width="3.28515625" customWidth="1"/>
    <col min="15106" max="15106" width="47.5703125" customWidth="1"/>
    <col min="15107" max="15107" width="9.140625" customWidth="1"/>
    <col min="15108" max="15108" width="17.140625" customWidth="1"/>
    <col min="15109" max="15109" width="5" customWidth="1"/>
    <col min="15111" max="15111" width="19.28515625" customWidth="1"/>
    <col min="15113" max="15113" width="13.5703125" bestFit="1" customWidth="1"/>
    <col min="15114" max="15114" width="14.85546875" bestFit="1" customWidth="1"/>
    <col min="15361" max="15361" width="3.28515625" customWidth="1"/>
    <col min="15362" max="15362" width="47.5703125" customWidth="1"/>
    <col min="15363" max="15363" width="9.140625" customWidth="1"/>
    <col min="15364" max="15364" width="17.140625" customWidth="1"/>
    <col min="15365" max="15365" width="5" customWidth="1"/>
    <col min="15367" max="15367" width="19.28515625" customWidth="1"/>
    <col min="15369" max="15369" width="13.5703125" bestFit="1" customWidth="1"/>
    <col min="15370" max="15370" width="14.85546875" bestFit="1" customWidth="1"/>
    <col min="15617" max="15617" width="3.28515625" customWidth="1"/>
    <col min="15618" max="15618" width="47.5703125" customWidth="1"/>
    <col min="15619" max="15619" width="9.140625" customWidth="1"/>
    <col min="15620" max="15620" width="17.140625" customWidth="1"/>
    <col min="15621" max="15621" width="5" customWidth="1"/>
    <col min="15623" max="15623" width="19.28515625" customWidth="1"/>
    <col min="15625" max="15625" width="13.5703125" bestFit="1" customWidth="1"/>
    <col min="15626" max="15626" width="14.85546875" bestFit="1" customWidth="1"/>
    <col min="15873" max="15873" width="3.28515625" customWidth="1"/>
    <col min="15874" max="15874" width="47.5703125" customWidth="1"/>
    <col min="15875" max="15875" width="9.140625" customWidth="1"/>
    <col min="15876" max="15876" width="17.140625" customWidth="1"/>
    <col min="15877" max="15877" width="5" customWidth="1"/>
    <col min="15879" max="15879" width="19.28515625" customWidth="1"/>
    <col min="15881" max="15881" width="13.5703125" bestFit="1" customWidth="1"/>
    <col min="15882" max="15882" width="14.85546875" bestFit="1" customWidth="1"/>
    <col min="16129" max="16129" width="3.28515625" customWidth="1"/>
    <col min="16130" max="16130" width="47.5703125" customWidth="1"/>
    <col min="16131" max="16131" width="9.140625" customWidth="1"/>
    <col min="16132" max="16132" width="17.140625" customWidth="1"/>
    <col min="16133" max="16133" width="5" customWidth="1"/>
    <col min="16135" max="16135" width="19.28515625" customWidth="1"/>
    <col min="16137" max="16137" width="13.5703125" bestFit="1" customWidth="1"/>
    <col min="16138" max="16138" width="14.85546875" bestFit="1" customWidth="1"/>
  </cols>
  <sheetData>
    <row r="1" spans="1:7" ht="15.75" x14ac:dyDescent="0.25">
      <c r="A1" s="571" t="s">
        <v>255</v>
      </c>
      <c r="B1" s="572"/>
      <c r="C1" s="572"/>
      <c r="D1" s="572"/>
      <c r="E1" s="572"/>
      <c r="F1" s="572"/>
      <c r="G1" s="573"/>
    </row>
    <row r="2" spans="1:7" x14ac:dyDescent="0.25">
      <c r="A2" s="118"/>
      <c r="B2" s="3"/>
      <c r="C2" s="3"/>
      <c r="D2" s="3"/>
      <c r="E2" s="574" t="s">
        <v>256</v>
      </c>
      <c r="F2" s="574"/>
      <c r="G2" s="575"/>
    </row>
    <row r="3" spans="1:7" ht="15" customHeight="1" x14ac:dyDescent="0.25">
      <c r="A3" s="119"/>
      <c r="B3" s="120" t="s">
        <v>257</v>
      </c>
      <c r="C3" s="121"/>
      <c r="D3" s="121"/>
      <c r="E3" s="32"/>
      <c r="F3" s="32"/>
      <c r="G3" s="122"/>
    </row>
    <row r="4" spans="1:7" ht="17.25" customHeight="1" x14ac:dyDescent="0.25">
      <c r="A4" s="119"/>
      <c r="B4" s="120" t="s">
        <v>258</v>
      </c>
      <c r="C4" s="121"/>
      <c r="D4" s="121"/>
      <c r="E4" s="32"/>
      <c r="F4" s="32"/>
      <c r="G4" s="122"/>
    </row>
    <row r="5" spans="1:7" ht="7.9" customHeight="1" x14ac:dyDescent="0.25">
      <c r="A5" s="119"/>
      <c r="B5" s="123"/>
      <c r="C5" s="121"/>
      <c r="D5" s="121"/>
      <c r="E5" s="32"/>
      <c r="F5" s="32"/>
      <c r="G5" s="122"/>
    </row>
    <row r="6" spans="1:7" x14ac:dyDescent="0.25">
      <c r="A6" s="119" t="s">
        <v>259</v>
      </c>
      <c r="B6" s="576" t="s">
        <v>260</v>
      </c>
      <c r="C6" s="577"/>
      <c r="D6" s="577"/>
      <c r="E6" s="121"/>
      <c r="F6" s="32"/>
      <c r="G6" s="122"/>
    </row>
    <row r="7" spans="1:7" x14ac:dyDescent="0.25">
      <c r="A7" s="119"/>
      <c r="B7" s="577"/>
      <c r="C7" s="577"/>
      <c r="D7" s="577"/>
      <c r="E7" s="121"/>
      <c r="F7" s="32"/>
      <c r="G7" s="122"/>
    </row>
    <row r="8" spans="1:7" ht="7.15" customHeight="1" x14ac:dyDescent="0.25">
      <c r="A8" s="119"/>
      <c r="B8" s="124"/>
      <c r="C8" s="32"/>
      <c r="D8" s="125"/>
      <c r="E8" s="121"/>
      <c r="F8" s="32"/>
      <c r="G8" s="122"/>
    </row>
    <row r="9" spans="1:7" x14ac:dyDescent="0.25">
      <c r="A9" s="119"/>
      <c r="B9" s="126" t="s">
        <v>261</v>
      </c>
      <c r="C9" s="127" t="s">
        <v>223</v>
      </c>
      <c r="D9" s="125"/>
      <c r="E9" s="121"/>
      <c r="F9" s="32"/>
      <c r="G9" s="122"/>
    </row>
    <row r="10" spans="1:7" x14ac:dyDescent="0.25">
      <c r="A10" s="119"/>
      <c r="B10" s="128" t="s">
        <v>262</v>
      </c>
      <c r="C10" s="129">
        <v>0</v>
      </c>
      <c r="D10" s="32"/>
      <c r="E10" s="32"/>
      <c r="F10" s="32"/>
      <c r="G10" s="122"/>
    </row>
    <row r="11" spans="1:7" x14ac:dyDescent="0.25">
      <c r="A11" s="119"/>
      <c r="B11" s="128" t="s">
        <v>200</v>
      </c>
      <c r="C11" s="129">
        <v>0</v>
      </c>
      <c r="D11" s="32"/>
      <c r="E11" s="32"/>
      <c r="F11" s="32"/>
      <c r="G11" s="122"/>
    </row>
    <row r="12" spans="1:7" x14ac:dyDescent="0.25">
      <c r="A12" s="119"/>
      <c r="B12" s="128" t="s">
        <v>201</v>
      </c>
      <c r="C12" s="129">
        <v>0</v>
      </c>
      <c r="D12" s="32"/>
      <c r="E12" s="32"/>
      <c r="F12" s="32"/>
      <c r="G12" s="122"/>
    </row>
    <row r="13" spans="1:7" x14ac:dyDescent="0.25">
      <c r="A13" s="119"/>
      <c r="B13" s="130" t="s">
        <v>263</v>
      </c>
      <c r="C13" s="131">
        <f>SUM(C10:C12)</f>
        <v>0</v>
      </c>
      <c r="D13" s="32"/>
      <c r="E13" s="32"/>
      <c r="F13" s="32"/>
      <c r="G13" s="122"/>
    </row>
    <row r="14" spans="1:7" ht="9" customHeight="1" x14ac:dyDescent="0.25">
      <c r="A14" s="119"/>
      <c r="B14" s="123"/>
      <c r="C14" s="132"/>
      <c r="D14" s="32"/>
      <c r="E14" s="32"/>
      <c r="F14" s="32"/>
      <c r="G14" s="122"/>
    </row>
    <row r="15" spans="1:7" ht="15" customHeight="1" x14ac:dyDescent="0.25">
      <c r="A15" s="119"/>
      <c r="B15" s="578" t="s">
        <v>264</v>
      </c>
      <c r="C15" s="578"/>
      <c r="D15" s="578"/>
      <c r="E15" s="578"/>
      <c r="F15" s="578"/>
      <c r="G15" s="122"/>
    </row>
    <row r="16" spans="1:7" ht="21" customHeight="1" x14ac:dyDescent="0.25">
      <c r="A16" s="119"/>
      <c r="B16" s="578"/>
      <c r="C16" s="578"/>
      <c r="D16" s="578"/>
      <c r="E16" s="578"/>
      <c r="F16" s="578"/>
      <c r="G16" s="122"/>
    </row>
    <row r="17" spans="1:7" ht="22.9" customHeight="1" x14ac:dyDescent="0.25">
      <c r="A17" s="119" t="s">
        <v>265</v>
      </c>
      <c r="B17" s="133" t="s">
        <v>266</v>
      </c>
      <c r="C17" s="134"/>
      <c r="D17" s="32"/>
      <c r="E17" s="32"/>
      <c r="F17" s="32"/>
      <c r="G17" s="122"/>
    </row>
    <row r="18" spans="1:7" x14ac:dyDescent="0.25">
      <c r="A18" s="119"/>
      <c r="B18" s="128" t="s">
        <v>267</v>
      </c>
      <c r="C18" s="135">
        <f>+C12</f>
        <v>0</v>
      </c>
      <c r="D18" s="136">
        <v>1</v>
      </c>
      <c r="E18" s="32"/>
      <c r="F18" s="32"/>
      <c r="G18" s="122"/>
    </row>
    <row r="19" spans="1:7" x14ac:dyDescent="0.25">
      <c r="A19" s="119"/>
      <c r="B19" s="128" t="s">
        <v>268</v>
      </c>
      <c r="C19" s="137" t="s">
        <v>87</v>
      </c>
      <c r="D19" s="138">
        <v>0.19</v>
      </c>
      <c r="E19" s="32"/>
      <c r="F19" s="32"/>
      <c r="G19" s="122"/>
    </row>
    <row r="20" spans="1:7" ht="7.15" customHeight="1" x14ac:dyDescent="0.25">
      <c r="A20" s="119"/>
      <c r="B20" s="123"/>
      <c r="C20" s="32"/>
      <c r="D20" s="32"/>
      <c r="E20" s="32"/>
      <c r="F20" s="32"/>
      <c r="G20" s="122"/>
    </row>
    <row r="21" spans="1:7" x14ac:dyDescent="0.25">
      <c r="A21" s="119"/>
      <c r="B21" s="130" t="s">
        <v>269</v>
      </c>
      <c r="C21" s="139">
        <f>+(D19*C18)/D18</f>
        <v>0</v>
      </c>
      <c r="D21" s="32"/>
      <c r="E21" s="32"/>
      <c r="F21" s="32"/>
      <c r="G21" s="122"/>
    </row>
    <row r="22" spans="1:7" x14ac:dyDescent="0.25">
      <c r="A22" s="119"/>
      <c r="B22" s="140"/>
      <c r="C22" s="31"/>
      <c r="D22" s="32"/>
      <c r="E22" s="32"/>
      <c r="F22" s="32"/>
      <c r="G22" s="122"/>
    </row>
    <row r="23" spans="1:7" x14ac:dyDescent="0.25">
      <c r="A23" s="119"/>
      <c r="B23" s="128" t="s">
        <v>263</v>
      </c>
      <c r="C23" s="141">
        <f>C13</f>
        <v>0</v>
      </c>
      <c r="D23" s="32"/>
      <c r="E23" s="32"/>
      <c r="F23" s="32"/>
      <c r="G23" s="122"/>
    </row>
    <row r="24" spans="1:7" x14ac:dyDescent="0.25">
      <c r="A24" s="119"/>
      <c r="B24" s="128" t="s">
        <v>269</v>
      </c>
      <c r="C24" s="142">
        <f>C21</f>
        <v>0</v>
      </c>
      <c r="D24" s="143"/>
      <c r="E24" s="32"/>
      <c r="F24" s="32"/>
      <c r="G24" s="122"/>
    </row>
    <row r="25" spans="1:7" x14ac:dyDescent="0.25">
      <c r="A25" s="119"/>
      <c r="B25" s="144" t="s">
        <v>270</v>
      </c>
      <c r="C25" s="145">
        <f>+C13+C21</f>
        <v>0</v>
      </c>
      <c r="D25" s="121"/>
      <c r="E25" s="32"/>
      <c r="F25" s="32"/>
      <c r="G25" s="122"/>
    </row>
    <row r="26" spans="1:7" ht="6.6" customHeight="1" x14ac:dyDescent="0.25">
      <c r="A26" s="119"/>
      <c r="B26" s="123"/>
      <c r="C26" s="32"/>
      <c r="D26" s="32"/>
      <c r="E26" s="32"/>
      <c r="F26" s="32"/>
      <c r="G26" s="122"/>
    </row>
    <row r="27" spans="1:7" x14ac:dyDescent="0.25">
      <c r="A27" s="119" t="s">
        <v>271</v>
      </c>
      <c r="B27" s="124" t="s">
        <v>272</v>
      </c>
      <c r="C27" s="32"/>
      <c r="D27" s="32"/>
      <c r="E27" s="32"/>
      <c r="F27" s="579" t="s">
        <v>273</v>
      </c>
      <c r="G27" s="580"/>
    </row>
    <row r="28" spans="1:7" ht="7.15" customHeight="1" x14ac:dyDescent="0.25">
      <c r="A28" s="119"/>
      <c r="B28" s="123"/>
      <c r="C28" s="32"/>
      <c r="D28" s="32"/>
      <c r="E28" s="32"/>
      <c r="F28" s="32"/>
      <c r="G28" s="122"/>
    </row>
    <row r="29" spans="1:7" x14ac:dyDescent="0.25">
      <c r="A29" s="119"/>
      <c r="B29" s="127" t="s">
        <v>261</v>
      </c>
      <c r="C29" s="127" t="s">
        <v>274</v>
      </c>
      <c r="D29" s="146" t="s">
        <v>240</v>
      </c>
      <c r="E29" s="31"/>
      <c r="F29" s="127" t="s">
        <v>274</v>
      </c>
      <c r="G29" s="147" t="s">
        <v>240</v>
      </c>
    </row>
    <row r="30" spans="1:7" x14ac:dyDescent="0.25">
      <c r="A30" s="119"/>
      <c r="B30" s="148" t="s">
        <v>275</v>
      </c>
      <c r="C30" s="149">
        <v>1</v>
      </c>
      <c r="D30" s="150">
        <v>0</v>
      </c>
      <c r="E30" s="31"/>
      <c r="F30" s="149">
        <v>1</v>
      </c>
      <c r="G30" s="151"/>
    </row>
    <row r="31" spans="1:7" x14ac:dyDescent="0.25">
      <c r="A31" s="119"/>
      <c r="B31" s="128" t="s">
        <v>276</v>
      </c>
      <c r="C31" s="152">
        <f>+C25</f>
        <v>0</v>
      </c>
      <c r="D31" s="153">
        <f>+D30-(+D30/(1+C31))</f>
        <v>0</v>
      </c>
      <c r="E31" s="31"/>
      <c r="F31" s="152">
        <f>+C31</f>
        <v>0</v>
      </c>
      <c r="G31" s="154">
        <f>+G30-(+G30/(1+F31))</f>
        <v>0</v>
      </c>
    </row>
    <row r="32" spans="1:7" x14ac:dyDescent="0.25">
      <c r="A32" s="119"/>
      <c r="B32" s="128" t="s">
        <v>277</v>
      </c>
      <c r="C32" s="152"/>
      <c r="D32" s="153">
        <f>+D30-D31</f>
        <v>0</v>
      </c>
      <c r="E32" s="31"/>
      <c r="F32" s="152"/>
      <c r="G32" s="154">
        <f>+G30-G31</f>
        <v>0</v>
      </c>
    </row>
    <row r="33" spans="1:10" x14ac:dyDescent="0.25">
      <c r="A33" s="119"/>
      <c r="B33" s="144" t="s">
        <v>278</v>
      </c>
      <c r="C33" s="155"/>
      <c r="D33" s="156">
        <f>+D30-D31</f>
        <v>0</v>
      </c>
      <c r="E33" s="31"/>
      <c r="F33" s="155"/>
      <c r="G33" s="157">
        <f>+G30-G31</f>
        <v>0</v>
      </c>
    </row>
    <row r="34" spans="1:10" ht="8.4499999999999993" customHeight="1" x14ac:dyDescent="0.25">
      <c r="A34" s="119"/>
      <c r="B34" s="121"/>
      <c r="C34" s="121"/>
      <c r="D34" s="121"/>
      <c r="E34" s="32"/>
      <c r="F34" s="121"/>
      <c r="G34" s="158"/>
    </row>
    <row r="35" spans="1:10" x14ac:dyDescent="0.25">
      <c r="A35" s="119" t="s">
        <v>279</v>
      </c>
      <c r="B35" s="124" t="s">
        <v>280</v>
      </c>
      <c r="C35" s="121"/>
      <c r="D35" s="121"/>
      <c r="E35" s="32"/>
      <c r="F35" s="121"/>
      <c r="G35" s="158"/>
    </row>
    <row r="36" spans="1:10" ht="7.15" customHeight="1" x14ac:dyDescent="0.25">
      <c r="A36" s="119"/>
      <c r="B36" s="121"/>
      <c r="C36" s="121"/>
      <c r="D36" s="121"/>
      <c r="E36" s="32"/>
      <c r="F36" s="121"/>
      <c r="G36" s="158"/>
    </row>
    <row r="37" spans="1:10" x14ac:dyDescent="0.25">
      <c r="A37" s="119"/>
      <c r="B37" s="127" t="s">
        <v>261</v>
      </c>
      <c r="C37" s="127" t="s">
        <v>274</v>
      </c>
      <c r="D37" s="146" t="s">
        <v>240</v>
      </c>
      <c r="E37" s="31"/>
      <c r="F37" s="127" t="s">
        <v>274</v>
      </c>
      <c r="G37" s="146" t="s">
        <v>240</v>
      </c>
    </row>
    <row r="38" spans="1:10" x14ac:dyDescent="0.25">
      <c r="A38" s="119"/>
      <c r="B38" s="148" t="s">
        <v>281</v>
      </c>
      <c r="C38" s="159"/>
      <c r="D38" s="160">
        <f>+D33</f>
        <v>0</v>
      </c>
      <c r="E38" s="31"/>
      <c r="F38" s="159"/>
      <c r="G38" s="160">
        <f>+G33</f>
        <v>0</v>
      </c>
    </row>
    <row r="39" spans="1:10" x14ac:dyDescent="0.25">
      <c r="A39" s="119"/>
      <c r="B39" s="128" t="s">
        <v>262</v>
      </c>
      <c r="C39" s="161">
        <f>+C10</f>
        <v>0</v>
      </c>
      <c r="D39" s="153">
        <f>+D33*C39</f>
        <v>0</v>
      </c>
      <c r="E39" s="31"/>
      <c r="F39" s="161">
        <f>+C39</f>
        <v>0</v>
      </c>
      <c r="G39" s="153">
        <f>+G33*F39</f>
        <v>0</v>
      </c>
    </row>
    <row r="40" spans="1:10" x14ac:dyDescent="0.25">
      <c r="A40" s="119"/>
      <c r="B40" s="128" t="s">
        <v>200</v>
      </c>
      <c r="C40" s="161">
        <f>+C11</f>
        <v>0</v>
      </c>
      <c r="D40" s="153">
        <f>+D33*C40</f>
        <v>0</v>
      </c>
      <c r="E40" s="31"/>
      <c r="F40" s="161">
        <f>+C40</f>
        <v>0</v>
      </c>
      <c r="G40" s="153">
        <f>+G33*F40</f>
        <v>0</v>
      </c>
    </row>
    <row r="41" spans="1:10" x14ac:dyDescent="0.25">
      <c r="A41" s="119"/>
      <c r="B41" s="128" t="s">
        <v>201</v>
      </c>
      <c r="C41" s="161">
        <f>+C12</f>
        <v>0</v>
      </c>
      <c r="D41" s="153">
        <f>+D33*C41</f>
        <v>0</v>
      </c>
      <c r="E41" s="31"/>
      <c r="F41" s="161">
        <f>+C41</f>
        <v>0</v>
      </c>
      <c r="G41" s="153">
        <f>+G33*F41</f>
        <v>0</v>
      </c>
    </row>
    <row r="42" spans="1:10" x14ac:dyDescent="0.25">
      <c r="A42" s="119"/>
      <c r="B42" s="162" t="s">
        <v>263</v>
      </c>
      <c r="C42" s="163"/>
      <c r="D42" s="164">
        <f>SUM(D39:D41)</f>
        <v>0</v>
      </c>
      <c r="E42" s="31"/>
      <c r="F42" s="163"/>
      <c r="G42" s="164">
        <f>SUM(G39:G41)</f>
        <v>0</v>
      </c>
      <c r="I42" s="165"/>
    </row>
    <row r="43" spans="1:10" x14ac:dyDescent="0.25">
      <c r="A43" s="119"/>
      <c r="B43" s="148" t="s">
        <v>268</v>
      </c>
      <c r="C43" s="166">
        <f>+D19</f>
        <v>0.19</v>
      </c>
      <c r="D43" s="167">
        <f>+D41*C43</f>
        <v>0</v>
      </c>
      <c r="E43" s="31"/>
      <c r="F43" s="166">
        <f>+D19</f>
        <v>0.19</v>
      </c>
      <c r="G43" s="167">
        <f>+G41*F43</f>
        <v>0</v>
      </c>
      <c r="I43" s="165"/>
      <c r="J43" s="168"/>
    </row>
    <row r="44" spans="1:10" x14ac:dyDescent="0.25">
      <c r="A44" s="119"/>
      <c r="B44" s="162" t="s">
        <v>282</v>
      </c>
      <c r="C44" s="169">
        <f>+C25</f>
        <v>0</v>
      </c>
      <c r="D44" s="164">
        <f>+D42+D43</f>
        <v>0</v>
      </c>
      <c r="E44" s="31"/>
      <c r="F44" s="169">
        <f>+C25</f>
        <v>0</v>
      </c>
      <c r="G44" s="164">
        <f>+G42+G43</f>
        <v>0</v>
      </c>
      <c r="I44" s="165"/>
    </row>
    <row r="45" spans="1:10" x14ac:dyDescent="0.25">
      <c r="A45" s="119"/>
      <c r="B45" s="162" t="s">
        <v>283</v>
      </c>
      <c r="C45" s="169"/>
      <c r="D45" s="170">
        <f>+D50</f>
        <v>0</v>
      </c>
      <c r="E45" s="31"/>
      <c r="F45" s="169"/>
      <c r="G45" s="170">
        <f>+G50</f>
        <v>0</v>
      </c>
      <c r="I45" s="165"/>
    </row>
    <row r="46" spans="1:10" ht="15.75" thickBot="1" x14ac:dyDescent="0.3">
      <c r="A46" s="119"/>
      <c r="B46" s="569" t="s">
        <v>284</v>
      </c>
      <c r="C46" s="570"/>
      <c r="D46" s="171">
        <f>+D38+D42+D43</f>
        <v>0</v>
      </c>
      <c r="E46" s="172"/>
      <c r="F46" s="173"/>
      <c r="G46" s="171">
        <f>+G38+G42+G43</f>
        <v>0</v>
      </c>
      <c r="I46" s="165"/>
      <c r="J46" s="165"/>
    </row>
    <row r="47" spans="1:10" ht="6.6" customHeight="1" x14ac:dyDescent="0.25">
      <c r="A47" s="119"/>
      <c r="B47" s="32"/>
      <c r="C47" s="32"/>
      <c r="D47" s="32"/>
      <c r="E47" s="121"/>
      <c r="F47" s="32"/>
      <c r="G47" s="122"/>
      <c r="I47" s="165"/>
    </row>
    <row r="48" spans="1:10" x14ac:dyDescent="0.25">
      <c r="A48" s="119" t="s">
        <v>285</v>
      </c>
      <c r="B48" s="174" t="s">
        <v>286</v>
      </c>
      <c r="C48" s="32"/>
      <c r="D48" s="32"/>
      <c r="E48" s="32"/>
      <c r="F48" s="174"/>
      <c r="G48" s="122"/>
    </row>
    <row r="49" spans="1:7" ht="7.15" customHeight="1" x14ac:dyDescent="0.25">
      <c r="A49" s="119"/>
      <c r="B49" s="32"/>
      <c r="C49" s="32"/>
      <c r="D49" s="32"/>
      <c r="E49" s="32"/>
      <c r="F49" s="32"/>
      <c r="G49" s="122"/>
    </row>
    <row r="50" spans="1:7" x14ac:dyDescent="0.25">
      <c r="A50" s="119"/>
      <c r="B50" s="175" t="s">
        <v>287</v>
      </c>
      <c r="C50" s="176"/>
      <c r="D50" s="177">
        <f>+D46-D43</f>
        <v>0</v>
      </c>
      <c r="F50" s="176"/>
      <c r="G50" s="178">
        <f>+G46-G43</f>
        <v>0</v>
      </c>
    </row>
    <row r="51" spans="1:7" x14ac:dyDescent="0.25">
      <c r="A51" s="119"/>
      <c r="B51" s="179" t="s">
        <v>288</v>
      </c>
      <c r="C51" s="180">
        <v>5.0000000000000001E-3</v>
      </c>
      <c r="D51" s="181">
        <f>D50*C51</f>
        <v>0</v>
      </c>
      <c r="E51" s="32"/>
      <c r="F51" s="180">
        <v>5.0000000000000001E-3</v>
      </c>
      <c r="G51" s="182">
        <f>G50*F51</f>
        <v>0</v>
      </c>
    </row>
    <row r="52" spans="1:7" ht="9" customHeight="1" x14ac:dyDescent="0.25">
      <c r="A52" s="119"/>
      <c r="B52" s="183"/>
      <c r="C52" s="184"/>
      <c r="D52" s="185"/>
      <c r="E52" s="32"/>
      <c r="F52" s="184"/>
      <c r="G52" s="186"/>
    </row>
    <row r="53" spans="1:7" x14ac:dyDescent="0.25">
      <c r="A53" s="119"/>
      <c r="B53" s="187" t="s">
        <v>289</v>
      </c>
      <c r="C53" s="159"/>
      <c r="D53" s="188">
        <f>+D46-D43</f>
        <v>0</v>
      </c>
      <c r="E53" s="32"/>
      <c r="F53" s="159"/>
      <c r="G53" s="189">
        <f>+G46-G43</f>
        <v>0</v>
      </c>
    </row>
    <row r="54" spans="1:7" x14ac:dyDescent="0.25">
      <c r="A54" s="119"/>
      <c r="B54" s="179" t="s">
        <v>290</v>
      </c>
      <c r="C54" s="190">
        <v>0.05</v>
      </c>
      <c r="D54" s="181">
        <f>D53*C54</f>
        <v>0</v>
      </c>
      <c r="E54" s="32"/>
      <c r="F54" s="190">
        <v>0.05</v>
      </c>
      <c r="G54" s="182">
        <f>G53*F54</f>
        <v>0</v>
      </c>
    </row>
    <row r="55" spans="1:7" ht="10.9" customHeight="1" x14ac:dyDescent="0.25">
      <c r="A55" s="119"/>
      <c r="B55" s="183"/>
      <c r="C55" s="184"/>
      <c r="D55" s="185"/>
      <c r="E55" s="121"/>
      <c r="F55" s="184"/>
      <c r="G55" s="186"/>
    </row>
    <row r="56" spans="1:7" x14ac:dyDescent="0.25">
      <c r="A56" s="119"/>
      <c r="B56" s="187" t="s">
        <v>291</v>
      </c>
      <c r="C56" s="159"/>
      <c r="D56" s="188">
        <f>+D46-D43</f>
        <v>0</v>
      </c>
      <c r="E56" s="32"/>
      <c r="F56" s="159"/>
      <c r="G56" s="189">
        <f>+G46-G43</f>
        <v>0</v>
      </c>
    </row>
    <row r="57" spans="1:7" x14ac:dyDescent="0.25">
      <c r="A57" s="119"/>
      <c r="B57" s="191" t="s">
        <v>292</v>
      </c>
      <c r="C57" s="192">
        <v>0.02</v>
      </c>
      <c r="D57" s="193">
        <f>D56*C57</f>
        <v>0</v>
      </c>
      <c r="E57" s="32"/>
      <c r="F57" s="192">
        <v>0.02</v>
      </c>
      <c r="G57" s="194">
        <f>G56*F57</f>
        <v>0</v>
      </c>
    </row>
    <row r="58" spans="1:7" x14ac:dyDescent="0.25">
      <c r="A58" s="119"/>
      <c r="B58" s="191" t="s">
        <v>293</v>
      </c>
      <c r="C58" s="195">
        <v>0</v>
      </c>
      <c r="D58" s="196">
        <f>D56*C58</f>
        <v>0</v>
      </c>
      <c r="E58" s="32"/>
      <c r="F58" s="195">
        <v>0</v>
      </c>
      <c r="G58" s="197">
        <f>G56*F58</f>
        <v>0</v>
      </c>
    </row>
    <row r="59" spans="1:7" x14ac:dyDescent="0.25">
      <c r="A59" s="119"/>
      <c r="B59" s="191" t="s">
        <v>294</v>
      </c>
      <c r="C59" s="192">
        <v>0.15</v>
      </c>
      <c r="D59" s="193">
        <f>D43*C59</f>
        <v>0</v>
      </c>
      <c r="E59" s="32"/>
      <c r="F59" s="192">
        <v>0.15</v>
      </c>
      <c r="G59" s="194">
        <f>G43*F59</f>
        <v>0</v>
      </c>
    </row>
    <row r="60" spans="1:7" x14ac:dyDescent="0.25">
      <c r="A60" s="119"/>
      <c r="B60" s="191" t="s">
        <v>295</v>
      </c>
      <c r="C60" s="195">
        <v>0</v>
      </c>
      <c r="D60" s="196">
        <f>+D56*C60</f>
        <v>0</v>
      </c>
      <c r="E60" s="32"/>
      <c r="F60" s="195">
        <v>0</v>
      </c>
      <c r="G60" s="197">
        <f>+G56*F60</f>
        <v>0</v>
      </c>
    </row>
    <row r="61" spans="1:7" x14ac:dyDescent="0.25">
      <c r="A61" s="119"/>
      <c r="B61" s="198" t="s">
        <v>296</v>
      </c>
      <c r="C61" s="199" t="s">
        <v>297</v>
      </c>
      <c r="D61" s="200">
        <f>SUM(D57:D60)</f>
        <v>0</v>
      </c>
      <c r="E61" s="32"/>
      <c r="F61" s="199" t="s">
        <v>297</v>
      </c>
      <c r="G61" s="201">
        <f>SUM(G57:G60)</f>
        <v>0</v>
      </c>
    </row>
    <row r="62" spans="1:7" x14ac:dyDescent="0.25">
      <c r="A62" s="119"/>
      <c r="B62" s="202" t="s">
        <v>298</v>
      </c>
      <c r="C62" s="202"/>
      <c r="D62" s="203">
        <f>+D51+D54</f>
        <v>0</v>
      </c>
      <c r="E62" s="32"/>
      <c r="F62" s="202"/>
      <c r="G62" s="204">
        <f>+G51+G54</f>
        <v>0</v>
      </c>
    </row>
    <row r="63" spans="1:7" ht="8.4499999999999993" customHeight="1" x14ac:dyDescent="0.25">
      <c r="A63" s="119"/>
      <c r="B63" s="183"/>
      <c r="C63" s="183"/>
      <c r="D63" s="185"/>
      <c r="E63" s="32"/>
      <c r="F63" s="183"/>
      <c r="G63" s="186"/>
    </row>
    <row r="64" spans="1:7" x14ac:dyDescent="0.25">
      <c r="A64" s="119"/>
      <c r="B64" s="205" t="s">
        <v>299</v>
      </c>
      <c r="C64" s="205"/>
      <c r="D64" s="206">
        <f>D46-D61-D62</f>
        <v>0</v>
      </c>
      <c r="E64" s="32"/>
      <c r="F64" s="205"/>
      <c r="G64" s="207">
        <f>G46-G61-G62</f>
        <v>0</v>
      </c>
    </row>
    <row r="65" spans="1:7" ht="15.75" thickBot="1" x14ac:dyDescent="0.3">
      <c r="A65" s="208"/>
      <c r="B65" s="209" t="s">
        <v>300</v>
      </c>
      <c r="C65" s="209"/>
      <c r="D65" s="210">
        <f>+D64+D62+D61</f>
        <v>0</v>
      </c>
      <c r="E65" s="211"/>
      <c r="F65" s="209"/>
      <c r="G65" s="212">
        <f>+G64+G62+G61</f>
        <v>0</v>
      </c>
    </row>
    <row r="66" spans="1:7" x14ac:dyDescent="0.25">
      <c r="A66" s="213"/>
      <c r="B66" s="31"/>
      <c r="C66" s="31"/>
      <c r="D66" s="31"/>
      <c r="E66" s="31"/>
      <c r="F66" s="31"/>
      <c r="G66" s="31"/>
    </row>
  </sheetData>
  <mergeCells count="6">
    <mergeCell ref="B46:C46"/>
    <mergeCell ref="A1:G1"/>
    <mergeCell ref="E2:G2"/>
    <mergeCell ref="B6:D7"/>
    <mergeCell ref="B15:F16"/>
    <mergeCell ref="F27:G27"/>
  </mergeCells>
  <pageMargins left="0.70866141732283472" right="0.70866141732283472" top="0.98425196850393704" bottom="0.74803149606299213" header="0.31496062992125984" footer="0.31496062992125984"/>
  <pageSetup scale="45" orientation="portrait" r:id="rId1"/>
  <headerFooter>
    <oddHeader>&amp;L&amp;G&amp;C&amp;"Arial,Normal"&amp;10PROCESO GESTION FINANCIERA
FORMATO REGISTRO RECAUDO  CONTRIBUCION - ESTAMPILLA PRO-UNAL&amp;R&amp;"Arial,Normal"&amp;10F1.G6.P31.GF
Versión 7
Página &amp;P de &amp;N
20/02/2026
Clasificación de la
Información
Pública</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11</vt:lpstr>
      <vt:lpstr>INSTRUCTIVO</vt:lpstr>
      <vt:lpstr>listas</vt:lpstr>
      <vt:lpstr>REPORTE_DILIGENCIAR</vt:lpstr>
      <vt:lpstr>REPORTE IMPRESO</vt:lpstr>
      <vt:lpstr>EJEMPLO LIQ. CTO OBRA</vt:lpstr>
      <vt:lpstr>'EJEMPLO LIQ. CTO OBRA'!Área_de_impresión</vt:lpstr>
      <vt:lpstr>INSTRUCTIVO!Área_de_impresión</vt:lpstr>
      <vt:lpstr>'REPORTE IMPRESO'!Área_de_impresión</vt:lpstr>
      <vt:lpstr>'REPORTE IMPRESO'!Títulos_a_imprimir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Lucia Burgos Gomez</dc:creator>
  <cp:lastModifiedBy>Cesar Augusto Rodriguez Chaparro</cp:lastModifiedBy>
  <cp:lastPrinted>2026-02-20T16:18:39Z</cp:lastPrinted>
  <dcterms:created xsi:type="dcterms:W3CDTF">2022-01-28T20:29:32Z</dcterms:created>
  <dcterms:modified xsi:type="dcterms:W3CDTF">2026-02-20T16:19:10Z</dcterms:modified>
</cp:coreProperties>
</file>